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7.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8.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9.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drawings/drawing10.xml" ContentType="application/vnd.openxmlformats-officedocument.drawing+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tables/table1.xml" ContentType="application/vnd.openxmlformats-officedocument.spreadsheetml.table+xml"/>
  <Override PartName="/xl/drawings/drawing12.xml" ContentType="application/vnd.openxmlformats-officedocument.drawing+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3.xml" ContentType="application/vnd.openxmlformats-officedocument.drawing+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workbookPr backupFile="1" codeName="DieseArbeitsmappe" defaultThemeVersion="124226"/>
  <mc:AlternateContent xmlns:mc="http://schemas.openxmlformats.org/markup-compatibility/2006">
    <mc:Choice Requires="x15">
      <x15ac:absPath xmlns:x15ac="http://schemas.microsoft.com/office/spreadsheetml/2010/11/ac" url="https://d.docs.live.net/746d0da4b5755b4d/INN-tegrativ/EDV/Excel/"/>
    </mc:Choice>
  </mc:AlternateContent>
  <xr:revisionPtr revIDLastSave="0" documentId="13_ncr:1_{A0F14131-1265-466A-9173-38E872891BB7}" xr6:coauthVersionLast="47" xr6:coauthVersionMax="47" xr10:uidLastSave="{00000000-0000-0000-0000-000000000000}"/>
  <bookViews>
    <workbookView xWindow="-120" yWindow="-120" windowWidth="25440" windowHeight="15540" tabRatio="811" xr2:uid="{00000000-000D-0000-FFFF-FFFF00000000}"/>
  </bookViews>
  <sheets>
    <sheet name="Start" sheetId="7" r:id="rId1"/>
    <sheet name="Inhalt" sheetId="60" r:id="rId2"/>
    <sheet name="1_Einstieg" sheetId="4" r:id="rId3"/>
    <sheet name="2_Dateneingabe" sheetId="12" r:id="rId4"/>
    <sheet name="3_Navigation" sheetId="9" r:id="rId5"/>
    <sheet name="4_Arbeitsblatt" sheetId="46" r:id="rId6"/>
    <sheet name="5_Formeln1" sheetId="14" r:id="rId7"/>
    <sheet name="6_Drucken" sheetId="33" r:id="rId8"/>
    <sheet name="7_Formeln2" sheetId="34" r:id="rId9"/>
    <sheet name="8_Formatierung" sheetId="44" r:id="rId10"/>
    <sheet name="9_Tabellen" sheetId="45" r:id="rId11"/>
    <sheet name="10_Diagramme" sheetId="47" r:id="rId12"/>
    <sheet name="Abschluss" sheetId="59" r:id="rId13"/>
    <sheet name="A47" sheetId="57" r:id="rId14"/>
    <sheet name="A48" sheetId="58" r:id="rId15"/>
    <sheet name="A62" sheetId="37" r:id="rId16"/>
    <sheet name="A63" sheetId="35" r:id="rId17"/>
    <sheet name="A64" sheetId="36" r:id="rId18"/>
    <sheet name="A65" sheetId="38" r:id="rId19"/>
    <sheet name="A66" sheetId="39" r:id="rId20"/>
    <sheet name="A67" sheetId="40" r:id="rId21"/>
    <sheet name="A68" sheetId="41" r:id="rId22"/>
    <sheet name="A69" sheetId="42" r:id="rId23"/>
    <sheet name="A610" sheetId="43" r:id="rId24"/>
    <sheet name="A81" sheetId="48" r:id="rId25"/>
    <sheet name="A82" sheetId="49" r:id="rId26"/>
    <sheet name="A86" sheetId="50" r:id="rId27"/>
    <sheet name="A91" sheetId="51" r:id="rId28"/>
    <sheet name="A92" sheetId="54" r:id="rId29"/>
    <sheet name="A96" sheetId="55" r:id="rId30"/>
  </sheets>
  <definedNames>
    <definedName name="_xlnm._FilterDatabase" localSheetId="10" hidden="1">'9_Tabellen'!$I$905:$J$920</definedName>
    <definedName name="_xlnm._FilterDatabase" localSheetId="29" hidden="1">'A96'!$I$5:$I$16</definedName>
    <definedName name="Aufgabe2" localSheetId="28">'A92'!$D$25</definedName>
    <definedName name="Aufgabe2">'A91'!$D$25</definedName>
    <definedName name="Aufgabe3" localSheetId="28">'A92'!$D$41</definedName>
    <definedName name="Aufgabe3">'A91'!$D$41</definedName>
    <definedName name="_xlnm.Print_Area" localSheetId="2">'1_Einstieg'!$A$1:$L$328</definedName>
    <definedName name="_xlnm.Print_Area" localSheetId="11">'10_Diagramme'!$A$1:$L$1115</definedName>
    <definedName name="_xlnm.Print_Area" localSheetId="3">'2_Dateneingabe'!$A$1:$L$948</definedName>
    <definedName name="_xlnm.Print_Area" localSheetId="4">'3_Navigation'!$A$1:$K$289</definedName>
    <definedName name="_xlnm.Print_Area" localSheetId="5">'4_Arbeitsblatt'!$A$1:$L$788</definedName>
    <definedName name="_xlnm.Print_Area" localSheetId="6">'5_Formeln1'!$A$1:$L$666</definedName>
    <definedName name="_xlnm.Print_Area" localSheetId="7">'6_Drucken'!$G$154:$J$159</definedName>
    <definedName name="_xlnm.Print_Area" localSheetId="8">'7_Formeln2'!$A$1:$L$588</definedName>
    <definedName name="_xlnm.Print_Area" localSheetId="9">'8_Formatierung'!$A$1:$N$1089</definedName>
    <definedName name="_xlnm.Print_Area" localSheetId="10">'9_Tabellen'!$A$1:$L$1430</definedName>
    <definedName name="_xlnm.Print_Area" localSheetId="13">'A47'!$A$1:$L$53</definedName>
    <definedName name="_xlnm.Print_Area" localSheetId="14">'A48'!$A$1:$L$172</definedName>
    <definedName name="_xlnm.Print_Area" localSheetId="23">'A610'!$A$13:$M$182</definedName>
    <definedName name="_xlnm.Print_Area" localSheetId="15">'A62'!$A$1:$J$67</definedName>
    <definedName name="_xlnm.Print_Area" localSheetId="16">'A63'!$A$1:$J$58</definedName>
    <definedName name="_xlnm.Print_Area" localSheetId="17">'A64'!$A$1:$J$113</definedName>
    <definedName name="_xlnm.Print_Area" localSheetId="18">'A65'!$A:$J</definedName>
    <definedName name="_xlnm.Print_Area" localSheetId="19">'A66'!$A$1:$J$168</definedName>
    <definedName name="_xlnm.Print_Area" localSheetId="20">'A67'!$A$14:$X$181</definedName>
    <definedName name="_xlnm.Print_Area" localSheetId="21">'A68'!$A$14:$X$181</definedName>
    <definedName name="_xlnm.Print_Area" localSheetId="22">'A69'!$A$13:$M$182</definedName>
    <definedName name="_xlnm.Print_Area" localSheetId="27">'A91'!$A$1:$M$57</definedName>
    <definedName name="_xlnm.Print_Area" localSheetId="28">'A92'!$A$1:$M$55</definedName>
    <definedName name="_xlnm.Print_Area" localSheetId="0">Start!$A$1:$L$120</definedName>
    <definedName name="_xlnm.Print_Titles" localSheetId="13">'A47'!$A:$B</definedName>
    <definedName name="_xlnm.Print_Titles" localSheetId="14">'A48'!$A:$B</definedName>
    <definedName name="_xlnm.Print_Titles" localSheetId="23">'A610'!$A:$C</definedName>
    <definedName name="_xlnm.Print_Titles" localSheetId="22">'A69'!$A:$C</definedName>
    <definedName name="_xlnm.Print_Titles" localSheetId="27">'A91'!$A:$C</definedName>
    <definedName name="_xlnm.Print_Titles" localSheetId="28">'A92'!$A:$C</definedName>
    <definedName name="L_Anfang" localSheetId="2">'1_Einstieg'!$A$6</definedName>
    <definedName name="L_Anfang" localSheetId="11">'10_Diagramme'!$A$6</definedName>
    <definedName name="L_Anfang" localSheetId="3">'2_Dateneingabe'!$A$6</definedName>
    <definedName name="L_Anfang" localSheetId="4">'3_Navigation'!$A$6</definedName>
    <definedName name="L_Anfang" localSheetId="5">'4_Arbeitsblatt'!$A$6</definedName>
    <definedName name="L_Anfang" localSheetId="6">'5_Formeln1'!$A$6</definedName>
    <definedName name="L_Anfang" localSheetId="7">'6_Drucken'!$A$6</definedName>
    <definedName name="L_Anfang" localSheetId="8">'7_Formeln2'!$A$6</definedName>
    <definedName name="L_Anfang" localSheetId="9">'8_Formatierung'!$A$6</definedName>
    <definedName name="L_Anfang" localSheetId="10">'9_Tabellen'!$A$6</definedName>
    <definedName name="L_Fortschrittsbalken" localSheetId="2">'1_Einstieg'!$H$2</definedName>
    <definedName name="L_Fortschrittsbalken" localSheetId="11">'10_Diagramme'!$H$2</definedName>
    <definedName name="L_Fortschrittsbalken" localSheetId="3">'2_Dateneingabe'!$H$2</definedName>
    <definedName name="L_Fortschrittsbalken" localSheetId="4">'3_Navigation'!$H$2</definedName>
    <definedName name="L_Fortschrittsbalken" localSheetId="5">'4_Arbeitsblatt'!$H$2</definedName>
    <definedName name="L_Fortschrittsbalken" localSheetId="6">'5_Formeln1'!$H$2</definedName>
    <definedName name="L_Fortschrittsbalken" localSheetId="7">'6_Drucken'!$H$2</definedName>
    <definedName name="L_Fortschrittsbalken" localSheetId="8">'7_Formeln2'!$H$2</definedName>
    <definedName name="L_Fortschrittsbalken" localSheetId="9">'8_Formatierung'!$H$2</definedName>
    <definedName name="L_Fortschrittsbalken" localSheetId="10">'9_Tabellen'!$H$2</definedName>
    <definedName name="L_Thema1" localSheetId="2">'1_Einstieg'!$B$34</definedName>
    <definedName name="L_Thema1" localSheetId="11">'10_Diagramme'!$B$34</definedName>
    <definedName name="L_Thema1" localSheetId="3">'2_Dateneingabe'!$B$34</definedName>
    <definedName name="L_Thema1" localSheetId="4">'3_Navigation'!$B$34</definedName>
    <definedName name="L_Thema1" localSheetId="5">'4_Arbeitsblatt'!$B$34</definedName>
    <definedName name="L_Thema1" localSheetId="6">'5_Formeln1'!$B$34</definedName>
    <definedName name="L_Thema1" localSheetId="7">'6_Drucken'!$B$34</definedName>
    <definedName name="L_Thema1" localSheetId="8">'7_Formeln2'!$B$34</definedName>
    <definedName name="L_Thema1" localSheetId="9">'8_Formatierung'!$B$34</definedName>
    <definedName name="L_Thema1" localSheetId="10">'9_Tabellen'!$B$34</definedName>
    <definedName name="L_Thema10" localSheetId="11">'10_Diagramme'!$B$1007</definedName>
    <definedName name="L_Thema10" localSheetId="3">'2_Dateneingabe'!$B$890</definedName>
    <definedName name="L_Thema10" localSheetId="4">'3_Navigation'!$B$421</definedName>
    <definedName name="L_Thema10" localSheetId="5">'4_Arbeitsblatt'!$B$687</definedName>
    <definedName name="L_Thema10" localSheetId="6">'5_Formeln1'!$B$625</definedName>
    <definedName name="L_Thema10" localSheetId="7">'6_Drucken'!$B$912</definedName>
    <definedName name="L_Thema10" localSheetId="8">'7_Formeln2'!$B$522</definedName>
    <definedName name="L_Thema10" localSheetId="9">'8_Formatierung'!$B$1025</definedName>
    <definedName name="L_Thema10" localSheetId="10">'9_Tabellen'!$B$1244</definedName>
    <definedName name="L_Thema2" localSheetId="2">'1_Einstieg'!$B$63</definedName>
    <definedName name="L_Thema2" localSheetId="11">'10_Diagramme'!$B$159</definedName>
    <definedName name="L_Thema2" localSheetId="3">'2_Dateneingabe'!$B$78</definedName>
    <definedName name="L_Thema2" localSheetId="4">'3_Navigation'!$B$80</definedName>
    <definedName name="L_Thema2" localSheetId="5">'4_Arbeitsblatt'!$B$93</definedName>
    <definedName name="L_Thema2" localSheetId="6">'5_Formeln1'!$B$104</definedName>
    <definedName name="L_Thema2" localSheetId="7">'6_Drucken'!$B$166</definedName>
    <definedName name="L_Thema2" localSheetId="8">'7_Formeln2'!$B$81</definedName>
    <definedName name="L_Thema2" localSheetId="9">'8_Formatierung'!$B$104</definedName>
    <definedName name="L_Thema2" localSheetId="10">'9_Tabellen'!$B$133</definedName>
    <definedName name="L_Thema3" localSheetId="2">'1_Einstieg'!$B$117</definedName>
    <definedName name="L_Thema3" localSheetId="11">'10_Diagramme'!$B$250</definedName>
    <definedName name="L_Thema3" localSheetId="3">'2_Dateneingabe'!$B$223</definedName>
    <definedName name="L_Thema3" localSheetId="4">'3_Navigation'!$B$113</definedName>
    <definedName name="L_Thema3" localSheetId="5">'4_Arbeitsblatt'!$B$132</definedName>
    <definedName name="L_Thema3" localSheetId="6">'5_Formeln1'!$B$235</definedName>
    <definedName name="L_Thema3" localSheetId="7">'6_Drucken'!$B$233</definedName>
    <definedName name="L_Thema3" localSheetId="8">'7_Formeln2'!$B$158</definedName>
    <definedName name="L_Thema3" localSheetId="9">'8_Formatierung'!$B$238</definedName>
    <definedName name="L_Thema3" localSheetId="10">'9_Tabellen'!$B$234</definedName>
    <definedName name="L_Thema4" localSheetId="2">'1_Einstieg'!$B$244</definedName>
    <definedName name="L_Thema4" localSheetId="11">'10_Diagramme'!$B$386</definedName>
    <definedName name="L_Thema4" localSheetId="3">'2_Dateneingabe'!$B$370</definedName>
    <definedName name="L_Thema4" localSheetId="4">'3_Navigation'!$B$141</definedName>
    <definedName name="L_Thema4" localSheetId="5">'4_Arbeitsblatt'!$B$191</definedName>
    <definedName name="L_Thema4" localSheetId="6">'5_Formeln1'!$B$319</definedName>
    <definedName name="L_Thema4" localSheetId="7">'6_Drucken'!$B$349</definedName>
    <definedName name="L_Thema4" localSheetId="8">'7_Formeln2'!$B$211</definedName>
    <definedName name="L_Thema4" localSheetId="9">'8_Formatierung'!$B$301</definedName>
    <definedName name="L_Thema4" localSheetId="10">'9_Tabellen'!$B$424</definedName>
    <definedName name="L_Thema5" localSheetId="2">'1_Einstieg'!$B$285</definedName>
    <definedName name="L_Thema5" localSheetId="11">'10_Diagramme'!$B$607</definedName>
    <definedName name="L_Thema5" localSheetId="3">'2_Dateneingabe'!$B$413</definedName>
    <definedName name="L_Thema5" localSheetId="4">'3_Navigation'!$B$189</definedName>
    <definedName name="L_Thema5" localSheetId="5">'4_Arbeitsblatt'!$B$238</definedName>
    <definedName name="L_Thema5" localSheetId="6">'5_Formeln1'!$B$385</definedName>
    <definedName name="L_Thema5" localSheetId="7">'6_Drucken'!$B$416</definedName>
    <definedName name="L_Thema5" localSheetId="8">'7_Formeln2'!$B$260</definedName>
    <definedName name="L_Thema5" localSheetId="9">'8_Formatierung'!$B$396</definedName>
    <definedName name="L_Thema5" localSheetId="10">'9_Tabellen'!$B$602</definedName>
    <definedName name="L_Thema6" localSheetId="11">'10_Diagramme'!$B$736</definedName>
    <definedName name="L_Thema6" localSheetId="3">'2_Dateneingabe'!$B$485</definedName>
    <definedName name="L_Thema6" localSheetId="4">'3_Navigation'!$B$252</definedName>
    <definedName name="L_Thema6" localSheetId="5">'4_Arbeitsblatt'!$B$273</definedName>
    <definedName name="L_Thema6" localSheetId="6">'5_Formeln1'!$B$434</definedName>
    <definedName name="L_Thema6" localSheetId="7">'6_Drucken'!$B$530</definedName>
    <definedName name="L_Thema6" localSheetId="8">'7_Formeln2'!$B$290</definedName>
    <definedName name="L_Thema6" localSheetId="9">'8_Formatierung'!$B$500</definedName>
    <definedName name="L_Thema6" localSheetId="10">'9_Tabellen'!$B$734</definedName>
    <definedName name="L_Thema7" localSheetId="11">'10_Diagramme'!$B$791</definedName>
    <definedName name="L_Thema7" localSheetId="3">'2_Dateneingabe'!$B$563</definedName>
    <definedName name="L_Thema7" localSheetId="4">'3_Navigation'!$B$291</definedName>
    <definedName name="L_Thema7" localSheetId="5">'4_Arbeitsblatt'!$B$338</definedName>
    <definedName name="L_Thema7" localSheetId="6">'5_Formeln1'!$B$473</definedName>
    <definedName name="L_Thema7" localSheetId="7">'6_Drucken'!$B$634</definedName>
    <definedName name="L_Thema7" localSheetId="8">'7_Formeln2'!$B$331</definedName>
    <definedName name="L_Thema7" localSheetId="9">'8_Formatierung'!$B$607</definedName>
    <definedName name="L_Thema7" localSheetId="10">'9_Tabellen'!$B$817</definedName>
    <definedName name="L_Thema8" localSheetId="11">'10_Diagramme'!$B$853</definedName>
    <definedName name="L_Thema8" localSheetId="3">'2_Dateneingabe'!$B$629</definedName>
    <definedName name="L_Thema8" localSheetId="4">'3_Navigation'!$B$332</definedName>
    <definedName name="L_Thema8" localSheetId="5">'4_Arbeitsblatt'!$B$432</definedName>
    <definedName name="L_Thema8" localSheetId="6">'5_Formeln1'!$B$539</definedName>
    <definedName name="L_Thema8" localSheetId="7">'6_Drucken'!$B$751</definedName>
    <definedName name="L_Thema8" localSheetId="8">'7_Formeln2'!$B$371</definedName>
    <definedName name="L_Thema8" localSheetId="9">'8_Formatierung'!$B$767</definedName>
    <definedName name="L_Thema8" localSheetId="10">'9_Tabellen'!$B$929</definedName>
    <definedName name="L_Thema9" localSheetId="11">'10_Diagramme'!$B$904</definedName>
    <definedName name="L_Thema9" localSheetId="3">'2_Dateneingabe'!$B$763</definedName>
    <definedName name="L_Thema9" localSheetId="4">'3_Navigation'!$B$372</definedName>
    <definedName name="L_Thema9" localSheetId="5">'4_Arbeitsblatt'!$B$553</definedName>
    <definedName name="L_Thema9" localSheetId="6">'5_Formeln1'!$B$587</definedName>
    <definedName name="L_Thema9" localSheetId="7">'6_Drucken'!$B$853</definedName>
    <definedName name="L_Thema9" localSheetId="8">'7_Formeln2'!$B$420</definedName>
    <definedName name="L_Thema9" localSheetId="9">'8_Formatierung'!$B$899</definedName>
    <definedName name="L_Thema9" localSheetId="10">'9_Tabellen'!$B$1107</definedName>
    <definedName name="L_ThemaEnde" localSheetId="7">'6_Drucken'!$B$964</definedName>
    <definedName name="L_Themen_Alle" localSheetId="2">'1_Einstieg'!$C$30</definedName>
    <definedName name="L_Themen_Alle" localSheetId="11">'10_Diagramme'!$C$30</definedName>
    <definedName name="L_Themen_Alle" localSheetId="3">'2_Dateneingabe'!$C$30</definedName>
    <definedName name="L_Themen_Alle" localSheetId="4">'3_Navigation'!$C$30</definedName>
    <definedName name="L_Themen_Alle" localSheetId="5">'4_Arbeitsblatt'!$C$30</definedName>
    <definedName name="L_Themen_Alle" localSheetId="6">'5_Formeln1'!$C$30</definedName>
    <definedName name="L_Themen_Alle" localSheetId="7">'6_Drucken'!$C$30</definedName>
    <definedName name="L_Themen_Alle" localSheetId="8">'7_Formeln2'!$C$30</definedName>
    <definedName name="L_Themen_Alle" localSheetId="9">'8_Formatierung'!$C$30</definedName>
    <definedName name="L_Themen_Alle" localSheetId="10">'9_Tabellen'!$C$30</definedName>
    <definedName name="L_Themen_Bearbeitet" localSheetId="2">'1_Einstieg'!$H$30</definedName>
    <definedName name="L_Themen_Bearbeitet" localSheetId="11">'10_Diagramme'!$H$30</definedName>
    <definedName name="L_Themen_Bearbeitet" localSheetId="3">'2_Dateneingabe'!$H$30</definedName>
    <definedName name="L_Themen_Bearbeitet" localSheetId="4">'3_Navigation'!$H$30</definedName>
    <definedName name="L_Themen_Bearbeitet" localSheetId="5">'4_Arbeitsblatt'!$H$30</definedName>
    <definedName name="L_Themen_Bearbeitet" localSheetId="6">'5_Formeln1'!$H$30</definedName>
    <definedName name="L_Themen_Bearbeitet" localSheetId="7">'6_Drucken'!$H$30</definedName>
    <definedName name="L_Themen_Bearbeitet" localSheetId="8">'7_Formeln2'!$H$30</definedName>
    <definedName name="L_Themen_Bearbeitet" localSheetId="9">'8_Formatierung'!$H$30</definedName>
    <definedName name="L_Themen_Bearbeitet" localSheetId="10">'9_Tabellen'!$H$30</definedName>
    <definedName name="Lösung1" localSheetId="13">'A47'!#REF!</definedName>
    <definedName name="Lösung1" localSheetId="14">'A48'!#REF!</definedName>
    <definedName name="Lösung1" localSheetId="28">'A92'!$F$247</definedName>
    <definedName name="Lösung1">'A91'!$F$247</definedName>
    <definedName name="Lösung2" localSheetId="13">'A47'!#REF!</definedName>
    <definedName name="Lösung2" localSheetId="14">'A48'!#REF!</definedName>
    <definedName name="Lösung2" localSheetId="28">'A92'!$F$347</definedName>
    <definedName name="Lösung2">'A91'!$F$347</definedName>
    <definedName name="Lösung3" localSheetId="13">'A47'!#REF!</definedName>
    <definedName name="Lösung3" localSheetId="14">'A48'!#REF!</definedName>
    <definedName name="Lösung3" localSheetId="28">'A92'!$F$448</definedName>
    <definedName name="Lösung3">'A91'!$F$448</definedName>
    <definedName name="Lösung610">'A610'!$E$244</definedName>
    <definedName name="Lösung69">'A69'!$E$240</definedName>
    <definedName name="Lösung921">'A92'!$E$247</definedName>
    <definedName name="S_Gesamtfortschritt">Inhalt!$G$2</definedName>
    <definedName name="Sprungziel" localSheetId="4">'3_Navigation'!$I$178</definedName>
    <definedName name="Start" localSheetId="0">Start!$A$4</definedName>
    <definedName name="_xlnm.Criteria" localSheetId="10">'9_Tabellen'!$H$1083:$J$1085</definedName>
    <definedName name="Tab6.1">'6_Drucken'!$G$154:$J$159</definedName>
    <definedName name="U2.3" localSheetId="4">'3_Navigation'!$G$123:$K$131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54" i="33" l="1"/>
  <c r="L141" i="60"/>
  <c r="B138" i="60"/>
  <c r="C108" i="60"/>
  <c r="C96" i="60"/>
  <c r="C84" i="60"/>
  <c r="C72" i="60"/>
  <c r="C60" i="60"/>
  <c r="C48" i="60"/>
  <c r="C36" i="60"/>
  <c r="C24" i="60"/>
  <c r="C12" i="60"/>
  <c r="C5" i="60"/>
  <c r="B38" i="59"/>
  <c r="D51" i="57"/>
  <c r="D50" i="57"/>
  <c r="D49" i="57"/>
  <c r="D47" i="57"/>
  <c r="D34" i="57"/>
  <c r="D33" i="57"/>
  <c r="D31" i="57"/>
  <c r="D20" i="57"/>
  <c r="D19" i="57"/>
  <c r="D18" i="57"/>
  <c r="E1094" i="45"/>
  <c r="D1094" i="45"/>
  <c r="C1094" i="45"/>
  <c r="E1093" i="45"/>
  <c r="D1093" i="45"/>
  <c r="C1093" i="45"/>
  <c r="E1092" i="45"/>
  <c r="D1092" i="45"/>
  <c r="C1092" i="45"/>
  <c r="B595" i="45"/>
  <c r="B594" i="45"/>
  <c r="B592" i="45"/>
  <c r="B590" i="45"/>
  <c r="B589" i="45"/>
  <c r="B416" i="45"/>
  <c r="B415" i="45"/>
  <c r="B414" i="45"/>
  <c r="B412" i="45"/>
  <c r="B411" i="45"/>
  <c r="B312" i="45"/>
  <c r="B311" i="45"/>
  <c r="H583" i="34"/>
  <c r="H582" i="34"/>
  <c r="M583" i="34"/>
  <c r="M582" i="34"/>
  <c r="H515" i="34"/>
  <c r="H514" i="34"/>
  <c r="M515" i="34"/>
  <c r="M514" i="34"/>
  <c r="H413" i="34"/>
  <c r="M409" i="34"/>
  <c r="I364" i="34"/>
  <c r="M362" i="34"/>
  <c r="H204" i="34"/>
  <c r="M202" i="34"/>
  <c r="H151" i="34"/>
  <c r="M149" i="34"/>
  <c r="M532" i="14"/>
  <c r="O532" i="14" s="1"/>
  <c r="D532" i="14" s="1"/>
  <c r="I405" i="12"/>
  <c r="M216" i="12"/>
  <c r="H216" i="12" s="1"/>
  <c r="M162" i="12"/>
  <c r="B162" i="12" s="1"/>
  <c r="M138" i="12"/>
  <c r="B138" i="12" s="1"/>
  <c r="M134" i="12"/>
  <c r="B134" i="12" s="1"/>
  <c r="B136" i="12"/>
  <c r="C137" i="12"/>
  <c r="B944" i="12"/>
  <c r="C378" i="14"/>
  <c r="C312" i="14"/>
  <c r="O228" i="14"/>
  <c r="E228" i="14" s="1"/>
  <c r="F227" i="14"/>
  <c r="O227" i="14"/>
  <c r="E227" i="14" s="1"/>
  <c r="F226" i="14"/>
  <c r="O226" i="14"/>
  <c r="E226" i="14" s="1"/>
  <c r="F228" i="14"/>
  <c r="F225" i="14"/>
  <c r="O225" i="14"/>
  <c r="E225" i="14" s="1"/>
  <c r="B1110" i="47"/>
  <c r="B1109" i="47"/>
  <c r="B1114" i="47"/>
  <c r="B1001" i="47"/>
  <c r="B1000" i="47"/>
  <c r="B898" i="47"/>
  <c r="B897" i="47"/>
  <c r="B896" i="47"/>
  <c r="B847" i="47"/>
  <c r="B785" i="47"/>
  <c r="B784" i="47"/>
  <c r="B783" i="47"/>
  <c r="B730" i="47"/>
  <c r="B728" i="47"/>
  <c r="B727" i="47"/>
  <c r="B726" i="47"/>
  <c r="B600" i="47"/>
  <c r="B598" i="47"/>
  <c r="B597" i="47"/>
  <c r="B376" i="47"/>
  <c r="B379" i="47"/>
  <c r="B374" i="47"/>
  <c r="B241" i="4"/>
  <c r="B282" i="4"/>
  <c r="B327" i="4"/>
  <c r="A285" i="4"/>
  <c r="A244" i="4"/>
  <c r="A117" i="4"/>
  <c r="H11" i="4"/>
  <c r="K244" i="4" s="1"/>
  <c r="H12" i="4"/>
  <c r="I12" i="4" s="1"/>
  <c r="G10" i="60" s="1"/>
  <c r="B1425" i="45"/>
  <c r="B1424" i="45"/>
  <c r="B1423" i="45"/>
  <c r="B1422" i="45"/>
  <c r="J1423" i="45"/>
  <c r="J922" i="45"/>
  <c r="B231" i="45"/>
  <c r="B1022" i="44"/>
  <c r="A1025" i="44"/>
  <c r="L1025" i="44"/>
  <c r="K596" i="44"/>
  <c r="M411" i="34"/>
  <c r="M410" i="34"/>
  <c r="D324" i="34"/>
  <c r="G273" i="34"/>
  <c r="I253" i="34"/>
  <c r="I252" i="34"/>
  <c r="I251" i="34"/>
  <c r="I250" i="34"/>
  <c r="B1126" i="47"/>
  <c r="A1007" i="47"/>
  <c r="B1004" i="47"/>
  <c r="A904" i="47"/>
  <c r="B901" i="47"/>
  <c r="A853" i="47"/>
  <c r="B850" i="47"/>
  <c r="A791" i="47"/>
  <c r="B788" i="47"/>
  <c r="A736" i="47"/>
  <c r="B733" i="47"/>
  <c r="A607" i="47"/>
  <c r="B604" i="47"/>
  <c r="A386" i="47"/>
  <c r="B383" i="47"/>
  <c r="A250" i="47"/>
  <c r="B247" i="47"/>
  <c r="A159" i="47"/>
  <c r="B156" i="47"/>
  <c r="A34" i="47"/>
  <c r="C8" i="47" s="1"/>
  <c r="C109" i="60" s="1"/>
  <c r="H17" i="47"/>
  <c r="K1007" i="47" s="1"/>
  <c r="H16" i="47"/>
  <c r="H15" i="47"/>
  <c r="K853" i="47" s="1"/>
  <c r="H14" i="47"/>
  <c r="I14" i="47" s="1"/>
  <c r="G115" i="60" s="1"/>
  <c r="H13" i="47"/>
  <c r="I13" i="47" s="1"/>
  <c r="G114" i="60" s="1"/>
  <c r="H12" i="47"/>
  <c r="K607" i="47" s="1"/>
  <c r="H11" i="47"/>
  <c r="I11" i="47" s="1"/>
  <c r="G112" i="60" s="1"/>
  <c r="H10" i="47"/>
  <c r="K250" i="47" s="1"/>
  <c r="H9" i="47"/>
  <c r="I9" i="47" s="1"/>
  <c r="G110" i="60" s="1"/>
  <c r="H8" i="47"/>
  <c r="I8" i="47" s="1"/>
  <c r="G109" i="60" s="1"/>
  <c r="B799" i="46"/>
  <c r="B787" i="46"/>
  <c r="A687" i="46"/>
  <c r="B684" i="46"/>
  <c r="A553" i="46"/>
  <c r="B550" i="46"/>
  <c r="A432" i="46"/>
  <c r="B429" i="46"/>
  <c r="A338" i="46"/>
  <c r="B335" i="46"/>
  <c r="A273" i="46"/>
  <c r="B270" i="46"/>
  <c r="A238" i="46"/>
  <c r="B235" i="46"/>
  <c r="A191" i="46"/>
  <c r="B188" i="46"/>
  <c r="A132" i="46"/>
  <c r="B129" i="46"/>
  <c r="A93" i="46"/>
  <c r="B90" i="46"/>
  <c r="A34" i="46"/>
  <c r="H17" i="46"/>
  <c r="K687" i="46" s="1"/>
  <c r="H16" i="46"/>
  <c r="K553" i="46" s="1"/>
  <c r="H15" i="46"/>
  <c r="I15" i="46" s="1"/>
  <c r="G44" i="60" s="1"/>
  <c r="H14" i="46"/>
  <c r="K338" i="46" s="1"/>
  <c r="H13" i="46"/>
  <c r="I13" i="46" s="1"/>
  <c r="G42" i="60" s="1"/>
  <c r="H12" i="46"/>
  <c r="K238" i="46" s="1"/>
  <c r="H11" i="46"/>
  <c r="K191" i="46" s="1"/>
  <c r="H10" i="46"/>
  <c r="I10" i="46" s="1"/>
  <c r="G39" i="60" s="1"/>
  <c r="H9" i="46"/>
  <c r="I9" i="46" s="1"/>
  <c r="G38" i="60" s="1"/>
  <c r="H8" i="46"/>
  <c r="K34" i="46" s="1"/>
  <c r="B1441" i="45"/>
  <c r="B1429" i="45"/>
  <c r="A1244" i="45"/>
  <c r="B1241" i="45"/>
  <c r="A1107" i="45"/>
  <c r="B1104" i="45"/>
  <c r="A929" i="45"/>
  <c r="B926" i="45"/>
  <c r="A817" i="45"/>
  <c r="B814" i="45"/>
  <c r="A734" i="45"/>
  <c r="B731" i="45"/>
  <c r="A602" i="45"/>
  <c r="B599" i="45"/>
  <c r="A424" i="45"/>
  <c r="B421" i="45"/>
  <c r="A234" i="45"/>
  <c r="A133" i="45"/>
  <c r="B130" i="45"/>
  <c r="A34" i="45"/>
  <c r="C8" i="45" s="1"/>
  <c r="C97" i="60" s="1"/>
  <c r="H17" i="45"/>
  <c r="I17" i="45" s="1"/>
  <c r="G106" i="60" s="1"/>
  <c r="H16" i="45"/>
  <c r="K1107" i="45" s="1"/>
  <c r="H15" i="45"/>
  <c r="I15" i="45" s="1"/>
  <c r="G104" i="60" s="1"/>
  <c r="H14" i="45"/>
  <c r="I14" i="45" s="1"/>
  <c r="G103" i="60" s="1"/>
  <c r="H13" i="45"/>
  <c r="H12" i="45"/>
  <c r="K602" i="45" s="1"/>
  <c r="H11" i="45"/>
  <c r="K424" i="45" s="1"/>
  <c r="H10" i="45"/>
  <c r="K234" i="45" s="1"/>
  <c r="H9" i="45"/>
  <c r="H8" i="45"/>
  <c r="I8" i="45" s="1"/>
  <c r="G97" i="60" s="1"/>
  <c r="B1100" i="44"/>
  <c r="B1088" i="44"/>
  <c r="A899" i="44"/>
  <c r="B896" i="44"/>
  <c r="A767" i="44"/>
  <c r="B764" i="44"/>
  <c r="A607" i="44"/>
  <c r="B604" i="44"/>
  <c r="A500" i="44"/>
  <c r="B497" i="44"/>
  <c r="A396" i="44"/>
  <c r="B393" i="44"/>
  <c r="A301" i="44"/>
  <c r="B298" i="44"/>
  <c r="A238" i="44"/>
  <c r="B235" i="44"/>
  <c r="A104" i="44"/>
  <c r="B101" i="44"/>
  <c r="A34" i="44"/>
  <c r="C8" i="44" s="1"/>
  <c r="C85" i="60" s="1"/>
  <c r="H17" i="44"/>
  <c r="I17" i="44" s="1"/>
  <c r="G94" i="60" s="1"/>
  <c r="H16" i="44"/>
  <c r="L899" i="44" s="1"/>
  <c r="H15" i="44"/>
  <c r="L767" i="44" s="1"/>
  <c r="H14" i="44"/>
  <c r="L607" i="44" s="1"/>
  <c r="H13" i="44"/>
  <c r="I13" i="44" s="1"/>
  <c r="G90" i="60" s="1"/>
  <c r="H12" i="44"/>
  <c r="L396" i="44" s="1"/>
  <c r="H11" i="44"/>
  <c r="I11" i="44" s="1"/>
  <c r="G88" i="60" s="1"/>
  <c r="H10" i="44"/>
  <c r="H9" i="44"/>
  <c r="I9" i="44" s="1"/>
  <c r="G86" i="60" s="1"/>
  <c r="H8" i="44"/>
  <c r="M159" i="33"/>
  <c r="B159" i="33" s="1"/>
  <c r="B599" i="34"/>
  <c r="B587" i="34"/>
  <c r="A522" i="34"/>
  <c r="B519" i="34"/>
  <c r="A420" i="34"/>
  <c r="B417" i="34"/>
  <c r="A371" i="34"/>
  <c r="B368" i="34"/>
  <c r="A331" i="34"/>
  <c r="B328" i="34"/>
  <c r="A290" i="34"/>
  <c r="B287" i="34"/>
  <c r="A260" i="34"/>
  <c r="B257" i="34"/>
  <c r="A211" i="34"/>
  <c r="B208" i="34"/>
  <c r="A158" i="34"/>
  <c r="B155" i="34"/>
  <c r="A81" i="34"/>
  <c r="B78" i="34"/>
  <c r="A34" i="34"/>
  <c r="H17" i="34"/>
  <c r="H16" i="34"/>
  <c r="K420" i="34" s="1"/>
  <c r="H15" i="34"/>
  <c r="I15" i="34" s="1"/>
  <c r="G80" i="60" s="1"/>
  <c r="H14" i="34"/>
  <c r="I14" i="34" s="1"/>
  <c r="G79" i="60" s="1"/>
  <c r="H13" i="34"/>
  <c r="K290" i="34" s="1"/>
  <c r="H12" i="34"/>
  <c r="K260" i="34" s="1"/>
  <c r="H11" i="34"/>
  <c r="K211" i="34" s="1"/>
  <c r="H10" i="34"/>
  <c r="I10" i="34" s="1"/>
  <c r="G75" i="60" s="1"/>
  <c r="H9" i="34"/>
  <c r="K81" i="34" s="1"/>
  <c r="H8" i="34"/>
  <c r="K34" i="34" s="1"/>
  <c r="B976" i="33"/>
  <c r="B964" i="33"/>
  <c r="A912" i="33"/>
  <c r="B909" i="33"/>
  <c r="A853" i="33"/>
  <c r="B850" i="33"/>
  <c r="A751" i="33"/>
  <c r="B748" i="33"/>
  <c r="A634" i="33"/>
  <c r="B631" i="33"/>
  <c r="A530" i="33"/>
  <c r="B527" i="33"/>
  <c r="A416" i="33"/>
  <c r="B413" i="33"/>
  <c r="A349" i="33"/>
  <c r="B346" i="33"/>
  <c r="A233" i="33"/>
  <c r="B230" i="33"/>
  <c r="A166" i="33"/>
  <c r="B163" i="33"/>
  <c r="A34" i="33"/>
  <c r="H17" i="33"/>
  <c r="K912" i="33" s="1"/>
  <c r="H16" i="33"/>
  <c r="I16" i="33" s="1"/>
  <c r="G69" i="60" s="1"/>
  <c r="H15" i="33"/>
  <c r="K751" i="33" s="1"/>
  <c r="H14" i="33"/>
  <c r="K634" i="33" s="1"/>
  <c r="H13" i="33"/>
  <c r="I13" i="33" s="1"/>
  <c r="G66" i="60" s="1"/>
  <c r="H12" i="33"/>
  <c r="H11" i="33"/>
  <c r="K349" i="33" s="1"/>
  <c r="H10" i="33"/>
  <c r="H9" i="33"/>
  <c r="K166" i="33" s="1"/>
  <c r="H8" i="33"/>
  <c r="I8" i="33" s="1"/>
  <c r="G61" i="60" s="1"/>
  <c r="B156" i="7"/>
  <c r="B390" i="4"/>
  <c r="B959" i="12"/>
  <c r="B537" i="9"/>
  <c r="B677" i="14"/>
  <c r="G659" i="14"/>
  <c r="G658" i="14"/>
  <c r="G657" i="14"/>
  <c r="M618" i="14"/>
  <c r="O618" i="14" s="1"/>
  <c r="G618" i="14" s="1"/>
  <c r="M617" i="14"/>
  <c r="O617" i="14" s="1"/>
  <c r="G617" i="14" s="1"/>
  <c r="M616" i="14"/>
  <c r="O616" i="14" s="1"/>
  <c r="G616" i="14" s="1"/>
  <c r="O580" i="14"/>
  <c r="G580" i="14" s="1"/>
  <c r="O579" i="14"/>
  <c r="G579" i="14" s="1"/>
  <c r="O578" i="14"/>
  <c r="G578" i="14" s="1"/>
  <c r="M529" i="14"/>
  <c r="O529" i="14" s="1"/>
  <c r="D529" i="14" s="1"/>
  <c r="O465" i="14"/>
  <c r="G465" i="14" s="1"/>
  <c r="O466" i="14"/>
  <c r="G466" i="14" s="1"/>
  <c r="O464" i="14"/>
  <c r="G464" i="14" s="1"/>
  <c r="O427" i="14"/>
  <c r="G427" i="14" s="1"/>
  <c r="O426" i="14"/>
  <c r="G426" i="14" s="1"/>
  <c r="O425" i="14"/>
  <c r="G425" i="14" s="1"/>
  <c r="O424" i="14"/>
  <c r="G424" i="14" s="1"/>
  <c r="O91" i="14"/>
  <c r="E91" i="14" s="1"/>
  <c r="O92" i="14"/>
  <c r="E92" i="14" s="1"/>
  <c r="O95" i="14"/>
  <c r="E95" i="14" s="1"/>
  <c r="O94" i="14"/>
  <c r="E94" i="14" s="1"/>
  <c r="O93" i="14"/>
  <c r="E93" i="14" s="1"/>
  <c r="G856" i="12"/>
  <c r="B887" i="12"/>
  <c r="A890" i="12"/>
  <c r="B665" i="14"/>
  <c r="A625" i="14"/>
  <c r="B622" i="14"/>
  <c r="A587" i="14"/>
  <c r="B584" i="14"/>
  <c r="A539" i="14"/>
  <c r="B536" i="14"/>
  <c r="A473" i="14"/>
  <c r="B470" i="14"/>
  <c r="A434" i="14"/>
  <c r="B431" i="14"/>
  <c r="A385" i="14"/>
  <c r="B382" i="14"/>
  <c r="A319" i="14"/>
  <c r="B316" i="14"/>
  <c r="A235" i="14"/>
  <c r="B232" i="14"/>
  <c r="A104" i="14"/>
  <c r="B101" i="14"/>
  <c r="A34" i="14"/>
  <c r="C8" i="14" s="1"/>
  <c r="C49" i="60" s="1"/>
  <c r="H17" i="14"/>
  <c r="K625" i="14" s="1"/>
  <c r="H16" i="14"/>
  <c r="H15" i="14"/>
  <c r="I15" i="14" s="1"/>
  <c r="G56" i="60" s="1"/>
  <c r="H14" i="14"/>
  <c r="I14" i="14" s="1"/>
  <c r="G55" i="60" s="1"/>
  <c r="H13" i="14"/>
  <c r="K434" i="14" s="1"/>
  <c r="H12" i="14"/>
  <c r="K385" i="14" s="1"/>
  <c r="H11" i="14"/>
  <c r="I11" i="14" s="1"/>
  <c r="G52" i="60" s="1"/>
  <c r="H10" i="14"/>
  <c r="K235" i="14" s="1"/>
  <c r="H9" i="14"/>
  <c r="K104" i="14" s="1"/>
  <c r="H8" i="14"/>
  <c r="B525" i="9"/>
  <c r="A421" i="9"/>
  <c r="B418" i="9"/>
  <c r="A372" i="9"/>
  <c r="B369" i="9"/>
  <c r="A332" i="9"/>
  <c r="B329" i="9"/>
  <c r="A291" i="9"/>
  <c r="B288" i="9"/>
  <c r="A252" i="9"/>
  <c r="B249" i="9"/>
  <c r="A189" i="9"/>
  <c r="B186" i="9"/>
  <c r="A141" i="9"/>
  <c r="B138" i="9"/>
  <c r="A113" i="9"/>
  <c r="A80" i="9"/>
  <c r="B110" i="9"/>
  <c r="B77" i="9"/>
  <c r="A34" i="9"/>
  <c r="B114" i="4"/>
  <c r="A63" i="4"/>
  <c r="B60" i="4"/>
  <c r="A34" i="4"/>
  <c r="B947" i="12"/>
  <c r="A763" i="12"/>
  <c r="B760" i="12"/>
  <c r="A629" i="12"/>
  <c r="B626" i="12"/>
  <c r="A563" i="12"/>
  <c r="B560" i="12"/>
  <c r="A485" i="12"/>
  <c r="B482" i="12"/>
  <c r="A413" i="12"/>
  <c r="B220" i="12"/>
  <c r="B367" i="12"/>
  <c r="B410" i="12"/>
  <c r="A370" i="12"/>
  <c r="A223" i="12"/>
  <c r="A78" i="12"/>
  <c r="A34" i="12"/>
  <c r="C8" i="12" s="1"/>
  <c r="C13" i="60" s="1"/>
  <c r="B75" i="12"/>
  <c r="H17" i="12"/>
  <c r="K890" i="12" s="1"/>
  <c r="H16" i="12"/>
  <c r="K763" i="12" s="1"/>
  <c r="H15" i="12"/>
  <c r="K629" i="12" s="1"/>
  <c r="H14" i="12"/>
  <c r="I14" i="12" s="1"/>
  <c r="G19" i="60" s="1"/>
  <c r="H13" i="12"/>
  <c r="I13" i="12" s="1"/>
  <c r="G18" i="60" s="1"/>
  <c r="H12" i="12"/>
  <c r="H11" i="12"/>
  <c r="K370" i="12" s="1"/>
  <c r="H10" i="12"/>
  <c r="H9" i="12"/>
  <c r="H8" i="12"/>
  <c r="K34" i="12" s="1"/>
  <c r="G517" i="9"/>
  <c r="E517" i="9"/>
  <c r="C517" i="9"/>
  <c r="H17" i="9"/>
  <c r="K421" i="9" s="1"/>
  <c r="H16" i="9"/>
  <c r="K372" i="9" s="1"/>
  <c r="H15" i="9"/>
  <c r="I15" i="9" s="1"/>
  <c r="G32" i="60" s="1"/>
  <c r="H14" i="9"/>
  <c r="K291" i="9" s="1"/>
  <c r="H13" i="9"/>
  <c r="I13" i="9" s="1"/>
  <c r="G30" i="60" s="1"/>
  <c r="H12" i="9"/>
  <c r="I12" i="9" s="1"/>
  <c r="G29" i="60" s="1"/>
  <c r="H11" i="9"/>
  <c r="I11" i="9" s="1"/>
  <c r="G28" i="60" s="1"/>
  <c r="H10" i="9"/>
  <c r="I10" i="9" s="1"/>
  <c r="G27" i="60" s="1"/>
  <c r="H9" i="9"/>
  <c r="I9" i="9" s="1"/>
  <c r="G26" i="60" s="1"/>
  <c r="H8" i="9"/>
  <c r="K34" i="9" s="1"/>
  <c r="H10" i="4"/>
  <c r="I10" i="4" s="1"/>
  <c r="G8" i="60" s="1"/>
  <c r="H9" i="4"/>
  <c r="K63" i="4" s="1"/>
  <c r="H8" i="4"/>
  <c r="I8" i="4" s="1"/>
  <c r="G6" i="60" s="1"/>
  <c r="M311" i="12"/>
  <c r="M314" i="12"/>
  <c r="M312" i="12"/>
  <c r="M313" i="12"/>
  <c r="I14" i="46" l="1"/>
  <c r="G43" i="60" s="1"/>
  <c r="I17" i="46"/>
  <c r="G46" i="60" s="1"/>
  <c r="I12" i="47"/>
  <c r="G113" i="60" s="1"/>
  <c r="K159" i="47"/>
  <c r="I16" i="9"/>
  <c r="G33" i="60" s="1"/>
  <c r="I15" i="47"/>
  <c r="G116" i="60" s="1"/>
  <c r="K93" i="46"/>
  <c r="K386" i="47"/>
  <c r="I9" i="14"/>
  <c r="G50" i="60" s="1"/>
  <c r="I11" i="33"/>
  <c r="G64" i="60" s="1"/>
  <c r="I13" i="34"/>
  <c r="G78" i="60" s="1"/>
  <c r="I17" i="14"/>
  <c r="G58" i="60" s="1"/>
  <c r="K485" i="12"/>
  <c r="K252" i="9"/>
  <c r="K34" i="45"/>
  <c r="I11" i="46"/>
  <c r="G40" i="60" s="1"/>
  <c r="C15" i="34"/>
  <c r="C80" i="60" s="1"/>
  <c r="C15" i="46"/>
  <c r="C44" i="60" s="1"/>
  <c r="K113" i="9"/>
  <c r="I15" i="12"/>
  <c r="G20" i="60" s="1"/>
  <c r="I14" i="33"/>
  <c r="G67" i="60" s="1"/>
  <c r="I10" i="47"/>
  <c r="G111" i="60" s="1"/>
  <c r="I15" i="33"/>
  <c r="G68" i="60" s="1"/>
  <c r="I10" i="45"/>
  <c r="G99" i="60" s="1"/>
  <c r="K80" i="9"/>
  <c r="K158" i="34"/>
  <c r="I15" i="44"/>
  <c r="G92" i="60" s="1"/>
  <c r="L301" i="44"/>
  <c r="K432" i="46"/>
  <c r="K473" i="14"/>
  <c r="I10" i="14"/>
  <c r="G51" i="60" s="1"/>
  <c r="L104" i="44"/>
  <c r="K273" i="46"/>
  <c r="K817" i="45"/>
  <c r="K332" i="9"/>
  <c r="I8" i="34"/>
  <c r="G73" i="60" s="1"/>
  <c r="C10" i="33"/>
  <c r="C63" i="60" s="1"/>
  <c r="I11" i="4"/>
  <c r="G9" i="60" s="1"/>
  <c r="K132" i="46"/>
  <c r="K117" i="4"/>
  <c r="C12" i="4"/>
  <c r="C10" i="60" s="1"/>
  <c r="C10" i="9"/>
  <c r="C27" i="60" s="1"/>
  <c r="K853" i="33"/>
  <c r="I11" i="34"/>
  <c r="G76" i="60" s="1"/>
  <c r="C9" i="34"/>
  <c r="C74" i="60" s="1"/>
  <c r="K530" i="33"/>
  <c r="I16" i="46"/>
  <c r="G45" i="60" s="1"/>
  <c r="L500" i="44"/>
  <c r="K1244" i="45"/>
  <c r="I12" i="46"/>
  <c r="G41" i="60" s="1"/>
  <c r="K736" i="47"/>
  <c r="C15" i="44"/>
  <c r="C92" i="60" s="1"/>
  <c r="I17" i="47"/>
  <c r="G118" i="60" s="1"/>
  <c r="C9" i="47"/>
  <c r="C110" i="60" s="1"/>
  <c r="I11" i="12"/>
  <c r="G16" i="60" s="1"/>
  <c r="H30" i="14"/>
  <c r="G48" i="60" s="1"/>
  <c r="B48" i="60" s="1"/>
  <c r="H30" i="44"/>
  <c r="G84" i="60" s="1"/>
  <c r="B84" i="60" s="1"/>
  <c r="I14" i="9"/>
  <c r="G31" i="60" s="1"/>
  <c r="C17" i="12"/>
  <c r="C22" i="60" s="1"/>
  <c r="I16" i="44"/>
  <c r="G93" i="60" s="1"/>
  <c r="C14" i="47"/>
  <c r="C115" i="60" s="1"/>
  <c r="I14" i="44"/>
  <c r="G91" i="60" s="1"/>
  <c r="H30" i="9"/>
  <c r="G24" i="60" s="1"/>
  <c r="B24" i="60" s="1"/>
  <c r="I17" i="9"/>
  <c r="G34" i="60" s="1"/>
  <c r="I17" i="12"/>
  <c r="G22" i="60" s="1"/>
  <c r="K539" i="14"/>
  <c r="C17" i="33"/>
  <c r="C70" i="60" s="1"/>
  <c r="I16" i="34"/>
  <c r="G81" i="60" s="1"/>
  <c r="I12" i="34"/>
  <c r="G77" i="60" s="1"/>
  <c r="K371" i="34"/>
  <c r="K34" i="47"/>
  <c r="I12" i="44"/>
  <c r="G89" i="60" s="1"/>
  <c r="K929" i="45"/>
  <c r="C11" i="47"/>
  <c r="C112" i="60" s="1"/>
  <c r="K285" i="4"/>
  <c r="K34" i="4"/>
  <c r="K189" i="9"/>
  <c r="I16" i="12"/>
  <c r="G21" i="60" s="1"/>
  <c r="I16" i="45"/>
  <c r="G105" i="60" s="1"/>
  <c r="K791" i="47"/>
  <c r="K141" i="9"/>
  <c r="H30" i="12"/>
  <c r="G12" i="60" s="1"/>
  <c r="B12" i="60" s="1"/>
  <c r="I8" i="12"/>
  <c r="G13" i="60" s="1"/>
  <c r="I8" i="14"/>
  <c r="G49" i="60" s="1"/>
  <c r="I12" i="14"/>
  <c r="G53" i="60" s="1"/>
  <c r="K331" i="34"/>
  <c r="I9" i="33"/>
  <c r="G62" i="60" s="1"/>
  <c r="I9" i="34"/>
  <c r="G74" i="60" s="1"/>
  <c r="I12" i="45"/>
  <c r="G101" i="60" s="1"/>
  <c r="H30" i="46"/>
  <c r="G36" i="60" s="1"/>
  <c r="B36" i="60" s="1"/>
  <c r="I8" i="46"/>
  <c r="G37" i="60" s="1"/>
  <c r="C16" i="47"/>
  <c r="C117" i="60" s="1"/>
  <c r="I8" i="9"/>
  <c r="G25" i="60" s="1"/>
  <c r="K563" i="12"/>
  <c r="C9" i="4"/>
  <c r="C7" i="60" s="1"/>
  <c r="K34" i="14"/>
  <c r="I17" i="33"/>
  <c r="G70" i="60" s="1"/>
  <c r="H30" i="47"/>
  <c r="G108" i="60" s="1"/>
  <c r="B108" i="60" s="1"/>
  <c r="C13" i="47"/>
  <c r="C114" i="60" s="1"/>
  <c r="C15" i="47"/>
  <c r="C116" i="60" s="1"/>
  <c r="C17" i="47"/>
  <c r="C118" i="60" s="1"/>
  <c r="I311" i="12"/>
  <c r="I312" i="12"/>
  <c r="I314" i="12"/>
  <c r="I313" i="12"/>
  <c r="C14" i="12"/>
  <c r="C19" i="60" s="1"/>
  <c r="C13" i="12"/>
  <c r="C18" i="60" s="1"/>
  <c r="C12" i="12"/>
  <c r="C17" i="60" s="1"/>
  <c r="C11" i="12"/>
  <c r="C16" i="60" s="1"/>
  <c r="C10" i="12"/>
  <c r="C15" i="60" s="1"/>
  <c r="C9" i="12"/>
  <c r="C16" i="9"/>
  <c r="C33" i="60" s="1"/>
  <c r="C14" i="9"/>
  <c r="C31" i="60" s="1"/>
  <c r="C12" i="9"/>
  <c r="C29" i="60" s="1"/>
  <c r="C15" i="14"/>
  <c r="C56" i="60" s="1"/>
  <c r="C17" i="14"/>
  <c r="C58" i="60" s="1"/>
  <c r="C14" i="14"/>
  <c r="C55" i="60" s="1"/>
  <c r="C16" i="14"/>
  <c r="C57" i="60" s="1"/>
  <c r="C11" i="14"/>
  <c r="C52" i="60" s="1"/>
  <c r="C13" i="14"/>
  <c r="C54" i="60" s="1"/>
  <c r="I17" i="34"/>
  <c r="G82" i="60" s="1"/>
  <c r="K522" i="34"/>
  <c r="C9" i="9"/>
  <c r="C26" i="60" s="1"/>
  <c r="C13" i="9"/>
  <c r="C30" i="60" s="1"/>
  <c r="C17" i="9"/>
  <c r="C34" i="60" s="1"/>
  <c r="K78" i="12"/>
  <c r="I9" i="12"/>
  <c r="G14" i="60" s="1"/>
  <c r="C16" i="12"/>
  <c r="C21" i="60" s="1"/>
  <c r="K319" i="14"/>
  <c r="C9" i="14"/>
  <c r="K233" i="33"/>
  <c r="I10" i="33"/>
  <c r="G63" i="60" s="1"/>
  <c r="C16" i="44"/>
  <c r="C93" i="60" s="1"/>
  <c r="C11" i="44"/>
  <c r="C88" i="60" s="1"/>
  <c r="C14" i="44"/>
  <c r="C91" i="60" s="1"/>
  <c r="C9" i="44"/>
  <c r="C13" i="44"/>
  <c r="C90" i="60" s="1"/>
  <c r="C17" i="44"/>
  <c r="C94" i="60" s="1"/>
  <c r="C10" i="44"/>
  <c r="C87" i="60" s="1"/>
  <c r="C12" i="44"/>
  <c r="C89" i="60" s="1"/>
  <c r="K734" i="45"/>
  <c r="I13" i="45"/>
  <c r="G102" i="60" s="1"/>
  <c r="C13" i="45"/>
  <c r="C102" i="60" s="1"/>
  <c r="C15" i="45"/>
  <c r="C104" i="60" s="1"/>
  <c r="C10" i="45"/>
  <c r="C99" i="60" s="1"/>
  <c r="C14" i="45"/>
  <c r="C103" i="60" s="1"/>
  <c r="C9" i="45"/>
  <c r="C17" i="45"/>
  <c r="C106" i="60" s="1"/>
  <c r="C11" i="45"/>
  <c r="C100" i="60" s="1"/>
  <c r="C16" i="45"/>
  <c r="C105" i="60" s="1"/>
  <c r="C15" i="12"/>
  <c r="C20" i="60" s="1"/>
  <c r="H30" i="34"/>
  <c r="C12" i="45"/>
  <c r="C101" i="60" s="1"/>
  <c r="C8" i="4"/>
  <c r="C11" i="4"/>
  <c r="C9" i="60" s="1"/>
  <c r="C9" i="33"/>
  <c r="C62" i="60" s="1"/>
  <c r="C15" i="33"/>
  <c r="C68" i="60" s="1"/>
  <c r="C16" i="33"/>
  <c r="C69" i="60" s="1"/>
  <c r="C13" i="33"/>
  <c r="C66" i="60" s="1"/>
  <c r="C12" i="33"/>
  <c r="C65" i="60" s="1"/>
  <c r="C8" i="33"/>
  <c r="C11" i="33"/>
  <c r="C64" i="60" s="1"/>
  <c r="C14" i="33"/>
  <c r="C67" i="60" s="1"/>
  <c r="C10" i="4"/>
  <c r="C8" i="60" s="1"/>
  <c r="C8" i="9"/>
  <c r="H30" i="4"/>
  <c r="I9" i="4"/>
  <c r="G7" i="60" s="1"/>
  <c r="C11" i="9"/>
  <c r="C28" i="60" s="1"/>
  <c r="C15" i="9"/>
  <c r="C32" i="60" s="1"/>
  <c r="K223" i="12"/>
  <c r="I10" i="12"/>
  <c r="G15" i="60" s="1"/>
  <c r="K413" i="12"/>
  <c r="I12" i="12"/>
  <c r="G17" i="60" s="1"/>
  <c r="C12" i="14"/>
  <c r="C53" i="60" s="1"/>
  <c r="C10" i="14"/>
  <c r="C51" i="60" s="1"/>
  <c r="I13" i="14"/>
  <c r="G54" i="60" s="1"/>
  <c r="K587" i="14"/>
  <c r="I16" i="14"/>
  <c r="G57" i="60" s="1"/>
  <c r="C11" i="46"/>
  <c r="C40" i="60" s="1"/>
  <c r="C8" i="46"/>
  <c r="C14" i="46"/>
  <c r="C43" i="60" s="1"/>
  <c r="C9" i="46"/>
  <c r="C38" i="60" s="1"/>
  <c r="C13" i="46"/>
  <c r="C42" i="60" s="1"/>
  <c r="C17" i="46"/>
  <c r="C46" i="60" s="1"/>
  <c r="C12" i="46"/>
  <c r="C41" i="60" s="1"/>
  <c r="I11" i="45"/>
  <c r="G100" i="60" s="1"/>
  <c r="C16" i="46"/>
  <c r="C45" i="60" s="1"/>
  <c r="L238" i="44"/>
  <c r="I10" i="44"/>
  <c r="G87" i="60" s="1"/>
  <c r="K133" i="45"/>
  <c r="I9" i="45"/>
  <c r="G98" i="60" s="1"/>
  <c r="H30" i="45"/>
  <c r="K904" i="47"/>
  <c r="I16" i="47"/>
  <c r="G117" i="60" s="1"/>
  <c r="K34" i="33"/>
  <c r="H30" i="33"/>
  <c r="C8" i="34"/>
  <c r="C17" i="34"/>
  <c r="C82" i="60" s="1"/>
  <c r="C14" i="34"/>
  <c r="C79" i="60" s="1"/>
  <c r="C12" i="34"/>
  <c r="C77" i="60" s="1"/>
  <c r="C11" i="34"/>
  <c r="C76" i="60" s="1"/>
  <c r="C10" i="34"/>
  <c r="C75" i="60" s="1"/>
  <c r="C16" i="34"/>
  <c r="C81" i="60" s="1"/>
  <c r="C13" i="34"/>
  <c r="C78" i="60" s="1"/>
  <c r="K416" i="33"/>
  <c r="I12" i="33"/>
  <c r="G65" i="60" s="1"/>
  <c r="C10" i="46"/>
  <c r="C39" i="60" s="1"/>
  <c r="I8" i="44"/>
  <c r="G85" i="60" s="1"/>
  <c r="L34" i="44"/>
  <c r="C12" i="47"/>
  <c r="C113" i="60" s="1"/>
  <c r="C10" i="47"/>
  <c r="C111" i="60" s="1"/>
  <c r="C30" i="47" l="1"/>
  <c r="H2" i="47" s="1"/>
  <c r="H108" i="60" s="1"/>
  <c r="C61" i="60"/>
  <c r="C30" i="33"/>
  <c r="F60" i="60" s="1"/>
  <c r="G72" i="60"/>
  <c r="B72" i="60" s="1"/>
  <c r="C86" i="60"/>
  <c r="C30" i="44"/>
  <c r="C30" i="12"/>
  <c r="C14" i="60"/>
  <c r="F108" i="60"/>
  <c r="C30" i="45"/>
  <c r="F96" i="60" s="1"/>
  <c r="C98" i="60"/>
  <c r="C25" i="60"/>
  <c r="C30" i="9"/>
  <c r="C30" i="34"/>
  <c r="F72" i="60" s="1"/>
  <c r="C73" i="60"/>
  <c r="G60" i="60"/>
  <c r="B60" i="60" s="1"/>
  <c r="G96" i="60"/>
  <c r="B96" i="60" s="1"/>
  <c r="C37" i="60"/>
  <c r="C30" i="46"/>
  <c r="G5" i="60"/>
  <c r="C30" i="4"/>
  <c r="F5" i="60" s="1"/>
  <c r="C6" i="60"/>
  <c r="C30" i="14"/>
  <c r="C50" i="60"/>
  <c r="H2" i="45" l="1"/>
  <c r="H96" i="60" s="1"/>
  <c r="H2" i="33"/>
  <c r="H60" i="60" s="1"/>
  <c r="H2" i="4"/>
  <c r="H5" i="60" s="1"/>
  <c r="G120" i="60"/>
  <c r="B5" i="60"/>
  <c r="F48" i="60"/>
  <c r="H2" i="14"/>
  <c r="H48" i="60" s="1"/>
  <c r="F12" i="60"/>
  <c r="H2" i="12"/>
  <c r="H12" i="60" s="1"/>
  <c r="H2" i="34"/>
  <c r="H72" i="60" s="1"/>
  <c r="F36" i="60"/>
  <c r="H2" i="46"/>
  <c r="H36" i="60" s="1"/>
  <c r="F24" i="60"/>
  <c r="H2" i="9"/>
  <c r="H24" i="60" s="1"/>
  <c r="F84" i="60"/>
  <c r="H2" i="44"/>
  <c r="H84" i="60" s="1"/>
  <c r="F120" i="60" l="1"/>
  <c r="G2" i="60" s="1"/>
  <c r="H4" i="4" l="1"/>
  <c r="H4" i="45"/>
  <c r="H4" i="14"/>
  <c r="H4" i="34"/>
  <c r="H4" i="33"/>
  <c r="H4" i="47"/>
  <c r="H4" i="44"/>
  <c r="H4" i="46"/>
  <c r="H4" i="12"/>
  <c r="H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Martin Weiß</author>
  </authors>
  <commentList>
    <comment ref="J477" authorId="0" shapeId="0" xr:uid="{00000000-0006-0000-0400-000001000000}">
      <text>
        <r>
          <rPr>
            <b/>
            <sz val="9"/>
            <color indexed="81"/>
            <rFont val="Tahoma"/>
            <family val="2"/>
          </rPr>
          <t>Martin Weiß:</t>
        </r>
        <r>
          <rPr>
            <sz val="9"/>
            <color indexed="81"/>
            <rFont val="Tahoma"/>
            <family val="2"/>
          </rPr>
          <t xml:space="preserve">
Hier steht ein Kommentar</t>
        </r>
      </text>
    </comment>
    <comment ref="J479" authorId="0" shapeId="0" xr:uid="{00000000-0006-0000-0400-000002000000}">
      <text>
        <r>
          <rPr>
            <b/>
            <sz val="9"/>
            <color indexed="81"/>
            <rFont val="Tahoma"/>
            <family val="2"/>
          </rPr>
          <t>Martin Weiß:</t>
        </r>
        <r>
          <rPr>
            <sz val="9"/>
            <color indexed="81"/>
            <rFont val="Tahoma"/>
            <family val="2"/>
          </rPr>
          <t xml:space="preserve">
Hier steht noch ein Kommentar</t>
        </r>
      </text>
    </comment>
    <comment ref="J481" authorId="0" shapeId="0" xr:uid="{00000000-0006-0000-0400-000003000000}">
      <text>
        <r>
          <rPr>
            <b/>
            <sz val="9"/>
            <color indexed="81"/>
            <rFont val="Tahoma"/>
            <family val="2"/>
          </rPr>
          <t>Martin Weiß:</t>
        </r>
        <r>
          <rPr>
            <sz val="9"/>
            <color indexed="81"/>
            <rFont val="Tahoma"/>
            <family val="2"/>
          </rPr>
          <t xml:space="preserve">
Hier steht der dritte Kommentar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Martin Weiß</author>
  </authors>
  <commentList>
    <comment ref="H755" authorId="0" shapeId="0" xr:uid="{00000000-0006-0000-0900-000001000000}">
      <text>
        <r>
          <rPr>
            <b/>
            <sz val="9"/>
            <color indexed="81"/>
            <rFont val="Segoe UI"/>
            <family val="2"/>
          </rPr>
          <t>Martin Weiß:</t>
        </r>
        <r>
          <rPr>
            <sz val="9"/>
            <color indexed="81"/>
            <rFont val="Segoe UI"/>
            <family val="2"/>
          </rPr>
          <t xml:space="preserve">
Ich bin eine Notiz</t>
        </r>
      </text>
    </comment>
    <comment ref="K756" authorId="0" shapeId="0" xr:uid="{00000000-0006-0000-0900-000002000000}">
      <text>
        <r>
          <rPr>
            <b/>
            <sz val="9"/>
            <color indexed="81"/>
            <rFont val="Segoe UI"/>
            <family val="2"/>
          </rPr>
          <t>Martin Weiß:</t>
        </r>
        <r>
          <rPr>
            <sz val="9"/>
            <color indexed="81"/>
            <rFont val="Segoe UI"/>
            <family val="2"/>
          </rPr>
          <t xml:space="preserve">
Und hier steht noch einer</t>
        </r>
      </text>
    </comment>
    <comment ref="I758" authorId="0" shapeId="0" xr:uid="{00000000-0006-0000-0900-000003000000}">
      <text>
        <r>
          <rPr>
            <b/>
            <sz val="9"/>
            <color indexed="81"/>
            <rFont val="Segoe UI"/>
            <family val="2"/>
          </rPr>
          <t>Martin Weiß:</t>
        </r>
        <r>
          <rPr>
            <sz val="9"/>
            <color indexed="81"/>
            <rFont val="Segoe UI"/>
            <family val="2"/>
          </rPr>
          <t xml:space="preserve">
Und ich bin die dritte Notiz im Bunde</t>
        </r>
      </text>
    </comment>
  </commentList>
</comments>
</file>

<file path=xl/sharedStrings.xml><?xml version="1.0" encoding="utf-8"?>
<sst xmlns="http://schemas.openxmlformats.org/spreadsheetml/2006/main" count="5276" uniqueCount="2228">
  <si>
    <t>Keine Angst, Excel beißt nicht!</t>
  </si>
  <si>
    <t>Mehr Excel-Wissen findest du im Internet unter www.tabellenexperte.de</t>
  </si>
  <si>
    <t>Einsteigerkurs: Von Null auf Excel</t>
  </si>
  <si>
    <t xml:space="preserve">für Office 365 / Microsoft 365 optimierte Version </t>
  </si>
  <si>
    <t>Über diesen Excel-Kurs</t>
  </si>
  <si>
    <t>Danke!</t>
  </si>
  <si>
    <t>Vielen Dank, dass du mir dein Vertrauen geschenkt und diesen Excel-Einsteiger-Kurs gekauft hast.</t>
  </si>
  <si>
    <t xml:space="preserve">Der Name des Kurses - "Von Null auf Excel" - ist Programm. Das heißt, es geht wirklich bei den absoluten Excel-Grundlagen los und es werden keinerlei Excel-Kenntnisse vorausgesetzt. Mit der grundlegenden Bedienung eines Windows-PC's solltest du allerdings vertraut sein und du solltest wissen, wie man ein Dokument speichert, wieder findet und öffnet. </t>
  </si>
  <si>
    <t xml:space="preserve">Mit diesem Kurs wirst du Schritt für Schritt an den Umgang und die Funktionen der weit verbreiteten Tabellenkalkulation von Microsoft herangeführt.
 </t>
  </si>
  <si>
    <t>Excel bietet eine schier unendliche Vielfalt an Möglichkeiten, die den Rahmen dieses Kurses bei Weitem sprengen würden. Aber keine Angst: Es sind auch gar nicht alle Funktionen für jeden Anwender wirklich interessant.</t>
  </si>
  <si>
    <t>In diesem Kurs lernst du vielmehr den grundlegenden Umgang mit der Tabellenkalkulation und die wichtigsten Funktionen für den alltäglichen Gebrauch.</t>
  </si>
  <si>
    <t>Ich habe viele Stunden Arbeitszeit in die Entwicklung dieses Kurses gesteckt und alles daran gesetzt, dass er dein Geld und deine Zeit auch wirklich wert ist.</t>
  </si>
  <si>
    <t>Solltest du trotzdem der Meinung sein, dass dieser Kurs nicht hält, was er verspricht, bekommst du dein Geld zurück. Bis zu 14 Tagen nach dem Kauf. Den kompletten Betrag. Ohne Wenn und Aber.</t>
  </si>
  <si>
    <t>Denn ich möchte, dass du mit mir und dem Kurs zufrieden bist und mich vielleicht auch weiterempfiehlst.</t>
  </si>
  <si>
    <t>Wissen und Spaß gehören zusammen</t>
  </si>
  <si>
    <t>Dieser Praxis-Kurs soll dir zeigen, was mit Excel alles möglich ist. Du wirst vielleicht nicht jede der gezeigten Übungen gleich von Beginn an verstehen. Und du wirst vielleicht auch nicht für alles Gelernte sofort in der Praxis eine konkrete Anwendung haben.
Aber du wirst verstanden haben, welche Möglichkeiten Excel dir bieten kann und du wirst im Laufe der Zeit mehr und mehr Einsatzmöglichkeiten für das hier Gelernte finden.
Denn neben den praktischen und theoretischen Lektionen soll dir dieser Kurs vor allem eines vermitteln:</t>
  </si>
  <si>
    <t>Spaß an Excel und das Wissen um die Möglichkeiten!</t>
  </si>
  <si>
    <t>Empfohlene Vorgehensweise</t>
  </si>
  <si>
    <t>Der Kurs ist in insgesamt 10 Lektionen aufgeteilt und für jede Lektion gibt es ein eigenes Arbeitsblatt. Auch wenn du grundsätzlich beliebig zwischen den Lektionen hin- und herspringen kannst, empfehle ich dir zumindest für den Anfang, die Lektionen in der vorgegebenen Reihenfolge zu bearbeiten. Denn es könnte sein, dass ein späterer Lernschritt auf dem Wissen einer vorangegangenen Lektion aufbaut.</t>
  </si>
  <si>
    <t>Bearbeitung der Lektionen</t>
  </si>
  <si>
    <t>Innerhalb einer Lektion gibt es unterschiedliche Themen. Zu Beginn eines jeden Themas wird in wenigen Sätzen das theoretische Wissen vermittelt.</t>
  </si>
  <si>
    <t>Danach kommt in der Regel ein Übungsteil, in dem Du selbst aktiv werden sollst. Der Übungsteil sieht z.B. so aus:</t>
  </si>
  <si>
    <t>Sobald du eine Übung abgeschlossen hast, solltest du im Feld "Erledigt" am Ende eines Themas einen Haken setzen, indem du mit der Maus in das Kästchen klickst. Damit siehst du immer, wie weit du mit dem Kurs bereits gekommen bist. So sieht dieses Feld aus:</t>
  </si>
  <si>
    <t>Statusübersicht deiner Lernfortschritte</t>
  </si>
  <si>
    <t>Damit du zu jedem Zeitpunkt einen Überblick über den Lernfortschritt innerhalb einer Lektion und auch für den gesamten Kurs hast, gibt es oben auf jeder Seite einen entsprechenden Fortschritts-Anzeiger. Immer wenn du in einem Kapital das "Erledigt"-Feld angeklickt hast, wird diese Übersicht aktualisiert:</t>
  </si>
  <si>
    <t>Außerdem hast du im Arbeitsblatt "Inhalt" den Gesamtüberblick über alle Lektionen:</t>
  </si>
  <si>
    <t>Über mich</t>
  </si>
  <si>
    <t>Martin Weiß</t>
  </si>
  <si>
    <t>Mein Name ist Martin Weiß. Ich bin diplomierter Betriebswirt und somit per Definition fast schon ein Parade-Anwender für Tabellenkalkulationen. Bereits während des Studiums Anfang der 90er-Jahre kam ich zum ersten Mal mit dieser Art von Anwendung in Berührung. Damals steckte Excel noch in den Kinderschuhen und auf dem Markt tummelten sich Programme wie Quattro Pro oder Lotus 1-2-3. Namen, die heute kaum noch jemand kennt.
In unterschiedlichen Analystenfunktionen während meiner beruflichen Laufbahn war Excel ein Standardwerkzeug für meine tägliche Arbeit. Darüberhinaus durfte ich mein Know-How in Anwenderschulungen an meine Kollegen weitergeben. Es machte (und macht!) mir immer schon viel Spaß, mit diesem Programm herumzuexperimentieren und kreative Lösungen für ausgefallene Problemstellungen zu finden.
Dieses praxiserprobte Wissen biete ich nun in den unterschiedlichsten Formen an:</t>
  </si>
  <si>
    <t>Auf meinem Blog (www.tabellenexperte.de)</t>
  </si>
  <si>
    <t>In elektronischen Kursen</t>
  </si>
  <si>
    <t>In Trainings und Schulungen</t>
  </si>
  <si>
    <t>Bei Interesse bin ich unter info@tabellenexperte.de oder über das Kontakformular auf meiner Website zu erreichen:</t>
  </si>
  <si>
    <t>Web-Link ►</t>
  </si>
  <si>
    <t>http://www.tabellenexperte.de/kontakt</t>
  </si>
  <si>
    <t>Und nun viel Spaß mit dem Kurs!</t>
  </si>
  <si>
    <t>Du willst auf dem Laufenden bleiben? Dann melde Dich für den kostenlosen Newsletter an!</t>
  </si>
  <si>
    <t>Microsoft Excel ist eine geschützte Marke der Microsoft Corporation</t>
  </si>
  <si>
    <t>Der Tabellen-Experte steht in keiner Verbindung zu Microsoft.</t>
  </si>
  <si>
    <t>v1</t>
  </si>
  <si>
    <t>Gesamtfortschritt über alle Lektionen:</t>
  </si>
  <si>
    <t>Lektion</t>
  </si>
  <si>
    <t>Themen
gesamt</t>
  </si>
  <si>
    <t>Themen
bearbeitet</t>
  </si>
  <si>
    <t>Fortschritt in der Lektion</t>
  </si>
  <si>
    <t>Gesamt:</t>
  </si>
  <si>
    <t>Legende:</t>
  </si>
  <si>
    <t>Lektion noch nicht begonnen</t>
  </si>
  <si>
    <t>Lektion in Arbeit</t>
  </si>
  <si>
    <t>Lektion abgeschlossen</t>
  </si>
  <si>
    <t>Lektion 1:</t>
  </si>
  <si>
    <t>Diese Lektion:</t>
  </si>
  <si>
    <t>Zum Einstieg</t>
  </si>
  <si>
    <t>Alle Lektionen:</t>
  </si>
  <si>
    <t>Thema</t>
  </si>
  <si>
    <t>Bearbeitet</t>
  </si>
  <si>
    <t>1.1</t>
  </si>
  <si>
    <t>1.2</t>
  </si>
  <si>
    <t>1.3</t>
  </si>
  <si>
    <t>1.4</t>
  </si>
  <si>
    <t>1.5</t>
  </si>
  <si>
    <t>Los geht's!</t>
  </si>
  <si>
    <t>é</t>
  </si>
  <si>
    <t>1)</t>
  </si>
  <si>
    <t>Hinweise zur Bedienung</t>
  </si>
  <si>
    <t>Um dir den Umgang mit diesem Kurs so einfach wie möglich zu machen, gibt es für die Navigation viele Schaltflächen, Checkboxen und Hyperlinks, wie man sie aus dem Internet kennt. Damit kannst du dich per Mausklick durch die einzelnen Lektionen bewegen. Folgende Elemente wirst du an den verschiedensten Stellen im Kurs dazu finden:</t>
  </si>
  <si>
    <t>Text-Hyperlinks:</t>
  </si>
  <si>
    <t>Sprungpfeile zum Seitenanfang:</t>
  </si>
  <si>
    <t>Sprung zur nächsten Lektion:</t>
  </si>
  <si>
    <t>Sprung zur vorigen Lektion:</t>
  </si>
  <si>
    <t>Achte einfach darauf, wenn sich der Mauszeiger ändert, sobald du ihn über eine entsprechende Schaltfläche bewegst.</t>
  </si>
  <si>
    <t>2)</t>
  </si>
  <si>
    <t>Speichere eine Sicherheitskopie dieser Excel-Datei</t>
  </si>
  <si>
    <t>Bevor du beginnst, die einzelnen Lektionen durchzuarbeiten, solltest du AUF JEDEN FALL eine Kopie dieser Excel-Datei anlegen. Denn du weißt nie, ob du nicht später nochmal auf das Original zurückgreifen möchtest.</t>
  </si>
  <si>
    <t>3)</t>
  </si>
  <si>
    <t>Setze den Haken unten im Kästchen "Erledigt"</t>
  </si>
  <si>
    <t>Wenn du die Hinweise oben durchgelesen hast, dann klicke für dieses Thema in das Kästen "Erledigt". Damit kannst du jederzeit nachverfolgen, wie dein momentaner Fortschritt im Kurs ist.</t>
  </si>
  <si>
    <t>Die Excel-Oberfläche</t>
  </si>
  <si>
    <t>Dieser Excel-Kurs ist gleichermaßen geeignet für die Excel-Versionen 2007, 2010 und 2013 auf dem Windows-Betriebssystem.</t>
  </si>
  <si>
    <t>Alle drei Versionen zeichnen sich im Vergleich zu älteren Excel-Version durch eine völlig neuartige Menüführung aus. Diese besteht im Wesentlichen aus verschiedenen Registerkarten und darunter einer breiten Leiste mit allen Funktionen der jeweils gewählten Registerkarte - dem sogenannten Menüband.</t>
  </si>
  <si>
    <t>Auch wenn es für die Arbeit mit diesem Excel-Kurs bis auf ganz wenige Ausnahmen nicht relevant ist, möchte ich dir kurz die Menüs der drei genannten Excel-Versionen im Vergleich zeigen.</t>
  </si>
  <si>
    <t>Excel 2007</t>
  </si>
  <si>
    <t>Hier gibt es in der linke oberen Ecke die runde Office-Schaltfläche.</t>
  </si>
  <si>
    <t>Excel 2010</t>
  </si>
  <si>
    <t>Die Office-Schaltfläche wurde jetzt durch die Registerkarte "Datei" ersetzt.</t>
  </si>
  <si>
    <t>Excel 2013</t>
  </si>
  <si>
    <t>Das Menüband ist im Wesentlichen gleich geblieben, lediglich die Optik wurde modernisiert.</t>
  </si>
  <si>
    <t>Office 365 / Microsoft 365</t>
  </si>
  <si>
    <t>Office 365 bzw. Microsoft 365 ist die Abo-Version des Office-Paktes. Eine Besonderheit dieser Version ist, dass es regelmäßig</t>
  </si>
  <si>
    <t>Updates gibt, welche den Funktionsumfang kontinuierlich erweitern. Manchmal werden jedoch auch Änderungen an der Menü-</t>
  </si>
  <si>
    <t>struktur vorgenommen. Daher kann es gut möglich sein, dass die Optik oder die Bezeichnungen der Registerkarten zum Zeitpunkt,</t>
  </si>
  <si>
    <t>wo du diese Zeilen liest, schon wieder etwas angepasst wurde. Dass ist in den meisten Fällen unproblematisch, kann aber</t>
  </si>
  <si>
    <t>manchmal etwas verwirrend sein. Leider habe ich darauf jedoch keinen Einfluss.</t>
  </si>
  <si>
    <t>Es spielt für diesen Kurs bis auf ganz wenige Ausnahmen keine große Rolle, ob du noch mit dem betagten Excel 2007 oder eine aktuellen Excel-Version arbeitest. In dieser Kursdatei sind die Screenshots auf Excel aus Office 365 abgestimmt, aber das ist für die Arbeit mit dem Kurs nur von nachrangiger Bedeutung. Lediglich das Kapitel 10 - Diagramme ist wirklich versionsabhängig.</t>
  </si>
  <si>
    <t>Begriffserklärungen</t>
  </si>
  <si>
    <t>Begriff</t>
  </si>
  <si>
    <t>Erklärung</t>
  </si>
  <si>
    <t>Menüband</t>
  </si>
  <si>
    <t>Alle Excel-Befehle und Funktionen sind hier in verschiedenen Menü-Registerkarten gruppiert. Jede Registerkarte enthält alle Schaltflächen, die zum Ausführen einer bestimmten Art von Aktivität benötigt werden. So enthält die Registerkarte "Einfügen" alle Werkzeuge, die man zum Einfügen von Elementen benötigt, wie z.B. Grafiken oder Textfelder. Die verschiedenen Werkzeuge innerhalb einer Registerkarte sind wiederum zu Gruppen zusammengefasst.
Hinweis: In der Excel-Version 2007 hieß das Menüband noch Multifunktionsleiste.
Die Schaltflächen im Menüband ändern sich also immer abhängig von der gewählten Registerkarte:</t>
  </si>
  <si>
    <t>Schnellzugriffs-leiste</t>
  </si>
  <si>
    <t>Das ist die kleine Symbolleiste oberhalb des Menübands. Sie ist anpassbar und man kann hier Symbole für die wichtigsten Funktionen hinterlegen, um noch schneller darauf zugreifen zu können, wie z.B. für das Neuanlegen, Öffnen oder Speichern von Arbeitsmappen:</t>
  </si>
  <si>
    <t>Namensfeld</t>
  </si>
  <si>
    <t>Hier wird die Adresse der aktiven Zelle  angezeigt. Wenn für Zellen oder Zellbereiche Namen festgelegt wurden, enthält dieses Feld auch die Liste der definierten Namen:</t>
  </si>
  <si>
    <t>Bearbeitungs-zeile</t>
  </si>
  <si>
    <t>Die Bearbeitungszeile befindet sich über dem eigentlichen Tabellenbereich und zeigt immer den Inhalt der gerade aktiven Zelle an. Wenn diese Zelle eine Formel oder Funktion enthält, dann wird hier die jeweilige Formel angezeigt.</t>
  </si>
  <si>
    <t>Arbeitsmappe</t>
  </si>
  <si>
    <r>
      <t xml:space="preserve">Eine komplette Excel-Datei, wie z.B. </t>
    </r>
    <r>
      <rPr>
        <i/>
        <sz val="11"/>
        <color theme="1"/>
        <rFont val="Calibri"/>
        <family val="2"/>
        <scheme val="minor"/>
      </rPr>
      <t>Meinemappe.xlsx</t>
    </r>
    <r>
      <rPr>
        <sz val="11"/>
        <color theme="1"/>
        <rFont val="Calibri"/>
        <family val="2"/>
        <scheme val="minor"/>
      </rPr>
      <t>, nennt man Arbeitsmappe. Der Name der Arbeitsmappe erscheint immer ganz oben in der Fensterleiste. Arbeitet man mit einer neuen Arbeitsmappe, die bisher noch nie gespeichert wurde, steht hier ein Standardname Mappe1, Mappe2 etc.</t>
    </r>
  </si>
  <si>
    <t>Arbeitsblatt</t>
  </si>
  <si>
    <t>Eine Arbeitsmappe besteht aus einem oder mehreren Arbeitsblättern, die als Registerkarten am unteren Bildschirmrand angezeigt werden.</t>
  </si>
  <si>
    <t>Zelle</t>
  </si>
  <si>
    <t>Jedes Arbeitsblatt besteht aus einzelnen Zellen. Diese werden wie in einem Koordinatensystem über eine Zeilennummer und einen Spaltenbuchstaben angesprochen, wie z.B. A1, B2, F29.</t>
  </si>
  <si>
    <t>Die gerade aktive Zelle ist mit einem dickeren Rahmen versehen. Alle Eingaben finden immer in der gerade aktiven Zelle statt.</t>
  </si>
  <si>
    <t>Bereich</t>
  </si>
  <si>
    <t>Ein Bereich ist eine Gruppe von Zellen. Um einen Bereich anzusprechen, gibt man die Adresse der linken oberen Zelle und der rechten unteren Zelle an, getrennt durch einen Doppelpunkt. So ist z.B. A1:C4 der rechteckige Bereich von Zelle A1 bis Zelle C4:</t>
  </si>
  <si>
    <t xml:space="preserve"> </t>
  </si>
  <si>
    <t>Statusleiste</t>
  </si>
  <si>
    <t>Die Statusleiste befindet sich am unteren Bildschirmrand und zeigt den Status von bestimmten aktivierten Optionen an. Über einen Rechtsklick können diese Optionen angepasst werden.</t>
  </si>
  <si>
    <t>Wenn du diese Begrifflichkeiten einigermaßen verinnerlicht hast, dann kannst du dieses Thema auf "Erledigt" setzen.</t>
  </si>
  <si>
    <t>Excel-Hilfecenter von Microsoft</t>
  </si>
  <si>
    <t>Wenn du ein absoluter Excel-Anfänger bist, kannst du dir auch die Schnelleinführung in Excel ansehen, die Microsoft im Excel-Hilfecenter im Internet anbietet. Wenn du bereits etwas Übung mit Excel hast, kannst du das aber auch überspringen und einfach diese Lektion auf "Erledigt" setzen.</t>
  </si>
  <si>
    <t xml:space="preserve">Hinweis: Alle dort angebotenen Ressourcen werden von der Firma Microsoft zur Verfügung gestellt und haben nichts mit diesem Kurs oder mit mir bzw. tabellenexperte.de zu tun. Ich möchte dich als Lernenden lediglich auf diese zusätzliche Informationsquelle hinweisen. </t>
  </si>
  <si>
    <t>https://support.office.com/de-de/excel</t>
  </si>
  <si>
    <t>Da es sich um eine Informationsquelle von Microsoft handelt, habe ich leider keinen Einfluss darauf, ob</t>
  </si>
  <si>
    <t>und wie lange der oben genannte Link gültig ist.</t>
  </si>
  <si>
    <t>Hilfe und weiterführende Ressourcen</t>
  </si>
  <si>
    <t>Excel-Hilfefunktion</t>
  </si>
  <si>
    <r>
      <t xml:space="preserve">Excel verfügt über eine ausgezeichnete Hilfefunktion. Über die Funktionstaste </t>
    </r>
    <r>
      <rPr>
        <b/>
        <sz val="11"/>
        <color rgb="FFFF0000"/>
        <rFont val="Calibri"/>
        <family val="2"/>
        <scheme val="minor"/>
      </rPr>
      <t>F1</t>
    </r>
    <r>
      <rPr>
        <sz val="11"/>
        <color theme="1"/>
        <rFont val="Calibri"/>
        <family val="2"/>
        <scheme val="minor"/>
      </rPr>
      <t xml:space="preserve"> erhält man in der Regel passend zum aktuellen Kontext eine ausführliche Hilfe. 
Dies funktioniert auch innerhalb von geöffneten Dialog- oder Hinweisfenstern.</t>
    </r>
  </si>
  <si>
    <t>Speziell bei der Eingabe von Formeln und Funktionen gibt es für die jeweilige Funktion einen Link zur passenden Hilfefunktion:</t>
  </si>
  <si>
    <t>Hinweis:</t>
  </si>
  <si>
    <t>Für manche der Hilfefunktionen wird eine Internet-Verbindung benötigt.</t>
  </si>
  <si>
    <t>Feedback</t>
  </si>
  <si>
    <t>Solltest du an irgendeiner Stelle des Kurses auf ein Problem stoßen oder einen Fehler entdecken, dann zögere nicht, mir entsprechendes Feedback zu geben. Schicke dazu eine E-Mail an info@tabellenexperte oder nutze das Kontaktformular auf meiner Website.
Einer der Vorteile eines Excel-Kurses in dieser elektronischen Form ist die Möglichkeit, Fehler eben umgehend korrigieren und eine verbesserte Version zum Download bereitzustellen zu können. Hier nochmal der Link zum Kontaktformular:</t>
  </si>
  <si>
    <t>Besonders freue ich mich natürlich darüber, wenn dir der Kurs gefallen hat.</t>
  </si>
  <si>
    <t>Weitere Hilfe-Ressourcen</t>
  </si>
  <si>
    <t>Viele der etwas fortgeschritteneren Themen habe ich auch schon auf meiner Webseite behandelt. Wenn du also mit den Grundfunktionen in Excel vertraut bist, empfehle ich dir, auf meiner Webseite einfach ein bisschen zu stöbern.</t>
  </si>
  <si>
    <t>http://www.tabellenexperte.de/archiv</t>
  </si>
  <si>
    <t>Und nicht zuletzt ist natürlich auch Google stets eine reichhaltige Quelle bei der Suche nach Lösungen zu Excel-Fragen.</t>
  </si>
  <si>
    <t>Lektion 2:</t>
  </si>
  <si>
    <t>Dateneingabe</t>
  </si>
  <si>
    <t>2.1</t>
  </si>
  <si>
    <t>2.2</t>
  </si>
  <si>
    <t>2.3</t>
  </si>
  <si>
    <t>2.4</t>
  </si>
  <si>
    <t>2.5</t>
  </si>
  <si>
    <t>2.6</t>
  </si>
  <si>
    <t>2.7</t>
  </si>
  <si>
    <t>2.8</t>
  </si>
  <si>
    <t>2.9</t>
  </si>
  <si>
    <t>2.10</t>
  </si>
  <si>
    <t>Umgang mit Zellen</t>
  </si>
  <si>
    <t>Das Wichtigste, das man überhaupt im Umgang mit einer Tabellenkalkulation wie Excel verstehen muss, ist das Konzept der Zellen. Ein Arbeitsblatt in Excel besteht immer aus Zeilen (gekennzeichnet durch Zahlen am rechten Rand) und aus Spalten (gekennzeichnet durch Buchstaben am oberen Rand).</t>
  </si>
  <si>
    <t>Anders, als z.B. in einem Textverarbeitungsprogramm wie Word oder Open Office Writer, finden alle Eingaben in Excel immer in einer Zelle statt.</t>
  </si>
  <si>
    <t>Jede Zelle hat eine sogenannte Adresse. Dies ist der Schnittpunkt aus einer Zeilennummer und einem Spaltenbuchstaben, wie z.B. A1 oder D15. So wie man es vom Koordinatensystem auf einer Landkarte kennt.</t>
  </si>
  <si>
    <t>Die Eingaben finden immer in der sogenannten aktiven Zelle statt, die man an einem dicken schwarzen Rahmen erkennt. Man kann die Adresse der aktiven Zelle leicht ablesen: Zeilennummer und Spaltenbuchstabe sind nämlich farblich hervorgehoben. Außerdem steht die Adresse links oben im sogenannten Namenfeld. 
Im folgenden Bild hat die aktive Zelle die Adresse B3:</t>
  </si>
  <si>
    <t>Man kann die aktive Zelle bewegen, in dem man entweder mit der Maus auf eine andere Stelle klickt oder indem man die aktive Zelle mit den vier Pfeiltasten auf der Tastatur bewegt.</t>
  </si>
  <si>
    <t>ÜBUNG 2.1</t>
  </si>
  <si>
    <t>Welche Adresse hat die gelb markierte Zelle? Klicke auf die richtige Antwort:</t>
  </si>
  <si>
    <t>Das ist leider nicht richtig</t>
  </si>
  <si>
    <t>Das ist richtig!</t>
  </si>
  <si>
    <t>(Tipp: Klick auf die gelbe Zelle und schau, welche Zeilennummer ganz links und welcher Spaltenbuchstabe ganz oben hervorgehoben ist)</t>
  </si>
  <si>
    <t>Welche Adresse hat die blau markierte Zelle?</t>
  </si>
  <si>
    <t>Dateneingabe und -bearbeitung</t>
  </si>
  <si>
    <t>Daten eingeben</t>
  </si>
  <si>
    <t>Auf einem Tabellenblatt werden - wie oben schon erwähnt - die Daten immer in die aktive Zelle eingegeben.</t>
  </si>
  <si>
    <t>Daher positioniert man die aktive Zelle mit der Maus oder den Pfeiltasten zunächst an die gewünschte Stelle und beginnt dann einfach auf der Tastatur zu tippen.</t>
  </si>
  <si>
    <t>Die eingegebene Zahl oder der Text erscheinen zum einen direkt in der jeweiligen aktiven Zelle und zum anderen ganz oben in der Bearbeitungszeile:</t>
  </si>
  <si>
    <t>WICHTIG!</t>
  </si>
  <si>
    <t>Eingaben müssen immer über die ENTER-Taste abgeschlossen werden. Ansonsten bleibt Excel im sogenannten Bearbeitungsmodus und bestimmte weitere Funktionen sind nicht möglich.
Möchte man hingegen eine Eingabe abbrechen, drückt man stattdessen auf die ESC-Taste ganz links oben auf der Tastatur. Alle getätigten Eingaben gehen in der jeweiligen Zelle dadurch aber verloren.</t>
  </si>
  <si>
    <t>Durch das Drücken der ENTER-Taste wird der Bearbeitungsmodus beendet und die aktive Zelle springt üblicherweise in die nächste Zeile:</t>
  </si>
  <si>
    <t>ÜBUNG 2.2.1</t>
  </si>
  <si>
    <t>Klicke rechts in die gelbe Zelle und gib dort den folgenden blauen Text ein (ENTER-Taste am Schluß nicht vergessen):</t>
  </si>
  <si>
    <t>Dies ist ein kurzer Text</t>
  </si>
  <si>
    <t>Klicke jetzt in die blaue Zelle und gib die Zahl ein (ENTER nicht vergessen):</t>
  </si>
  <si>
    <t>Eingaben löschen</t>
  </si>
  <si>
    <t>Möchte man einen eingegebenen Text oder Wert wieder komplett löschen, wählt man die betreffende Zelle aus und drückt auf der Tastatur die Entf-Taste (manchmal auch mit "Del" beschriftet).</t>
  </si>
  <si>
    <t>Hinweis: Die "Entf"-Taste (bzw. "Del"-Taste) befindet sich normalerweise über den Pfeiltasten zwischen dem großen Tastaturfeld und dem Ziffernblock, oder ganz rechts unten auf dem Ziffernblock auf der Taste mit dem Komma.</t>
  </si>
  <si>
    <t>Gewöhne es dir unbedingt an, eine Zelle immer mit der "Entf"-Taste zu löschen und nicht einfach die Inhalte mit der Leertaste zu überschreiben! 
Das Ergebnis sieht zwar auf den ersten Blick gleich aus, jedoch sind Leerzeichen für Excel eben auch Zeichen und damit ist die Zelle nicht wirklich leer. Dies kann z.B. bei Berechnungen zu unschönen Fehlern führen.</t>
  </si>
  <si>
    <t>ÜBUNG 2.2.2</t>
  </si>
  <si>
    <t>Versuche, die beiden Texte in der Tabelle zu löschen.</t>
  </si>
  <si>
    <t>Benutze dabei nicht die Leertaste, sondern wähle die jeweilige Zelle</t>
  </si>
  <si>
    <t>Entferne diesen Text</t>
  </si>
  <si>
    <t>aus und drücke dann die Entf-Taste (bzw. Del-Taste)</t>
  </si>
  <si>
    <t>und diesen auch</t>
  </si>
  <si>
    <t>Eingaben verändern</t>
  </si>
  <si>
    <t>Manchmal muss man nachträglich einen eingegebenen Text oder Wert noch einmal bearbeiten, um z.B. einen Text zu ergänzen oder eine Formel zu ändern. Dazu gibt es grundsätzlich drei Möglichkeiten:</t>
  </si>
  <si>
    <t>1. Doppelklick direkt in die Zelle</t>
  </si>
  <si>
    <t>Man macht einen Doppelklick in die Zelle, in der sich die zu ändernden Werte befinden. Den Cursor (= ein blinkender senkrechter Strich) bewegt man dann mit den Pfeiltasten an die gewünschte Position und nimmt seine Änderungen vor:</t>
  </si>
  <si>
    <t>2. Klick in die Bearbeitungszeile</t>
  </si>
  <si>
    <t>Man wählt zunächst die betroffene Zelle aus. Dann klickt man oben in die Bearbeitungszeile und nimmt dort seine Änderungen vor:</t>
  </si>
  <si>
    <t>3. Funktionstaste F2</t>
  </si>
  <si>
    <t>Man wählt zunächst wieder die betroffene Zelle aus und drückt dann auf der Tastatur oben die Funktionstaste F2. Damit wechselt Excel in den Bearbeitungsmodus und der Cursor steht am Ende des Zelleninhaltes:</t>
  </si>
  <si>
    <t>Am Anfang ist es für Excel-Einsteiger oft verwirrend, dass sich ein längerer Text trotzdem nur in einer Zelle befindet, wie im Bild oben: Auch wenn sich der Text über mehrere Spalten erstreckt, befindet er sich dennoch komplett in Zelle B3. Dieses Verständnis ist sehr wichtig, wenn man den Text z.B. nachträglich wieder ändern möchte. Denn dazu muss man eben genau die Zelle B3 auswählen, und nicht etwa in E3 oder F3 klicken, auch wenn der Text hier zu stehen scheint.</t>
  </si>
  <si>
    <t>ÜBUNG 2.2.3</t>
  </si>
  <si>
    <t>Ergänze den nebenstehenden Text, so dass er genau so aussieht:</t>
  </si>
  <si>
    <t>Dies ist ein gar nicht so kurzer Text</t>
  </si>
  <si>
    <t>Benutze dazu eine der oben beschriebenen Möglichkeiten, wie z.B.</t>
  </si>
  <si>
    <t>ein Doppelklick in die Zelle, ein Klick in die Bearbeitsungszeile oder</t>
  </si>
  <si>
    <t>die F2-Taste.</t>
  </si>
  <si>
    <t>Tipp: Achte genau darauf, in welcher Zelle der Text tatsächlich steht.</t>
  </si>
  <si>
    <t>Zahlen, Texte und Formate</t>
  </si>
  <si>
    <t>Bei der Eingabe von Daten entscheidet Excel meistens bereits anhand des ersten eingegebenen Zeichens, ob es die Eingabe als Zahl oder als Text interpretiert. Die Unterscheidung ist sehr wichtig, denn natürlich kann man nur mit Zahlen weitere Berechnungen anstellen.</t>
  </si>
  <si>
    <t>Allerdings ist für Excel nicht immer alles eine Zahl, was für dich vielleicht wie eine aussieht. Hier ein paar Beispiele:</t>
  </si>
  <si>
    <t>Zahl:</t>
  </si>
  <si>
    <t>Keine Zahl:</t>
  </si>
  <si>
    <t>23.19</t>
  </si>
  <si>
    <t>--&gt;</t>
  </si>
  <si>
    <t>Ein Punkt ist kein Dezimaltrenner (zumindest in deutschen Excel-Versionen!)</t>
  </si>
  <si>
    <t>5 Euro</t>
  </si>
  <si>
    <t>Das Wort "Euro" wurde manuell eingegeben</t>
  </si>
  <si>
    <t>In der Zelle steht nur die Zahl 5. Das Eurozeichen ist lediglich eine Formatierung</t>
  </si>
  <si>
    <t>In der Standardeinstellung werden Zahlen immer rechtsbündig dargestellt, Texte hingegen linksbündig. Daran erkennt man also meist auf einen Blick, ob die eingegebenen Daten richtig interpretiert wurden.</t>
  </si>
  <si>
    <t>In diesem Zusammenhang ist das Konzept der Formatierung wichtig. Mit der Formatierung bestimmt man, wie eine Zahl dargestellt wird. Also z.B. mit einem €-Zeichen, einer festen Anzahl an Dezimalstellen oder auch mit einem Tausender-Trennpunkt.</t>
  </si>
  <si>
    <t>Zahlen sollten immer "nackt" eingegeben werden, d.h. ohne Währungskennzeichen oder Tausender-Trennzeichen. Für die gewünschte Darstellung ändert man stattdessen immer das Zahlenformat.</t>
  </si>
  <si>
    <t>Wie ändert man nun das Zahlenformat?</t>
  </si>
  <si>
    <t>1. Über das Menüband</t>
  </si>
  <si>
    <t>Im Register "Start" gibt es eine Werkzeuggruppe für das Zahlenformat. Hier lässt sich entweder über eine der kleinen Schaltflächen das Format direkt anpassen (Währung, Prozent, Tausendertrenner, Nachkommastellen) oder man wählt aus der Liste ein entsprechendes Format aus:</t>
  </si>
  <si>
    <t>2. Über einen Rechtsklick</t>
  </si>
  <si>
    <t>Alternativ klickt man mit der rechten Maustaste in die Zelle, für die man das Zahlenformat ändern möchte und wählt aus dem angezeigten Menü die Option "Zellen formatieren…" aus:</t>
  </si>
  <si>
    <t>Jetzt kann man die gewünschte Kategorie auswählen (z.B. Währung) und gegebenenfalls weitere Einstellungen anpassen, wie z.B. die gewünschte Anzahl an Dezimalstellen oder das Währungssymbol:</t>
  </si>
  <si>
    <t>Eine Änderung des Zahlenformats bezieht sich immer nur auf die gerade aktive Zelle oder den Zellbereich und nicht auf das ganze Arbeitsblatt.</t>
  </si>
  <si>
    <t>ÜBUNG 2.3.1</t>
  </si>
  <si>
    <t>Ändere das Zahlenformat in den gelben Zellen so, dass die Zahlen wie in den weißen Zellen daneben aussehen.
Tipp: Benutze dazu immer einen Rechtsklick in die jeweilige gelbe Zelle und wähle die Option "Zellen formatieren…" aus.</t>
  </si>
  <si>
    <t>Wenn Du ein Format geändert hast, dann drücke zur Überprüfung die Funktionstaste F9 oben auf der Tastatur. Stimmt deine Eingabe, bekommst du einen entsprechenden Hinweis.</t>
  </si>
  <si>
    <t>Manchmal kommt es vor, dass eine Zahl sehr groß ist und daher nicht in eine Zelle passt. Anders als bei Texten zeigt Excel hier nicht nur einen Teil der Zahl an, sondern stattdessen die Kreuzzeichen #.</t>
  </si>
  <si>
    <t>Dies ist also kein Fehler, sondern nur ein Hinweis darauf, dass die Zelle nicht breit genug ist, um die ganze Zahl anzuzeigen. Dies tritt vor allem auf, wenn man mit Währungsformaten arbeitet. Tatsächlich enthält die Zelle natürlich die korrekte und vollständige Zahl, wie man leicht an der Bearbeitungszeile erkennen kann:</t>
  </si>
  <si>
    <t>Die Lösung ist ganz einfach: Die Zelle muss nur so breit gemacht werden, bis die ganze Zahl angezeigt werden kann. Dazu bewegt man die Maus genau zwischen die Spalten A und B, bis sich der Mauszeiger in einen doppelten Pfeil verändert:</t>
  </si>
  <si>
    <t>Nun klickt man mit der linken Maustaste und zieht die Spalte - bei gedrückter Maustaste - einfach nach rechts:</t>
  </si>
  <si>
    <t>Bei Texten verhält sich Excel etwas anders. Je nachdem, ob die Nachbarzelle leer oder gefüllt ist, wird ein zu langer Text vollständig angezeigt oder eben nur teilweise:</t>
  </si>
  <si>
    <t>Da die Zelle B1 leer ist, wird der komplette Text aus Zelle A1 angezeigt.</t>
  </si>
  <si>
    <t>Im zweiten Beispiel steht in Zelle B3 jedoch schon eine Zahl. Der Text in A3 wird daher nur unvollständig angezeigt.</t>
  </si>
  <si>
    <t>ÜBUNG 2.3.2</t>
  </si>
  <si>
    <t>Die gelbe Zelle enthält einen Text, der zu breit ist für die volle Anzeige.</t>
  </si>
  <si>
    <t>Lösche nun die Zahl, die sich neben der gelben Zelle befindet.  Dadurch sollte der Text sollte jetzt vollständig angezeigt werden.</t>
  </si>
  <si>
    <t>Dieser Text ist ziemlich lang.</t>
  </si>
  <si>
    <t>Hinweis: Verwende zum Löschen nicht die Leertaste, sondern die Entf-Taste.</t>
  </si>
  <si>
    <t>Einfache Berechnungen (Teil 1)</t>
  </si>
  <si>
    <t>Jetzt wollen wir Excel endlich dafür benutzen, wozu es eigentlich geschaffen wurde: Zum Rechnen!</t>
  </si>
  <si>
    <t>Eine Rechenoperation beginnt immer mit dem Gleichheitszeichen =</t>
  </si>
  <si>
    <t>Als Operatoren stehen folgende Zeichen zur Verfügung:</t>
  </si>
  <si>
    <t>Addition:</t>
  </si>
  <si>
    <t>+</t>
  </si>
  <si>
    <t>Subtraktion:</t>
  </si>
  <si>
    <t>-</t>
  </si>
  <si>
    <t>Multiplikation:</t>
  </si>
  <si>
    <t>*</t>
  </si>
  <si>
    <t>Division:</t>
  </si>
  <si>
    <t>/</t>
  </si>
  <si>
    <t>Potenzieren:</t>
  </si>
  <si>
    <t>^</t>
  </si>
  <si>
    <t>Für eine einfache Berechnung gibt man in eine leere Zelle z.B. folgendes ein:</t>
  </si>
  <si>
    <t>Nachdem man mit der ENTER-Taste die Eingabe abgeschlossen hat, wird in A1 das Ergebnis angezeigt:</t>
  </si>
  <si>
    <t>Wie man in der Bearbeitungszeile rechts oben sieht, enthält die Zelle immer noch die ursprüngliche Formel.</t>
  </si>
  <si>
    <t>Selbstverständlich sind auch längere Formeln möglich. Excel wendet automatisch die gültigen Punkt-vor-Strich-Regeln an, die man aber auch durch das Setzen von Klammern beeinflussen kann:</t>
  </si>
  <si>
    <t>ÜBUNG 2.4</t>
  </si>
  <si>
    <t>Führe in der weißen Zelle rechts die folgende Berechnung durch:</t>
  </si>
  <si>
    <t>500 mal 200 minus 60 plus 28 geteilt durch 2 plus 45</t>
  </si>
  <si>
    <t>(wenn alles stimmt, wird die Zelle grün, ansonsten rot)</t>
  </si>
  <si>
    <t>Tipp: Eine Formel beginnt in Excel immer mit dem Gleichheitszeichen =</t>
  </si>
  <si>
    <t>Einfache Berechnungen (Teil 2)</t>
  </si>
  <si>
    <t>Wie wir gerade gesehen haben, lassen sich Berechnungen ganz leicht durchführen, in dem man die gewünschten Zahlen und Operatoren einfach in eine Zelle eingibt. Für eine einzelne Berechnung zwischendurch ist das auch in Ordnung. Wenn man aber die gleiche Berechnung noch einmal nur mit anderen Zahlen durchführen möchte, muss man seine Formel mit den neuen Werten erneut eingeben oder die Zahlen in der vorhandenen Formel umständlich verändern.</t>
  </si>
  <si>
    <t>Es geht natürlich viel einfacher. Anstatt in seiner Formel feste Zahlen zu verwenden, nutzt man in Excel - und auch in allen anderen Tabellenkalkulationen - sogenannte Zellbezüge. Das heißt, man verweist in seiner Formel auf andere Zellen, in der die Zahlen letztendlich stehen.</t>
  </si>
  <si>
    <t>So wird aus der Formel</t>
  </si>
  <si>
    <t>=1234+3456+453</t>
  </si>
  <si>
    <t xml:space="preserve">in der nebenstehenden Tabelle stattdessen </t>
  </si>
  <si>
    <t>=A1+A2+A3</t>
  </si>
  <si>
    <t>Diese Formel trage ich dann z.B. in Zelle A4 ein und erhalte dort das entsprechende Ergebnis.</t>
  </si>
  <si>
    <t>Im Klartext heißt das:</t>
  </si>
  <si>
    <t>"Nimm den Wert, der in Zelle A1 steht und addiere dazu den Wert aus Zelle A2 und aus Zelle A3"</t>
  </si>
  <si>
    <t>Das klingt am Anfang wahrscheinlich etwas abstrakt und umständlich. Der Vorteil erschließt sich aber ziemlich schnell: 
Wenn ich nämlich jetzt die gleiche Berechnung nur mit anderen Zahlen durchführen möchte, muss ich die Formel nicht mehr ändern.</t>
  </si>
  <si>
    <t>Stattdessen schreibe ich einfach in die Zellen A1, A2 und A3 meine neuen Zahlen. Und die Berechnung in Zelle A4 wird auf geradezu magische Weise automatisch mit den neuen Zahlen durchgeführt:</t>
  </si>
  <si>
    <t>ÜBUNG 2.5.1</t>
  </si>
  <si>
    <t>Klicke in der Tabelle rechts in das gelbe Feld und gib dort die folgende Formel ein.</t>
  </si>
  <si>
    <t>J</t>
  </si>
  <si>
    <t>=J447+J448+J449</t>
  </si>
  <si>
    <t>Trage anschließend in die Zellen J447, J448 und J449 beliebige Zahlen ein. Die Zelle mit Deiner Formel sollte jetzt die Summe dieser Werte anzeigen.</t>
  </si>
  <si>
    <t>Ändere nun einen oder mehrere Werte in den drei Zellen und achte, wie sich das Ergebnis in der gelben Zelle automatisch anpasst.</t>
  </si>
  <si>
    <t>Tipp 1: Denke daran, dass jede Formel mit einem Gleichheitszeichen beginnt.</t>
  </si>
  <si>
    <t>Tipp 2: Groß- und Kleinschreibung spielt in Formeln keine Rolle. Du kannst auch schreiben =j447+j448+j449</t>
  </si>
  <si>
    <t>Anstatt die Zellbezüge (z.B. J443, J444 usw.) in seinen Formeln per Tastatur einzugeben, kann man auch mit der Maus darauf klicken. Und das funktioniert so:</t>
  </si>
  <si>
    <t>Beginne deine Formel zunächst ganz normal, indem du ein Gleichheitszeichen eingibst. Statt nun aber den Zellbezug einzutippen (z.B. J443) klickst du mit der Maus einfach auf die Zelle J443. Tippe jetzt auf der Tastatur das Pluszeichen ein und klicke dann mit der Maus auf die nächste Zelle. Zur besseren Übersicht werden die angeklickten Zellen farbig markiert.
Wenn Du mit deinen Eingaben fertig bist, drücke ganz zum Schluß die ENTER-Taste und du erhältst das Ergebnis deiner Berechnung.</t>
  </si>
  <si>
    <t>ÜBUNG 2.5.2</t>
  </si>
  <si>
    <t>Klicke in der Tabelle rechts in das gelbe Feld und beginne deine Formel, indem du das Gleichheitszeichen eintippst.</t>
  </si>
  <si>
    <t>I</t>
  </si>
  <si>
    <t>Klicke als nächstes in die Zelle I469 und tippe dann das Pluszeichen.</t>
  </si>
  <si>
    <t>Klicke dann in die Zelle J471 und tippe wieder das Pluszeichen ein.</t>
  </si>
  <si>
    <t>Klicke jetzt noch in Zelle I473. Damit sollen die drei Zellen jetzt farbig markiert sein.</t>
  </si>
  <si>
    <t>Drücke jetzt die ENTER-Taste und in der Ergebniszelle sollte nun der Wert 2331 stehen.</t>
  </si>
  <si>
    <t>Tipp: Wenn du zum Schluß die Ergebniszelle J474 nochmal markierst und dann die Funktionstaste F2 drückst, werden alle Bezugszellen in deiner Formel wieder farbig markiert. Das erleichtert die Kontrolle bei komplexen Formeln mit vielen Zellbezügen.</t>
  </si>
  <si>
    <t>Relative Zellbezüge</t>
  </si>
  <si>
    <t>Wie wir oben gelernt haben, kann man in einer Formel Zellen über ihre Adressen, die Zellbezüge, ansprechen. Also z.B. A1 oder B7. Excel verwendet standardmäßig sogenannte relative Zellbezüge.</t>
  </si>
  <si>
    <t>Relativ bedeutet, dass Excel die Position immer in Relation zur aktive Zelle sieht. Wenn ich also zum Beispiel in Zelle C4 einen Verweis auf die Zelle A1 verwende, so bezieht sich Excel genau gesagt auf die Zelle, die 2 Spalten weiter links (C -&gt; A) und 3 Zeilen oberhalb (4 -&gt; 1) von meiner Formelzelle C4 liegt:</t>
  </si>
  <si>
    <t>Wozu sollte man das wissen?</t>
  </si>
  <si>
    <t>Nun, Excel passt die Zellbezüge automatisch an, wenn ich die Formel jetzt an eine andere Stelle kopiere. Das folgende Beispiel soll das verdeutlichen:
Ich möchte für jeden Monat die drei angegebenen Werte aufaddieren. Dazu habe ich für den Januar in Zelle A5 eine entsprechende Formel eingeben: =A2+A3+A4</t>
  </si>
  <si>
    <t>Diese Formel möchte ich jetzt auch für die Monate Februar und März übernehmen. Anstatt die Formel jetzt noch zweimal von Hand einzugeben, kopiere ich sie stattdessen einfach von Zelle A5 in die Zellen B5 und C5:</t>
  </si>
  <si>
    <t>1.</t>
  </si>
  <si>
    <t>Zelle A5 auswählen und mit der Maus über das kleine schwarze Quadrat an der rechten unteren Ecke fahren, bis sich der Mauszeiger in ein schwarzes Kreuz verwandelt:</t>
  </si>
  <si>
    <t>2.</t>
  </si>
  <si>
    <t>Jetzt in das schwarze Quadrat klicken und mit gedrückter Maustaste die Zelle nach rechts bis in Spalte C ziehen. Dann die Maustaste wieder loslassen.</t>
  </si>
  <si>
    <t>3.</t>
  </si>
  <si>
    <t>Excel hat damit die Formel aus Zelle A5 in die benachbarten Zelle B5 und C5 kopiert.</t>
  </si>
  <si>
    <t>4.</t>
  </si>
  <si>
    <t>Und wie man sieht, wurden gleichzeitig die Zellbezüge automatisch an die jeweilige Spalte angepasst.</t>
  </si>
  <si>
    <t>Das ist der große Vorteil von relativen Zellbezügen!</t>
  </si>
  <si>
    <t>ÜBUNG 2.6</t>
  </si>
  <si>
    <t>Gib in der Tabelle rechts in der gelben Zelle die Formel ein, um die drei Werte im Januar zu addieren.</t>
  </si>
  <si>
    <t>Januar</t>
  </si>
  <si>
    <t>Februar</t>
  </si>
  <si>
    <t>März</t>
  </si>
  <si>
    <t>Ziehe dann, wie oben beschrieben, die Formel in der gelben Zelle in die beiden Nachbarzellen. Tipp: Klicke dazu auf das kleine schwarze Quadrat in der rechten unteren Ecke der gelben Zelle.</t>
  </si>
  <si>
    <t>Sieh' dir an, wie sich die Zellbezüge in den beiden kopierten Formeln angepasst haben.</t>
  </si>
  <si>
    <t>Absolute Zellbezüge</t>
  </si>
  <si>
    <t>Wie wir gesehen haben, können relative Zellbezüge beim Kopieren von Formeln sehr hilfreich sein.</t>
  </si>
  <si>
    <r>
      <t xml:space="preserve">Es gibt jedoch auch Fälle, in denen es </t>
    </r>
    <r>
      <rPr>
        <u/>
        <sz val="11"/>
        <color theme="1"/>
        <rFont val="Calibri"/>
        <family val="2"/>
        <scheme val="minor"/>
      </rPr>
      <t>nicht</t>
    </r>
    <r>
      <rPr>
        <sz val="11"/>
        <color theme="1"/>
        <rFont val="Calibri"/>
        <family val="2"/>
        <scheme val="minor"/>
      </rPr>
      <t xml:space="preserve"> gewünscht ist, dass sich die Bezüge beim Kopieren automatisch anpassen.</t>
    </r>
  </si>
  <si>
    <t>Nämlich dann, wenn unsere Formel sich immer auf eine ganz bestimmte feste Zellen beziehen soll. Beispiel:</t>
  </si>
  <si>
    <t>In meiner Beispieltabelle habe ich für zwei Produkte den Nettowert. Ich möchte nun die Steuer darauf ausrechnen und habe dazu in Zelle B1 den Steuersatz eingetragen.</t>
  </si>
  <si>
    <r>
      <t xml:space="preserve">In Zelle B5 berechne ich für das erste Produkt die Steuer, indem ich den Nettowert in B4 mit dem Steuersatz in B1 multipliziere:      </t>
    </r>
    <r>
      <rPr>
        <b/>
        <sz val="11"/>
        <color theme="1"/>
        <rFont val="Calibri"/>
        <family val="2"/>
        <scheme val="minor"/>
      </rPr>
      <t xml:space="preserve"> =B4*B1</t>
    </r>
  </si>
  <si>
    <t>Wenn man nun diese Formel von B5 in die Nachbarzelle C5 kopiert, führt das leider nicht zum gewünschten Ergebnis. Excel passt die Bezüge wieder an. Damit wird zwar auf den richtigen Nettobetrag in Zelle C4 verwiesen. Allerdings wird auch der Bezug auf den Steuersatz von B1 auf C1 geändert, und das stimmt natürlich nicht:</t>
  </si>
  <si>
    <r>
      <t xml:space="preserve">Diese Problem umgeht man mit sogenannten </t>
    </r>
    <r>
      <rPr>
        <b/>
        <sz val="11"/>
        <color theme="1"/>
        <rFont val="Calibri"/>
        <family val="2"/>
        <scheme val="minor"/>
      </rPr>
      <t>absoluten Zellbezügen</t>
    </r>
    <r>
      <rPr>
        <sz val="11"/>
        <color theme="1"/>
        <rFont val="Calibri"/>
        <family val="2"/>
        <scheme val="minor"/>
      </rPr>
      <t>. In unserem Beispiel sollte der Verweis auf Zelle B1 ein absoluter Bezug sein, der beim Kopieren nicht angepasst wird. Der Verweis auf den Nettowert hingegen darf ein relativer Bezug bleiben, denn hier wollen wir ja auch, dass sich der Bezug beim Kopieren automatisch anpasst.</t>
    </r>
  </si>
  <si>
    <t>Für absolute Bezüge verwendet man das Dollarzeichen $. Die korrekte Schreibweise für einen Verweis auf die Zelle mit dem Steuersatz wäre in unserem Beispiel also:</t>
  </si>
  <si>
    <t>=$B$1</t>
  </si>
  <si>
    <t>Damit wird bestimmt, dass sowohl die Spalte (= erstes Dollarzeichen) als auch die Zeile (= zweites Dollarzeichen) absolut und damit unveränderlich adressiert werden.</t>
  </si>
  <si>
    <t>So sieht also die korrekte Formel in Zelle B5 aus:</t>
  </si>
  <si>
    <t>=B4*$B$1</t>
  </si>
  <si>
    <t>Zur Erinnerung: 
B4 schreiben wir ohne Dollarzeichen, da wir ja wollen, dass dieser Bezug beim Kopieren angepasst wird.</t>
  </si>
  <si>
    <t>Nach dem Kopieren sieht die Formel in Zelle C5 so aus:</t>
  </si>
  <si>
    <t>=C4*$B$1</t>
  </si>
  <si>
    <t>Das bedeutet, dass der Verweis auf den Nettowert zwar angepasst wird, die Zelle mit dem Steuersatz hingegen wird beim Kopieren unverändert übernommen. Und damit erhalten wir das gewünschte Ergebnis.</t>
  </si>
  <si>
    <t>ÜBUNG 2.7</t>
  </si>
  <si>
    <t>Gib in die gelbe Zelle die Formel zur Berechnung der Steuer ein. Achte darauf, dass du für den Verweis auf den Steuersatz einen absoluten Bezug verwendest.</t>
  </si>
  <si>
    <t>Steuersatz</t>
  </si>
  <si>
    <t>Produkt 1</t>
  </si>
  <si>
    <t>Produkt 2</t>
  </si>
  <si>
    <t>Produkt 3</t>
  </si>
  <si>
    <t>Kopiere dann die Formel in die Nachbarzellen für die anderen Produkte und prüfe, ob die Steuer korrekt berechnet wird.</t>
  </si>
  <si>
    <t>Netto</t>
  </si>
  <si>
    <t>Steuer</t>
  </si>
  <si>
    <t>Addiere zum Schluß in der Brutto-Zeile die jeweiligen Beträge.</t>
  </si>
  <si>
    <t>Brutto</t>
  </si>
  <si>
    <t>Kopieren und Verschieben</t>
  </si>
  <si>
    <t>In den Beispielen oben haben wir schon gelernt, wie man Zell-Inhalte in andere Zellen kopiert: Nämlich indem man die Ausgangszelle rechts unten an dem kleinen schwarzen Quadrat anfasst und dann mit der Maus zieht.</t>
  </si>
  <si>
    <t>Es gibt aber noch ein paar andere Möglichkeiten zum Kopieren. Außerdem kann man neben einzelnen Zellen auch ganze Zellbereiche kopieren. Dazu markiert man vorher die gewünschten Zellen mit der Maus. Dann gibt es folgende Möglichkeiten:</t>
  </si>
  <si>
    <t>1. Kopieren per Maus</t>
  </si>
  <si>
    <t>Man klickt einfach mit der rechten Maustaste irgendwo in den markierten Bereich. Damit wird ein Menü geöffnet, in dem man die Option "Kopieren" auswählt:</t>
  </si>
  <si>
    <t>Um die markierten Zellen herum erscheint ein gestrichelter Rahmen, der sich bewegt:</t>
  </si>
  <si>
    <t>Nun klickt man mit der Maus an die Stelle, an die man die kopierten Zellen einfügen möchte und ruft wieder per rechter Maustaste das Menü auf. Dort gibt es das Einfügen-Symbol (in älteren Excel-Versionen gibt es einen Menüpunkt namens "Einfügen"):</t>
  </si>
  <si>
    <t>Und schon werden die zuvor markierten Zellen eingefügt:</t>
  </si>
  <si>
    <t>Alternativ reicht es, wenn man an der Ziel-Adresse einfach die ENTER-Taste drückt.</t>
  </si>
  <si>
    <t>2. Kopieren per Tastatur</t>
  </si>
  <si>
    <r>
      <t xml:space="preserve">Wer lieber komplett mit der Tastatur arbeitet, für den gibt es entsprechende Tastenkürzel. Nachdem man also die Quell-Zelle(n) markiert hat, drückt man die Taste STRG (auf manchen Computern auch CTRL) </t>
    </r>
    <r>
      <rPr>
        <u/>
        <sz val="11"/>
        <color theme="1"/>
        <rFont val="Calibri"/>
        <family val="2"/>
        <scheme val="minor"/>
      </rPr>
      <t>und hält diese gedrückt.</t>
    </r>
    <r>
      <rPr>
        <sz val="11"/>
        <color theme="1"/>
        <rFont val="Calibri"/>
        <family val="2"/>
        <scheme val="minor"/>
      </rPr>
      <t xml:space="preserve"> Und dann drückt man zusätzlich noch die Taste für den Buchstaben C:</t>
    </r>
  </si>
  <si>
    <r>
      <t xml:space="preserve">Es erscheint wieder ein gestrichelter, bewegter Rahmen um die Quellzellen herum. Nun bewegt man die aktive Zelle an die Stelle, an der man seine Kopie einfügen möchte und drückt dann STRG + V (das heißt, STRG drücken </t>
    </r>
    <r>
      <rPr>
        <u/>
        <sz val="11"/>
        <color theme="1"/>
        <rFont val="Calibri"/>
        <family val="2"/>
        <scheme val="minor"/>
      </rPr>
      <t>und gedrückt halten</t>
    </r>
    <r>
      <rPr>
        <sz val="11"/>
        <color theme="1"/>
        <rFont val="Calibri"/>
        <family val="2"/>
        <scheme val="minor"/>
      </rPr>
      <t>, dann zusätzlich die Taste für den Buchstaben V drücken):</t>
    </r>
  </si>
  <si>
    <t>Damit werden die zuvor kopierten Zellen eingefügt. Alternativ reicht es wieder, wenn man stattdessen einfach die ENTER-Taste drückt.</t>
  </si>
  <si>
    <t>ÜBUNG 2.8.1</t>
  </si>
  <si>
    <t>Kopiere die vier neben stehenden Zellen auf einmal in die vier leeren Zellen schräg darunter. Verwende dazu entweder die Maus oder die Tastatur.</t>
  </si>
  <si>
    <t>Kopiere</t>
  </si>
  <si>
    <t>mich</t>
  </si>
  <si>
    <t>blabla</t>
  </si>
  <si>
    <t>Tipp:</t>
  </si>
  <si>
    <t>Kopieren = STRG + C</t>
  </si>
  <si>
    <t>Einfügen = STRG + V</t>
  </si>
  <si>
    <t>Beim Kopieren bleiben die ursprünglichen Zellinhalte erhalten. Es wird - wie der Name schon sagt - eine Kopie erstellt. Manchmal möchte man aber die Zellen an eine andere Stelle verschieben, so dass sie an der ursprünglichen Stelle gelöscht werden. Man spricht hierbei von "Ausschneiden".</t>
  </si>
  <si>
    <t>1. Verschieben per Maus</t>
  </si>
  <si>
    <t>Man markiert zunächst wieder die Zelle(n), die man an eine andere Stelle verschieben möchte. Nun bewegt man die Maus über den etwas dickeren Rand des markierten Bereichs, so dass sich der Mauszeiger in ein Kreuz mit vier Pfeilen verwandelt:</t>
  </si>
  <si>
    <t>Nun klickt man mit der linken Maustaste und zieht - bei weiterhin gedrückter Taste - den Rahmen an die gewünschte Stelle.</t>
  </si>
  <si>
    <t>Sobald man die Maustaste loslässt, wird der zuvor markierte Bereich an der alten Stelle ausgeschnitten und an der neuen wieder eingefügt:</t>
  </si>
  <si>
    <t>2. Verschieben per Tastatur</t>
  </si>
  <si>
    <t>Nachdem man den zu verschiebenden Bereich wieder markiert hat, drückt man auf der Tastatur die STRG-Taste, hält diese gedrückt und drückt dann zusätzlich die Taste für den Buchstaben X.</t>
  </si>
  <si>
    <t>Genau wie beim Kopieren erscheint jetzt ein gestrichelter Rahmen um den markierten Bereich. Nun bewegt man die aktive Zelle wieder an die gewünschte Stelle und drückt die Tastenkombination STRG + V.</t>
  </si>
  <si>
    <t>Alternativ reicht zum Einfügen auch die ENTER-Taste.</t>
  </si>
  <si>
    <t>Dadurch wird der zuvor markierte Bereich wieder eingefügt.</t>
  </si>
  <si>
    <t>ÜBUNG 2.8.2</t>
  </si>
  <si>
    <r>
      <rPr>
        <u/>
        <sz val="11"/>
        <color theme="1"/>
        <rFont val="Calibri"/>
        <family val="2"/>
        <scheme val="minor"/>
      </rPr>
      <t>Verschiebe</t>
    </r>
    <r>
      <rPr>
        <sz val="11"/>
        <color theme="1"/>
        <rFont val="Calibri"/>
        <family val="2"/>
        <scheme val="minor"/>
      </rPr>
      <t xml:space="preserve"> die vier neben stehenden Zellen auf einmal in die vier leeren Zellen schräg darunter. Verwende dazu entweder die Maus oder die Tastatur.</t>
    </r>
  </si>
  <si>
    <t>Verschieb</t>
  </si>
  <si>
    <t>Ausschneiden = STRG + X</t>
  </si>
  <si>
    <t>Datum und Uhrzeit</t>
  </si>
  <si>
    <t>Im Thema "2.3 Zahlen, Texte und Formate" hatten wir schon gesehen, dass in Excel zwischen den eigentlichen Werten in einer Zelle und den Formatierungen unterschieden wird. Zur Erinnerung: Ein Zellenformat bestimmt, wie die Inhalte angezeigt werden, also z.B. mit Währungszeichen oder einer bestimmten Anzahl von Nachkommastellen.</t>
  </si>
  <si>
    <t>Auch Datum und Uhrzeit fallen in diese Kategorie. Excel-intern ist ein Datum nichts anderes als eine fortlaufende Zahl, wobei die Zählung am 01.01.1900 beginnt. Die Art und Weise, wie ein Datum angezeigt wird, legt man wieder über ein entsprechendes Format fest. Excel bietet dabei einige nützliche Funktionen.</t>
  </si>
  <si>
    <t>Für das folgende Beispiel steht in jeder Zelle der gleiche Eintrag: 01.01.2014. Lediglich das Format ist unterschiedlich:</t>
  </si>
  <si>
    <t>Format</t>
  </si>
  <si>
    <t>Anzeige</t>
  </si>
  <si>
    <t>Datum (TT.MM.JJJJ)</t>
  </si>
  <si>
    <t>Datum (MMM JJ)</t>
  </si>
  <si>
    <t>Datum (T. MMMM JJJJ)</t>
  </si>
  <si>
    <t>Datum (TTT, TT.MM.JJJJ)</t>
  </si>
  <si>
    <t>Tatsächlich steht Excel-intern hinter diesem Datum die Zahl 41640. Zur Erinnerung: Wie oben erwähnt, beginnt die Excel-Zeitrechnung mit dem 01.01.1900. Das heißt, zwischem diesem Datum und dem 01.01.2014 sind 41640 Tage vergangen.</t>
  </si>
  <si>
    <t>Wer das nicht glaubt, kann das einfach überprüfen, indem wir das Zellenformat ändern:</t>
  </si>
  <si>
    <t>Wir geben das Datum 01.01.2014 ein. Dann machen dann einen Rechtsklick auf die Zelle und wählen die Option "Zellen formatieren…"</t>
  </si>
  <si>
    <t>Wie man sieht, ist die Zelle momentan als Datum formatiert:</t>
  </si>
  <si>
    <t>Ändern wir nun das Format auf "Standard", sieht das Ergebnis gleich ganz anders aus:</t>
  </si>
  <si>
    <t>Nachdem wir das Fenster mit "OK" geschlossen haben, sieht man das Ergebnis auch in der Zelle A1:</t>
  </si>
  <si>
    <t>Der umgekehrte Weg geht natürlich genauso und so können wir diese Zahl wieder in ein Datum zurückformatieren.</t>
  </si>
  <si>
    <t>ÜBUNG 2.9.1: Datum</t>
  </si>
  <si>
    <t>Formatiere die Einträge in den weißen Zellen so, wie dahinter angegeben.</t>
  </si>
  <si>
    <t>Verändere nichts an den Einträgen selbst, sondern verwende dazu ausschließlich das Menü "Zellen formatieren…", das du über die rechte Maustaste erreichst.</t>
  </si>
  <si>
    <t>Tipp: Du findest alle entsprechenden Formate unter der Kategorie "Datum"</t>
  </si>
  <si>
    <t>Ähnlich verhält es sich mit Uhrzeiten. Auch die lassen sich über die Zellformate unterschiedlich darstellen:</t>
  </si>
  <si>
    <t>ÜBUNG 2.9.2: Uhrzeiten</t>
  </si>
  <si>
    <t>Verändere nichts ein den Einträgen selbst, sondern verwende dazu ausschließlich das Menü "Zellen formatieren…", das du über die rechte Maustaste erreichst.</t>
  </si>
  <si>
    <t>Da Datum und Uhrzeit Excel-intern als Zahlen behandelt werden, lässt sich damit auch rechnen. So kann man z.B. berechnen, wieviele Tage zwischen zwei Datumsangaben liegen:</t>
  </si>
  <si>
    <t>Oder auch, wieviele Stunden, Minuten und Sekunden zwischen zwei Uhrzeiten liegen:</t>
  </si>
  <si>
    <t>ÜBUNG 2.9.3</t>
  </si>
  <si>
    <t>Berechne in der Differenz-Zeile, wieviele Tage bzw. wieviel Zeit zwischen Anfang und Ende liegt.</t>
  </si>
  <si>
    <t>Anfang</t>
  </si>
  <si>
    <t>Ende</t>
  </si>
  <si>
    <t>Schreibe die Formeln in die beiden leeren Zellen:</t>
  </si>
  <si>
    <t>Differenz</t>
  </si>
  <si>
    <t>Zahlen als Text interpretieren</t>
  </si>
  <si>
    <t>In den meisten Fällen erkennt Excel, worum es sich bei den eingegebenen Daten handelt: Texte, Zahlen oder Formeln. 
Dabei gibt es bestimmte Regeln, die man kennen sollte:</t>
  </si>
  <si>
    <t>Die Eingabe…</t>
  </si>
  <si>
    <t>…wird von Excel interpretiert als …</t>
  </si>
  <si>
    <t>enthält nur Ziffern</t>
  </si>
  <si>
    <t>Zahl bzw. Formel</t>
  </si>
  <si>
    <t>enthält nur Buchstaben</t>
  </si>
  <si>
    <t>Text</t>
  </si>
  <si>
    <t>enthält neben Ziffern auch Buchstaben oder Zeichen</t>
  </si>
  <si>
    <t>beginnt mit einem dieser Zeichen: = + -</t>
  </si>
  <si>
    <t>Manchmal möchte man aber die eingegebenen Zahlen oder Formeln nicht berechnen, sondern einfach nur genau so anzeigen lassen, wie man sie eingegeben hat. Dies erreicht man, indem man die Eingabe mit einem einfachen Apostroph-Zeichen beginnt.</t>
  </si>
  <si>
    <t>Der Apostroph befindet sich links von der ENTER-Taste über dem "Gartenzaun". Deshalb muss man zuerst die Umschalt-Taste drücken und gedrückt halten und dann die Taste mit dem Gartenzaun drücken:</t>
  </si>
  <si>
    <t>Um also z.B. die Formel    =12345+76454*385   genauso angezeigt zu bekommen (und nicht etwa das Ergebnis), geht man wie folgt vor:</t>
  </si>
  <si>
    <t>1.  Umschalt-Taste drücken und gedrückt halten</t>
  </si>
  <si>
    <t>2.  Apostroph zeichen drücken</t>
  </si>
  <si>
    <t>3.  Formel eingeben:   =12345+76454*385</t>
  </si>
  <si>
    <t>Ohne Eingabe des Apostrophzeichens wird stattdessen das Ergebnis der Formel angezeigt:</t>
  </si>
  <si>
    <t>Ebenso verfährt man, wenn man eine führende Null anzeigen möchte, wie es gelegentlich bei Artikelnummern vorkommt.</t>
  </si>
  <si>
    <t>ÜBUNG 2.10</t>
  </si>
  <si>
    <t>Gib die Formel so ein, dass sie auch genauso in der Zelle angezeigt wird (und nicht das Ergebnis):                 =45+55</t>
  </si>
  <si>
    <t>=45+55</t>
  </si>
  <si>
    <t>Gib die folgende Zahl so ein, dass sie mit den beiden führenden Nullen angezeigt wird:    0071234</t>
  </si>
  <si>
    <t>0071234</t>
  </si>
  <si>
    <t>Klicke in das Kästchen, um einen Lösungshinweis zu bekommen:</t>
  </si>
  <si>
    <t>Du musst vor deine Eingabe das Apostroph-Zeichen ' setzen, also z.B. '=45+55  oder '0071234</t>
  </si>
  <si>
    <t>Lektion 3:</t>
  </si>
  <si>
    <t>Navigation und Zellauswahl</t>
  </si>
  <si>
    <t>3.1</t>
  </si>
  <si>
    <t>3.2</t>
  </si>
  <si>
    <t>3.3</t>
  </si>
  <si>
    <t>3.4</t>
  </si>
  <si>
    <t>3.5</t>
  </si>
  <si>
    <t>3.6</t>
  </si>
  <si>
    <t>3.7</t>
  </si>
  <si>
    <t>3.8</t>
  </si>
  <si>
    <t>3.9</t>
  </si>
  <si>
    <t>3.10</t>
  </si>
  <si>
    <t>Bewegen zum Tabellenanfang und -ende</t>
  </si>
  <si>
    <t>Um sich schnell zum Anfang oder Ende einer Tabelle zu bewegen, gibt es zwei Tastenkombinationen:
Drücke dazu die Taste STRG (auf manchen Tastaturen auch CTRL) und halte die Taste weiterhin gedrückt.
Drücke jetzt gleichzeitig die Taste ENDE (oder END), um zum Tabellenende zu gelangen:</t>
  </si>
  <si>
    <t>Wenn du stattdessen zu STRG zusätzlich die Taste Pos1 (auf manchen Tastaturen auch HOME) drückst, gelangst du ganz nach oben zum Anfang deiner Arbeitsmappe:</t>
  </si>
  <si>
    <t>ÜBUNG 3.1</t>
  </si>
  <si>
    <t>Bewege dich zum Ende des Arbeitsblattes, in dem Du die Tastenkombination STRG + Ende drückst:</t>
  </si>
  <si>
    <t>Drücke dazu erst die Taste</t>
  </si>
  <si>
    <t>und dann zusätzlich die Taste</t>
  </si>
  <si>
    <t>(STRG gedrückt halten)</t>
  </si>
  <si>
    <t>Bewege dich zum Anfang des Arbeitsblattes, in dem Du die Tastenkombination STRG + Pos1 drückst:</t>
  </si>
  <si>
    <t>Bewegen zwischen Arbeitsblättern</t>
  </si>
  <si>
    <r>
      <t>Um sich per Tastatur von einem Arbeitsblatt zum nächsten zu bewegen, gibt es diese Tastenkombinationen:
Drücke dazu die Taste STRG (auf manchen Tastaturen auch CTRL) und halte die Taste weiterhin gedrückt.
Drücke jetzt gleichzeitig die Taste Bild</t>
    </r>
    <r>
      <rPr>
        <sz val="11"/>
        <color theme="1"/>
        <rFont val="Calibri"/>
        <family val="2"/>
      </rPr>
      <t>↑</t>
    </r>
    <r>
      <rPr>
        <sz val="11"/>
        <color theme="1"/>
        <rFont val="Calibri"/>
        <family val="2"/>
        <scheme val="minor"/>
      </rPr>
      <t>, um zum nächsten Arbeitsblatt bzw. Bild</t>
    </r>
    <r>
      <rPr>
        <sz val="11"/>
        <color theme="1"/>
        <rFont val="Calibri"/>
        <family val="2"/>
      </rPr>
      <t>↓</t>
    </r>
    <r>
      <rPr>
        <sz val="11"/>
        <color theme="1"/>
        <rFont val="Calibri"/>
        <family val="2"/>
        <scheme val="minor"/>
      </rPr>
      <t>, um zum vorhergehenden Arbeistblatt zu gelangen.</t>
    </r>
  </si>
  <si>
    <t>ÜBUNG 3.2</t>
  </si>
  <si>
    <t>Bewege dich zum vorhergehenden Arbeitsblatt, in dem Du die Tastenkombination STRG + Bild oben drückst:</t>
  </si>
  <si>
    <t>Drücke dazu die Taste</t>
  </si>
  <si>
    <t>Bewege dich zum nächsten Arbeitsblatt, in dem Du die Tastenkombination STRG + Bild unten drückst:</t>
  </si>
  <si>
    <t>Bewegen innerhalb eines Tabellenbereichs</t>
  </si>
  <si>
    <r>
      <t>Um sich innerhalb eines gefüllten Tabellenbereichs zu bewegen, gibt es folgende Tastenkombinationen:
Drücke dazu die Taste STRG (auf manchen Tastaturen auch CTRL), halte diese gedrückt und drücke dann zusätzlich eine der vier Pfeiltasten (</t>
    </r>
    <r>
      <rPr>
        <sz val="11"/>
        <color theme="1"/>
        <rFont val="Calibri"/>
        <family val="2"/>
      </rPr>
      <t>→↓↑←)</t>
    </r>
    <r>
      <rPr>
        <sz val="11"/>
        <color theme="1"/>
        <rFont val="Calibri"/>
        <family val="2"/>
        <scheme val="minor"/>
      </rPr>
      <t>, um in die gewünschte Richtung bis zum Ende des gefüllten Bereichs zu springen.</t>
    </r>
  </si>
  <si>
    <t>ÜBUNG 3.3</t>
  </si>
  <si>
    <t>Klicke mit der Maus irgendwo in die weiße Tabelle rechts und probiere dann die beschriebenen Tastenkombinationen aus, um an das jeweilige Ende
der Tabelle zu springen.
Springe nacheinander in die vier verschiedenen Richtungen:</t>
  </si>
  <si>
    <t>Vorname</t>
  </si>
  <si>
    <t>Name</t>
  </si>
  <si>
    <t>Initialen</t>
  </si>
  <si>
    <t>Wesen</t>
  </si>
  <si>
    <t>Ort</t>
  </si>
  <si>
    <t>Bilbo</t>
  </si>
  <si>
    <t>Beutlin</t>
  </si>
  <si>
    <t>BB</t>
  </si>
  <si>
    <t>Hobbit</t>
  </si>
  <si>
    <t>Hobbingen</t>
  </si>
  <si>
    <t>Gerhard</t>
  </si>
  <si>
    <t>Gandalf</t>
  </si>
  <si>
    <t>GG</t>
  </si>
  <si>
    <t>Zauberer</t>
  </si>
  <si>
    <t>Düsterwald</t>
  </si>
  <si>
    <t>Alfred</t>
  </si>
  <si>
    <t>Aragorn</t>
  </si>
  <si>
    <t>AA</t>
  </si>
  <si>
    <t>Mensch</t>
  </si>
  <si>
    <t>Rohan</t>
  </si>
  <si>
    <t>Gottfried</t>
  </si>
  <si>
    <t>Gollum</t>
  </si>
  <si>
    <t>Ex-Hobbit</t>
  </si>
  <si>
    <t>Mordor</t>
  </si>
  <si>
    <t>Gabriele</t>
  </si>
  <si>
    <t>Galadriel</t>
  </si>
  <si>
    <t>Elb</t>
  </si>
  <si>
    <t>Lorien</t>
  </si>
  <si>
    <t>Sepp</t>
  </si>
  <si>
    <t>Sauron</t>
  </si>
  <si>
    <t>SS</t>
  </si>
  <si>
    <t>Gondor</t>
  </si>
  <si>
    <t>Dieter</t>
  </si>
  <si>
    <t>Durin</t>
  </si>
  <si>
    <t>DD</t>
  </si>
  <si>
    <t>Zwerg</t>
  </si>
  <si>
    <t>Moria</t>
  </si>
  <si>
    <t>Edmund</t>
  </si>
  <si>
    <t>Elendil</t>
  </si>
  <si>
    <t>EE</t>
  </si>
  <si>
    <t>Ödland</t>
  </si>
  <si>
    <t>usw.</t>
  </si>
  <si>
    <t>Wenn du fertig mit der Übung bist, dann klicke unten mit der Maus in das Feld "Erledigt".</t>
  </si>
  <si>
    <t>Sprung zu einer beliebigen Zelle</t>
  </si>
  <si>
    <t>Du kannst eine beliebige Zelladresse oder einen benannten Bereich anspringen, indem du die Funktionstaste F5 drückst und dann die Zelladresse eingibst. Sofern vorhanden, kannst du auch einen definierten Namen aus der Liste auswählen:</t>
  </si>
  <si>
    <t>ÜBUNG 3.4</t>
  </si>
  <si>
    <t>1. Klicke mit der Maus in das weiße Feld rechts.</t>
  </si>
  <si>
    <t>2. Drücke dann die Funktionstaste</t>
  </si>
  <si>
    <t>3. Gib im Feld "Verweis" die Zelladresse i178 an und klicke dann auf OK:</t>
  </si>
  <si>
    <t>Anschließend sollte sich deine aktive Zelle hier befinden:</t>
  </si>
  <si>
    <t>4. Probiere ein paar weitere Sprünge über F5 aus.</t>
  </si>
  <si>
    <t>Zellbereiche markieren</t>
  </si>
  <si>
    <r>
      <t xml:space="preserve">Um einen größeren zusammenhängenden Zellenbereich mit Hilfe der Tastatur zu markieren, gibt es verschiedene Möglichkeiten:
Um alle Zellen rechts von der aktiven Zelle zu markieren, drücke die Tastenkombination STRG + Umschalt + </t>
    </r>
    <r>
      <rPr>
        <sz val="11"/>
        <color theme="1"/>
        <rFont val="Calibri"/>
        <family val="2"/>
      </rPr>
      <t>→ (das heißt: STRG drücken und gedrückt halten, dann die Umschalt-Taste drücken und gedrückt halten und schließlich noch die Pfeiltaste drücken).
Analog dazu drückst du STRG + Umschalt + ↓, wenn du von der aktiven Zelle ausgehend alle darunterliegenden Zellen markieren willst.
Um eine komplette zusammenhängende Tabelle zu markieren, drückst du die Tasten STRG + A.</t>
    </r>
  </si>
  <si>
    <t>Hinweis: Die Umschalttaste ist normalerweise ein Pfeil nach oben und befindet sich ganz links unten auf der Tastatur, oberhalb der STRG-Taste.</t>
  </si>
  <si>
    <t>ÜBUNG 3.5.1</t>
  </si>
  <si>
    <t>Klicke mit der Maus in die gelb markierte Zelle rechts. Drücke dann die folgende Tastenkombination:
(Halte dabei STRG und Umschalt gedrückt)</t>
  </si>
  <si>
    <r>
      <t xml:space="preserve">Die ganze </t>
    </r>
    <r>
      <rPr>
        <b/>
        <sz val="11"/>
        <color theme="1"/>
        <rFont val="Calibri"/>
        <family val="2"/>
        <scheme val="minor"/>
      </rPr>
      <t>Zeile</t>
    </r>
    <r>
      <rPr>
        <sz val="11"/>
        <color theme="1"/>
        <rFont val="Calibri"/>
        <family val="2"/>
        <scheme val="minor"/>
      </rPr>
      <t xml:space="preserve"> sollte jetzt markiert sein und so aussehen:</t>
    </r>
  </si>
  <si>
    <t>ÜBUNG 3.5.2</t>
  </si>
  <si>
    <t>Klicke mit der Maus in die gelb markierte Zelle rechts. Drücke dann die folgenden Tastenkombination:
(Halte dabei STRG und Umschalt gedrückt)</t>
  </si>
  <si>
    <r>
      <t xml:space="preserve">Die ganze </t>
    </r>
    <r>
      <rPr>
        <b/>
        <sz val="11"/>
        <color theme="1"/>
        <rFont val="Calibri"/>
        <family val="2"/>
        <scheme val="minor"/>
      </rPr>
      <t>Spalte</t>
    </r>
    <r>
      <rPr>
        <sz val="11"/>
        <color theme="1"/>
        <rFont val="Calibri"/>
        <family val="2"/>
        <scheme val="minor"/>
      </rPr>
      <t xml:space="preserve"> sollte jetzt markiert sein und so aussehen:</t>
    </r>
  </si>
  <si>
    <t>ÜBUNG 3.5.3</t>
  </si>
  <si>
    <t>Klicke mit der Maus irgendwo in die weiße Tabelle rechts. Drücke dann die folgende Tastenkombination:
(Halte die STRG-Taste dabei gedrückt)</t>
  </si>
  <si>
    <r>
      <t xml:space="preserve">Jetzt sollte die ganze </t>
    </r>
    <r>
      <rPr>
        <b/>
        <sz val="11"/>
        <color theme="1"/>
        <rFont val="Calibri"/>
        <family val="2"/>
        <scheme val="minor"/>
      </rPr>
      <t xml:space="preserve">Tabelle </t>
    </r>
    <r>
      <rPr>
        <sz val="11"/>
        <color theme="1"/>
        <rFont val="Calibri"/>
        <family val="2"/>
        <scheme val="minor"/>
      </rPr>
      <t>markiert sein und so aussehen:</t>
    </r>
  </si>
  <si>
    <t>Ganze Zeilen oder Spalten markieren</t>
  </si>
  <si>
    <t>Um eine komplette Zeile in einem Arbeitsblatt zu markieren, klicke entweder links auf die jeweilige Zeilennummer oder drücke die Tastenkombination Umschalt + Leertaste.</t>
  </si>
  <si>
    <t>Um eine komplette Spalte zu markieren, klicke entweder oben auf den Spaltenbuchstaben oder drücke die Tastenkombination STRG + Leertaste.</t>
  </si>
  <si>
    <t>ÜBUNG 3.6.1</t>
  </si>
  <si>
    <t>Klicke mit der Maus ganz links auf die Zeilennummer 262.</t>
  </si>
  <si>
    <t>Damit sollte die komplette Zeile 262 markiert sein.</t>
  </si>
  <si>
    <t>Klicke nun mit der Maus einmal in die weiße Zelle und drücke dann</t>
  </si>
  <si>
    <t>Auch jetzt sollte wieder die komplette Zeile markiert sein.</t>
  </si>
  <si>
    <t>ÜBUNG 3.6.2</t>
  </si>
  <si>
    <t>Klicke mit der Maus ganz oben auf diesem Arbeitsblatt auf den Spaltenbuchstaben F.</t>
  </si>
  <si>
    <t>Damit sollte die gesamte Spalte F markiert sein und so aussehen:</t>
  </si>
  <si>
    <t>Klicke anschließend auf diesen Text, und die Markierung ist wieder aufgehoben.</t>
  </si>
  <si>
    <t>Wenn du fertig mit den beiden Übungen bist, dann klicke unten mit der Maus in das Feld "Erledigt".</t>
  </si>
  <si>
    <t>Ganzes Arbeitsblatt markieren</t>
  </si>
  <si>
    <t>Um ein komplettes Arbeitsblatt zu markieren, klicke mit der Maus links oben auf den Schnittpunkt der Zeilen- und Spaltenköpfe.</t>
  </si>
  <si>
    <t>Alternativ kannst du auch die Tastenkombination STRG + A verwenden. Das funktioniert allerdings nur, wenn die aktive Zelle leer ist oder keine benachbarten gefüllten Zellen hat. Dann wird mit STRG + A nämlich nur der zusammenhängende Bereich um die aktive Zelle herum markiert. Ein erneutes STRG + A sollte dann aber die gesamte Tabelle markieren.</t>
  </si>
  <si>
    <t>ÜBUNG 3.7</t>
  </si>
  <si>
    <t>Klicke mit der Maus auf den oben gezeigten Schnittpunkt in der linken oberen Tabellenecke.</t>
  </si>
  <si>
    <t>Damit sollte das gesamte Arbeitsblatt markiert sein und so aussehen:</t>
  </si>
  <si>
    <t>Klicke anschließend mit der Maus wieder in eine beliebige Zelle in diesem Arbeitsblatt und die Markierung sollte wieder aufgehoben sein.</t>
  </si>
  <si>
    <t>Nicht-zusammenhängende Bereiche markieren</t>
  </si>
  <si>
    <t>In Excel lassen sich auch Tabellenbereich markieren, die nicht zusammenhängend sind.</t>
  </si>
  <si>
    <t>Dazu wird zuerst mit der Maus der erste Tabellenbereich markiert. Anschließend drückt man die STRG-Taste und markiert mit der Maus - bei weiterhin gedrückter STRG-Taste - den zweiten Tabellenbereich. Dies lässt sich mit beliebig vielen Bereichen wiederholen.</t>
  </si>
  <si>
    <t>ÜBUNG 3.8</t>
  </si>
  <si>
    <t>Markiere zunächst mit der Maus alle gelb hinterlegten Zellen.</t>
  </si>
  <si>
    <t xml:space="preserve">Drücke dann auf der Tastatur die Taste </t>
  </si>
  <si>
    <t>und halte diese weiterhin gedrückt.</t>
  </si>
  <si>
    <t>Markiere nun mit der Maus die blau hinterlegten Zellen.</t>
  </si>
  <si>
    <t>(Die STRG-Taste hältst du weiterhin gedrückt)</t>
  </si>
  <si>
    <t>Und schließlich markiere mit der Maus noch die grün hinterlegten Zellen. Erst danach kannst du die STRG-Taste wieder loslassen.</t>
  </si>
  <si>
    <t>Jetzt sollten die drei getrennten Bereiche markiert sein und so aussehen:</t>
  </si>
  <si>
    <t>Mehrere Arbeitsblätter markieren</t>
  </si>
  <si>
    <t>Manchmal kann es notwendig sein, Eingaben in mehreren Arbeitsblättern gleichzeitig zu machen oder mehrere Arbeitsblätter in einem Aufwasch zu löschen.</t>
  </si>
  <si>
    <t>Dazu klickt man unten die Registerkarte des ersten Arbeitsblattes an, hält dann die STRG-Taste gedrückt und klickt nacheinander auf die Registerkarten aller weiteren gewünschten Arbeitsblätter. Die Arbeitsblätter müssen bei dieser Vorgehensweise nicht zwingend nacheinander kommen.</t>
  </si>
  <si>
    <t>So ist es mit Hilfe der STRG-Taste z.B. möglich, das erste, dritte und sechste Arbeitsblatt zu markieren.</t>
  </si>
  <si>
    <t>Wenn hingegen unmittelbar aufeinander folgende Arbeitsblätter markiert werden sollen, dann geht das am schnellsten über die Umschalt-Taste:</t>
  </si>
  <si>
    <t>Erstes Arbeitsblatt markieren, Umschalt-Taste drücken und gedrückt halten, letzten Arbeitsblatt markieren. Alle dazwischenliegenden Blätter sind damit automatisch markiert.</t>
  </si>
  <si>
    <t>VORSICHT!</t>
  </si>
  <si>
    <t>Vergiss nicht, hinterher die Markierung wieder aufzuheben. Ansonsten erfolgen alle Eingaben und Änderungen, die du vornimmst, gleichzeitg auch in allen markierten Arbeitsblättern!</t>
  </si>
  <si>
    <t>ÜBUNG 3.9</t>
  </si>
  <si>
    <t>Du befindest dich momentan auf dem Register "3_Navigation":</t>
  </si>
  <si>
    <t xml:space="preserve">Drücke jetzt die Taste </t>
  </si>
  <si>
    <t>und halte sie weiterhin gedrückt.</t>
  </si>
  <si>
    <t>Klicke jetzt bei weiterhin gedrückter STRG-Taste nacheinander auf die Register "2_Dateneingabe" und  "1_Einstieg". Damit sind die drei Arbeitsblätter markiert. Man erkennt dies auch an der Einfärbung der Register:</t>
  </si>
  <si>
    <t>Vorsicht: Jede Tasteneingabe, die du jetzt machst, erfolgt in allen drei Arbeitsblättern!</t>
  </si>
  <si>
    <r>
      <t xml:space="preserve">Hebe jetzt die Markierung wieder auf, in dem du mit der </t>
    </r>
    <r>
      <rPr>
        <u/>
        <sz val="11"/>
        <color theme="1"/>
        <rFont val="Calibri"/>
        <family val="2"/>
        <scheme val="minor"/>
      </rPr>
      <t>rechten</t>
    </r>
    <r>
      <rPr>
        <sz val="11"/>
        <color theme="1"/>
        <rFont val="Calibri"/>
        <family val="2"/>
        <scheme val="minor"/>
      </rPr>
      <t xml:space="preserve"> Maustaste auf eines der markierten Arbeitsblätter klickst und die Option "Gruppierung aufheben" wählst:</t>
    </r>
  </si>
  <si>
    <t>Spezialauswahl</t>
  </si>
  <si>
    <t>Ganz besondere Möglichkeiten, bestimmte Zellen in der Tabelle anzusteuern oder zu markieren befinden sich hinter der Schaltfläche "Suchen und Auswählen". Diese findest du oben im Menüband im Register "Start".</t>
  </si>
  <si>
    <t>Hier kann man z.B. mit einem Mausklick alle Zellen im aktuellen Arbeitsblatt markieren, die eine Formel enthalten oder eine bedingte Formatierung (was das ist, wird in einer späteren Lektion erklärt).</t>
  </si>
  <si>
    <t>Und über die Menü-Option "Inhalte auswählen" können sogar noch viel speziellere Auswahlkriterien verwendet werden, wie z.B. alle Leerzellen oder alle Zellen, deren Formel einen Fehler enthalten:</t>
  </si>
  <si>
    <t>ÜBUNG 3.10.1</t>
  </si>
  <si>
    <t>Klicke oben in der Registerkarte "Start" auf die Schaltfläche "Suchen und Auswählen" und wähle dort den Eintrag "Notizen":</t>
  </si>
  <si>
    <t>Danach sollten diese drei Zellen markiert sein, denn hinter jeder befindet sich eine Notiz bzw. ein Kommentar.</t>
  </si>
  <si>
    <t>Hinweis: Man erkennt Zellen mit einem Kommentar an dem kleinen roten Dreieck. Sobald man die Maus über eine solche Zelle bewegt, wird der Kommentar sichtbar.</t>
  </si>
  <si>
    <t>ÜBUNG 3.10.2</t>
  </si>
  <si>
    <t>Klicke oben in der Registerkarte "Start" auf die Schaltfläche "Suchen und Auswählen" und wähle dort den Eintrag "Inhalte auswählen":</t>
  </si>
  <si>
    <t>Im nächsten Fenster wählst du die Option "Formeln" und entfernst sämtliche Häkchen bis auf "Fehler":</t>
  </si>
  <si>
    <t>Nachdem du auf OK geklickt hast, sollten die drei Zellen unten markiert sein, denn jede davon enthält eine fehlerhafte Formel:</t>
  </si>
  <si>
    <t>Lektion 4:</t>
  </si>
  <si>
    <t>Arbeitsblätter und Fenster</t>
  </si>
  <si>
    <t>4.1</t>
  </si>
  <si>
    <t>4.2</t>
  </si>
  <si>
    <t>4.3</t>
  </si>
  <si>
    <t>4.4</t>
  </si>
  <si>
    <t>4.5</t>
  </si>
  <si>
    <t>4.6</t>
  </si>
  <si>
    <t>4.7</t>
  </si>
  <si>
    <t>4.8</t>
  </si>
  <si>
    <t>4.9</t>
  </si>
  <si>
    <t>4.10</t>
  </si>
  <si>
    <t>Arbeitsblatt einfügen</t>
  </si>
  <si>
    <t>Wenn man in Excel eine neue Arbeitsmappe anlegt, besteht diese standardmäßig aus drei Arbeitsblättern:</t>
  </si>
  <si>
    <t>Werden weitere Arbeitsblätter benötigt, so kann man diese durch einen Klick auf das Pluszeichen hinzufügen:</t>
  </si>
  <si>
    <t>Das neue Blatt wird immer unmittelbar hinter dem gerade aktiven Arbeitsblatt eingefügt und erhält den Namen "Tabelle" sowie eine fortlaufende Nummer:</t>
  </si>
  <si>
    <t>TIPP</t>
  </si>
  <si>
    <t>Wenn du grundsätzlich mehr oder weniger Arbeitsblätter benötigst, kannst du die gewünschte Anzahl in den Excel-Optionen festlegen. Du findest die Einstellung im Register "Datei" und dann links unten unter "Optionen":</t>
  </si>
  <si>
    <t>Die hier eingetragene Anzahl bezieht sich aber nur auf alle von da an neu angelegten Arbeitsmappen!</t>
  </si>
  <si>
    <t>ÜBUNG 4.1</t>
  </si>
  <si>
    <r>
      <t>Lege jetzt eine komplett neue Arbeits</t>
    </r>
    <r>
      <rPr>
        <u/>
        <sz val="11"/>
        <color theme="1"/>
        <rFont val="Calibri"/>
        <family val="2"/>
        <scheme val="minor"/>
      </rPr>
      <t>mappe</t>
    </r>
    <r>
      <rPr>
        <sz val="11"/>
        <color theme="1"/>
        <rFont val="Calibri"/>
        <family val="2"/>
        <scheme val="minor"/>
      </rPr>
      <t xml:space="preserve"> an (Menü "Datei" -&gt; "Neu") und füge dann an verschiedenen Stellen neue Arbeits</t>
    </r>
    <r>
      <rPr>
        <u/>
        <sz val="11"/>
        <color theme="1"/>
        <rFont val="Calibri"/>
        <family val="2"/>
        <scheme val="minor"/>
      </rPr>
      <t>blätter</t>
    </r>
    <r>
      <rPr>
        <sz val="11"/>
        <color theme="1"/>
        <rFont val="Calibri"/>
        <family val="2"/>
        <scheme val="minor"/>
      </rPr>
      <t xml:space="preserve"> ein.</t>
    </r>
  </si>
  <si>
    <t>WICHTIG: 
Übe diese Funktionen auf keinen Fall direkt hier in der Excel-Kursdatei, sondern nur in einer eigenen Arbeitsmappe.</t>
  </si>
  <si>
    <t>Verändere die Standard-Einstellung in den Excel-Optionen, so dass bei der nächsten neu angelegten Arbeitsmappe nur 1 Arbeitsblatt enthalten ist. Überprüfe deine Einstellung, indem du danach eine neue Arbeitsmappe anlegst.</t>
  </si>
  <si>
    <t>Wenn du damit fertig bist, dann komm hierher zurück. Lass die neue Datei aber weiterhin geöffnet, du wirst sie gleich beim nächsten Thema wieder brauchen.</t>
  </si>
  <si>
    <t>Arbeitsblatt verschieben</t>
  </si>
  <si>
    <t>Wie wir im vorangegangenen Thema gesehen haben, wird ein neues Arbeitsblatt immer unmittelbar hinter dem aktiven Arbeitsblatt eingefügt. 
Möchte man nun nachträglich die Position verändern, so klickt man einfach mit der linken Maustaste auf die Registerkarte, hält die Maustaste geklickt und zieht das Arbeitsblatt an die gewünschte Stelle:</t>
  </si>
  <si>
    <t>1. Klicken und festhalten</t>
  </si>
  <si>
    <t>2. An die gewünschte
Stelle ziehen</t>
  </si>
  <si>
    <t>3. Wieder loslassen</t>
  </si>
  <si>
    <t>ÜBUNG 4.2</t>
  </si>
  <si>
    <t>Wenn du die leere Arbeitsmappe aus der vorangegangenen Übung noch geöffnet hast, dann kannst du gleich diese verwenden. Ansonsten legst du einfach nochmal eine neue Arbeitsmappe an und fügst dort ein paar neue Blätter ein.</t>
  </si>
  <si>
    <t>Verschiebe dann die einzelnen Blätter mit der Maus an eine andere Position, um ein wenig Übung zu bekommen.</t>
  </si>
  <si>
    <t>Wenn du damit fertig bist, kommst du wieder hierher zurück.</t>
  </si>
  <si>
    <t>Arbeitsblatt kopieren</t>
  </si>
  <si>
    <t>Anstatt ein Arbeitsblatt an eine andere Stelle zu verschieben, kann man es stattdessen auch kopieren. Das heißt, es wird vom vorhandenen Arbeitsblatt eine zweite, identische Kopie angelegt.</t>
  </si>
  <si>
    <t>Dies ist immer dann hilfreich, wenn man viel Arbeit in eine Vorlage gesteckt hat und davon mehrere gleiche oder zumindest sehr ähnliche Versionen benötigt.</t>
  </si>
  <si>
    <t>Das Vorgehen ist fast identisch wie beim Verschieben, nur dass man gleichzeitig mit der linken Maustaste auch noch die STRG-Taste gedrückt hält. Das kleine Blatt Papier am Mauszeiger enthält jetzt noch ein Pluszeichen.</t>
  </si>
  <si>
    <r>
      <t xml:space="preserve">1. Klicken und festhalten. Dann </t>
    </r>
    <r>
      <rPr>
        <u/>
        <sz val="11"/>
        <color theme="1"/>
        <rFont val="Calibri"/>
        <family val="2"/>
        <scheme val="minor"/>
      </rPr>
      <t>zusätzlich</t>
    </r>
    <r>
      <rPr>
        <sz val="11"/>
        <color theme="1"/>
        <rFont val="Calibri"/>
        <family val="2"/>
        <scheme val="minor"/>
      </rPr>
      <t xml:space="preserve"> die STRG-Taste drücken und festhalten.</t>
    </r>
  </si>
  <si>
    <t>(jetzt wird das Pluszeichen angezeigt)</t>
  </si>
  <si>
    <t>2. An die gewünschte Position ziehen</t>
  </si>
  <si>
    <t>(die STRG-Taste weiterhin gedrückt halten!)</t>
  </si>
  <si>
    <r>
      <t xml:space="preserve">3. An der neuen Position </t>
    </r>
    <r>
      <rPr>
        <u/>
        <sz val="11"/>
        <color theme="1"/>
        <rFont val="Calibri"/>
        <family val="2"/>
        <scheme val="minor"/>
      </rPr>
      <t>zuerst</t>
    </r>
    <r>
      <rPr>
        <sz val="11"/>
        <color theme="1"/>
        <rFont val="Calibri"/>
        <family val="2"/>
        <scheme val="minor"/>
      </rPr>
      <t xml:space="preserve"> die Maustaste loslassen, danach erst die 
STRG-Taste loslassen.</t>
    </r>
  </si>
  <si>
    <t>Damit haben wir eine identische Kopie vom ersten Arbeitsblatt erzeugt.</t>
  </si>
  <si>
    <t>ÜBUNG 4.3</t>
  </si>
  <si>
    <t>Nimm wieder die leere Arbeitsmappe aus der letzten Übung (oder lege eine neue an). Trage auf einem Arbeitsblatt ein paar beliebige Daten ein. Es ist egal, was. Es sollten nur ein paar Daten sein, damit du hinterher nach dem Kopieren einen Vergleich hast.</t>
  </si>
  <si>
    <t>WICHTIG: 
Übe diese Funktionen auf keinen Fall direkt hier in der Excel-Kursdatei, sondern nur in einer neuen Arbeitsmappe.</t>
  </si>
  <si>
    <t>Kopiere jetzt dieses Arbeitsblatt mit Hilfe der Maus und der STRG-Taste wie oben beschrieben. Mache zur Übung ruhig ein paar weitere Kopien, bis du ganz sicher im Umgang damit bist.</t>
  </si>
  <si>
    <t>Arbeitsblatt umbenennen</t>
  </si>
  <si>
    <t>Gerade wenn man innerhalb seiner Arbeitsmappe mit mehreren Arbeitsblättern zu tun hat, sind die standardmäßig vergebenen Namen (Tabelle1, Tabelle 2 etc) nicht sehr aussagefähig.</t>
  </si>
  <si>
    <t>Damit man den Überblick nicht verliert, kann man seinen Arbeitsblättern andere Namen geben. Dazu gibt es zwei Möglichkeiten:</t>
  </si>
  <si>
    <t>1. Doppelklick mit der linken Maustaste auf die Registerkarte des jeweiligen Arbeitsblatts.</t>
  </si>
  <si>
    <t>ODER</t>
  </si>
  <si>
    <r>
      <t xml:space="preserve">2. Ein einfacher Klick mit der </t>
    </r>
    <r>
      <rPr>
        <u/>
        <sz val="11"/>
        <color theme="1"/>
        <rFont val="Calibri"/>
        <family val="2"/>
        <scheme val="minor"/>
      </rPr>
      <t>rechten</t>
    </r>
    <r>
      <rPr>
        <sz val="11"/>
        <color theme="1"/>
        <rFont val="Calibri"/>
        <family val="2"/>
        <scheme val="minor"/>
      </rPr>
      <t xml:space="preserve"> Maustaste. Dann den Punkt "Umbenennen" aus dem Menü auswählen:</t>
    </r>
  </si>
  <si>
    <t>In beiden Fällen wird die Registerkarte in den Bearbeitungsmodus umschalten und man kann einen neuen Namen eintippen.</t>
  </si>
  <si>
    <t>Auch wenn das grundsätzlich möglich ist, empfehle ich, keine Leerzeichen im Namen zu verwenden. Es könnte dir zu einem späteren Zeitpunkt beim Umgang mit Formeln die Arbeit etwas erschweren. Nimm stattdessen einen Unterstrich oder Bindestrich, um zwei Wörter zu trennen.</t>
  </si>
  <si>
    <t>ÜBUNG 4.4</t>
  </si>
  <si>
    <t>Nimm wieder die Arbeitsmappe aus der letzten Übung (oder lege eine neue an).</t>
  </si>
  <si>
    <t>Benenne jetzt ein Arbeitsblatt in einen beliebigen Namen um. Verwende dabei beide oben gezeigten Methoden.</t>
  </si>
  <si>
    <t>Arbeitsblatt löschen</t>
  </si>
  <si>
    <t>Nicht benötigte Arbeitsblätter machen eine Arbeitsmappe unübersichtlich und verbrauchen unnötigen Speicherplatz. Daher sollte man solche Arbeitsblätter löschen.</t>
  </si>
  <si>
    <t>Dazu klickt man mit der rechten Maustaste auf die Registerkarte des Arbeitsblattes, das gelöscht werden soll. Dann wählt man aus dem Menü die Option "Löschen" aus:</t>
  </si>
  <si>
    <t>Achtung!
Das Arbeitsblatt wird damit unwiderruflich gelöscht! Sei also vorsichtig mit dieser Funktion!</t>
  </si>
  <si>
    <t>ÜBUNG 4.5</t>
  </si>
  <si>
    <r>
      <t>Lösche dort jetzt ein beiliebiges Arbeitsblatt, so wie oben beschrieben.</t>
    </r>
    <r>
      <rPr>
        <b/>
        <sz val="11"/>
        <color theme="1"/>
        <rFont val="Calibri"/>
        <family val="2"/>
        <scheme val="minor"/>
      </rPr>
      <t/>
    </r>
  </si>
  <si>
    <t>Arbeitsblatt ein- und ausblenden</t>
  </si>
  <si>
    <t>Eine andere Möglichkeit, den Überblick in seiner Arbeitsmappe zu bewahren ist es, Arbeitsblätter auszublenden. Dadurch bleiben sie weiterhin vorhanden, werden aber nicht mehr unten in der Leiste der Registerblätter angezeigt.</t>
  </si>
  <si>
    <t>Dies bietet sich z.B. auch an, wenn man bestimmte Tabellen vor den Augen anderer Excel-Anwender verbergen möchte.</t>
  </si>
  <si>
    <t>Arbeitsblatt ausblenden</t>
  </si>
  <si>
    <t>Man klickt mit der rechten Maustaste auf die Registerkarte des Arbeitsblatts, das man ausblenden möchte, und wählt den Punkt "Ausblenden":</t>
  </si>
  <si>
    <t>Arbeitsblatt wieder einblenden</t>
  </si>
  <si>
    <t>Man klickt mit der rechten Maustaste auf eine beliebige sichtbare Registerkarte und wählt den Punkt "Einblenden...":</t>
  </si>
  <si>
    <t>Daraufhin erhält man eine Liste aller ausgeblendeten Arbeitsblätter, aus der man das gewünschte auswählt und mit einem Klick auf "OK" wieder einbledet:</t>
  </si>
  <si>
    <t>ÜBUNG 4.6</t>
  </si>
  <si>
    <t>Lösche dort jetzt ein beiliebiges Arbeitsblatt, so wie oben beschrieben.</t>
  </si>
  <si>
    <t>Fenster fixieren</t>
  </si>
  <si>
    <t>Mit der Funktion "Fenster fixieren" kann man bestimmte Zeilen und/oder Spalten feststellen, so dass sie beim Blättern durch die Tabelle immer angezeigt werden und nicht über den oberen oder linken Rand hinausrollen.</t>
  </si>
  <si>
    <t>Du kannst das auch hier in diesem Kurs sehen: Am oberen Rand sind die Zeilen mit der Lektionsnummer und -beschreibung und den Fortschrittsbalken immer sichtbar, auch wenn du weit nach unten blätterst.</t>
  </si>
  <si>
    <t>Die entsprechende Funktion findet man im Menüband im Register "Ansicht", Schaltfläche "Fenster fixieren":</t>
  </si>
  <si>
    <t>Hinter der Schaltfläche verbergen sich dann drei Möglichkeiten:</t>
  </si>
  <si>
    <r>
      <t xml:space="preserve">Hier werden alle Zeilen oberhalb </t>
    </r>
    <r>
      <rPr>
        <u/>
        <sz val="11"/>
        <color theme="1"/>
        <rFont val="Calibri"/>
        <family val="2"/>
        <scheme val="minor"/>
      </rPr>
      <t>und</t>
    </r>
    <r>
      <rPr>
        <sz val="11"/>
        <color theme="1"/>
        <rFont val="Calibri"/>
        <family val="2"/>
        <scheme val="minor"/>
      </rPr>
      <t xml:space="preserve"> alle Spalten links von der aktiven Zelle fixiert.</t>
    </r>
  </si>
  <si>
    <t>In diesem Beispiel sind die farbig markierten Zeilen und Spalten fixiert, d.h. sie werden immer angezeigt, selbst wenn man über den rechten oder unteren Tabellenrand hinaus blättert:</t>
  </si>
  <si>
    <t>(Die farbige Markierung dient nur der Veranschaulichung. Die Fixierung wird nur durch eine durchgezogene Linie dargestellt)</t>
  </si>
  <si>
    <t>HINWEIS</t>
  </si>
  <si>
    <t>Die Fixierung wird immer an der Stelle vorgenommen, an der sich die aktive Zelle gerade befindet. Man sollte also vor dem Aufrufen dieser Funktion die aktive Zelle zuerst an die gewünschte Stelle bewegen.</t>
  </si>
  <si>
    <t>Oberste Zeile fixieren</t>
  </si>
  <si>
    <t>Damit wird immer nur die erste Zeile im sichtbaren Tabellenfenster fixiert:</t>
  </si>
  <si>
    <t>Erste Spalte fixieren</t>
  </si>
  <si>
    <t>Damit wird immer nur die erste Spalte im sichtbaren Tabellenfenster fixiert:</t>
  </si>
  <si>
    <t>Fixierung wieder aufheben</t>
  </si>
  <si>
    <t>Um eine einmal gesetzte Fixierung wieder zu entfernen, wählt man die gleichnamige Option:</t>
  </si>
  <si>
    <t>Hinweis: Die Option wird natürlich nur angeboten, wenn zuvor Zeilen oder Spalten fixiert wurden.</t>
  </si>
  <si>
    <t>ÜBUNG 4.7</t>
  </si>
  <si>
    <t>Du sollst nun in einem speziell dafür vorbereiteten Arbeitsblatt die Funktionen zum Fixieren von Fenstern üben.</t>
  </si>
  <si>
    <t>Klicke auf die Schaltfläche, um zum Arbeitsblatt mit den Aufgaben zu springen:</t>
  </si>
  <si>
    <t>Fenster teilen</t>
  </si>
  <si>
    <t>Eine auf den ersten Blick ähnlich gelagerte Funktion wie das Fixieren von Fenstern bietet Excel mit der Funktion "Fenster teilen".</t>
  </si>
  <si>
    <t>Das Teilen von Fenstern bietet sich immer dann an, wenn man in besonders großen Tabellen mehrere Teile gleichzeitig im Auge behalten möchte.</t>
  </si>
  <si>
    <t>Ähnlich wie bei "Fenster fixieren" findet die Teilung von Fenstern immer an der Stelle statt, an der sich die aktive Zelle gerade befindet. Die Funktion wird dann über das Register "Ansicht" und die Schaltfläche "Teilen" aufgerufen:</t>
  </si>
  <si>
    <t>An der Stelle, an der das Fenster geteilt wurde, befindet sich eine dicke Trennlinie:</t>
  </si>
  <si>
    <t>Nun kann man die aktive Zelle in den gewünschten Tabellenbereich stellen und durch die Tabelle blättern. Dabei bleibt der jeweils andere Tabellenbereich jedoch immer unverändert stehen, wie im folgenden Bild dargestellt:</t>
  </si>
  <si>
    <t>Klickt man dann mit der Maus in den unteren Bereich, wird sich beim Blättern auch nur dieser Bereich bewegen.</t>
  </si>
  <si>
    <t>Wenn sich beim Aufrufen der Funktion "Teilen" die aktive Zelle nicht am linken Tabellenrand befunden hat, sondern mitten in der Tabelle, werden nicht nur zwei, sondern gleich vier voneinander unabhängige Tabellenbereiche erstellt. Dies ist z.B. dann hilfreich, wenn die Tabelle nicht nur sehr lang, sondern auch sehr breit ist:</t>
  </si>
  <si>
    <t>Mit einer Teilung werden nicht mehrere Dateien erzeugt. Man sieht lediglich verschiedene Ausschnitte aus ein und der selben Tabelle.</t>
  </si>
  <si>
    <t>Teilungsbereiche verändern</t>
  </si>
  <si>
    <t>Die dicken Trennlinien, die die Teilungsbereiche markieren, können auch dazu verwendet werden, die Bereiche zu verändern. Dazu bewegt man den Mauszeiger genau auf die Trennlinie, bis sich der Zeiger in einen schwarzen Doppelpfeil verwandelt:</t>
  </si>
  <si>
    <t>Durch Klicken mit der linken Maustaste, Festhalten und Ziehen kann die Linien nach oben oder unten bzw. links oder rechts verschoben und damit die Größe der einzelnen Teilungsbereiche verändert werden:</t>
  </si>
  <si>
    <t>Hat man ein viergeteiltes Fenster, so kann man die Größe der vier Bereiche am einfachsten verändern, in dem man die Maus genau auf die Kreuzung der Teilungslinie bewegt. Der Mauszeiger wird damit zu einem Vierfach-Pfeil. Durch Klicken, Festhalten und Ziehen in die gewünschte Richtung werden nun alle vier Bereiche in der Größe verändert:</t>
  </si>
  <si>
    <t>Teilung aufheben</t>
  </si>
  <si>
    <t xml:space="preserve">Um eine Teilung wieder aufzuheben, klickt man im Register "Ansicht" einfach erneut auf die Schaltfläche "Teilen" </t>
  </si>
  <si>
    <t>ÜBUNG 4.8</t>
  </si>
  <si>
    <t>Du sollst nun in einem speziell dafür vorbereiteten Arbeitsblatt die Funktionen zum Teilen von Fenstern üben.</t>
  </si>
  <si>
    <t>Fenster anordnen</t>
  </si>
  <si>
    <t>Wenn du mehrere verschiedene Excel-Dateien gleichzeitig geöffnet hast, kann es manchmal sinnvoll sein, die einzelnen Fenster so anzuordnen, dass man jede Datei sehen kann.</t>
  </si>
  <si>
    <t>Damit man nicht die Fenster umständlich und mühsam von Hand anordnen muss, bietet Excel im Register "Ansicht" eine eigene Funktion dafür an: "Alle anordnen"</t>
  </si>
  <si>
    <t>Ruft man diese Funktion auf, erscheint ein Eingabefenster, über das man festlegen kann, auf welche Weise die Anordnung der verschiedenen Dateien erfolgen soll:</t>
  </si>
  <si>
    <t>Unterteilt</t>
  </si>
  <si>
    <t>Excel wird alle geöffneten Dateien so anordnen, dass der Bildschirm bestmöglich gefüllt wird:</t>
  </si>
  <si>
    <t>Horizontal</t>
  </si>
  <si>
    <t>Mit dieser Option werden alle geöffneten Excel-Dateien untereinander angeordnet:</t>
  </si>
  <si>
    <t>Vertikal</t>
  </si>
  <si>
    <t>Mit dieser Option werden alle geöffneten Excel-Dateien nebeneinander angeordnet:</t>
  </si>
  <si>
    <t>Überlappend</t>
  </si>
  <si>
    <t>Alle geöffneten Arbeitsmappen werden leicht versetzt übereinander gelegt:</t>
  </si>
  <si>
    <t>Anordnung wieder aufheben</t>
  </si>
  <si>
    <t>Um die automatische Fensteranordnung wieder aufzuheben, klickt man einfach auf das Maximieren-Symbol von einem der Fenster:</t>
  </si>
  <si>
    <t>ÜBUNG 4.9</t>
  </si>
  <si>
    <t>Öffne einige weitere Excel-Dateien. Alternativ kannst du auch ein paar neue anlegen (Menü "Datei" -&gt; "Neu"). Wichtig ist nur, dass du mindestens zwei, besser noch drei oder vier Dateien gleichzeitig geöffnet hast.</t>
  </si>
  <si>
    <t>Spiele dann mit der Funktion "Alles anordnen" im Register "Ansicht" ein wenig herum und probiere auch die verschiedenen Optionen aus (Unterteil, Horizontal, Vertikal, Überlappend)</t>
  </si>
  <si>
    <t>Wenn du damit fertig bist, dann komm hierher zurück und setze unten das Häkchen im Feld "Erledigt"</t>
  </si>
  <si>
    <t>Zoom-Funktionen</t>
  </si>
  <si>
    <t>Die letzte Funktion, die wir uns in dieser Lektion ansehen werden, ist die Zoom-Funktion. Damit lässt sich die Ansicht der geöffneten Arbeitsmappe beliebig vergrößern oder verkleinern.</t>
  </si>
  <si>
    <t>Die entsprechenden Funktionen dazu findet man in der Registerkarte "Ansicht":</t>
  </si>
  <si>
    <t>Alternativ dazu befindet in der rechten unteren Ecke in der Statusleiste ein Schieberegler und eine Prozent-Angabe, welche die gleiche Funktion haben, wie die Schaltflächen im Ansicht-Menü:</t>
  </si>
  <si>
    <t>Ansicht ("Zoom-Faktor") vergrößern oder verkleinern</t>
  </si>
  <si>
    <t>Ein Klick auf die Zoom-Schaltfläche im Register "Ansicht" oder auf die Prozent-Angabe rechts unten in der Statusleiste öffnet ein Fenster, in dem man die gewünschte Vergrößerung eintragen kann:</t>
  </si>
  <si>
    <t>Dabei kann man entweder einen vorgegebenen Zoommodus auswählen oder unten im Feld "Benutzerdefiniert" einen beliebigen Prozentsatz eintippen.</t>
  </si>
  <si>
    <t>Eine Besonderheit dabei ist die Option "An Markierung anpassen":</t>
  </si>
  <si>
    <t>Mit dieser Option wird ein zuvor markierter Tabellenbereich auf die volle Bildschirmgröße angepasst. Dazu markiert man zuerst den Bereich in seiner Tabelle, den man gerne komplett sehen möchte und wählt dann die Option "An Markierung anpassen". Excel wird dann den Zoommodus automatisch auf die Größe einstellen, dass der komplette markierte Bereich sichtbar ist.</t>
  </si>
  <si>
    <t>Abhängig davon, ob der markierte Bereich größer oder kleiner ist, als das Bildschirmfenster, wird Excel die Ansicht entsprechend vergrößern oder verkleinern:</t>
  </si>
  <si>
    <t>Normalgröße wiederherstellen (100%-Ansicht)</t>
  </si>
  <si>
    <t>Um zurück zur normalen 100%-Ansicht zu gelangen, klickt man einfach auf die Schaltfläche "100%" im Register "Ansicht":</t>
  </si>
  <si>
    <t>Alternativ kann man auch mit der Maus den Schieberegler rechts unten in der Statusleiste in die mittlere Position bewegen:</t>
  </si>
  <si>
    <t>ÜBUNG 4.10</t>
  </si>
  <si>
    <t>Probiere die gezeigten Möglichkeiten aus, den Zoomfaktor für diese Arbeitsmappe zu vergrößern oder zu verkleinern.</t>
  </si>
  <si>
    <t>Nutze dabei sowohl die Schaltflächen im Register "Ansicht" als auch den Schieberegler und die Prozent-Angabe rechts unten in der Statusleiste.</t>
  </si>
  <si>
    <t>Wenn du damit fertig bist, dann stelle die Ansicht wieder auf 100% um und setze unten das Häkchen im Feld "Erledigt"</t>
  </si>
  <si>
    <t>Lektion 5:</t>
  </si>
  <si>
    <t>Formeln und Funktionen (Einführung)</t>
  </si>
  <si>
    <t>5.1</t>
  </si>
  <si>
    <t>5.2</t>
  </si>
  <si>
    <t>5.3</t>
  </si>
  <si>
    <t>5.4</t>
  </si>
  <si>
    <t>5.5</t>
  </si>
  <si>
    <t>5.6</t>
  </si>
  <si>
    <t>5.7</t>
  </si>
  <si>
    <t>5.8</t>
  </si>
  <si>
    <t>5.9</t>
  </si>
  <si>
    <t>5.10</t>
  </si>
  <si>
    <t>Einführung in Formeln und Funktionen</t>
  </si>
  <si>
    <t>Im Kapitel 2 haben wir bereits einfache Berechnungen durchgeführt und dabei sowohl direkte Werte als auch Zellbezüge verwendet. Dabei haben wir gesehen, dass man dazu die Operatoren + (Addition), - (Subtraktion), / (Division), * (Multiplikation) und ^ (Potenzieren) verwenden kann.</t>
  </si>
  <si>
    <t>Excel bietet aber eine Vielzahl an eingebauten Funktionen, die noch weitaus komplexere Berechnungen ermöglichen. Diese Funktionen sind thematisch gruppiert in der Registerkarte "Formeln" zu finden:</t>
  </si>
  <si>
    <t>Hinter jedem der angezeigten Symbole befindet sich eine lange Liste an Funktionen zu dieser Kategorie, die man direkt auswählen kann. Alternativ bietet die Schaltfläche "Funktion" einfügen eine Suche über alle Funktionen an:</t>
  </si>
  <si>
    <t>Hier kann man entweder über die Eingabe einer Frage nach einer Funktion suchen oder aus der Kategorie die gewünschte wählen und dann in der Liste der Funktionen blättern.</t>
  </si>
  <si>
    <t>Eine Funktion in Excel hat grundsätzlich immer folgenden Aufbau:</t>
  </si>
  <si>
    <t>=FUNKTIONSNAME(Parameter1; Parameter2; [Parameter3] ….)</t>
  </si>
  <si>
    <t>1. Ein Gleichheitszeichen</t>
  </si>
  <si>
    <t>2. Den Funktionsnamen. Er kommt unmittelbar nach dem Gleichheitszeichen, also ohne Leerzeichen dazwischen. Man kann den Namen in Groß- oder Kleinschreibung eingeben. Nach dem Drücken der Eingabetaste wandelt Excel den Namen automatisch in Großbuchstaben um, sofern die Formel korrekt eingeben wurde.</t>
  </si>
  <si>
    <r>
      <t xml:space="preserve">3. In runden Klammern stehen die Funktionsparameter, auch Argumente genannt. Die Art und Anzahl der Parameter hängt von der Funktion ab. Gibt es mehrere Parameter, so werden diese durch ein Semikolon </t>
    </r>
    <r>
      <rPr>
        <b/>
        <sz val="11"/>
        <color theme="1"/>
        <rFont val="Calibri"/>
        <family val="2"/>
        <scheme val="minor"/>
      </rPr>
      <t>;</t>
    </r>
    <r>
      <rPr>
        <sz val="11"/>
        <color theme="1"/>
        <rFont val="Calibri"/>
        <family val="2"/>
        <scheme val="minor"/>
      </rPr>
      <t xml:space="preserve"> voneinander getrennt. Es gibt auch Funktionen ohne Parameter, bei denen die Klammern dann einfach leer bleiben.</t>
    </r>
  </si>
  <si>
    <t>Manche Parameter sind optional, das heißt, sie müssen nicht zwingend angegeben werden. Solche Parameter werden in den Hilfefunktionen in eckige Klammern geschrieben. Im Beispiel oben wären die Parameter 1 und 2 notwendig, auf den Parameter 3 kann man verzichten.</t>
  </si>
  <si>
    <t>ÜBUNG 5.1</t>
  </si>
  <si>
    <t>Kreuze an, welche der genannten Schreibweisen für eine Funktion in Excel grundsätzlich gültig sind. Es kann mehrere richtige Lösungen geben:</t>
  </si>
  <si>
    <t>Tipp: Es kommt auf die exakte Schreibweise an</t>
  </si>
  <si>
    <t>Die Top 5 der mathematischen Funktionen</t>
  </si>
  <si>
    <t>SUMME</t>
  </si>
  <si>
    <t>Syntax:</t>
  </si>
  <si>
    <t>=SUMME(Zahl1; [Zahl2]; [Zahl3];…)</t>
  </si>
  <si>
    <t>Die wohl am häufigsten verwendete Funktion in Excel. Wie der Name schon sagt, wird damit die Summe der angegebenen Werte gebildet. Als Parameter muss mindestens eine Zahl oder ein Zellbezug angegeben werden.</t>
  </si>
  <si>
    <t>Statt einer Reihe von einzelnen Zellbezügen kann auch ein Zellbereich angegeben werden. Somit sind die beiden folgenden Schreibweisen korrekt:</t>
  </si>
  <si>
    <t>=SUMME(A1;A2;A3;A4;A5;A6;A7)</t>
  </si>
  <si>
    <t>=SUMME(A1:A7)</t>
  </si>
  <si>
    <t>Auch gemischte Schreibweisen von Zellbezügen und Einzelzellen sind zulässig:</t>
  </si>
  <si>
    <t>=SUMME(A1:A7;B2;B3;C5:C10)</t>
  </si>
  <si>
    <t>ANZAHL</t>
  </si>
  <si>
    <t>=ANZAHL(Zahl1; [Zahl2]; [Zahl3];…)</t>
  </si>
  <si>
    <t>Mit dieser Funktion wird gezählt, wieviele Zahlen in der angegebenen Liste vorhanden sind bzw. wieviele der angegebenen Zellen eine Zahl enthalten. Alternativ kann auch ein Zellenbereich angegeben werden.</t>
  </si>
  <si>
    <t>Beispiel</t>
  </si>
  <si>
    <t>Ergebnis</t>
  </si>
  <si>
    <t>Erläuterung</t>
  </si>
  <si>
    <t>=ANZAHL(A1:A7)</t>
  </si>
  <si>
    <t>Es werden nur Zahlen gezählt, keine Buchstaben</t>
  </si>
  <si>
    <t>Leere Zellen werden nicht mitgezählt, Nullwerte hingegen schon.</t>
  </si>
  <si>
    <t>MITTELWERT</t>
  </si>
  <si>
    <t>=MITTELWERT(Zahl1; [Zahl2]; [Zahl3];…)</t>
  </si>
  <si>
    <t>Gibt das arithmetische Mittel der angegebenen Zahlen an. Alternativ kann auch ein Zellenbereich angegeben werden.</t>
  </si>
  <si>
    <t>=MITTELWERT(A1:A7)</t>
  </si>
  <si>
    <t>Leere Zellen werden ignoriert</t>
  </si>
  <si>
    <t>Zellen mit einer Null werden hingegen berücksichtigt</t>
  </si>
  <si>
    <t>MIN</t>
  </si>
  <si>
    <t>=MIN(Zahl1; [Zahl2]; [Zahl3];…)</t>
  </si>
  <si>
    <t>Gibt den kleinsten Wert (Minimum) der angegebenen Zahlen an. Alternativ kann auch ein Zellenbereich angegeben werden.</t>
  </si>
  <si>
    <t>=MIN(A1:A7)</t>
  </si>
  <si>
    <t>Leere Zellen werden wieder ignoriert</t>
  </si>
  <si>
    <t>Zellen mit Nullwerten hingegen werden berücksichtigt</t>
  </si>
  <si>
    <t>MAX</t>
  </si>
  <si>
    <t>=MAX(Zahl1; [Zahl2]; [Zahl3];…)</t>
  </si>
  <si>
    <t>Gibt den größten Wert (Maximum) der angegebenen Zahlen an. Alternativ kann auch ein Zellenbereich angegeben werden.</t>
  </si>
  <si>
    <t>=MAX(A1:A7)</t>
  </si>
  <si>
    <t>Buchstaben werden wie Leerzellen ignoriert</t>
  </si>
  <si>
    <t>Sobald du ein Gleichheitszeichen getippt hast, wird Excel dir eine Liste der verfügbaren Funktionen anbieten. Je mehr Zeichen du tippst, desto genauer wird die angebotene Liste. Beispiel:</t>
  </si>
  <si>
    <t>ÜBUNG 5.2</t>
  </si>
  <si>
    <t>Gib in die jeweiligen Felder die gefragte Funktion bezogen auf die nebenstehende Tabelle ein. Deine Funktion soll dabei immer alle Tabellenfelder umfassen.</t>
  </si>
  <si>
    <t>Klicke in das kleine Kästchen, wenn du die richtige Lösung sehen möchtest.</t>
  </si>
  <si>
    <t>Summe:</t>
  </si>
  <si>
    <t>=SUMME(I222:J226)</t>
  </si>
  <si>
    <t>Mittelwert:</t>
  </si>
  <si>
    <t>=MITTELWERT(I222:J226)</t>
  </si>
  <si>
    <t>Minimum:</t>
  </si>
  <si>
    <t>=MIN(I222:J226)</t>
  </si>
  <si>
    <t>Maximum:</t>
  </si>
  <si>
    <t>=MAX(I222:J226)</t>
  </si>
  <si>
    <t>Wenn … dann … sonst … (Teil 1)</t>
  </si>
  <si>
    <t>Oftmals ist es notwendig, eine weitere Berechnung von einer bestimmten Bedingung abhängig zu machen. In allen Programmiersprachen gibt es dazu ein Wenn/Dann-Konstrukt der folgenden Art:</t>
  </si>
  <si>
    <r>
      <rPr>
        <sz val="11"/>
        <color rgb="FFFF0000"/>
        <rFont val="Calibri"/>
        <family val="2"/>
        <scheme val="minor"/>
      </rPr>
      <t>Wenn</t>
    </r>
    <r>
      <rPr>
        <sz val="11"/>
        <color theme="1"/>
        <rFont val="Calibri"/>
        <family val="2"/>
        <scheme val="minor"/>
      </rPr>
      <t xml:space="preserve"> die Bedingung erfüllt ist, </t>
    </r>
    <r>
      <rPr>
        <sz val="11"/>
        <color rgb="FFFF0000"/>
        <rFont val="Calibri"/>
        <family val="2"/>
        <scheme val="minor"/>
      </rPr>
      <t>dann</t>
    </r>
    <r>
      <rPr>
        <sz val="11"/>
        <color theme="1"/>
        <rFont val="Calibri"/>
        <family val="2"/>
        <scheme val="minor"/>
      </rPr>
      <t xml:space="preserve"> mache dieses, </t>
    </r>
    <r>
      <rPr>
        <sz val="11"/>
        <color rgb="FFFF0000"/>
        <rFont val="Calibri"/>
        <family val="2"/>
        <scheme val="minor"/>
      </rPr>
      <t>ansonsten</t>
    </r>
    <r>
      <rPr>
        <sz val="11"/>
        <color theme="1"/>
        <rFont val="Calibri"/>
        <family val="2"/>
        <scheme val="minor"/>
      </rPr>
      <t xml:space="preserve"> mache etwas anderes</t>
    </r>
  </si>
  <si>
    <t>Auch in Excel gibt es eine solche Funktion:</t>
  </si>
  <si>
    <t>WENN</t>
  </si>
  <si>
    <t>=WENN(Bedingung; [Dann]; [Sonst])</t>
  </si>
  <si>
    <t>Die Funktion prüft, ob die angegebene Bedingung erfüllt, also WAHR ist. Wenn ja, wird der zweite Parameter ("Dann") ausgewertet. Wenn die Bedingung nicht erfüllt, gibt die Funktion den logischen Wert FALSCH zurück und dann wird der dritte Parameter ("Sonst") ausgewertet.</t>
  </si>
  <si>
    <t>Die Bedingung ist zwingend notwendig, die beiden Parameter "Dann" und "Sonst" sind jedoch optional und können theoretisch auch weggelassen werden, was aber nur in seltenen Fällen Sinn macht. Ich empfehle daher, auf jeden Fall beide Parameter anzugeben.</t>
  </si>
  <si>
    <t>Beispiele:</t>
  </si>
  <si>
    <r>
      <t>=WENN(</t>
    </r>
    <r>
      <rPr>
        <sz val="11"/>
        <color rgb="FF0070C0"/>
        <rFont val="Calibri"/>
        <family val="2"/>
        <scheme val="minor"/>
      </rPr>
      <t>A1&gt;10</t>
    </r>
    <r>
      <rPr>
        <sz val="11"/>
        <color theme="1"/>
        <rFont val="Calibri"/>
        <family val="2"/>
        <scheme val="minor"/>
      </rPr>
      <t>;</t>
    </r>
    <r>
      <rPr>
        <sz val="11"/>
        <color rgb="FF00B050"/>
        <rFont val="Calibri"/>
        <family val="2"/>
        <scheme val="minor"/>
      </rPr>
      <t>"Größer als 10"</t>
    </r>
    <r>
      <rPr>
        <sz val="11"/>
        <color theme="1"/>
        <rFont val="Calibri"/>
        <family val="2"/>
        <scheme val="minor"/>
      </rPr>
      <t>;</t>
    </r>
    <r>
      <rPr>
        <sz val="11"/>
        <color rgb="FFFF0000"/>
        <rFont val="Calibri"/>
        <family val="2"/>
        <scheme val="minor"/>
      </rPr>
      <t>"Kleiner als 10"</t>
    </r>
    <r>
      <rPr>
        <sz val="11"/>
        <color theme="1"/>
        <rFont val="Calibri"/>
        <family val="2"/>
        <scheme val="minor"/>
      </rPr>
      <t>)</t>
    </r>
  </si>
  <si>
    <t>Wenn der Wert in Zelle A1 größer als 10 ist, wird der Text "Größer als 10" ausgegeben, ansonsten der Text "Kleiner als 10".</t>
  </si>
  <si>
    <t>Für Vergleiche stehen dir folgende Operatoren zur Verfügung:</t>
  </si>
  <si>
    <t>&gt;</t>
  </si>
  <si>
    <t>Größer</t>
  </si>
  <si>
    <t>&lt;</t>
  </si>
  <si>
    <t>Kleiner</t>
  </si>
  <si>
    <t>&gt;=</t>
  </si>
  <si>
    <t>Größer oder gleich</t>
  </si>
  <si>
    <t>&lt;=</t>
  </si>
  <si>
    <t>Kleiner oder gleich</t>
  </si>
  <si>
    <t>=</t>
  </si>
  <si>
    <t>Gleich</t>
  </si>
  <si>
    <t>&lt;&gt;</t>
  </si>
  <si>
    <t>Ungleich</t>
  </si>
  <si>
    <t>Anstelle von festen Texten lassen sich als Parameter auch Formeln angeben und somit unterschiedliche Berechnungen ausführen:</t>
  </si>
  <si>
    <r>
      <t>=WENN(</t>
    </r>
    <r>
      <rPr>
        <sz val="11"/>
        <color rgb="FF0070C0"/>
        <rFont val="Calibri"/>
        <family val="2"/>
        <scheme val="minor"/>
      </rPr>
      <t>A1&gt;10</t>
    </r>
    <r>
      <rPr>
        <sz val="11"/>
        <color theme="1"/>
        <rFont val="Calibri"/>
        <family val="2"/>
        <scheme val="minor"/>
      </rPr>
      <t>;</t>
    </r>
    <r>
      <rPr>
        <sz val="11"/>
        <color rgb="FF00B050"/>
        <rFont val="Calibri"/>
        <family val="2"/>
        <scheme val="minor"/>
      </rPr>
      <t>A1*2</t>
    </r>
    <r>
      <rPr>
        <sz val="11"/>
        <color theme="1"/>
        <rFont val="Calibri"/>
        <family val="2"/>
        <scheme val="minor"/>
      </rPr>
      <t>;</t>
    </r>
    <r>
      <rPr>
        <sz val="11"/>
        <color rgb="FFFF0000"/>
        <rFont val="Calibri"/>
        <family val="2"/>
        <scheme val="minor"/>
      </rPr>
      <t>A1*3</t>
    </r>
    <r>
      <rPr>
        <sz val="11"/>
        <color theme="1"/>
        <rFont val="Calibri"/>
        <family val="2"/>
        <scheme val="minor"/>
      </rPr>
      <t>)</t>
    </r>
  </si>
  <si>
    <t>Wenn der Wert in Zelle A1 größer als 10 ist, wird der Wert in A1 mit 2 multipliziert, ansonsten wird er mit 3 multipliziert.</t>
  </si>
  <si>
    <t>Und man kann auch Funktionen verschachteln, so dass der Dann-Parameter und der Sonst-Paramter selbst wieder eine Funktion sind:</t>
  </si>
  <si>
    <r>
      <t>=WENN(</t>
    </r>
    <r>
      <rPr>
        <sz val="11"/>
        <color rgb="FF0070C0"/>
        <rFont val="Calibri"/>
        <family val="2"/>
        <scheme val="minor"/>
      </rPr>
      <t>B1="Januar"</t>
    </r>
    <r>
      <rPr>
        <sz val="11"/>
        <color theme="1"/>
        <rFont val="Calibri"/>
        <family val="2"/>
        <scheme val="minor"/>
      </rPr>
      <t>;</t>
    </r>
    <r>
      <rPr>
        <sz val="11"/>
        <color rgb="FF00B050"/>
        <rFont val="Calibri"/>
        <family val="2"/>
        <scheme val="minor"/>
      </rPr>
      <t>SUMME(D2:D4)</t>
    </r>
    <r>
      <rPr>
        <sz val="11"/>
        <color theme="1"/>
        <rFont val="Calibri"/>
        <family val="2"/>
        <scheme val="minor"/>
      </rPr>
      <t>;</t>
    </r>
    <r>
      <rPr>
        <sz val="11"/>
        <color rgb="FFFF0000"/>
        <rFont val="Calibri"/>
        <family val="2"/>
        <scheme val="minor"/>
      </rPr>
      <t>SUMME(E2:E4)</t>
    </r>
    <r>
      <rPr>
        <sz val="11"/>
        <color theme="1"/>
        <rFont val="Calibri"/>
        <family val="2"/>
        <scheme val="minor"/>
      </rPr>
      <t>)</t>
    </r>
  </si>
  <si>
    <t>Wenn in Zelle B1 das Wort "Januar" steht, dann summiere die Werte im Bereich D2:D4. Wenn irgendetwas anderes in B1 steht, dann summiere den Bereich E2:E4</t>
  </si>
  <si>
    <t>In diesem Beispiel wurde nicht geprüft, ob in B1 tatsächlich "Februar" steht. Jeder andere Wert als "Januar" würde daher zum gleichen Ergebnis führen:</t>
  </si>
  <si>
    <t>ÜBUNG 5.3</t>
  </si>
  <si>
    <t>Schreibe in die gelbe Zelle eine WENN-Funktion, die die beiden Werte vergleicht. Wenn der Wert 1 größer ist als der Wert 2, soll die Funktion den Text "Größer" ausgeben, ansonsten den Text "Nicht größer".</t>
  </si>
  <si>
    <t>Wert 1:</t>
  </si>
  <si>
    <t>Wert 2:</t>
  </si>
  <si>
    <t>Funktion:</t>
  </si>
  <si>
    <t>Verändere die beiden Werte und prüfe, ob deine Funktion richtig arbeitet.</t>
  </si>
  <si>
    <t>Wenn du die richtige Lösung sehen willst, klicke das Feld an:</t>
  </si>
  <si>
    <t>Lösung:</t>
  </si>
  <si>
    <t>=WENN(I305&gt;I306;"Größer";"Nicht größer")</t>
  </si>
  <si>
    <t>Wenn … dann … sonst … (Teil 2)</t>
  </si>
  <si>
    <t>Wie du gerade im Teil 1 gesehen hast, lässt sich mit einer einfachen WENN-Funktion eine Bedingung auf zwei mögliche Ergebnisse prüfen: Entweder die Bedingung trifft zu (WAHR) oder sie trifft nicht zu (FALSCH).</t>
  </si>
  <si>
    <t>Oftmals gibt es aber mehr als nur zwei Möglichkeiten, die bei einer Prüfung herauskommen können. Zu diesem Zweck kann man die WENN-Funktion verschachteln. Das heißt, man verwendet innerhalb der ersten WENN-Funktion eine weitere WENN-Funktion.</t>
  </si>
  <si>
    <t>Nehmen wir als Beispiel wieder den Vergleich zweier Werte. Hier gibt es ja grundsätzlich 3 Möglichkeiten:</t>
  </si>
  <si>
    <t>Wert 1 ist größer</t>
  </si>
  <si>
    <t>Wert 2 ist größer</t>
  </si>
  <si>
    <t>Beide Werte sind gleich groß</t>
  </si>
  <si>
    <t>Mit einer verschachtelten WENN-Funktion sieht das Ganze dann so aus:</t>
  </si>
  <si>
    <r>
      <t>=WENN(</t>
    </r>
    <r>
      <rPr>
        <sz val="11"/>
        <color rgb="FF00B050"/>
        <rFont val="Calibri"/>
        <family val="2"/>
        <scheme val="minor"/>
      </rPr>
      <t>B1&gt;B2</t>
    </r>
    <r>
      <rPr>
        <sz val="11"/>
        <color theme="1"/>
        <rFont val="Calibri"/>
        <family val="2"/>
        <scheme val="minor"/>
      </rPr>
      <t>;</t>
    </r>
    <r>
      <rPr>
        <sz val="11"/>
        <color rgb="FF0070C0"/>
        <rFont val="Calibri"/>
        <family val="2"/>
        <scheme val="minor"/>
      </rPr>
      <t>"Wert 1 ist Größer"</t>
    </r>
    <r>
      <rPr>
        <sz val="11"/>
        <color theme="1"/>
        <rFont val="Calibri"/>
        <family val="2"/>
        <scheme val="minor"/>
      </rPr>
      <t>;</t>
    </r>
    <r>
      <rPr>
        <sz val="11"/>
        <color rgb="FFFF0000"/>
        <rFont val="Calibri"/>
        <family val="2"/>
        <scheme val="minor"/>
      </rPr>
      <t>WENN(B2&gt;B1;"Wert 2 ist größer";"Gleich groß")</t>
    </r>
    <r>
      <rPr>
        <sz val="11"/>
        <color theme="1"/>
        <rFont val="Calibri"/>
        <family val="2"/>
        <scheme val="minor"/>
      </rPr>
      <t>)</t>
    </r>
  </si>
  <si>
    <t>Zur Erläuterung:</t>
  </si>
  <si>
    <t>Es wird also geprüft, ob der Wert 1 größer ist als der Wert 2. Wenn ja (d.h. Bedingung ist WAHR), denn wird der Text "Wert 1 ist Größer" ausgegeben. Soweit dürfte noch alles klar sein.
Wenn nein (d.h. Bedingung ist FALSCH), kommt die zweite WENN-Funktion zum Einsatz. Hier wird dann geprüft, ob der Wert 2 größer ist als der Wert 1. Wenn ja (d.h. Bedingung ist WAHR), dann wird "Wert 2 ist größer" ausgegeben. Andernfalls müssen die beiden Werte gleich groß sein.</t>
  </si>
  <si>
    <t>Das sieht auf den ersten Blick etwas kompliziert aus. Mit ein wenig Übung ist das aber alles nicht so schlimm. Und wer es noch komplexer möchte: Theoretisch lassen sich bis zu 64 WENN-Funktionen verschachteln. Aber bei mehr als 2-3 Verschachtelungen wird es extrem unübersichtlich und es gibt meistens deutlich bessere und elegantere Lösungen.</t>
  </si>
  <si>
    <t>Wenn mehrere Funktionen ineinander verschachtelt werden, dann beginnt die innere Funktion NICHT mit einem Gleichheitszeichen. Lediglich die erste, äußerste Funktion muss mit einem Gleichheitszeichen beginnen.</t>
  </si>
  <si>
    <t>Richtig:</t>
  </si>
  <si>
    <t>=WENN(B1&gt;B2;"Größer";WENN(B2&gt;B1;"Kleiner";"Gleich"))</t>
  </si>
  <si>
    <t>Falsch:</t>
  </si>
  <si>
    <r>
      <t>=WENN(B1&gt;B2;"Größer";</t>
    </r>
    <r>
      <rPr>
        <b/>
        <sz val="11"/>
        <color rgb="FFFF0000"/>
        <rFont val="Calibri"/>
        <family val="2"/>
        <scheme val="minor"/>
      </rPr>
      <t>=</t>
    </r>
    <r>
      <rPr>
        <sz val="11"/>
        <color theme="1"/>
        <rFont val="Calibri"/>
        <family val="2"/>
        <scheme val="minor"/>
      </rPr>
      <t>WENN(B2&gt;B1;"Kleiner";"Gleich"))</t>
    </r>
  </si>
  <si>
    <t>ÜBUNG 5.4</t>
  </si>
  <si>
    <t>Schreibe in die gelbe Zelle eine verschachtelte WENN-Funktion, die die beiden Werte vergleicht und einen entsprechenden Text für den Wert 1 ausgibt: "Größer", "Kleiner" oder "Gleich"</t>
  </si>
  <si>
    <t>=WENN(I371&gt;I372;"Größer";WENN(I371&lt;I372;"Kleiner";"Gleich"))</t>
  </si>
  <si>
    <t>Die logische Funktion =UND()</t>
  </si>
  <si>
    <t>In den Beispielen zur WENN-Funktion haben wir eine Bedingung auf die möglichen Ergebnisse geprüft. Und wir haben gesehen, dass wir über die Verschachtelung von WENN-Funktionen auch mehr als zwei Ergebnisse abfragen können.</t>
  </si>
  <si>
    <t>Was ist aber, wenn mehrere Bedingungen gleichzeitig zutreffen sollen, damit eine bestimmte Berechnung durchgeführt wird? Ein typisches Beispiel aus dem Geschäftsleben sind Staffelpreise: Beim Kauf von 1 Stück eines Artikels liegt der Preis bei X. Wenn 10 Stück gekauft werden, liegt der Preis bei Y und ab 20 Stück liegt der Preis bei Z.</t>
  </si>
  <si>
    <t>Das bedeutet, dass es den Preis Y genau dann gibt, wenn die Menge bei mindestens 10 Stück liegt UND gleichzeitig aber unter 20 Stück. Denn ab 20 Stück gibt es ja wieder einen besseren Preis.</t>
  </si>
  <si>
    <t>Ein klassischer Fall für die UND-Funktion.</t>
  </si>
  <si>
    <t>UND</t>
  </si>
  <si>
    <t>=UND(Bedingung1; [Bedingung2]; [Bedingung3]; ...)</t>
  </si>
  <si>
    <r>
      <t xml:space="preserve">Die Funktion liefert den Wert WAHR, wenn </t>
    </r>
    <r>
      <rPr>
        <u/>
        <sz val="11"/>
        <color theme="1"/>
        <rFont val="Calibri"/>
        <family val="2"/>
        <scheme val="minor"/>
      </rPr>
      <t>alle</t>
    </r>
    <r>
      <rPr>
        <sz val="11"/>
        <color theme="1"/>
        <rFont val="Calibri"/>
        <family val="2"/>
        <scheme val="minor"/>
      </rPr>
      <t xml:space="preserve"> angegebenen Bedingungen erfüllt sind. Sobald eine der angegebenen Bedingungen nicht erfüllt ist, gibt die Funktion den Wert FALSCH zurück.</t>
    </r>
  </si>
  <si>
    <r>
      <t>=UND(</t>
    </r>
    <r>
      <rPr>
        <sz val="11"/>
        <color rgb="FF0070C0"/>
        <rFont val="Calibri"/>
        <family val="2"/>
        <scheme val="minor"/>
      </rPr>
      <t>A1&gt;=B1</t>
    </r>
    <r>
      <rPr>
        <sz val="11"/>
        <color theme="1"/>
        <rFont val="Calibri"/>
        <family val="2"/>
        <scheme val="minor"/>
      </rPr>
      <t>;</t>
    </r>
    <r>
      <rPr>
        <sz val="11"/>
        <color rgb="FFFF0000"/>
        <rFont val="Calibri"/>
        <family val="2"/>
        <scheme val="minor"/>
      </rPr>
      <t>A1&lt;B2</t>
    </r>
    <r>
      <rPr>
        <sz val="11"/>
        <color theme="1"/>
        <rFont val="Calibri"/>
        <family val="2"/>
        <scheme val="minor"/>
      </rPr>
      <t>)</t>
    </r>
  </si>
  <si>
    <t>Die UND-Funktion ist nur WAHR, wenn der Wert in A1 größer oder gleich 10 UND kleiner als 20 ist.</t>
  </si>
  <si>
    <t>WICHTIG</t>
  </si>
  <si>
    <t>In der UND-Funktion können (fast) beliebig viele Bedingungen geprüft werden (maximal 255). Aber sobald eine oder mehrere der Bedingungen nicht zutreffen, also FALSCH sind, liefert die Funktion den Wert FALSCH zurück.</t>
  </si>
  <si>
    <t>ÜBUNG 5.5</t>
  </si>
  <si>
    <t>Sieh dir die Funktionen zu der Tabelle rechts genau an und kreuze an, ob der zurückgelieferte Wert WAHR oder FALSCH ist.</t>
  </si>
  <si>
    <t>A</t>
  </si>
  <si>
    <t>Funktion</t>
  </si>
  <si>
    <t>Blau</t>
  </si>
  <si>
    <t>=UND(A1=100;A3&lt;A1)</t>
  </si>
  <si>
    <t>=UND(A1&gt;A3;A2="Blau";A4=10)</t>
  </si>
  <si>
    <t>X</t>
  </si>
  <si>
    <t>=UND(50&lt;A1;200&gt;A3;A2="Blau";A4="XX")</t>
  </si>
  <si>
    <t>=UND(A4="X")</t>
  </si>
  <si>
    <t>Die logische Funktion =ODER()</t>
  </si>
  <si>
    <t>In eine ähnliche Richtung, wie die UND-Funktion, geht die ODER-Funktion. Sie kommt immer dann zum Einsatz, wenn zwar mehrere Bedingungen geprüft werden sollen, aber nicht zwingend alle gleichzeitig erfüllt sein müssen. Vielmehr reicht es schon aus, wenn wenigstens eine davon WAHR ist.</t>
  </si>
  <si>
    <t>=ODER(Bedingung1; [Bedingung2]; [Bedingung3]; ...)</t>
  </si>
  <si>
    <t>Die ODER-Funktion liefert den Wert WAHR, wenn eine oder mehrere der angegebenen Bedingungen erfüllt, also WAHR sind. Nur wenn alle Bedingungen FALSCH sind, liefert auch die ODER-Funktion den Wert FALSCH zurück.</t>
  </si>
  <si>
    <r>
      <t>=ODER(</t>
    </r>
    <r>
      <rPr>
        <sz val="11"/>
        <color rgb="FF0070C0"/>
        <rFont val="Calibri"/>
        <family val="2"/>
        <scheme val="minor"/>
      </rPr>
      <t>A1="Samstag"</t>
    </r>
    <r>
      <rPr>
        <sz val="11"/>
        <color theme="1"/>
        <rFont val="Calibri"/>
        <family val="2"/>
        <scheme val="minor"/>
      </rPr>
      <t>;</t>
    </r>
    <r>
      <rPr>
        <sz val="11"/>
        <color rgb="FFFF0000"/>
        <rFont val="Calibri"/>
        <family val="2"/>
        <scheme val="minor"/>
      </rPr>
      <t>A1="Sonntag"</t>
    </r>
    <r>
      <rPr>
        <sz val="11"/>
        <color theme="1"/>
        <rFont val="Calibri"/>
        <family val="2"/>
        <scheme val="minor"/>
      </rPr>
      <t>)</t>
    </r>
  </si>
  <si>
    <t>Die Funktion liefert den Wert WAHR, wenn der Tag in Spalte A entweder Samstag ODER Sonntag ist.</t>
  </si>
  <si>
    <t>ÜBUNG 5.6</t>
  </si>
  <si>
    <t>=ODER(A1=100;A3&lt;A1)</t>
  </si>
  <si>
    <t>=ODER(A1&lt;A3;A2="Braun";A4=10)</t>
  </si>
  <si>
    <t>=ODER(50&lt;A1;200&gt;A3;A2="Blau";A4="XX")</t>
  </si>
  <si>
    <t>Zusammenspiel von WENN, UND, ODER</t>
  </si>
  <si>
    <t>Für sich allein genommen ist der Nutzen der UND-Funktion bzw. der ODER-Funktion relativ gering. Ihr wahren Stärken spielen die beiden jedoch in Kombination mit der WENN-Funktion aus.</t>
  </si>
  <si>
    <r>
      <t>=WENN(</t>
    </r>
    <r>
      <rPr>
        <sz val="11"/>
        <color rgb="FFFF0000"/>
        <rFont val="Calibri"/>
        <family val="2"/>
        <scheme val="minor"/>
      </rPr>
      <t>ODER(A1="Samstag";A1="Sonntag")</t>
    </r>
    <r>
      <rPr>
        <sz val="11"/>
        <color theme="1"/>
        <rFont val="Calibri"/>
        <family val="2"/>
        <scheme val="minor"/>
      </rPr>
      <t>;"Wochenende";</t>
    </r>
    <r>
      <rPr>
        <sz val="11"/>
        <color rgb="FF00B050"/>
        <rFont val="Calibri"/>
        <family val="2"/>
        <scheme val="minor"/>
      </rPr>
      <t>"Arbeit"</t>
    </r>
    <r>
      <rPr>
        <sz val="11"/>
        <color theme="1"/>
        <rFont val="Calibri"/>
        <family val="2"/>
        <scheme val="minor"/>
      </rPr>
      <t>)</t>
    </r>
  </si>
  <si>
    <t>Die Prüfung in der WENN-Funktion erfolgt mit einer ODER-Funktion. Abhängig vom Ergebnis (d.h. vom Wochentag) wird der entsprechende Text ausgegeben.</t>
  </si>
  <si>
    <r>
      <t>=WENN(</t>
    </r>
    <r>
      <rPr>
        <sz val="11"/>
        <color rgb="FF0070C0"/>
        <rFont val="Calibri"/>
        <family val="2"/>
        <scheme val="minor"/>
      </rPr>
      <t>A7&lt;A3</t>
    </r>
    <r>
      <rPr>
        <sz val="11"/>
        <color theme="1"/>
        <rFont val="Calibri"/>
        <family val="2"/>
        <scheme val="minor"/>
      </rPr>
      <t>;</t>
    </r>
    <r>
      <rPr>
        <sz val="11"/>
        <color rgb="FF00B050"/>
        <rFont val="Calibri"/>
        <family val="2"/>
        <scheme val="minor"/>
      </rPr>
      <t>B2</t>
    </r>
    <r>
      <rPr>
        <sz val="11"/>
        <color theme="1"/>
        <rFont val="Calibri"/>
        <family val="2"/>
        <scheme val="minor"/>
      </rPr>
      <t>;</t>
    </r>
    <r>
      <rPr>
        <sz val="11"/>
        <color rgb="FFFF0000"/>
        <rFont val="Calibri"/>
        <family val="2"/>
        <scheme val="minor"/>
      </rPr>
      <t>WENN(</t>
    </r>
    <r>
      <rPr>
        <sz val="11"/>
        <color rgb="FF00B0F0"/>
        <rFont val="Calibri"/>
        <family val="2"/>
        <scheme val="minor"/>
      </rPr>
      <t>UND(A7&gt;=A3;A7&lt;A4)</t>
    </r>
    <r>
      <rPr>
        <sz val="11"/>
        <color rgb="FFFF0000"/>
        <rFont val="Calibri"/>
        <family val="2"/>
        <scheme val="minor"/>
      </rPr>
      <t>;B3;B4)</t>
    </r>
    <r>
      <rPr>
        <sz val="11"/>
        <color theme="1"/>
        <rFont val="Calibri"/>
        <family val="2"/>
        <scheme val="minor"/>
      </rPr>
      <t>)</t>
    </r>
  </si>
  <si>
    <t>Eine einfache Staffelpreisliste. Die Funktion prüft die Menge in Spalte A und gibt den entsprechenden Einzelpreis aus.</t>
  </si>
  <si>
    <t>Da diese Formel eine doppelte Verschachtelung enthält, wollen wir sie uns etwas genauer ansehen.</t>
  </si>
  <si>
    <t>Zunächst prüfen wir, ob die Menge kleiner als A3 (= 10 Stück) ist:</t>
  </si>
  <si>
    <r>
      <rPr>
        <sz val="11"/>
        <rFont val="Calibri"/>
        <family val="2"/>
        <scheme val="minor"/>
      </rPr>
      <t>=WENN(</t>
    </r>
    <r>
      <rPr>
        <b/>
        <sz val="11"/>
        <color rgb="FFFF0000"/>
        <rFont val="Calibri"/>
        <family val="2"/>
        <scheme val="minor"/>
      </rPr>
      <t>A7&lt;A3</t>
    </r>
    <r>
      <rPr>
        <sz val="11"/>
        <rFont val="Calibri"/>
        <family val="2"/>
        <scheme val="minor"/>
      </rPr>
      <t>;B2;WENN(UND(A7&gt;=A3;A7&lt;A4);B3;B4))</t>
    </r>
  </si>
  <si>
    <t>Wenn ja, dann gib den Preis aus Zelle B2 aus (= 20 €):</t>
  </si>
  <si>
    <r>
      <rPr>
        <sz val="11"/>
        <rFont val="Calibri"/>
        <family val="2"/>
        <scheme val="minor"/>
      </rPr>
      <t>=WENN(A7&lt;A3;</t>
    </r>
    <r>
      <rPr>
        <b/>
        <sz val="11"/>
        <color rgb="FFFF0000"/>
        <rFont val="Calibri"/>
        <family val="2"/>
        <scheme val="minor"/>
      </rPr>
      <t>B2</t>
    </r>
    <r>
      <rPr>
        <sz val="11"/>
        <rFont val="Calibri"/>
        <family val="2"/>
        <scheme val="minor"/>
      </rPr>
      <t>;WENN(UND(A7&gt;=A3;A7&lt;A4);B3;B4))</t>
    </r>
  </si>
  <si>
    <t>Wenn nein, dann kommt die zweite WENN-Funktion zum Einsatz. Und die nutzt im ersten Parameter die UND-Funktion:</t>
  </si>
  <si>
    <r>
      <t>=WENN(A7&lt;A3;B2;</t>
    </r>
    <r>
      <rPr>
        <b/>
        <sz val="11"/>
        <color rgb="FFFF0000"/>
        <rFont val="Calibri"/>
        <family val="2"/>
        <scheme val="minor"/>
      </rPr>
      <t>WENN(</t>
    </r>
    <r>
      <rPr>
        <b/>
        <sz val="11"/>
        <color rgb="FF00B0F0"/>
        <rFont val="Calibri"/>
        <family val="2"/>
        <scheme val="minor"/>
      </rPr>
      <t>UND(A7&gt;=A3;A7&lt;A4)</t>
    </r>
    <r>
      <rPr>
        <b/>
        <sz val="11"/>
        <color rgb="FFFF0000"/>
        <rFont val="Calibri"/>
        <family val="2"/>
        <scheme val="minor"/>
      </rPr>
      <t>;B3;B4)</t>
    </r>
    <r>
      <rPr>
        <sz val="11"/>
        <rFont val="Calibri"/>
        <family val="2"/>
        <scheme val="minor"/>
      </rPr>
      <t>)</t>
    </r>
  </si>
  <si>
    <r>
      <t xml:space="preserve">Die UND-Funktion prüft, ob die Menge größer oder gleich A3 (= 10 Stück) </t>
    </r>
    <r>
      <rPr>
        <u/>
        <sz val="11"/>
        <color theme="1"/>
        <rFont val="Calibri"/>
        <family val="2"/>
        <scheme val="minor"/>
      </rPr>
      <t>UND</t>
    </r>
    <r>
      <rPr>
        <sz val="11"/>
        <color theme="1"/>
        <rFont val="Calibri"/>
        <family val="2"/>
        <scheme val="minor"/>
      </rPr>
      <t xml:space="preserve"> kleiner als A4 (= 20 Stück) ist.</t>
    </r>
  </si>
  <si>
    <t>Wenn ja, dann gib den Preis aus Zelle B3 aus (= 18 €)</t>
  </si>
  <si>
    <r>
      <t>=WENN(A7&lt;A3;B2;WENN(UND(A7&gt;=A3;A7&lt;A4);</t>
    </r>
    <r>
      <rPr>
        <b/>
        <sz val="11"/>
        <color rgb="FFFF0000"/>
        <rFont val="Calibri"/>
        <family val="2"/>
        <scheme val="minor"/>
      </rPr>
      <t>B3</t>
    </r>
    <r>
      <rPr>
        <sz val="11"/>
        <rFont val="Calibri"/>
        <family val="2"/>
        <scheme val="minor"/>
      </rPr>
      <t>;B4))</t>
    </r>
  </si>
  <si>
    <t>Wenn nein (d.h. die Menge muss zwangsläufig größer oder gleich 20 Stück sein), gib den Preis aus Zelle B4 aus (= 15 €)</t>
  </si>
  <si>
    <r>
      <t>=WENN(A7&lt;A3;B2;WENN(UND(A7&gt;=A3;A7&lt;A4);B3;</t>
    </r>
    <r>
      <rPr>
        <b/>
        <sz val="11"/>
        <color rgb="FFFF0000"/>
        <rFont val="Calibri"/>
        <family val="2"/>
        <scheme val="minor"/>
      </rPr>
      <t>B4</t>
    </r>
    <r>
      <rPr>
        <sz val="11"/>
        <rFont val="Calibri"/>
        <family val="2"/>
        <scheme val="minor"/>
      </rPr>
      <t>))</t>
    </r>
  </si>
  <si>
    <t>ÜBUNG 5.7</t>
  </si>
  <si>
    <t>Sieh dir die nebenstehende Tabelle an und versuche herauszufinden, welchen Wert die Funktionen ausgeben. Trage den richtigen Buchstaben in das Lösungsfeld.</t>
  </si>
  <si>
    <t>B</t>
  </si>
  <si>
    <t>=WENN(UND(A1&gt;B2;A1&gt;B1);"A";"B")</t>
  </si>
  <si>
    <t>Deine Lösung:</t>
  </si>
  <si>
    <t>=WENN(ODER(A1&gt;B2;A3&gt;B4);"A";"B")</t>
  </si>
  <si>
    <t>Die logische Funktion =NICHT()</t>
  </si>
  <si>
    <r>
      <t xml:space="preserve">Die NICHT-Funktion nimmt man immer dann her, wenn man sicherstellen möchte, dass ein bestimmter Wert </t>
    </r>
    <r>
      <rPr>
        <u/>
        <sz val="11"/>
        <color theme="1"/>
        <rFont val="Calibri"/>
        <family val="2"/>
        <scheme val="minor"/>
      </rPr>
      <t>nicht</t>
    </r>
    <r>
      <rPr>
        <sz val="11"/>
        <color theme="1"/>
        <rFont val="Calibri"/>
        <family val="2"/>
        <scheme val="minor"/>
      </rPr>
      <t xml:space="preserve"> vorkommt. </t>
    </r>
  </si>
  <si>
    <t>NICHT</t>
  </si>
  <si>
    <t>=NICHT(Wahrheitswert)</t>
  </si>
  <si>
    <t>Die NICHT-Funktion kehrt den Wahrheitswert um, den sie in der Prüfung ermittelt hat. Somit wird aus FALSCH dann WAHR und umgekehrt.</t>
  </si>
  <si>
    <t>Ergibt</t>
  </si>
  <si>
    <t>=NICHT(1+1=2)</t>
  </si>
  <si>
    <t>Die Prüfung in der Klammer ergibt den Wahrheitswert WAHR, denn 1+1=2. Die NICHT-Funktion kehrt dies jedoch um und gibt den Wahrheitswert FALSCH aus.</t>
  </si>
  <si>
    <t>=NICHT(1&gt;2)</t>
  </si>
  <si>
    <t>Die Aussage "1 ist größer als 2" ist FALSCH. Daher gibt die NICHT-Funktion wieder den umgekehrten Wert WAHR zurück.</t>
  </si>
  <si>
    <t>Auch die NICHT-Funktion steht selten allein, sondern wird in den meisten Fällen in Kombination mit einer WENN-Funktion verwendet.</t>
  </si>
  <si>
    <t>Wir wollen in unserem Beispiel prüfen, ob in das gelbe Feld ein gültiger Buchstabe (A oder B) eingegeben wurde:</t>
  </si>
  <si>
    <t>Die Funktion, die das überprüfen soll, sieht so aus:</t>
  </si>
  <si>
    <r>
      <t>=WENN(</t>
    </r>
    <r>
      <rPr>
        <b/>
        <sz val="11"/>
        <color rgb="FFFF0000"/>
        <rFont val="Calibri"/>
        <family val="2"/>
        <scheme val="minor"/>
      </rPr>
      <t>NICHT(</t>
    </r>
    <r>
      <rPr>
        <sz val="11"/>
        <color rgb="FF00B0F0"/>
        <rFont val="Calibri"/>
        <family val="2"/>
        <scheme val="minor"/>
      </rPr>
      <t>ODER(A2="A";A2="B")</t>
    </r>
    <r>
      <rPr>
        <b/>
        <sz val="11"/>
        <color rgb="FFFF0000"/>
        <rFont val="Calibri"/>
        <family val="2"/>
        <scheme val="minor"/>
      </rPr>
      <t>)</t>
    </r>
    <r>
      <rPr>
        <sz val="11"/>
        <color theme="1"/>
        <rFont val="Calibri"/>
        <family val="2"/>
        <scheme val="minor"/>
      </rPr>
      <t>;"Falsche Eingabe";"OK")</t>
    </r>
  </si>
  <si>
    <t>Die ODER-Funktion prüft, ob in Zelle A2 entweder A oder B eingegeben wurde. Wenn ja, dann liefert sie den Wert WAHR zurück. Wenn keiner der beiden Buchstaben eingegeben wurde, liefert sie den Wert FALSCH zurück.</t>
  </si>
  <si>
    <r>
      <t xml:space="preserve">Da wir aber einen Hinweis ausgeben wollen, </t>
    </r>
    <r>
      <rPr>
        <u/>
        <sz val="11"/>
        <color theme="1"/>
        <rFont val="Calibri"/>
        <family val="2"/>
        <scheme val="minor"/>
      </rPr>
      <t>weder</t>
    </r>
    <r>
      <rPr>
        <sz val="11"/>
        <color theme="1"/>
        <rFont val="Calibri"/>
        <family val="2"/>
        <scheme val="minor"/>
      </rPr>
      <t xml:space="preserve"> A </t>
    </r>
    <r>
      <rPr>
        <u/>
        <sz val="11"/>
        <color theme="1"/>
        <rFont val="Calibri"/>
        <family val="2"/>
        <scheme val="minor"/>
      </rPr>
      <t>noch</t>
    </r>
    <r>
      <rPr>
        <sz val="11"/>
        <color theme="1"/>
        <rFont val="Calibri"/>
        <family val="2"/>
        <scheme val="minor"/>
      </rPr>
      <t xml:space="preserve"> B eingegeben wurden, müssen wir den Wahrheitswert mit der NICHT-Funktion umkehren.</t>
    </r>
  </si>
  <si>
    <t>ÜBUNG 5.8</t>
  </si>
  <si>
    <t>=NICHT(A1=100)</t>
  </si>
  <si>
    <t>=NICHT(UND(A1&gt;A3;A2="Grün"))</t>
  </si>
  <si>
    <t>=NICHT(ODER(A2="Blau";A4="Y"))</t>
  </si>
  <si>
    <t>Runden in Excel</t>
  </si>
  <si>
    <t>Wenn man mit Excel rechnet, stößt man früher oder später auf Ergebnisse mit sehr vielen Nachkommastellen. Da dies zum einen nicht schön aussieht und zum anderen meist unnötig ist, kann man sein Ergebnis mit der gleichnamigen Funktion runden lassen.</t>
  </si>
  <si>
    <t>RUNDEN</t>
  </si>
  <si>
    <t>=RUNDEN(Zahl; Anzahl_Stellen)</t>
  </si>
  <si>
    <t>Die RUNDEN-Funktion rundet die im ersten Parameter angegebene Zahl auf die im zweiten Parameter angegebenen Stellen auf oder ab. Excel verwendet bei dieser Funktion die normalen Rundungsregeln (unter 5 = abrunden, ab 5 = aufrunden)</t>
  </si>
  <si>
    <t>=RUNDEN(1,33333333;2)</t>
  </si>
  <si>
    <t>=RUNDEN(1,59;1)</t>
  </si>
  <si>
    <t>=RUNDEN(2,5;0)</t>
  </si>
  <si>
    <t>Ebenso lassen sich statt einer Zahl auch eine Berechnung oder ein Zellverweis auf eine Zahl oder Berechnung angeben.</t>
  </si>
  <si>
    <t>=RUNDEN(1/3;2)</t>
  </si>
  <si>
    <t>=RUNDEN(A5;2)</t>
  </si>
  <si>
    <t>(in Zelle A5 steht z.B. 1,333333)</t>
  </si>
  <si>
    <t>ÜBUNG 5.9</t>
  </si>
  <si>
    <t>Benutze die RUNDEN-Funktion, um die nachfolgenden Zahlen auf die angegebenen Stellen zu runden.</t>
  </si>
  <si>
    <t>Gib dabei die Zahl nicht direkt in die Funktion ein, sondern verweise auf die entsprechende Zelle.</t>
  </si>
  <si>
    <t>Zahl</t>
  </si>
  <si>
    <t>Stellen</t>
  </si>
  <si>
    <t>Deine Funktion</t>
  </si>
  <si>
    <t>Spezielle Rundungsfunktionen</t>
  </si>
  <si>
    <t>Es gibt gelegentlich Anwendungsfälle, bei denen man unabhängig von den eigentlichen Rundungsregeln immer aufrunden oder immer abrunden möchte. Auch dafür gibt es in Excel eigene Funktionen.</t>
  </si>
  <si>
    <t>AUFRUNDEN</t>
  </si>
  <si>
    <t>=AUFRUNDEN(Zahl; Anzahl_Stellen)</t>
  </si>
  <si>
    <t>Die AUFRUNDEN-Funktion rundet immer auf die angegebenen Anzahl an Stellen auf.</t>
  </si>
  <si>
    <t>=AUFRUNDEN(1,33333333;2)</t>
  </si>
  <si>
    <t>=AUFRUNDEN(1,2;0)</t>
  </si>
  <si>
    <t>ABRRUNDEN</t>
  </si>
  <si>
    <t>=ABRUNDEN(Zahl; Anzahl_Stellen)</t>
  </si>
  <si>
    <t>Das Gegenstück dazu, die ABRUNDEN-Funktion, rundet immer auf die angegebenen Anzahl an Stellen ab.</t>
  </si>
  <si>
    <t>=ABRUNDEN(1,99;1)</t>
  </si>
  <si>
    <t>=ABRUNDEN(1,99;0)</t>
  </si>
  <si>
    <t>ÜBUNG 5.10</t>
  </si>
  <si>
    <t>Verwende die richtige Rundungsfunktion, um das vorgegebene Ergebnis für die Ausgangszahl zu erreichen.</t>
  </si>
  <si>
    <t>Benutze dazu nur die beiden Funktionen AUFRUNDEN oder ABRUNDEN</t>
  </si>
  <si>
    <t>Ausgangszahl</t>
  </si>
  <si>
    <t>=ABRUNDEN(C657;1)</t>
  </si>
  <si>
    <t>=AUFRUNDEN(C658;0)</t>
  </si>
  <si>
    <t>=AUFRUNDEN(C659;2)</t>
  </si>
  <si>
    <t>Um die richtige Lösung zu sehen, klicke hier:</t>
  </si>
  <si>
    <t>Lektion 6:</t>
  </si>
  <si>
    <t>Drucken</t>
  </si>
  <si>
    <t>6.1</t>
  </si>
  <si>
    <t>6.2</t>
  </si>
  <si>
    <t>6.3</t>
  </si>
  <si>
    <t>6.4</t>
  </si>
  <si>
    <t>6.5</t>
  </si>
  <si>
    <t>6.6</t>
  </si>
  <si>
    <t>6.7</t>
  </si>
  <si>
    <t>6.8</t>
  </si>
  <si>
    <t>6.9</t>
  </si>
  <si>
    <t>6.10</t>
  </si>
  <si>
    <t>Druckbereiche</t>
  </si>
  <si>
    <t>Anders als z.B. bei einem Textverarbeitungsprogramm wie Word weiß man in Excel nicht immer so genau, auf wieviele Seiten eine Tabelle gedruckt wird. Dies liegt in der Natur der Sache: Eine Tabelle kann sehr breit sein und passt damit nicht zwingend auf eine DIN-A4-Seite. Außerdem kann eine Excel-Arbeitsmappe aus vielen einzelnen Arbeitsblättern bestehen.</t>
  </si>
  <si>
    <t>Ohne weitere Änderungen druckt Excel standardmäßig immer das Arbeitsblatt, auf dem man sich gerade befindet. Außerdem wird das komplette Arbeitsblatt in Originalgröße gedruckt und dabei auf so viele Seiten aufgeteilt, wie gerade nötig sind. Dies führt oftmals zu ungewollt großem Papierverbrauch.</t>
  </si>
  <si>
    <t>Druckbereich festlegen</t>
  </si>
  <si>
    <t>Insbesondere, wenn man nur Teile seines Arbeitsblatts ausdrucken möchte, sollte man vorher explizit den Druckbereich festlegen. Dazu markiert man erst die entsprechenden Zellen mit der Maus:</t>
  </si>
  <si>
    <t>Nun wählt man im Register "Seitenlayout" die Schaltfläche "Druckbereich" und dann die Option "Druckbereich festlegen":</t>
  </si>
  <si>
    <t>Damit wurde festgelegt, welcher Bereich ausgedruckt werden soll. Dieser Bereich erhält gleichzeitig den Namen "Druckbereich":</t>
  </si>
  <si>
    <t>Was dem aufmerksamen Excel-Anwender wahrscheinlich nicht entgangen ist: 
Im Arbeitsblatt erscheinen jetzt an verschiedenen Stellen gestrichelte Linien. Diese Linien zeigen den festgelegten Druckbereich an. Und wenn Excel die Tabelle nicht auf eine einzelnen Seite drucken kann, werden die Seitenumbrüche ebenfalls durch gestrichelte Linien angezeigt. In meinem Beispiel würde die Spalte D mit der Einwohnerzahl auf eine eigene Seite gedruckt werden:</t>
  </si>
  <si>
    <t>Um einen anderen Tabellenbereich auszudrucken, geht man wieder genauso vor, wie oben beschrieben: Erst wird der neue Bereich mit der Maus markiert und anschließend über die Schaltfläche "Druckbereich" und die Option "Druckbereich festlegen" wieder zum Drucken bestimmt:</t>
  </si>
  <si>
    <t>Druckbereich aufheben</t>
  </si>
  <si>
    <t>Ein einmal festgelegter Druckbereich lässt sich jederzeit wieder aufheben. Dazu wählt man einfach die Option "Druckbereich aufheben" aus dem Menü "Druckbereich":</t>
  </si>
  <si>
    <t>Das Ergebnis ist, dass kein bestimmter Bereich zum Drucken festgelegt ist und Excel bei einem Druckbefehl somit die komplette Arbeitsmappe ausdrucken würde.</t>
  </si>
  <si>
    <t>ÜBUNG 6.1</t>
  </si>
  <si>
    <t>Lege den Druckbereich so fest, dass nur die Tabelle rechts ausgedruckt werden würde.</t>
  </si>
  <si>
    <t>Rang</t>
  </si>
  <si>
    <t>Stadt</t>
  </si>
  <si>
    <t>Einwohner</t>
  </si>
  <si>
    <t>Mexiko-Stadt</t>
  </si>
  <si>
    <t>Wenn Du fertig bist, dann klicke zur Überprüfung hier in das Kästchen:</t>
  </si>
  <si>
    <t>Shanghai</t>
  </si>
  <si>
    <t>Peking</t>
  </si>
  <si>
    <t>Istanbul</t>
  </si>
  <si>
    <t>Karatschi</t>
  </si>
  <si>
    <t>Seitenansicht</t>
  </si>
  <si>
    <t>Nachdem wir jetzt den Druckbereich festgelegt haben, wollen wir das Ergebnis vor dem tatsächlichen Ausdrucken erst noch kontrollieren. Dafür gibt es in Excel die Seitenansicht, die über das Dateimenü aufgerufen wird:</t>
  </si>
  <si>
    <t>Hier wählen wir die Option "Drucken" und erhalten damit die Seitenansicht:</t>
  </si>
  <si>
    <t>Hier kann man einfach weiterblättern, indem man auf den kleinen Pfeil neben der Seitenanzahl klickt.</t>
  </si>
  <si>
    <t>Wenn wir zufrieden mit dem Ergebnis sind, können wir das Ganze aus der Seitenansicht heraus direkt an den Drucker schicken, in dem wir auf die Schaltfläche "Drucken" klicken:</t>
  </si>
  <si>
    <t>ÜBUNG 6.2</t>
  </si>
  <si>
    <t>Du sollst nun das komplette Arbeitsblatt von Kapitel 6 in voller Größe in der Druckvorschau angezeigt bekommen.</t>
  </si>
  <si>
    <t>Versuche es zunächst selbst, in dem du das bisher Gelernte anwendest.</t>
  </si>
  <si>
    <t>Klicke auf die Schaltfläche, um die Lösung zu sehen:</t>
  </si>
  <si>
    <t>Seitenorientierung und Skalierung</t>
  </si>
  <si>
    <t>Manchmal passen uns die Standardeinstellungen nicht, die Excel für den Ausdruck vorgibt, und wir wollen sie ändern: Zum Beispiel Hochformat oder Querformat, Anzahl der bedruckten Seiten etc. Excel bietet hierfür zahlreiche Einstellungsmöglichkeiten.</t>
  </si>
  <si>
    <t>Seitenorientierung ändern</t>
  </si>
  <si>
    <t>Um unsere Tabelle nicht im Hochformat, sondern im Querformat ausgeben zu lassen, gibt es im Register "Seitenlayout" die Schaltfläche "Ausrichtung". Dort können wir die gewünschte Option wählen:</t>
  </si>
  <si>
    <t>Und schon passt unsere Tabelle auf eine einzige Seite:</t>
  </si>
  <si>
    <t>Skalierung ändern</t>
  </si>
  <si>
    <t>Für sehr große Tabellen bietet es sich an, die Druckausgabe vorher anzupassen, um nicht unnötig Papier zu verschwenden. Die Einstellungen dazu finden sich im Register "Seitenlayout". Die Voreinstellung "Automatisch" bedeutet dabei, dass Excel die Tabelle in Originalgröße druckt und dabei soviele Seiten in der Höhe und Breite verwendet, wie für die Druckausgabe notwendig sind.</t>
  </si>
  <si>
    <t>Wenn die Tabelle so breit ist, dass eine oder mehrere Spalten auf eine neue Seite gedruckt würden, kann man die Breite der Ausgabe z.B. auf eine Seite anpassen:</t>
  </si>
  <si>
    <t>Und damit werden aus 10 Seiten….</t>
  </si>
  <si>
    <t>… plötzlich nur noch 4 Seiten:</t>
  </si>
  <si>
    <t>Gibt man zusätzlich noch eine maximale Seitenzahl für die Höhe vor, lässt sich die Druckausgabe sogar bis auf eine einzige Seite verkleinern:</t>
  </si>
  <si>
    <t>Lässt man die Angaben für die Breite und Höhe auf "Automatisch", kann man alternativ auch über eine prozentuale Skalierung angeben, wie stark die Druckausgabe verkleinert werden soll:</t>
  </si>
  <si>
    <t>ÜBUNG 6.3</t>
  </si>
  <si>
    <t>Wie in der vorhergehenden Übung soll auch jetzt das komplette Kapitel 6 ausgedruckt werden. Allerdings soll die Ausgabe auf 1 Seite in der Breite und maximal 5 Seiten in der Höhe beschränkt werden. Nimm dazu die notwendigen Einstellungen im Seitenlayout vor.</t>
  </si>
  <si>
    <t>Tipp: Stelle zu Beginn sicher, dass kein anderer Druckbereich festgelegt ist.</t>
  </si>
  <si>
    <t>Seitenränder</t>
  </si>
  <si>
    <t>Neben der Seitenausrichtung und der Seitenskalierung lassen sich noch weitere Einstellungen vornehmen, um den Ausdruck den eigenen Vorstellungen anzupassen. So lassen sich die Seitenränder verändern und die Tabelle kann auf dem Blatt horizontal und/oder vertikal zentriert werden.</t>
  </si>
  <si>
    <t>Seitenränder anpassen</t>
  </si>
  <si>
    <t>Die Einstellungen für die Seitenränder erreicht man über das Register "Seitenlayout", Schaltfläche "Seitenränder" und dann ganz unten im Menü die Option "Benutzerdefinierte Seitenränder…"</t>
  </si>
  <si>
    <t>Im folgenden Fenster lassen sich für jeden Richtung festlegen, wie groß der jeweilige Seitenrand in cm sein soll. Über die beiden Kästchen am unteren Rand lässt sich der ausgewählte Druckbereich außerdem noch horizontal und/oder vertikal auf der Seite zentrieren:</t>
  </si>
  <si>
    <t>ÜBUNG 6.4</t>
  </si>
  <si>
    <t>Lege den Druckbereich für die Tabelle rechts fest.</t>
  </si>
  <si>
    <t>Ändere die Seiteneinstellungen dann so ab, dass die Tabelle auf in der Druckvorschau genau auf der Seitenmitte gedruckt wird.</t>
  </si>
  <si>
    <t>Kopf- und Fußzeilen (Standard)</t>
  </si>
  <si>
    <t>Genau wie man es aus Textverarbeitungsprogrammen kennt, kann man auch in Excel feste Kopf- und Fußzeilen definieren, die dann auf jede Seite gedruckt werden. Auf diesem Weg lassen sich z.B. die laufende Seitennummer, der Tabellenname oder das Datum automatisch einfügen.</t>
  </si>
  <si>
    <t>Die Einstellungen dazu findet man wieder im Dialogfenster "Seite einrichten" auf dem Register "Kopfzeile/Fußzeile":</t>
  </si>
  <si>
    <t>Das Fenster "Seite einrichten" erreicht man am einfachsten, indem man das Register "Seitenlayout" öffnet und dort auf einen der kleinen Pfeile in der rechten unteren Ecke einer Befehlsgruppe klickt:</t>
  </si>
  <si>
    <t>Excel bietet nun die Möglichkeit, aus einer vorgefertigten Liste an Kopf- und Fußzeilen den gewünschten Eintrag auszuwählen:</t>
  </si>
  <si>
    <t>In einer kleinen Vorschau sieht man dann, wie die Kopf- und Fußzeile aussehen wird:</t>
  </si>
  <si>
    <t>ÜBUNG 6.5</t>
  </si>
  <si>
    <t>Lege für die nebenstehende Tabelle den Druckbereich fest und definiere dann Kopf- und Fußzeilen.</t>
  </si>
  <si>
    <t>Verwende für die Kopfzeile den Namen der aktuellen Arbeitsmappe.</t>
  </si>
  <si>
    <t>Verwende für die Fußzeile die Seitennummer und den Dateinamen.</t>
  </si>
  <si>
    <t>Kopf- und Fußzeilen (Benutzerdefiniert)</t>
  </si>
  <si>
    <t>Wie wir im vorherigen Thema gesehen habe, lassen sich vordefinierte Kopf- und Fußzeilen sehr schnell einfügen.</t>
  </si>
  <si>
    <t>Manchmal reichen uns die fertigen Möglichkeiten aber nicht aus und wir wollen mehr Kontrolle über die Inhalte der Kopf- und Fußzeilen haben, und darüber, wie sie dargestellt werden.</t>
  </si>
  <si>
    <t>Dies erreichen wir ganz einfach über sogenannte benutzerdefinierte Kopf- und Fußzeilen. Rufen wir dazu wieder das Fenster "Seite einrichten" auf und sehen uns nochmal das Register "Kopfzeile/Fußzeile" genauer an. Hier gibt es zwei Schaltflächen, hinter denen sich die gewünschten Einstellungsmöglichkeiten verbergen:</t>
  </si>
  <si>
    <t>Ein Klick darauf öffnet ein weiteres Fenster, in dem wir drei Eingabebereiche sehen: Hier können wir getrennt für den linken Seitenrand, den mittleren Seitenbereich und für den rechten Seitenrand beliebige Text eingeben, die dann als Kopf- bzw. Fußzeile angezeigt werden:</t>
  </si>
  <si>
    <t>Über den drei Eingabebereichen befindet sich eine Symbolleiste, über die man die Formatierung ändern oder variable Informationen einfügen kann, wie z.B. die Seitennummern, den Dateinamen, Datum, Uhrzeit usw.:</t>
  </si>
  <si>
    <t>Die eingefügten Platzhalter werden dann beim Ausdruck bzw. in der Seitenansicht durch die jeweiligen Werte ersetzt:</t>
  </si>
  <si>
    <t>ÜBUNG 6.6</t>
  </si>
  <si>
    <t>Für die Tabelle rechts soll wieder der Druckbereich festgelegt werden.</t>
  </si>
  <si>
    <t>Für die Kopf- und Fußzeile sollen die folgenden Daten verwendet werden:</t>
  </si>
  <si>
    <t>Kopfzeile</t>
  </si>
  <si>
    <t>Links:</t>
  </si>
  <si>
    <t>Übung (als fester Text)</t>
  </si>
  <si>
    <t>Mitte:</t>
  </si>
  <si>
    <t>Name des Arbeitsblattes (als Variable)</t>
  </si>
  <si>
    <t>Rechts:</t>
  </si>
  <si>
    <t>Dein Name (als fester Text)</t>
  </si>
  <si>
    <t>Fußzeile</t>
  </si>
  <si>
    <t>aktuelles Datum (als Variable)</t>
  </si>
  <si>
    <t>aktuelle Seitennummer (als Variable)</t>
  </si>
  <si>
    <t>Dateiname (als Variable)</t>
  </si>
  <si>
    <t>Überprüfe das Ergebnis zunächst in der Seitenansicht.</t>
  </si>
  <si>
    <t>Drucktitel: Wiederholungszeilen</t>
  </si>
  <si>
    <t>Bei sehr langen Excel-Tabellen steht man beim Ausdruck vor dem Problem, dass die Spaltenüberschriften nur auf dem ersten gedruckten Blatt zu sehen sind. Damit wird es oftmals sehr schwierig, die Tabellendaten korrekt zuzuordnen. Beispiel:</t>
  </si>
  <si>
    <t>Erste Seite. Enthält noch die Spaltenüberschriften:</t>
  </si>
  <si>
    <t>Zweite Seite. Enthälte keine Spaltenüberschriften:</t>
  </si>
  <si>
    <t>Dieses Problem kann man umgehen, indem man sogenannte Wiederholungszeilen festlegt. Das sind also jene Zeilen, die auf jeder Seite oberhalb der eigentlichen Tabelle gedruckt werden sollen.</t>
  </si>
  <si>
    <t>Klicken wir dazu die Schaltfläche "Drucktitel" im Register "Seitenlayout":</t>
  </si>
  <si>
    <t>Damit öffnet sich wieder das bekannte Fenster "Seite einrichten", diesmal mit dem aktivierten Register "Blatt":</t>
  </si>
  <si>
    <t>In meinem Beispiel möchte ich die Zeilen 10 - 12 auf jeder ausgedruckten Seite angezeigt bekommen.</t>
  </si>
  <si>
    <t>Dazu klicke ich zunächst wieder auf das Tabellensymbol am rechten Rand des Feldes "Wiederholungszeilen oben" und markiere dann mit der Maus die Zeilen 10 bis 12, indem ich einfach links auf die Zeilennummern klicke:</t>
  </si>
  <si>
    <t>Quelle: Statistisches Bundesamt, Wiesbaden 2009. Bevölkerung Deutschlands bis 2060</t>
  </si>
  <si>
    <t>Um die drei Zeilen herum wird wieder ein gestrichelter Rahmen angezeigt. Durch ein erneutes Klicken auf das Tabellensymbol rechts oder das Drücken der ENTER-Taste komme ich wieder ins Einstellungsfenster zurück.</t>
  </si>
  <si>
    <t>Wenn man nun die Seitenansicht aufruft erkennt man, dass jetzt auch auf der zweiten Seite die Spaltenbezeichnungen angezeigt werden:</t>
  </si>
  <si>
    <t>ÜBUNG 6.7</t>
  </si>
  <si>
    <r>
      <t xml:space="preserve">Du sollst in einer vorbereiteten Tabelle, die sich über mehrere Seiten in der Länge erstreckt, </t>
    </r>
    <r>
      <rPr>
        <b/>
        <sz val="11"/>
        <color theme="1"/>
        <rFont val="Calibri"/>
        <family val="2"/>
        <scheme val="minor"/>
      </rPr>
      <t xml:space="preserve">Wiederholungszeilen </t>
    </r>
    <r>
      <rPr>
        <sz val="11"/>
        <color theme="1"/>
        <rFont val="Calibri"/>
        <family val="2"/>
        <scheme val="minor"/>
      </rPr>
      <t>einrichten, die auf jeder Seite gedruckt werden.</t>
    </r>
  </si>
  <si>
    <t>Klicke auf die Schaltfläche, um zur Tabelle zu kommen:</t>
  </si>
  <si>
    <t>Drucktitel: Wiederholungsspalten</t>
  </si>
  <si>
    <t>Ganz ähnlich sieht es aus, wenn die zu druckende Tabelle sehr breit ist und sich deshalb über mehrere Blätter in der Breite erstreckt:</t>
  </si>
  <si>
    <t>Erste Seite: mit Zeilenbeschriftung</t>
  </si>
  <si>
    <t>Zweite Seite: ohne Zeilenbeschriftung</t>
  </si>
  <si>
    <t>Für diesen Fall kann man Wiederholungsspalten definieren, d.h. Spalten, die auf jedem Blatt am linken Rand gedruckt werden:</t>
  </si>
  <si>
    <t>In meinem Beispiel sollen die Spalten A bis C auf jeder Seite angezeigt werden.</t>
  </si>
  <si>
    <t>Dazu klicke ich zunächst wieder auf das Tabellensymbol am rechten Rand des Feldes "Wiederholungsspalten links" und markiere dann mit der Maus die Spalten A bis C, indem ich einfach oben auf die Buchstaben klicke:</t>
  </si>
  <si>
    <t>Um die drei Spalten herum wird wieder ein gestrichelter Rahmen angezeigt. Durch ein erneutes Klicken auf das Tabellensymbol rechts oder das Drücken der ENTER-Taste komme ich wieder ins Einstellungsfenster zurück.</t>
  </si>
  <si>
    <t>Wenn man nun die Seitenansicht aufruft erkennt man, dass jetzt auch auf der zweiten Seite die Zeilenbezeichnungen angezeigt werden:</t>
  </si>
  <si>
    <t>ÜBUNG 6.8</t>
  </si>
  <si>
    <r>
      <t xml:space="preserve">Du sollst in einer vorbereiteten Tabelle, die sich über mehrere Seiten in der Breite erstreckt, </t>
    </r>
    <r>
      <rPr>
        <b/>
        <sz val="11"/>
        <color theme="1"/>
        <rFont val="Calibri"/>
        <family val="2"/>
        <scheme val="minor"/>
      </rPr>
      <t xml:space="preserve">Wiederholungsspalten </t>
    </r>
    <r>
      <rPr>
        <sz val="11"/>
        <color theme="1"/>
        <rFont val="Calibri"/>
        <family val="2"/>
        <scheme val="minor"/>
      </rPr>
      <t>einrichten, die auf jeder Seite gedruckt werden.</t>
    </r>
  </si>
  <si>
    <t>Gitternetzlinien</t>
  </si>
  <si>
    <t>Standardmäßig werden Excel-Tabellen am Bildschirm mit feinen, hellgrauen Gitternetzlinien angezeigt:</t>
  </si>
  <si>
    <t>Dieses Gitternetz wird aber nur auf dem Bildschirm angezeigt. Druckt man die Tabelle auf Papier aus, werden diese Linien standardmäßig nicht mitgedruckt. Dies lässt sich bei Bedarf aber leicht ändern.</t>
  </si>
  <si>
    <t>Die Einstellungen dazu findet man wieder im Register "Seitenlayout" in der Gruppe Blattoptionen. Hier lassen sich die Gitternetzlinien getrennt für die Bildschirmanzeige ("Anzeigen") und die Papierausgabe ("Drucken) an- oder abschalten:</t>
  </si>
  <si>
    <t>Alternativ findet man die Einstellung für den Ausdruck auch im Einstellungsfenster "Seite einrichten":</t>
  </si>
  <si>
    <t>ÜBUNG 6.9</t>
  </si>
  <si>
    <t>Du sollst in einer vorbereiteten Tabelle die Gitternetzlinien für die Bildschirmanzeige und für den Papierausdruck ein- und ausblenden.</t>
  </si>
  <si>
    <t>Zeilen- und Spaltenüberschriften</t>
  </si>
  <si>
    <t>Ähnlich wie die Gitternetzlinien werden die Spaltenüberschriften (also die Buchstaben am oberen Tabellenrand) und die Zeilenüberschriften (die Zahlen am linken Tabellenrand) standardmäßig nur auf dem Bildschirm angezeigt, nicht jedoch auf dem Drucker ausgegeben.</t>
  </si>
  <si>
    <t>Auch dies lässt sich bei Bedarf wieder ändern:</t>
  </si>
  <si>
    <t>Genau wie die Gitternetzlinien lassen sich auch hier die Spalten- und Zeilenbeschriftungen ("Überschriften") getrennt für den Bildschirm und den Drucker an- und abschalten.</t>
  </si>
  <si>
    <t>Die Einstellung für den Ausdruck kann man alternativ auch wieder im Fenster "Seite einrichten" vornehmen:</t>
  </si>
  <si>
    <t>ÜBUNG 6.10</t>
  </si>
  <si>
    <t>Du sollst in einer vorbereiteten Tabelle die Zeilen- und Spaltenüberschriften (also die Buchstabenleiste am oberen und die Zahlenleiste am linken Tabellenrand) für die Bildschirmanzeige und den Papierausdruck ein- und ausblenden.</t>
  </si>
  <si>
    <t>Lektion 7:</t>
  </si>
  <si>
    <t>Formeln und Funktionen (Fortsetz.)</t>
  </si>
  <si>
    <t>7.1</t>
  </si>
  <si>
    <t>7.2</t>
  </si>
  <si>
    <t>7.3</t>
  </si>
  <si>
    <t>7.4</t>
  </si>
  <si>
    <t>7.5</t>
  </si>
  <si>
    <t>7.6</t>
  </si>
  <si>
    <t>7.7</t>
  </si>
  <si>
    <t>7.8</t>
  </si>
  <si>
    <t>7.9</t>
  </si>
  <si>
    <t>7.10</t>
  </si>
  <si>
    <t>Zählen von Elementen: =ANZAHL2()</t>
  </si>
  <si>
    <r>
      <t xml:space="preserve">Im Kapitel 4 haben wir bereits die Funktion ANZAHL kennengelernt, mit der sich ermitteln lässt, wieviele </t>
    </r>
    <r>
      <rPr>
        <b/>
        <sz val="11"/>
        <color theme="1"/>
        <rFont val="Calibri"/>
        <family val="2"/>
        <scheme val="minor"/>
      </rPr>
      <t>Zahlen</t>
    </r>
    <r>
      <rPr>
        <sz val="11"/>
        <color theme="1"/>
        <rFont val="Calibri"/>
        <family val="2"/>
        <scheme val="minor"/>
      </rPr>
      <t xml:space="preserve"> in einer Liste enthalten sind.</t>
    </r>
  </si>
  <si>
    <t>Möchte man jedoch unabhängig vom Typ wissen, wieviele Elemente in einer Liste enthalten sind (also auch Texteinträge), verwendet man stattdessen die Funktion ANZAHL2.</t>
  </si>
  <si>
    <t>ANZAHL2</t>
  </si>
  <si>
    <t>=ANZAHL2(Wert1; [Wert2]; [Wert3];…)  oder =ANZAHL2(Bereich)</t>
  </si>
  <si>
    <t>Mit dieser Funktion wird gezählt, wieviele nicht-leere Zellen in in dem angegebenen Bereich enthalten sind.</t>
  </si>
  <si>
    <t>=ANZAHL2(A1:A7)</t>
  </si>
  <si>
    <t>Es werden sämtliche nicht leeren Zellen gezählt</t>
  </si>
  <si>
    <t>Leere Zellen werden nicht mitgezählt.</t>
  </si>
  <si>
    <t>ÜBUNG 7.1</t>
  </si>
  <si>
    <t xml:space="preserve">In den beiden weißen Tabellen rechts stehen unterschiedliche Arten von Einträgen: Zahlen, Text, Datum. </t>
  </si>
  <si>
    <t>Hallo</t>
  </si>
  <si>
    <t>Überlege dir, welches Ergebnis die Funktion ANZAHL und ANZAHL2 für diese Tabelle ergeben würde und trage den Wert in die gelben Felder (nur den Wert, keine Formel)</t>
  </si>
  <si>
    <t>Überprüfe deinen Tipp, in dem du in die orangen Felder die ANZAHL- bzw. ANZAHL2-Funktionen einträgst.</t>
  </si>
  <si>
    <t>7 + 5</t>
  </si>
  <si>
    <t>Tipp für ANZAHL:</t>
  </si>
  <si>
    <t>Tipp für ANZAHL2:</t>
  </si>
  <si>
    <t>ANZAHL-Funktion:</t>
  </si>
  <si>
    <t>ANZAHL2-Funktion:</t>
  </si>
  <si>
    <t>Bedingte Summierung: =SUMMEWENN()</t>
  </si>
  <si>
    <t>Die ebenfalls in Kapitel 4 vorgestellte Funktion SUMME gibt es auch in einer abgewandelten Version. Soll nämlich die Summe abhängig von einer bestimmten Bedingung berechnet werden, verwendet man dazu die Funktion SUMMEWENN.</t>
  </si>
  <si>
    <t>SUMMEWENN</t>
  </si>
  <si>
    <t>=SUMMEWENN(Bereich; Suchkriterien; [Summenbereich])</t>
  </si>
  <si>
    <t>Mit dieser Funktion nur solche Zahlen addiert, die bestimmten Suchkriterien entsprechen. Wenn kein Summenbereich angegeben ist, dann wird der im ersten Parameter genannte Bereich summiert.</t>
  </si>
  <si>
    <t>=SUMMEWENN(A1:A5;"&lt;40")</t>
  </si>
  <si>
    <t>Addiere nur die Zahlen, die kleiner als 40 sind</t>
  </si>
  <si>
    <t>=SUMMEWENN(A1:A5;"Nord";B1:B5)</t>
  </si>
  <si>
    <t>Addiere in Spalte B nur die Zahlen, für die in Spalte A der Wert "Nord" steht.</t>
  </si>
  <si>
    <t>=SUMMEWENN(B3:B10;"&gt;="&amp;B1)</t>
  </si>
  <si>
    <t>Addiere in Spalte B nur die Zahlen, die größer oder gleich dem Wert in Zelle B1 sind.</t>
  </si>
  <si>
    <t>Wie im letzten Beispiel gesehen, kann man für das Kriterium auch einen Verweis auf eine andere Zelle angeben, in welcher dann das eigentliche Suchkriterium steht.</t>
  </si>
  <si>
    <t>HINWEISE</t>
  </si>
  <si>
    <t>Feststehende Kriterien müssen immer in Anführungszeichen gesetzt werden.</t>
  </si>
  <si>
    <r>
      <t>=SUMMEWENN(A1:A5;</t>
    </r>
    <r>
      <rPr>
        <sz val="11"/>
        <color rgb="FFFF0000"/>
        <rFont val="Calibri"/>
        <family val="2"/>
        <scheme val="minor"/>
      </rPr>
      <t>"</t>
    </r>
    <r>
      <rPr>
        <sz val="11"/>
        <color theme="1"/>
        <rFont val="Calibri"/>
        <family val="2"/>
        <scheme val="minor"/>
      </rPr>
      <t>&lt;40</t>
    </r>
    <r>
      <rPr>
        <sz val="11"/>
        <color rgb="FFFF0000"/>
        <rFont val="Calibri"/>
        <family val="2"/>
        <scheme val="minor"/>
      </rPr>
      <t>"</t>
    </r>
    <r>
      <rPr>
        <sz val="11"/>
        <color theme="1"/>
        <rFont val="Calibri"/>
        <family val="2"/>
        <scheme val="minor"/>
      </rPr>
      <t>)</t>
    </r>
  </si>
  <si>
    <t>=SUMMEWENN(A1:A5;&lt;40)</t>
  </si>
  <si>
    <t>Verweise auf eine Zelle dürfen nicht in Anführungszeichen gesetzt werden.</t>
  </si>
  <si>
    <t>=SUMMEWENN(A1:A5;B5)</t>
  </si>
  <si>
    <r>
      <t>=SUMMEWENN(A1:A5;</t>
    </r>
    <r>
      <rPr>
        <sz val="11"/>
        <color rgb="FFFF0000"/>
        <rFont val="Calibri"/>
        <family val="2"/>
        <scheme val="minor"/>
      </rPr>
      <t>"</t>
    </r>
    <r>
      <rPr>
        <sz val="11"/>
        <color theme="1"/>
        <rFont val="Calibri"/>
        <family val="2"/>
        <scheme val="minor"/>
      </rPr>
      <t>B5</t>
    </r>
    <r>
      <rPr>
        <sz val="11"/>
        <color rgb="FFFF0000"/>
        <rFont val="Calibri"/>
        <family val="2"/>
        <scheme val="minor"/>
      </rPr>
      <t>"</t>
    </r>
    <r>
      <rPr>
        <sz val="11"/>
        <color theme="1"/>
        <rFont val="Calibri"/>
        <family val="2"/>
        <scheme val="minor"/>
      </rPr>
      <t>)</t>
    </r>
  </si>
  <si>
    <t>Sollen Vergleichsoperatoren mit Zellbezügen kombiniert werden, so verwendet man dazu das &amp;-Zeichen. Nur der Vergleichsoperator wird in Anführungszeichen gesetzt.</t>
  </si>
  <si>
    <r>
      <t>=SUMMEWENN(A1:A5;</t>
    </r>
    <r>
      <rPr>
        <sz val="11"/>
        <color rgb="FFFF0000"/>
        <rFont val="Calibri"/>
        <family val="2"/>
        <scheme val="minor"/>
      </rPr>
      <t>"</t>
    </r>
    <r>
      <rPr>
        <sz val="11"/>
        <rFont val="Calibri"/>
        <family val="2"/>
        <scheme val="minor"/>
      </rPr>
      <t>&lt;=</t>
    </r>
    <r>
      <rPr>
        <sz val="11"/>
        <color rgb="FFFF0000"/>
        <rFont val="Calibri"/>
        <family val="2"/>
        <scheme val="minor"/>
      </rPr>
      <t>"</t>
    </r>
    <r>
      <rPr>
        <sz val="11"/>
        <rFont val="Calibri"/>
        <family val="2"/>
        <scheme val="minor"/>
      </rPr>
      <t>&amp;</t>
    </r>
    <r>
      <rPr>
        <sz val="11"/>
        <color theme="1"/>
        <rFont val="Calibri"/>
        <family val="2"/>
        <scheme val="minor"/>
      </rPr>
      <t>B5)</t>
    </r>
  </si>
  <si>
    <r>
      <t>=SUMMEWENN(A1:A5;</t>
    </r>
    <r>
      <rPr>
        <sz val="11"/>
        <color rgb="FFFF0000"/>
        <rFont val="Calibri"/>
        <family val="2"/>
        <scheme val="minor"/>
      </rPr>
      <t>"</t>
    </r>
    <r>
      <rPr>
        <sz val="11"/>
        <rFont val="Calibri"/>
        <family val="2"/>
        <scheme val="minor"/>
      </rPr>
      <t>&lt;=&amp;B5</t>
    </r>
    <r>
      <rPr>
        <sz val="11"/>
        <color rgb="FFFF0000"/>
        <rFont val="Calibri"/>
        <family val="2"/>
        <scheme val="minor"/>
      </rPr>
      <t>"</t>
    </r>
    <r>
      <rPr>
        <sz val="11"/>
        <color theme="1"/>
        <rFont val="Calibri"/>
        <family val="2"/>
        <scheme val="minor"/>
      </rPr>
      <t>)</t>
    </r>
  </si>
  <si>
    <t>ÜBUNG 7.2</t>
  </si>
  <si>
    <r>
      <t xml:space="preserve">Es sollen alle Zahlen in der weißen Tabelle aufsummiert werden, die </t>
    </r>
    <r>
      <rPr>
        <u/>
        <sz val="11"/>
        <color theme="1"/>
        <rFont val="Calibri"/>
        <family val="2"/>
        <scheme val="minor"/>
      </rPr>
      <t>kleiner oder gleich</t>
    </r>
    <r>
      <rPr>
        <sz val="11"/>
        <color theme="1"/>
        <rFont val="Calibri"/>
        <family val="2"/>
        <scheme val="minor"/>
      </rPr>
      <t xml:space="preserve"> dem Wert in der blauen Zelle sind.</t>
    </r>
  </si>
  <si>
    <t>Maximaler Wert:</t>
  </si>
  <si>
    <t>Verwende dazu die SUMMEWENN-Funktion und gib als Kriterium die blaue Zelle an.</t>
  </si>
  <si>
    <t>Achte darauf, dass du auch den korrekten Vergleichsoperator verwendest.</t>
  </si>
  <si>
    <t>Deine Funktion:</t>
  </si>
  <si>
    <t>=SUMMEWENN(H144:J148;"&lt;="&amp;J143)</t>
  </si>
  <si>
    <t>Bedingtes Zählen: =ZÄHLENWENN()</t>
  </si>
  <si>
    <t>Auch die Anzahl von Elementen in einer Liste kann abhängig von einem Suchkriterium ermittelt werden. Dazu gibt es die Funktion ZÄHLENWENN (auch wenn man als Funktionsnamen vielleicht eher ANZAHLWENN vermutet hätte, doch diesen Namen gibt es nicht).</t>
  </si>
  <si>
    <t>ZÄHLENWENN</t>
  </si>
  <si>
    <t>=ZÄHLENWENN(Bereich; Suchkriterien)</t>
  </si>
  <si>
    <t>Zählt die nichtleeren Zellen eines Bereichs, deren Inhalt mit den Suchkriterien übereinstimmen.</t>
  </si>
  <si>
    <t>=ZÄHLENWENN(A1:A8;"Süd")</t>
  </si>
  <si>
    <t>Zählt nur die Zellen, die den Text "Süd" enthalten</t>
  </si>
  <si>
    <t>=ZÄHLENWENN(B3:B10;B1)</t>
  </si>
  <si>
    <t>Zählt nur die Zellen, die dem Kriterium in Zelle B1 entsprechen</t>
  </si>
  <si>
    <t>ÜBUNG 7.3</t>
  </si>
  <si>
    <t>Ermittle mit Hilfe der ZÄHLENWENN-Funktion wieviele Zellen es gibt, die NICHT mit dem in der blauen Zelle angegebenen Kriterium übereinstimmen.</t>
  </si>
  <si>
    <t>Kriterium</t>
  </si>
  <si>
    <t>Trage Deine Funktion in die gelbe Zelle ein.</t>
  </si>
  <si>
    <t>Der Ungleich-Operator heißt &lt;&gt;</t>
  </si>
  <si>
    <t>=ZÄHLENWENN(H197:J201;"&lt;&gt;"&amp;J196)</t>
  </si>
  <si>
    <t>Datum und Zeit: =JETZT()</t>
  </si>
  <si>
    <t>Manchmal benötigt man das jeweils aktuelle Datum und/oder die aktuelle Uhrzeit in einer Excel-Tabelle. Soll dieses nicht als statischer Wert eingegeben werden, sondern sich automatisch aktualisieren, verwendet man die Funktion =JETZT()</t>
  </si>
  <si>
    <t>Excel-intern sind Datum und Uhrzeit einfach eine fortlaufende Zahl. Die Excel-Zeitrechnung beginnt dabei mit dem 01.01.1900, welcher der Zahl 1 enstpricht.</t>
  </si>
  <si>
    <t>Der 14.04.2014 entspricht der Zahl 41743; das ist die Anzahl an Tagen seit dem 01.01.1900.</t>
  </si>
  <si>
    <t>Eine etwaige Nachkommastelle entspricht der Uhrzeit. So wäre 41743,5 der 14.04.2014 um 12:00 Uhr mittags.</t>
  </si>
  <si>
    <t>JETZT</t>
  </si>
  <si>
    <t>=JETZT()</t>
  </si>
  <si>
    <t>Gibt die fortlaufende Zahl des aktuellen Datums und der aktuellen Uhrzeit zurück. Diese Funktion hat keine Parameter.</t>
  </si>
  <si>
    <t>Wenn das Zellenformat entsprechend eingestellt ist, wird diese fortlaufend Zahl auch als Datum oder Uhrzeit angezeigt.</t>
  </si>
  <si>
    <t>Eingestelltes Zahlenformat</t>
  </si>
  <si>
    <t>Zahl; keine Nachkommastellen</t>
  </si>
  <si>
    <t>Zahl; zwei Nachkommastellen</t>
  </si>
  <si>
    <t>Uhrzeit (hh:mm:ss)</t>
  </si>
  <si>
    <t>Datum + Uhrzeit (TT.M.JJ hh:mm)</t>
  </si>
  <si>
    <t>Der Wert, den die JETZT-Funktion zurückliefert, wird bei jeder Eingabe, Neukalkulation oder beim Speichern des Arbeitsblatts neue berechnet.</t>
  </si>
  <si>
    <t>ÜBUNG 7.4</t>
  </si>
  <si>
    <t>In den weißen Zellen links steht überall die JETZT-Funktion. Lediglich das Zellenformat ist in jeder Zelle unterschiedlich.</t>
  </si>
  <si>
    <t>Führe eine Neuberechnung des Arbeitsblattes durch, indem du die Funktionstaste F9 drückst. Achte darauf, wie sich die Werte in den Zellen rechts dabei jedesmal verändern.</t>
  </si>
  <si>
    <t>Textfunktionen: =LÄNGE()</t>
  </si>
  <si>
    <t>Wenn man wissen möchte, wie lange eine bestimmte Zeichenkette oder ein Text in einer Zelle ist, verwendet man dazu die LÄNGE-Funktion. Dabei werden auch Leerzeichen mitgezählt.</t>
  </si>
  <si>
    <t>LÄNGE</t>
  </si>
  <si>
    <t>=LÄNGE(Text)</t>
  </si>
  <si>
    <t>Ermittelt die Anzahl der Zeichen im angegebenen Text</t>
  </si>
  <si>
    <t>=LÄNGE("Dies ist ein Text")</t>
  </si>
  <si>
    <t>Anzahl der Zeichen, inklusive Leerzeichen</t>
  </si>
  <si>
    <t>=LÄNGE(A1)</t>
  </si>
  <si>
    <t>Inklusive Leerzeichen und Punkt</t>
  </si>
  <si>
    <t>ÜBUNG 7.5</t>
  </si>
  <si>
    <t>Berechne mit der LÄNGE-Funktion die Anzahl der Zeichen in der weißen Zelle.</t>
  </si>
  <si>
    <t>Wie lang bin ich?</t>
  </si>
  <si>
    <t>Textfunktionen: =LINKS()</t>
  </si>
  <si>
    <t>Beim Umgang mit Texten und Zeichenketten ist es manchmal notwendig, nur einen Teil des Textes weiterzuverarbeiten. Um nur eine bestimmte Anzahl von Zeichen am Anfang eines Textes auszugeben, verwendet man die LINKS-Funktion.</t>
  </si>
  <si>
    <t>LINKS</t>
  </si>
  <si>
    <t>=LINKS(Text; [Anzahl Zeichen])</t>
  </si>
  <si>
    <t>Gibt die ersten X Zeichen von links des angegebenen Texts aus. Wird der zweite Parameter weggelassen, dann wird nur das erste Zeichen von Links ausgegeben.</t>
  </si>
  <si>
    <t>=LINKS("Dies ist nur ein Beispiel"; 4)</t>
  </si>
  <si>
    <t>Dies</t>
  </si>
  <si>
    <t>Die ersten 4 Zeichen von links</t>
  </si>
  <si>
    <t>=LINKS("Dies ist nur ein Beispiel")</t>
  </si>
  <si>
    <t>D</t>
  </si>
  <si>
    <t>Nur das erste Zeichen von links</t>
  </si>
  <si>
    <t>=LINKS(A1; 10)</t>
  </si>
  <si>
    <t>Hier steht</t>
  </si>
  <si>
    <t>Die ersten 10 Zeichen von links.</t>
  </si>
  <si>
    <t>Das Leerzeichen zählt dabei mit.</t>
  </si>
  <si>
    <t>=LINKS(A1;B1)</t>
  </si>
  <si>
    <t>Hier ste</t>
  </si>
  <si>
    <t>Die Anzahl der gewünschten Zeichen wird aus Zelle B1 geholt.</t>
  </si>
  <si>
    <t>ÜBUNG 7.6</t>
  </si>
  <si>
    <t>Gib mit Hilfe der LINKS-Funktion die ersten X Zeichen des Textes in der weißen Zelle aus. Verwende für X einen Bezug auf die blaue Zelle.</t>
  </si>
  <si>
    <t>Anzahl:</t>
  </si>
  <si>
    <t>Was fällt dir dabei auf?</t>
  </si>
  <si>
    <t xml:space="preserve">   Etwas leer hier.</t>
  </si>
  <si>
    <t>Ändere dann den Wert in der blauen Zelle, z.B. auf 10</t>
  </si>
  <si>
    <t>Der Text in der weißen Zelle beginnt mit 3 Leerzeichen. Da diese mitgezählt werden, sieht das Ergebnis etwas unerwartet aus.</t>
  </si>
  <si>
    <t>Hinweis anzeigen?</t>
  </si>
  <si>
    <t>Textfunktionen: =RECHTS()</t>
  </si>
  <si>
    <t>Analog zur LINKS-Funktion kann man auch eine bestimmte Anzahl an Zeichen von rechts gesehen ausgeben. Dazu vewendet man die RECHTS-Funktion.</t>
  </si>
  <si>
    <t>RECHTS</t>
  </si>
  <si>
    <t>=RECHTS(Text; [Anzahl Zeichen])</t>
  </si>
  <si>
    <t>Gibt die letzten X Zeichen des angegebenen Texts aus. Wird der zweite Parameter weggelassen, dann wird nur das letzte Zeichen ausgegeben.</t>
  </si>
  <si>
    <t>=RECHTS("Dies ist nur ein Beispiel"; 5)</t>
  </si>
  <si>
    <t>spiel</t>
  </si>
  <si>
    <t>Die letzten 5 Zeichen</t>
  </si>
  <si>
    <t>=RECHTS("Dies ist nur ein Beispiel")</t>
  </si>
  <si>
    <t>l</t>
  </si>
  <si>
    <t>Nur das letzte Zeichen</t>
  </si>
  <si>
    <t>=RECHTS(A1; 10)</t>
  </si>
  <si>
    <t>mehr Text.</t>
  </si>
  <si>
    <t>Die letzten 10 Zeichen</t>
  </si>
  <si>
    <t>=RECHTS(A1;B1)</t>
  </si>
  <si>
    <t>hr Text.</t>
  </si>
  <si>
    <t>Die Anzahl der gewünschten Zeichen wird wieder aus Zelle B1 geholt.</t>
  </si>
  <si>
    <t>ÜBUNG 7.7</t>
  </si>
  <si>
    <t>Gib mit Hilfe der RECHTS-Funktion die letzten X Zeichen des Texts in der weißen Zelle aus. Verwende für X einen Bezug auf die blaue Zelle.</t>
  </si>
  <si>
    <t>Excel ist doof.</t>
  </si>
  <si>
    <t>=RECHTS(I360;J358)</t>
  </si>
  <si>
    <t>Textfunktionen: =TEIL()</t>
  </si>
  <si>
    <t>Die dritte wichtige Funktion zum Bearbeiten von Texten. Wie der Name schon vermuten lässt, kann man damit einen beliebigen Teil eines Textes ausgeben.</t>
  </si>
  <si>
    <t>TEIL</t>
  </si>
  <si>
    <t>=TEIL(Text; Ab Position; Anzahl Zeichen)</t>
  </si>
  <si>
    <t>Gibt die angegebene Anzahl an Zeichen vom Text aus, beginnend ab der angegebenen Position.</t>
  </si>
  <si>
    <t>=TEIL("Dies ist nur ein Beispiel";10;7)</t>
  </si>
  <si>
    <t>nur ein</t>
  </si>
  <si>
    <t>Gibt 7 Zeichen aus, beginnend ab Position 10</t>
  </si>
  <si>
    <t>=TEIL(A1;6;5)</t>
  </si>
  <si>
    <t>steht</t>
  </si>
  <si>
    <t>5 Zeichen, beginnend ab Position 6</t>
  </si>
  <si>
    <t>Die TEIL-Funktion kann ihre besonderen Stärken ausspielen, wenn es darum geht, aus fest strukturierten Daten einen bestimmten Teil herauszuschneiden. So kann man z.B. aus der neuen internationalen Bankkontonummer IBAN lediglich die Bankleitzahl ausgeben lassen.</t>
  </si>
  <si>
    <t>Am Beispiel einer deutschen IBAN erkennt man, dass die Bankleitzahl an der 5. Position beginnt und immer 8 Stellen lang ist:</t>
  </si>
  <si>
    <t>Somit lässt sich aus einer Liste von (deutschen) IBAN's die Bankleitzahl mit folgender Formel ausgeben:</t>
  </si>
  <si>
    <t>=TEIL(A1;5;8)</t>
  </si>
  <si>
    <t>Ergebnis:</t>
  </si>
  <si>
    <t>ÜBUNG 7.8</t>
  </si>
  <si>
    <t>In der weißen Tabelle links stehen fiktive Artikelnummern, die einen festen Aufbau haben.</t>
  </si>
  <si>
    <t>Artikel-Nr.</t>
  </si>
  <si>
    <t>AC-12345-XYZ</t>
  </si>
  <si>
    <t>=TEIL(H409;4;5)</t>
  </si>
  <si>
    <t>Schreibe in die gelben Zellen daneben eine TEIL-Funktion, die jeweils nur den 5stelligen Mittelteil der Artikelnummern ausgibt (ohne die Bindestriche)</t>
  </si>
  <si>
    <t>BA-32456-ACA</t>
  </si>
  <si>
    <t>DF-78543-HEW</t>
  </si>
  <si>
    <t>Nachschlagen: =SVERWEIS()</t>
  </si>
  <si>
    <t>Die SVERWEIS-Funktion ist eine der mächtigsten und nützlichsten Funktionen überhaupt in Excel. Auch wenn sie am Anfang für den Laien unverständlich oder gar abschreckend wirken mag, wirst du auf auf diese Funktion nicht mehr verzichten wollen, wenn du sie einmal verstanden hast. Garantiert!</t>
  </si>
  <si>
    <t>SVERWEIS</t>
  </si>
  <si>
    <t>=SVERWEIS(Suchkriterium; Bereich; Spalte; [Übereinstimmung])</t>
  </si>
  <si>
    <r>
      <t xml:space="preserve">Mit der SVERWEIS-Funktion sucht man nach dem Suchkriterium (= erstes Argument) in der ersten Spalte des angegebenen Bereichs (= zweites Argument). Bei einem Treffer wird dann der Inhalt der angegebenen Spalte (= drittes Argument) in derselben Zeile ausgeben.
Dabei wird von oben nach unten gesucht (das "S" in SVERWEIS steht für senkrecht), und zwar immer nur in der </t>
    </r>
    <r>
      <rPr>
        <b/>
        <sz val="11"/>
        <color theme="1"/>
        <rFont val="Calibri"/>
        <family val="2"/>
        <scheme val="minor"/>
      </rPr>
      <t>ersten</t>
    </r>
    <r>
      <rPr>
        <sz val="11"/>
        <color theme="1"/>
        <rFont val="Calibri"/>
        <family val="2"/>
        <scheme val="minor"/>
      </rPr>
      <t xml:space="preserve"> Spalte. </t>
    </r>
  </si>
  <si>
    <t>Das vierte Argument in der SVERWEIS-Funktion legt fest, ob man nur nach einer genauen Übereinstimmung sucht (Argument FALSCH) oder ob auch ein ähnlicher Wert gefunden wird (Argument WAHR oder es wird weggelassen).</t>
  </si>
  <si>
    <t>Angenommen, du hast eine Tabelle, bei der in der ersten Spalte die Telefondurchwahlen deiner Firma stehen und in den Spalten rechts davon der dazugehörige Name und die Abteilung. Dann kann man mit der SVERWEIS-Funktion nach der Durchwahl suchen und sich z.B. den Namen hinter dieser Telefonnummer ausgeben lassen.</t>
  </si>
  <si>
    <t>=SVERWEIS(103;A2:C7;2;FALSCH)</t>
  </si>
  <si>
    <t>Fischer</t>
  </si>
  <si>
    <t>Sucht nach der Durchwahl 103 (= erstes Argument) in der ersten Spalte des Bereichs A2:C7 (= zweites Argument) und gibt dann den Namen in Spalte 2 (= drittes Argument) aus. Sucht nur nach genauer Übereinstimmung der Durchwahlnummer (= viertes Argument)</t>
  </si>
  <si>
    <t>=SVERWEIS(203;A2:C7;2;FALSCH)</t>
  </si>
  <si>
    <t>Da die Durchwahl 203 in der Tabelle nicht vorhanden ist, gibt die Funktion den Fehlerwert #NV zurück.</t>
  </si>
  <si>
    <t>=SVERWEIS("Meier";A2:C7;3;FALSCH)</t>
  </si>
  <si>
    <t>Buchhaltung</t>
  </si>
  <si>
    <t>Sucht nach "Meier" (= erstes Argument) in der ersten Spalte des Bereichs A2:C7 (= zweites Argument) und gibt dann die Abteilung in Spalte 3 (= drittes Argument) aus. Sucht nur nach genauer Übereinstimmung des Namens (= viertes Argument)</t>
  </si>
  <si>
    <t>Auch wenn die Tabelle zweimal den Namen Meier enthält, wird das Ergebnis immer für den ersten Treffer ausgegeben.</t>
  </si>
  <si>
    <t>=SVERWEIS(B1;A4:C9;3;FALSCH)</t>
  </si>
  <si>
    <t>Vertrieb</t>
  </si>
  <si>
    <t>Das Suchkriterium wird hier nicht direkt eingegeben. Stattdessen wird auf Zelle B1 verwiesen, in der das Suchkriterium steht.</t>
  </si>
  <si>
    <t>HINWEIS 1</t>
  </si>
  <si>
    <r>
      <t xml:space="preserve">Beim SVERWEIS wird immer die </t>
    </r>
    <r>
      <rPr>
        <b/>
        <sz val="11"/>
        <color theme="1"/>
        <rFont val="Calibri"/>
        <family val="2"/>
        <scheme val="minor"/>
      </rPr>
      <t>erste</t>
    </r>
    <r>
      <rPr>
        <sz val="11"/>
        <color theme="1"/>
        <rFont val="Calibri"/>
        <family val="2"/>
        <scheme val="minor"/>
      </rPr>
      <t xml:space="preserve"> Spalte des angegebenen Bereichs durchsucht. Gegebenenfalls muss man also seine Tabelle anders anordnen, wenn sich das Suchkriterium nicht in der ersten Spalte befindet.</t>
    </r>
  </si>
  <si>
    <t>HINWEIS 2</t>
  </si>
  <si>
    <r>
      <t xml:space="preserve">Der SVERWEIS gibt immer die Ergebnisse des </t>
    </r>
    <r>
      <rPr>
        <b/>
        <sz val="11"/>
        <color theme="1"/>
        <rFont val="Calibri"/>
        <family val="2"/>
        <scheme val="minor"/>
      </rPr>
      <t>ersten</t>
    </r>
    <r>
      <rPr>
        <sz val="11"/>
        <color theme="1"/>
        <rFont val="Calibri"/>
        <family val="2"/>
        <scheme val="minor"/>
      </rPr>
      <t xml:space="preserve"> Treffers zurück, selbst wenn das gesuchte Kriterium mehrmals in der Tabelle vorhanden ist.</t>
    </r>
  </si>
  <si>
    <t>HINWEIS 3</t>
  </si>
  <si>
    <r>
      <t xml:space="preserve">Für das vierte Argument in der SVERWEIS-Funktion sollte man in geschätzten 99,9% aller Fälle den Wert FALSCH angeben (d.h. genaue Übereinstimmung). Wenn man das Argument nicht angibt, dann nimmt Excel stattdessen den Wert WAHR an (d.h. nur ungefähre Übereinstimmung), was in den allermeisten Fällen nicht zum gewünschten Ergebnis führen wird.
</t>
    </r>
    <r>
      <rPr>
        <b/>
        <sz val="11"/>
        <color theme="1"/>
        <rFont val="Calibri"/>
        <family val="2"/>
        <scheme val="minor"/>
      </rPr>
      <t>Also einfach merken:</t>
    </r>
    <r>
      <rPr>
        <sz val="11"/>
        <color theme="1"/>
        <rFont val="Calibri"/>
        <family val="2"/>
        <scheme val="minor"/>
      </rPr>
      <t xml:space="preserve">
Als letztes Argument immer FALSCH angeben und man kommt praktisch immer zum richtigen Ergebnis.
(Und wer es ganz genau wissen will, dem empfehle ich dazu die Hilfefunktion zum SVERWEIS in Excel.)</t>
    </r>
  </si>
  <si>
    <t>ÜBUNG 7.9</t>
  </si>
  <si>
    <t>In der nebenstehenden Tabelle stehen zu jedem Namen rechts daneben Vorname und Alter.</t>
  </si>
  <si>
    <t>Alter</t>
  </si>
  <si>
    <t>In der blauen Zelle steht der Name, der als Suchkriterium dienen soll.</t>
  </si>
  <si>
    <t>Schreibe nun in die beiden gelben Zellen die jeweilige SVERWEIS-Funktion, um den Vornamen und das Alter zu dem angegebenen Namen zu ermitteln.</t>
  </si>
  <si>
    <t>Gimli</t>
  </si>
  <si>
    <t>Verwende für das Suchkriterium einen Bezug auf die blaue Zelle.</t>
  </si>
  <si>
    <t>Name:</t>
  </si>
  <si>
    <t>Klicke in das Kästchen, wenn du die richtige Lösung angezeigt bekommen möchtest:</t>
  </si>
  <si>
    <t>Vorname:</t>
  </si>
  <si>
    <t>=SVERWEIS(G513;G506:I511;2;FALSCH)</t>
  </si>
  <si>
    <t>Alter:</t>
  </si>
  <si>
    <t>=SVERWEIS(G513;G506:I511;3;FALSCH)</t>
  </si>
  <si>
    <t>Nachschlagen: =WVERWEIS()</t>
  </si>
  <si>
    <t>Während die oben gezeigte SVERWEIS-Funktion den Bereich spaltenweise durchsucht ("S" für senkrecht), kann man mit der WVERWEIS-Funktion die erste Zeile durchsuchen ("W" für waagrecht). Ansonsten funktioniert der WVERWEIS ähnlich zum SVERWEIS.</t>
  </si>
  <si>
    <t>Der WVERWEIS findet immer dann Anwendung, wenn wir unsere Tabelle nicht von oben nach unten, sondern von links nach rechts organisiert haben. Da es jedoch meistens anders herum ist, kommt der SVERWEIS bedeutend häufiger zum Einsatz.</t>
  </si>
  <si>
    <t>WVERWEIS</t>
  </si>
  <si>
    <t>=WVERWEIS(Suchkriterium; Bereich; Zeile; [Übereinstimmung])</t>
  </si>
  <si>
    <r>
      <t xml:space="preserve">Sucht nach dem Suchkriterium (= erstes Argument) in der ersten Zeile des angegebenen Bereichs (= zweites Argument). Bei einem Treffer wird der Wert in der angegebenen Zeile (= drittes Argument) in derselben Spalte ausgegeben.
Dabei wird von links nach rechts immer nur in der </t>
    </r>
    <r>
      <rPr>
        <b/>
        <sz val="11"/>
        <color theme="1"/>
        <rFont val="Calibri"/>
        <family val="2"/>
        <scheme val="minor"/>
      </rPr>
      <t xml:space="preserve">ersten </t>
    </r>
    <r>
      <rPr>
        <sz val="11"/>
        <color theme="1"/>
        <rFont val="Calibri"/>
        <family val="2"/>
        <scheme val="minor"/>
      </rPr>
      <t>Zeile gesucht.</t>
    </r>
  </si>
  <si>
    <t>Als viertes Argument sollte auch hier immer der Wert FALSCH angegeben werden, um nach einer genauen Übereinstimmung zu suchen. Wenn man das Argument weglässt, nimmt Excel den Wert WAHR an und sucht nur nach einer ungefähren Übereinstimmung, was in den allerseltensten Fällen zu dem gewünschten Ergebnis führt.</t>
  </si>
  <si>
    <t>=WVERWEIS("Ost";A1:E6;5;FALSCH)</t>
  </si>
  <si>
    <t>Sucht in der ersten Zeile nach "Ost" und gibt dann den Wert in der fünften Zeile der gefundenen Spalte aus.</t>
  </si>
  <si>
    <r>
      <t xml:space="preserve">Beim WVERWEIS wird immer die </t>
    </r>
    <r>
      <rPr>
        <b/>
        <sz val="11"/>
        <color theme="1"/>
        <rFont val="Calibri"/>
        <family val="2"/>
        <scheme val="minor"/>
      </rPr>
      <t>erste</t>
    </r>
    <r>
      <rPr>
        <sz val="11"/>
        <color theme="1"/>
        <rFont val="Calibri"/>
        <family val="2"/>
        <scheme val="minor"/>
      </rPr>
      <t xml:space="preserve"> Zeile des angegebenen Bereichs durchsucht. Gegebenenfalls muss man also seine Tabelle anders anordnen, wenn sich das Suchkriterium nicht in der ersten Zeile befindet.</t>
    </r>
  </si>
  <si>
    <r>
      <t xml:space="preserve">Der WVERWEIS gibt immer die Ergebnisse des </t>
    </r>
    <r>
      <rPr>
        <b/>
        <sz val="11"/>
        <color theme="1"/>
        <rFont val="Calibri"/>
        <family val="2"/>
        <scheme val="minor"/>
      </rPr>
      <t>ersten</t>
    </r>
    <r>
      <rPr>
        <sz val="11"/>
        <color theme="1"/>
        <rFont val="Calibri"/>
        <family val="2"/>
        <scheme val="minor"/>
      </rPr>
      <t xml:space="preserve"> Treffers zurück, selbst wenn das gesuchte Kriterium mehrmals in der Tabelle vorhanden ist.</t>
    </r>
  </si>
  <si>
    <r>
      <t xml:space="preserve">Für das vierte Argument in der WVERWEIS-Funktion sollte man in geschätzten 99,9% aller Fälle den Wert FALSCH angeben (d.h. genaue Übereinstimmung). Wenn man das Argument nicht angibt, dann nimmt Excel stattdessen den Wert WAHR an (d.h. nur ungefähre Übereinstimmung), was in den allermeisten Fällen nicht zum gewünschten Ergebnis führen wird.
</t>
    </r>
    <r>
      <rPr>
        <b/>
        <sz val="11"/>
        <color theme="1"/>
        <rFont val="Calibri"/>
        <family val="2"/>
        <scheme val="minor"/>
      </rPr>
      <t>Also einfach merken:</t>
    </r>
    <r>
      <rPr>
        <sz val="11"/>
        <color theme="1"/>
        <rFont val="Calibri"/>
        <family val="2"/>
        <scheme val="minor"/>
      </rPr>
      <t xml:space="preserve">
Als letztes Argument immer FALSCH angeben und man kommt praktisch immer zum richtigen Ergebnis.</t>
    </r>
  </si>
  <si>
    <t>ÜBUNG 7.10</t>
  </si>
  <si>
    <t>Trage in die beiden gelben Zellen die jeweilige WVERWEIS-Funktion ein, um zu dem Land in der blauen Zelle die Einwohner und Fläche zu ermitteln.</t>
  </si>
  <si>
    <t>Barbados</t>
  </si>
  <si>
    <t>Tuvalu</t>
  </si>
  <si>
    <t>Seychellen</t>
  </si>
  <si>
    <t>Samoa</t>
  </si>
  <si>
    <t>Fläche km²</t>
  </si>
  <si>
    <t>Land:</t>
  </si>
  <si>
    <t>Einwohner:</t>
  </si>
  <si>
    <t>=WVERWEIS(G581;F577:J579;2;FALSCH)</t>
  </si>
  <si>
    <t>Fläche:</t>
  </si>
  <si>
    <t>=WVERWEIS(G581;F577:J579;3;FALSCH)</t>
  </si>
  <si>
    <t>Lektion 8:</t>
  </si>
  <si>
    <t>Formatierung</t>
  </si>
  <si>
    <t>8.1</t>
  </si>
  <si>
    <t>8.2</t>
  </si>
  <si>
    <t>8.3</t>
  </si>
  <si>
    <t>8.4</t>
  </si>
  <si>
    <t>8.5</t>
  </si>
  <si>
    <t>8.6</t>
  </si>
  <si>
    <t>8.7</t>
  </si>
  <si>
    <t>8.8</t>
  </si>
  <si>
    <t>8.9</t>
  </si>
  <si>
    <t>8.10</t>
  </si>
  <si>
    <t>Ausrichtung</t>
  </si>
  <si>
    <t>Nachdem wir uns in den vergangenen Lektionen schon ausführlich mit der Eingabe von Daten und dem Umgang mit Formeln und Funktionen beschäftigt haben, widmen wir uns in diesem Kapitel dem Thema "Formatierung", also der optischen Gestaltung unserer Tabellen.</t>
  </si>
  <si>
    <t>Wie du wahrscheinlich schon bemerkt hast, erhalten die Eingaben in die Zellen von Excel automatisch eine bestimmte Ausrichtung: Zahlen (und dazu gehören auch Datums- und Zeitangaben) werden standardmäßig rechtsbündig ausgerichtet, Texteingaben hingegen linksbündig.</t>
  </si>
  <si>
    <t>Dieses Standardverhalten kann man aber je nach Wunsch und Anforderung beliebig beeinflussen. Im Register "Start" gibt es die Werkzeuggruppe "Ausrichtung". Über diese Schaltflächen können sowohl die horizontale Ausrichtung (linksbündig, rechtsbündig, zentriert) als auch die vertikale Ausrichtung (oben, unten, mittig) für jede markierte Zelle verändert werden:</t>
  </si>
  <si>
    <t>Die Änderung der Ausrichtung über diese Schaltflächen bezieht sich immer nur auf die aktuelle Zelle. Sollen mehrere Zellen geändert werden, so müssen sie zuvor markiert werden.</t>
  </si>
  <si>
    <t>Über die folgende Schaltfläche lassen sich sogar noch "exotischere" Ausrichtungen einstellen:</t>
  </si>
  <si>
    <t>Damit sind dann Darstellungen wie diese möglich:</t>
  </si>
  <si>
    <t>ÜBUNG 8.1</t>
  </si>
  <si>
    <t>Verändere in den weißen Zellen die Ausrichtung so, dass die Texte und Zahlen genauso ausgerichtet sind, wie in den grauen Feldern.</t>
  </si>
  <si>
    <t>Bei den gedrehten Zahlen müssen die Drehungen mit horizontalen und/oder vertikalen Ausrichtungen kombiniert werden.</t>
  </si>
  <si>
    <t>Klicke auf die Schaltfläche, um die Lösung
zu sehen:</t>
  </si>
  <si>
    <t>Zellen verbinden</t>
  </si>
  <si>
    <t>In Excel gibt es die Möglichkeit, mehrere Zellen zu einer einzigen zu verbinden. Damit kann z.B. eine Überschrift über mehrere Spalten zentriert werden.</t>
  </si>
  <si>
    <t>Dazu werden zunächst alle Zellen mit der Maus markiert, die miteinander verbunden werden sollen. Danach klickt man im Register "Start" auf die Schaltfläche "Verbinden und zentrieren":</t>
  </si>
  <si>
    <t>1. Markieren:</t>
  </si>
  <si>
    <t>2. Verbinden:</t>
  </si>
  <si>
    <t>3. Ergebnis:</t>
  </si>
  <si>
    <t>Wenn mehrere Zellen, die miteinander verbunden werden sollen, bereits Daten enthalten, dann werden diese Inhalte NICHT zusammengeführt! Stattdessen wird nur der Inhalt aus der ersten Zelle übernommen. Excel gibt einen entsprechenden Hinweis dazu aus:</t>
  </si>
  <si>
    <t>Übrig bleibt damit nur der Inhalt aus der ersten Zelle:</t>
  </si>
  <si>
    <t>Hinter dem kleinen Pfeil rechts neben der Schaltfläche "Verbinden und zentrieren" verbergen sich weitere Menüpunkte, um die Art und Weise noch genauer zu bestimmen, wie Zellen verbunden werden:</t>
  </si>
  <si>
    <t>Verbinden und zentrieren</t>
  </si>
  <si>
    <t>Das ist die Standardfunktion, die wir oben schon beschrieben haben. Alle markierten Zellen werden miteinander verbunden und gleichzeitig wird der Zellinhalt zentriert dargestellt.</t>
  </si>
  <si>
    <t>Verbinden über</t>
  </si>
  <si>
    <t>Diese Option verwendet man, wenn Zellen in mehreren Zeilen miteinander verbunden werden, jedoch nur innerhalb der jeweiligen Zeile.</t>
  </si>
  <si>
    <t>Hätte man stattdessen die drei Zeilen und drei Spalten wie in Punkt 1 markiert und mit "Verbinden und zentrieren" gearbeitet, sähe das Ergebnis anders aus:</t>
  </si>
  <si>
    <t>Auch hier werden Zellen über mehrere Zeilen und/oder Spalten verbunden, jedoch werden sie nicht automatisch zentriert. Stattdessen wird die Standardausrichtung bzw. die in der ersten Zelle eingestellte Ausrichtung übernommen.</t>
  </si>
  <si>
    <t>Zellverbund aufheben</t>
  </si>
  <si>
    <t>Mit dieser Option können zuvor verbundene Zellen wieder getrennt werden.</t>
  </si>
  <si>
    <t>ÜBUNG 8.2</t>
  </si>
  <si>
    <t>Rechts siehst du ein Beispiel für die sogenannte "Eisenhower-Matrix", mit deren Hilfe man Prioritäten bei der Erledigung von Aufgaben setzen kann.</t>
  </si>
  <si>
    <t>Dringlichkeit</t>
  </si>
  <si>
    <t>Wichtigkeit</t>
  </si>
  <si>
    <t>dringend</t>
  </si>
  <si>
    <t>nicht
dringend</t>
  </si>
  <si>
    <t>wichtig</t>
  </si>
  <si>
    <t>nicht
wichtig</t>
  </si>
  <si>
    <t>Trage nun in die weiße Tabelle die fehlenden Überschriften ein und formatiere die Zellen so, dass die Tabelle wie oben aussieht.</t>
  </si>
  <si>
    <t>Verbinde dazu die Zellen und ändere, wenn nötig, auch die Ausrichtung.</t>
  </si>
  <si>
    <t>Schriften</t>
  </si>
  <si>
    <t>Ähnlich, wie in einem Textverarbeitungsprogramm lassen sich auch in Excel verschiedenste Formatierungseinstellungen für die Schriften vornehmen. Dazu gehören Schriftart und -größe, aber auch Hervorhebungen (fett, kurzsiv, unterstrichen) sowie Schriftfarben.</t>
  </si>
  <si>
    <t>Die wichtigsten Einstellungen lassen sich direkt im Menüband im Register "Start" in der Werkzeuggruppe "Schriftart" vornehmen:</t>
  </si>
  <si>
    <t>Über den kleinen Pfeil in der rechten unteren Ecke dieser Werkzeug-Gruppe erreichst du das vollständige Menü mit allen Einstellungsoptionen für die Schriften.</t>
  </si>
  <si>
    <t>Damit lassen sich aus spezielle Effekte, wie z.B. "Durchgestrichen" oder "Hochgestellt" festlegen:</t>
  </si>
  <si>
    <t>Sämtliche Änderungen an den Schrifteinstellungen beziehen sich immer nur auf die aktive Zelle bzw. auf den markierten Zellbereich.</t>
  </si>
  <si>
    <t>ÜBUNG 8.3</t>
  </si>
  <si>
    <t xml:space="preserve">Ändere in der Zelle rechts die Schrift so, dass der Text wie folgt aussieht:
</t>
  </si>
  <si>
    <t>Ändere mich</t>
  </si>
  <si>
    <t>(Schriftart Arial, Schriftfarbe hellblau, Schriftgröße 14, kursiv, doppelt unterstrichen, durchgestrichen)</t>
  </si>
  <si>
    <t>Rahmen</t>
  </si>
  <si>
    <t>Standardmäßig werden in Excel die Zellen mit einem leichten, hellgrauen Rahmen angezeigt. Dieser Rahmen bezieht sich aber nur auf die Bildschirmdarstellung und soll die Orientierung erleichtern.</t>
  </si>
  <si>
    <t>Möchte man hingegen richtige Rahmen verwenden, um bestimmte Zellen hervorzuheben (z.B. für die Gestaltung von Formularen), gibt es im Register "Start" die Funktion der Rahmenlinien:</t>
  </si>
  <si>
    <t>Durch Anklicken der gewünschten Rahmenoption wird die entsprechende Linie für die aktuelle Zelle bzw. den markierten Zellbereich sofort gesetzt. Die jeweils zuletzt gewählte Option wird außerdem direkt im Menüband als Standard übernommen. Damit kann man mit nur einem Klick die Rahmenlinien für weitere Zellen übernehmen, hier z.B. "Rahmen oben und unten":</t>
  </si>
  <si>
    <t>Sollen gleichzeitig unterschiedliche Rahmen oder spezielle Rahmenarten und -farben angewendet werden, empfiehlt sich der unterste Menüpunkt "Weitere Rahmenlinien…":</t>
  </si>
  <si>
    <t>Damit öffnet man das Einstellungsfenster, in dem man ganz gezielt seine Rahmen für jede Zellseite anpassen kann. Dabei geht man wie folgt vor:</t>
  </si>
  <si>
    <t>Und so sieht das Ergebnis für mein Beispiel aus:</t>
  </si>
  <si>
    <t>ÜBUNG 8.4</t>
  </si>
  <si>
    <t>Ändere die Rahmenlinien in der Tabelle rechts so, dass sie wie in dem Beispiel darunter aussehen:</t>
  </si>
  <si>
    <t>So soll es aussehen:</t>
  </si>
  <si>
    <t>Markiere zuerst alle 9 weißen Felder und rufe danach den Menüpunkt für die weiteren Rahmenlinien auf.</t>
  </si>
  <si>
    <t>Ausfüllen</t>
  </si>
  <si>
    <t>Neben den Schriftarten und -farben, die sich ja auf die Zelleninhalte beziehen, lassen sich auch die Zellen selbst optisch ansprechender gestalten. Dazu kann man diese entweder mit Füllfarben einfärben oder aber Hintergrundmuster oder spezielle Fülleffekte verwenden.</t>
  </si>
  <si>
    <t>Füllfarben</t>
  </si>
  <si>
    <t>Die Füllfarben für den Zellhintergrund verbergen sich im Register "Start" hinter dem Symbol mit dem Farbtopf:</t>
  </si>
  <si>
    <t>Auch hier gilt wieder, dass die ausgewählte Farbe nur auf die aktive Zelle bzw. den markierten Zellbereich übernommen wird.</t>
  </si>
  <si>
    <t>Wem die Palette der angebotenen Farben nicht ausreicht, kann über den letzten Menüpunkt "Weitere Farben" zusätzliche Farben auswählen oder definieren.</t>
  </si>
  <si>
    <t>Fülleffekte</t>
  </si>
  <si>
    <t>Noch ausgefeiltere Effekte erreicht man über das kleine Pfeilsymbol in der rechten unteren Ecke der Werkzeug-Gruppe "Schriftart":</t>
  </si>
  <si>
    <t>Hier erhält man im Register "Ausfüllen" Zugriff auf die speziellen Fülleffekte:</t>
  </si>
  <si>
    <t>Über die Kombination von zwei Farben und der Auswahl einer Schattierungsart sind der Phantasie kaum Grenzen gesetzt.</t>
  </si>
  <si>
    <t>Hintergrundmuster</t>
  </si>
  <si>
    <t>Ebenfalls im gleichen Auswahlfenster können verschiedene Hintergrundmuster eingestellt und die Muster dabei obendrein noch mit eigenen Farben versehen werden:</t>
  </si>
  <si>
    <t>ÜBUNG 8.5</t>
  </si>
  <si>
    <t>Ändere die Zellenformatierung für die beiden weißen Zellen so, dass sie wie im Beispiel darunter aussehen.</t>
  </si>
  <si>
    <t>Die erste Zelle wird über Fülleffekte gestaltet, die zweite über Musterfarbe und Musterformat</t>
  </si>
  <si>
    <t>Zellschutz</t>
  </si>
  <si>
    <t>Wenn nicht besondere Vorkehrungen getroffen werden, sind in Excel erst einmal alle Zellen änderbar. Möchte man jedoch verhindern, dass bestimmte Zellen versehentlich geändert oder überschrieben werden, sind dazu zwei Dinge notwendig.</t>
  </si>
  <si>
    <t>1. Zellschutz</t>
  </si>
  <si>
    <t>Auch wenn es zunächst nicht so aussieht, hat jede Zelle in Excel standardmäßig den Zellschutz aktiviert. Dies kann man wie folgt überprüfen:</t>
  </si>
  <si>
    <t>Rechtsklick auf die betroffene Zelle ausführen</t>
  </si>
  <si>
    <t>Option "Zellen formatieren…" auswählen:</t>
  </si>
  <si>
    <t>Im Register "Schutz" ist die Option "Gesperrt" aktiviert:</t>
  </si>
  <si>
    <t>Hier wird man aber auch darauf hingewiesen, dass der Zellschutz erst wirksam wird, wenn auch das Blatt geschützt wird.</t>
  </si>
  <si>
    <t>2. Blatt schützen</t>
  </si>
  <si>
    <t>Im Register "Überprüfen" gibt es die Schaltfläche "Blatt schützen":</t>
  </si>
  <si>
    <t>Mit einem Klick darauf legt man fest, dass das Arbeitsblatt geschützt wird. Wenn gewünscht, kann man mit der Angabe eines Kennwortes verhindern, dass der Blattschutz von Unbefugten wieder entfernt wird:</t>
  </si>
  <si>
    <t>Und bei Bedarf kann man außerdem genau festlegen, welche Änderungen Blattschutz möglich sein soll. Dazu klickt man einfach die gewünschten Optionen, wie oben dargestellt, an.</t>
  </si>
  <si>
    <t>Wenn man ein Kennwort vergibt, sollte man dieses auf keinen Fall vergessen, da man ansonsten selbst den Blattschutz auch nicht mehr aufheben kann!</t>
  </si>
  <si>
    <t>Jeder Versuch, eine geschützte Zelle zu ändern, führt bei aktiviertem Blattschutz zu folgender Fehlermeldung:</t>
  </si>
  <si>
    <t>Ein erneuter Klick auf die Schaltfläche hebt den Blattschutz wieder auf (sofern kein Passwort bestimmt wurde):</t>
  </si>
  <si>
    <t>Möchte man zulassen, dass bei aktiviertem Blattschutz bestimmte Zellen änderbar bleiben, so muss vorher das "Gesperrt"-Häkchen für diese Zellen entfernt werden, bevor der Blattschutz aktiviert wird: Rechtsklick auf die Zelle, dann "Zellen  formatieren..." Im Register "Schutz" muss der Haken "Gesperrt" entfernt werden.</t>
  </si>
  <si>
    <t>ÜBUNG 8.6</t>
  </si>
  <si>
    <t>Sorge dafür, dass in der Tabelle rechts nur die weißen Zellen verändert werden können. Passe dazu den Zellschutz an und aktiviere anschließend den Blattschutz. Überprüfe danach deine Einstellungen, indem du versuchst, jede Zelle zu ändern.</t>
  </si>
  <si>
    <t>Stück</t>
  </si>
  <si>
    <t>Prod. A</t>
  </si>
  <si>
    <t>Prod. B</t>
  </si>
  <si>
    <t>Prod. C</t>
  </si>
  <si>
    <t>Summe</t>
  </si>
  <si>
    <t>Du kannst den Zellschutz für mehrere Zellen gleichzeitig verändern, wenn du diese Zellen vorher markierst.</t>
  </si>
  <si>
    <t>Notizen</t>
  </si>
  <si>
    <t>Excel-Tabellen und Formeln können manchmal ganz schön komplex werden. Und dann verliert man schnell den Überblick. Ein Mittel, um genau das zu verhindern, sind Notizen.</t>
  </si>
  <si>
    <t>Man kann einzelne Zellen mit Notizen versehen und darin Erläuterungen oder Hinweise für sich oder andere speichern.</t>
  </si>
  <si>
    <t>Notizen einfügen</t>
  </si>
  <si>
    <t>Um eine neue Notiz zu erstellen, macht man mit der Maus einen Rechtsklick auf die gewünschte Zelle und wählt den Menüpunkt "Neue Notiz" aus:</t>
  </si>
  <si>
    <t>Alternativ können Notizen auch über das Menüband eingefügt werden. Im Register "Überprüfen" gibt es dazu die Schaltfläche "Notizen":</t>
  </si>
  <si>
    <t>Durch Anklicken und Ziehen der kleine Quadrate am Rand des Notizfeldes lässt sich dieses in der Größe oder Position verändern:</t>
  </si>
  <si>
    <t>Die Notiz wird standardmäßig ausgeblendet und nur angezeigt, sobald man die Maus über die Zelle bewegt. Lediglich ein kleiner roter Punkt in der rechten oberen Ecke der Zelle weist auf die Notiz hin:</t>
  </si>
  <si>
    <t>Notizen ein- und ausblenden.</t>
  </si>
  <si>
    <t>Es gibt auch die Möglichkeit, die Notizen dauerhaft oder auch nur zeitweise einzuschalten, so dass sie ständig sichtbar sind. Dazu klickt man wieder mit der rechten Maustaste auf die Zelle mit der Notiz und wählt die Option "Notiz ein-/ausblenden":</t>
  </si>
  <si>
    <t>Dies bezieht sich jedoch nur auf die Notiz in der momentan aktiven Zelle. Sollen sämtliche Notizen ein- oder ausgeblendet werden, macht man diese über das Menüband:</t>
  </si>
  <si>
    <t>Ein erneuter Klick auf die gleiche Schaltfläche blendet sämtliche Notizen wieder aus:</t>
  </si>
  <si>
    <t>Notizen bearbeiten</t>
  </si>
  <si>
    <t>Um eine Notiz zu verändern, gibt es verschieden Möglichkeiten. Entweder, man blendet die Notizen so wie zuvor beschrieben ein und klickt dann in das jeweilige Notizfeld.</t>
  </si>
  <si>
    <t>Oder man macht einen Rechtsklick auf eine Zelle, die eine Notiz enthält, und wählt die Option "Notiz bearbeiten":</t>
  </si>
  <si>
    <t>Notizen löschen</t>
  </si>
  <si>
    <t>Um eine Notiz komplett zu entfernen, gibt es den Menüpunkt "Notiz löschen":</t>
  </si>
  <si>
    <t>Und auch hier kann alternativ wieder die entsprechende Schaltfläche im "Überprüfen"-Register verwendet werden:</t>
  </si>
  <si>
    <t>ÜBUNG 8.7</t>
  </si>
  <si>
    <t>Hinter einigen der Zellen rechts verbergen sich Notizen.</t>
  </si>
  <si>
    <r>
      <t xml:space="preserve">Passe die Einstellungen so an, dass </t>
    </r>
    <r>
      <rPr>
        <u/>
        <sz val="11"/>
        <color theme="1"/>
        <rFont val="Calibri"/>
        <family val="2"/>
        <scheme val="minor"/>
      </rPr>
      <t>alle</t>
    </r>
    <r>
      <rPr>
        <sz val="11"/>
        <color theme="1"/>
        <rFont val="Calibri"/>
        <family val="2"/>
        <scheme val="minor"/>
      </rPr>
      <t xml:space="preserve"> Notizen dauerhaft angezeigt werden.</t>
    </r>
  </si>
  <si>
    <t>Die notwendigen Einstellungen findest du oben im Menüband im Register "Überprüfen"</t>
  </si>
  <si>
    <t>Zeilenhöhe</t>
  </si>
  <si>
    <t>Wenn man eine neue Arbeitmappe in Excel öffnet, haben alle Zeilen standardmäßig die gleiche Zeilenhöhe. Manchmal möchte man jedoch aus optischen Gründen bestimmte Zeilen höher oder niedriger darstellen oder vielleicht sogar ganz ausblenden. Excel bietet dazu unterschiedliche Wege an:</t>
  </si>
  <si>
    <t>Möglichkeit 1:</t>
  </si>
  <si>
    <t>Man bewegt die Maus nach links zwischen zwei Zeilennummern, bis der Mauszeiger so aussieht:</t>
  </si>
  <si>
    <t>Dann verändert man die Zeilenhöhe, indem man bei gedrückter linker Maustaste die Maus nach unten (oder oben) zieht, bis die gewünschte Höhe erreicht ist:</t>
  </si>
  <si>
    <t>Möglichkeit 2:</t>
  </si>
  <si>
    <t>Man markiert die gewünschte Zeile, indem man links auf die Zeilennummer klickt:</t>
  </si>
  <si>
    <t>Nun kann man über einen Rechtsklick das Kontextmenü aufrufen und dort die Option "Zeilenhöhe…" auswählen:</t>
  </si>
  <si>
    <t>Im folgenden Fenster gibt man dann die gewünschte Höhe ein:</t>
  </si>
  <si>
    <t>Möglichkeit 3:</t>
  </si>
  <si>
    <t>Im Start-Menü gibt es die Schaltfläche "Format". Dort kann man ebenfalls die gewünschte Zeilenhöhe einstellen:</t>
  </si>
  <si>
    <t>Zeile komplett ausblenden:</t>
  </si>
  <si>
    <t>Soll eine Zeile aus irgendeinem Grund nicht angezeigt werden (ohne dass man sie jedoch löschen möchte), kann man sie einfach ausblenden. Dazu wird die betreffende Zeile durch einen Klick links auf die Zeilennummer zunächst markiert:</t>
  </si>
  <si>
    <t>Anschließend ruft man über einen Rechtsklick mit der Maus das Kontextmenü auf und wählt die Option "Ausblenden":</t>
  </si>
  <si>
    <t>Wie man sieht, ist die Zeile 4 nun ausgeblendet (nicht jedoch gelöscht!)</t>
  </si>
  <si>
    <t>Zeile wieder einblenden:</t>
  </si>
  <si>
    <t>Eine ausgeblendete Zeile kann man wieder einblenden, indem man die Zeile davor und danach markiert, so dass die ausgeblendet Zeile dazwischen liegt:</t>
  </si>
  <si>
    <t>Anschließend ruft man über einen Rechtsklick mit der Maus das Kontextmenü auf und wählt die Option "Einblenden":</t>
  </si>
  <si>
    <t>ÜBUNG 8.8</t>
  </si>
  <si>
    <t>1. Verändere die Zeilenhöhe so, dass die Zahlen in der gelben Zeile gut lesbar sind:</t>
  </si>
  <si>
    <t>2. Blende die blaue Zeile vollständig aus:</t>
  </si>
  <si>
    <t>3. Zwischen den beiden weißen Zeilen verbirgt sich eine weitere Zeile.</t>
  </si>
  <si>
    <t>Eingeblendet</t>
  </si>
  <si>
    <t>Blende diese verborgene Zeile ein:</t>
  </si>
  <si>
    <t>Spaltenbreite</t>
  </si>
  <si>
    <t>Genauso, wie man die Zeilenhöhe in einer Excel-Tabelle beliebig anpassen kann, lässt sich auch die Spaltenbreite verändern.</t>
  </si>
  <si>
    <t>Die Vorgehensweise dazu ist analog zu den Zeilen</t>
  </si>
  <si>
    <t>Man bewegt die Maus oben zwischen zwei Spalten-Buchstaben, bis der Mauszeiger so aussieht:</t>
  </si>
  <si>
    <t>Dann verändert man die Spaltenbreite, indem man bei gedrückter linker Maustaste die Maus nach rechts (oder links) zieht, bis die gewünschte Breite erreicht ist:</t>
  </si>
  <si>
    <t>Man markiert die gewünschte Spalte, indem man oben auf den Buchstaben klickt:</t>
  </si>
  <si>
    <t>Nun kann man über einen Rechtsklick das Kontextmenü aufrufen und dort die Option "Spaltenbreite…" auswählen:</t>
  </si>
  <si>
    <t>Im folgenden Fenster gibt man dann die gewünschte Breite ein:</t>
  </si>
  <si>
    <t>Im Start-Menü gibt es die Schaltfläche "Format". Dort kann man ebenfalls die gewünschte Spaltenbreite einstellen:</t>
  </si>
  <si>
    <t>Spalte komplett ausblenden:</t>
  </si>
  <si>
    <t>Soll eine Spalte aus irgendeinem Grund nicht angezeigt werden (ohne dass man sie jedoch löschen möchte), kann man sie einfach ausblenden. Dazu wird die betreffende Spalte durch einen Klick links auf den Buchstaben zunächst markiert:</t>
  </si>
  <si>
    <t>Wie man sieht, ist die Spalte C nun ausgeblendet (nicht jedoch gelöscht!)</t>
  </si>
  <si>
    <t>Spalte wieder einblenden:</t>
  </si>
  <si>
    <t>Eine ausgeblendete Spalte kann man wieder einblenden, indem man die Spalten davor und danach markiert, so dass die ausgeblendet Spalte dazwischen liegt:</t>
  </si>
  <si>
    <t>ÜBUNG 8.9</t>
  </si>
  <si>
    <t>Zwischen den beiden weißen Spalten verbirgt sich eine weitere Spalte.</t>
  </si>
  <si>
    <t>Blende diese verborgene Spalte ein:</t>
  </si>
  <si>
    <t>C</t>
  </si>
  <si>
    <t>Registerfarbe</t>
  </si>
  <si>
    <t>Wie Du in diesem Kurs schon gesehen hast, können auch die Registerkarten für die einzelnen Arbeitsblätter einer Tabelle eingefärbt werden:</t>
  </si>
  <si>
    <t>Die Schaltfläche "Format" im Menü "Start" bietet dazu den Eintrag "Registerfarbe":</t>
  </si>
  <si>
    <t>Anschließend wählt man die gewünschte Farbe aus:</t>
  </si>
  <si>
    <t>Führe mit der Maus einen Rechtsklick direkt auf das gewünschte Registerblatt aus. Im Kontextmenü kann dann die Option "Registerfarbe" ausgewählt werden:</t>
  </si>
  <si>
    <t>ÜBUNG 8.10</t>
  </si>
  <si>
    <t>Ändere die Registerfarbe des aktuellen Arbeitsblatts in eine Farbe deiner Wahl.</t>
  </si>
  <si>
    <t>Lektion 9:</t>
  </si>
  <si>
    <t>Arbeiten mit Tabellen</t>
  </si>
  <si>
    <t>9.1</t>
  </si>
  <si>
    <t>9.2</t>
  </si>
  <si>
    <t>9.3</t>
  </si>
  <si>
    <t>9.4</t>
  </si>
  <si>
    <t>9.5</t>
  </si>
  <si>
    <t>9.6</t>
  </si>
  <si>
    <t>9.7</t>
  </si>
  <si>
    <t>9.8</t>
  </si>
  <si>
    <t>9.9</t>
  </si>
  <si>
    <t>9.10</t>
  </si>
  <si>
    <t>Zellen einfügen</t>
  </si>
  <si>
    <t>Hat man eine Excel-Tabelle erstellt, kann es manchmal notwendig sein, nachträglich Zellen innerhalb der Tabelle einzufügen. Dabei kann man unterscheiden, ob man einzelne Zellen oder gleich ganze Zeilen bzw. Spalten einfügen möchte.</t>
  </si>
  <si>
    <t>1. Stelle dazu die aktive Zelle an die Stelle, an der die Zelle eingefügt werden soll.</t>
  </si>
  <si>
    <t>2. Klicke dann mit der rechten Maustaste auf diese Zelle und wähle aus dem Kontextmenü die Option "Zellen einfügen...":</t>
  </si>
  <si>
    <t>3. Entscheide im folgenden Dialogfenster, auf welche Art und Weise deine Zelle(n) eingefügt werden soll(en):</t>
  </si>
  <si>
    <t>Zellen nach rechts verschieben</t>
  </si>
  <si>
    <t>Verschiebt meine aktive Zelle und alle Zellen rechts davon um eine weitere Zelle nach rechts:</t>
  </si>
  <si>
    <t>Zellen nach unten verschieben</t>
  </si>
  <si>
    <t>Verschiebt meine aktive Zelle und alle Zellen darunter um eine weitere Zelle nach unten:</t>
  </si>
  <si>
    <t>Ganze Zeile</t>
  </si>
  <si>
    <t>Fügt oberhalb der aktiven Zelle eine leere Zeile ein und schiebt damit alle anderen Zellen eine Zeile nach unten:</t>
  </si>
  <si>
    <t>Ganze Spalte</t>
  </si>
  <si>
    <t>Fügt links von der aktiven Zelle eine leere Spalte ein und schiebt damit alle anderen Zellen eine Spalte nach rechts:</t>
  </si>
  <si>
    <t>ÜBUNG 9.1</t>
  </si>
  <si>
    <t>Du sollst in einer vorbereiteten Tabelle einzelne Zellen, ganze Zeilen oder ganze Spalten einfügen.</t>
  </si>
  <si>
    <t>Klicke auf die Schaltfläche, um zur Übungstabelle zu kommen:</t>
  </si>
  <si>
    <t>Zellen löschen</t>
  </si>
  <si>
    <t>Genauso einfach, wie man einzelne Zellen, ganze Zeilen oder Spalten einfügt, kann man sie auch wieder löschen</t>
  </si>
  <si>
    <t>1. Stelle dazu die aktive Zelle an die Stelle, an der die Zelle, Zeile oder Spalte gelöscht werden soll.</t>
  </si>
  <si>
    <t>2. Klicke dann mit der rechten Maustaste auf diese Zelle und wähle aus dem Kontextmenü die Option "Zellen löschen...":</t>
  </si>
  <si>
    <t>3. Entscheide im folgenden Dialogfenster, auf welche Art und Weise deine Zelle(n) gelöscht werden soll(en):</t>
  </si>
  <si>
    <t>Zellen nach links verschieben</t>
  </si>
  <si>
    <t>Löscht die aktive Zelle und verschiebt alle Zellen, die rechts daneben liegen, um eine Zelle nach links:</t>
  </si>
  <si>
    <t>Zellen nach oben verschieben</t>
  </si>
  <si>
    <t>Löscht die aktive Zelle und verschiebt alle Zellen, die unterhalb davon liegen, um eine Zelle nach oben:</t>
  </si>
  <si>
    <t>Löscht die komplette Zeile, auf der der Cursor steht und zieht die darunterliegenden Zeilen nach oben:</t>
  </si>
  <si>
    <t>Löscht die komplette Spalte, auf der der Cursor steht und zieht die rechts davon liegenden Spalten nach links:</t>
  </si>
  <si>
    <t>ÜBUNG 9.2</t>
  </si>
  <si>
    <t>Du sollst in einer vorbereiteten Tabelle einzelne Zellen, ganze Zeilen oder ganze Spalten löschen.</t>
  </si>
  <si>
    <t>Sortieren</t>
  </si>
  <si>
    <t>Die einzelnen Zeilen einer Tabelle liegen nicht immer in der Reihenfolge vor, wie man es gerne hätte. Mit wenigen Klicks lässt sich eine Tabelle aber problemlos nach verschiedenen Kriterien sortieren.</t>
  </si>
  <si>
    <t>Die dazu benötigten Funktionen befinden sich in der Registerkarte "Daten" in der Werkzeuggruppe "Sortieren und Filtern":</t>
  </si>
  <si>
    <t>Sortieren nach einer Spalte</t>
  </si>
  <si>
    <t>Die folgende Beispieltabelle ist momentan alphabetisch nach dem Land sortiert. Um die Sortierung absteigend nach Einwohnerzahl vorzunehmen (d.h. das Land mit den meisten Einwohnern zuerst), geht man wie folgt vor:</t>
  </si>
  <si>
    <t>1. Die aktive Zelle auf die Überschrift "Einwohnerzahl" stellen (alternativ kann man sie auch auf irgendeine andere Zelle in der Spalte mit der Einwohnerzahl stellen):</t>
  </si>
  <si>
    <r>
      <t xml:space="preserve">2. Dann im Register "Daten" die Schaltfläche          für das </t>
    </r>
    <r>
      <rPr>
        <u/>
        <sz val="11"/>
        <color theme="1"/>
        <rFont val="Calibri"/>
        <family val="2"/>
        <scheme val="minor"/>
      </rPr>
      <t>ab</t>
    </r>
    <r>
      <rPr>
        <sz val="11"/>
        <color theme="1"/>
        <rFont val="Calibri"/>
        <family val="2"/>
        <scheme val="minor"/>
      </rPr>
      <t>steigende Sortieren klicken:</t>
    </r>
  </si>
  <si>
    <t>Und schon ist die Tabelle absteigend nach Einwohnerzahl sortiert:</t>
  </si>
  <si>
    <r>
      <t xml:space="preserve">Für eine </t>
    </r>
    <r>
      <rPr>
        <u/>
        <sz val="11"/>
        <color theme="1"/>
        <rFont val="Calibri"/>
        <family val="2"/>
        <scheme val="minor"/>
      </rPr>
      <t>auf</t>
    </r>
    <r>
      <rPr>
        <sz val="11"/>
        <color theme="1"/>
        <rFont val="Calibri"/>
        <family val="2"/>
        <scheme val="minor"/>
      </rPr>
      <t>steigende Sortierung (d.h. die kleinste Einwohnerzahl zuerst) hätten wir die Schaltfläche            verwendet.</t>
    </r>
  </si>
  <si>
    <t>ÜBUNG 9.3.1</t>
  </si>
  <si>
    <r>
      <t xml:space="preserve">Sortiere die nebenstehende Tabelle </t>
    </r>
    <r>
      <rPr>
        <u/>
        <sz val="11"/>
        <color theme="1"/>
        <rFont val="Calibri"/>
        <family val="2"/>
        <scheme val="minor"/>
      </rPr>
      <t>auf</t>
    </r>
    <r>
      <rPr>
        <sz val="11"/>
        <color theme="1"/>
        <rFont val="Calibri"/>
        <family val="2"/>
        <scheme val="minor"/>
      </rPr>
      <t xml:space="preserve">steigend nach </t>
    </r>
    <r>
      <rPr>
        <u/>
        <sz val="11"/>
        <color theme="1"/>
        <rFont val="Calibri"/>
        <family val="2"/>
        <scheme val="minor"/>
      </rPr>
      <t>Fläche</t>
    </r>
    <r>
      <rPr>
        <sz val="11"/>
        <color theme="1"/>
        <rFont val="Calibri"/>
        <family val="2"/>
        <scheme val="minor"/>
      </rPr>
      <t>.</t>
    </r>
  </si>
  <si>
    <t>Fläche</t>
  </si>
  <si>
    <t>Kiel</t>
  </si>
  <si>
    <t xml:space="preserve">Klicke in das Kästchen, um den Lösungsweg zu zeigen </t>
  </si>
  <si>
    <t>Moers</t>
  </si>
  <si>
    <t>Erfurt</t>
  </si>
  <si>
    <t>Leipzig</t>
  </si>
  <si>
    <t>Lösungsweg:</t>
  </si>
  <si>
    <t>Duisburg</t>
  </si>
  <si>
    <t>Mainz</t>
  </si>
  <si>
    <t>1. Aktive Zelle auf die Überschrift "Fläche" stellen</t>
  </si>
  <si>
    <t>Ulm</t>
  </si>
  <si>
    <t>2. Im Menü das Register "Daten" wählen, dann die Schaltfläche "A-&gt;Z" klicken</t>
  </si>
  <si>
    <t>Bonn</t>
  </si>
  <si>
    <t>Dieses einfache Vorgehen kann nur angewendet werden, wenn die Tabelle zusammenhängend ist, d.h. wenn sich keine leeren Spalten oder leeren Zeilen innerhalb des zu sortierenden Bereichs befinden. In diesem Fall muss der zu sortierende Bereich erst vollständig markiert werden.</t>
  </si>
  <si>
    <t>Sortieren nach mehreren Spalten</t>
  </si>
  <si>
    <t>Soll einen Sortierung gleichzeitig nach mehreren Spalten vorgenommen werden, ist ein anderes Vorgehen notwendig. 
Im folgenden Beispiel wollen wir die Tabelle nach diesen beiden Kriterien sortieren:</t>
  </si>
  <si>
    <r>
      <t xml:space="preserve">- alphabetisch </t>
    </r>
    <r>
      <rPr>
        <u/>
        <sz val="11"/>
        <color theme="1"/>
        <rFont val="Calibri"/>
        <family val="2"/>
        <scheme val="minor"/>
      </rPr>
      <t>auf</t>
    </r>
    <r>
      <rPr>
        <sz val="11"/>
        <color theme="1"/>
        <rFont val="Calibri"/>
        <family val="2"/>
        <scheme val="minor"/>
      </rPr>
      <t xml:space="preserve">steigend nach </t>
    </r>
    <r>
      <rPr>
        <u/>
        <sz val="11"/>
        <color theme="1"/>
        <rFont val="Calibri"/>
        <family val="2"/>
        <scheme val="minor"/>
      </rPr>
      <t>Kontinent</t>
    </r>
  </si>
  <si>
    <r>
      <t xml:space="preserve">- innerhalb des Kontinents </t>
    </r>
    <r>
      <rPr>
        <u/>
        <sz val="11"/>
        <color theme="1"/>
        <rFont val="Calibri"/>
        <family val="2"/>
        <scheme val="minor"/>
      </rPr>
      <t>ab</t>
    </r>
    <r>
      <rPr>
        <sz val="11"/>
        <color theme="1"/>
        <rFont val="Calibri"/>
        <family val="2"/>
        <scheme val="minor"/>
      </rPr>
      <t xml:space="preserve">steigend nach </t>
    </r>
    <r>
      <rPr>
        <u/>
        <sz val="11"/>
        <color theme="1"/>
        <rFont val="Calibri"/>
        <family val="2"/>
        <scheme val="minor"/>
      </rPr>
      <t>Einwohnerzahl</t>
    </r>
    <r>
      <rPr>
        <sz val="11"/>
        <color theme="1"/>
        <rFont val="Calibri"/>
        <family val="2"/>
        <scheme val="minor"/>
      </rPr>
      <t xml:space="preserve"> </t>
    </r>
  </si>
  <si>
    <t>1. Wir stellen die aktive Zelle irgendwo innerhalb der zu sortierenden Tabelle (es spielt keine Rolle, wo genau), z.B. auf die Überschrift "Land". Wichtig ist nur, das sich die aktive Zelle in der Tabelle befindet.</t>
  </si>
  <si>
    <t>2. Wir wählen im Menüband das Register "Daten" und klicken dort auf die große Schaltfläche "Sortieren":</t>
  </si>
  <si>
    <t>3. Im folgenden Fenster geben wir zunächst das erste Sortierkriterium. Dazu wählen wir im ersten Feld aus der Auswahlliste die Spalte "Kontinent" aus:</t>
  </si>
  <si>
    <t>Die beiden Felder "Sortieren nach" und "Reihenfolge" können wir unverändert übernehmen.</t>
  </si>
  <si>
    <t>4. Da wir ein weiteres Sortierkriterium haben, nämlich die Einwohnerzahl, fügen wir eine weitere Ebene hinzu:</t>
  </si>
  <si>
    <t>5. Nun haben wir eine zweite Zelle, in der wir im ersten Feld die Spalte "Einwohnerzahl" auswählen und als Reihenfolge "Nach Größe (absteigend)" angeben:</t>
  </si>
  <si>
    <t>Nach einem Klick auf "OK" wird die Tabelle wie gewünscht sortiert:</t>
  </si>
  <si>
    <t>ÜBUNG 9.3.2</t>
  </si>
  <si>
    <t>Sortiere die nebenstehende Tabelle nach folgenden Kriterien:</t>
  </si>
  <si>
    <t>PLZ</t>
  </si>
  <si>
    <t>B.-Land</t>
  </si>
  <si>
    <t>- nach Bundesland (aufsteigend)</t>
  </si>
  <si>
    <t>Aßlar</t>
  </si>
  <si>
    <t>35614</t>
  </si>
  <si>
    <t>Hessen</t>
  </si>
  <si>
    <t>- innerhalb des Bundeslandes nach Stadt (aufsteigend)</t>
  </si>
  <si>
    <t>Zwickau</t>
  </si>
  <si>
    <t>08056</t>
  </si>
  <si>
    <t>Sachsen</t>
  </si>
  <si>
    <t>Hof</t>
  </si>
  <si>
    <t>95028</t>
  </si>
  <si>
    <t>Bayern</t>
  </si>
  <si>
    <t>Klicke in das Kästchen, um den Lösungsweg zu zeigen:</t>
  </si>
  <si>
    <t>Jena</t>
  </si>
  <si>
    <t>07743</t>
  </si>
  <si>
    <t>Thüringen</t>
  </si>
  <si>
    <t>Arnstein</t>
  </si>
  <si>
    <t>97450</t>
  </si>
  <si>
    <t>Bamberg</t>
  </si>
  <si>
    <t>96047</t>
  </si>
  <si>
    <t>Bensheim</t>
  </si>
  <si>
    <t>64625</t>
  </si>
  <si>
    <t>1. Aktive Zelle in die Tabelle stellen (z.B. auf die Überschrift "Stadt")</t>
  </si>
  <si>
    <t>Darmstadt</t>
  </si>
  <si>
    <t>64283</t>
  </si>
  <si>
    <t>2. Im Menü das Register "Daten" wählen, dann die Schaltfläche 
"Sortieren" klicken</t>
  </si>
  <si>
    <t>Ellingen</t>
  </si>
  <si>
    <t>91792</t>
  </si>
  <si>
    <t>Ellrich</t>
  </si>
  <si>
    <t>99755</t>
  </si>
  <si>
    <t>3. Erstes Kriterium eingeben: Im ersten Feld den Wert "B.-Land" wählen</t>
  </si>
  <si>
    <t>Fulda</t>
  </si>
  <si>
    <t>36037</t>
  </si>
  <si>
    <t>4. Schaltlfäche "Ebene hinzufügen" klicken</t>
  </si>
  <si>
    <t>Geithain</t>
  </si>
  <si>
    <t>04643</t>
  </si>
  <si>
    <t>5. In der neuen Zeile im ersten Feld den Wert "Stadt" auswählen und 
dann auf "OK" klicken.</t>
  </si>
  <si>
    <t>Filtern</t>
  </si>
  <si>
    <t>Ein sehr hilfreiches Mittel, um in großen Tabellen die Übersicht zu bewahren, ist das Anwenden von sogenannten Filtern.</t>
  </si>
  <si>
    <t>Damit werden nur noch die Zeilen angezeigt, die den Filterkriterien entsprechen. Alles andere wird ausgeblendet.</t>
  </si>
  <si>
    <t>Die Filterfunktionen befindet sich ebenfalls in der Registerkarte "Daten" in der Werkzeuggruppe "Sortieren und Filtern":</t>
  </si>
  <si>
    <t>Filtern nach einem oder mehreren Kriterien</t>
  </si>
  <si>
    <t>Die folgende Beispieltabelle soll auf den Kontinent "Europa" und dort auf das Land "Deutschland" gefiltert werden:</t>
  </si>
  <si>
    <t>1. Wir stellen die aktive Zelle irgendwo innerhalb der Tabelle, z.B. auf die Überschrift "Land" und klicken dann im Register "Daten" auf die Schaltfläche "Filtern":</t>
  </si>
  <si>
    <t>Dadurch erscheint neben jeder Spaltenüberschrift ein Pfeilsymbol, der sogenannten "Autofilter".</t>
  </si>
  <si>
    <t>2. Wir klicken auf das Pfeilsymbol rechts neben der Spaltenüberschrift "Kontinent". Es öffnet sich ein Fenster, in welchem alle Werte aufgelistet sind, die in dieser Spalte vorhanden sind. Da standardmäßig auch alle Kontinente angezeigt werden, ist jeder Eintrag vorne mit einem Häkchen versehen:</t>
  </si>
  <si>
    <t>3. Da wir nur Europa sehen möchten, entfernen wir von allen anderen Kontinenten das Häkchen:</t>
  </si>
  <si>
    <t>Nach einem Klick auf "OK" sind bis auf die europäischen alle anderen Einträge ausgeblendet:</t>
  </si>
  <si>
    <t>Dass auf die Tabelle ein Filter angewendet wurde, erkennt man an zwei Dingen:</t>
  </si>
  <si>
    <t>- die Zeilennummern links sind blau eingefärbt</t>
  </si>
  <si>
    <t>- an der gefilterten Spaltenüberschrift erscheint anstelle des Pfeils ein anderes Filtersymbol.</t>
  </si>
  <si>
    <t>4. Nun filtern wir zusätzlich in der Spalte "Land" nach "Deutschland". Da wir bereits auf dem Kontinent einen Filter gesetzt haben, werden in der Spalte "Land" nur noch europäische Länder angezeigt:</t>
  </si>
  <si>
    <t>5. Da wir nur nach Deutschland filtern wollen, müssen von allen anderen Ländern die Häkchen entfernt werden. Das geht am schnellsten, in dem man erst den Eintrag "(Alles auswählen)" anklickt. Dieser wirkt wie ein An- und Ausschalter: Einmal Anklicken entfernt sämtliche Häkchen, ein zweites Mal anklicken setzt alle Häkchen. Anschließend wählen wir noch "Deutschland" und klicken auf "OK":</t>
  </si>
  <si>
    <t>Und schon werden nur noch Einträge aus Deutschland angezeigt. Außerdem ist jetzt auch neben der Spaltenüberschrift "Land" das Filtersymbol zu sehen:</t>
  </si>
  <si>
    <t>Wenn Filter angewendet werden, dann sind die anderen Werte nur ausgeblendet, und nicht etwa gelöscht. Um diese wieder einzublenden, klickt man auf das Filtersymbol           und aktiviert den Eintrag "(Alles auswählen)"
Wenn auf mehreren Spalten ein Filter liegt, so wiederholt man dieses Vorgehen auf allen gefilterten Spalten.</t>
  </si>
  <si>
    <t>Um alle gesetzten Filter gleichzeitig zu entfernen und damit alle Einträge der Tabelle wieder anzuzeigen, kann man stattdessen auch einfach auf die Schaltfläche "Filtern" im Register "Daten" klicken und damit alle Filter deaktivieren.</t>
  </si>
  <si>
    <t>ÜBUNG 9.4</t>
  </si>
  <si>
    <t>Filtere die nebenstehende Tabelle auf das Bundesland "Bayern":</t>
  </si>
  <si>
    <t>Entferne anschließend den Filter wieder.</t>
  </si>
  <si>
    <t>2. Im Menü das Register "Daten" wählen, dann die Schaltfläche 
"Filtern" klicken</t>
  </si>
  <si>
    <t>3. Auf das Filtersymbol der Spalte "B.-Land" klicken und nur das Land "Bayern" anwählen</t>
  </si>
  <si>
    <t>Filter wieder entfernen:</t>
  </si>
  <si>
    <t>4. Erneut auf die Schaltfläche "Filtern" im Register "Daten" klicken</t>
  </si>
  <si>
    <t>Textfilter</t>
  </si>
  <si>
    <t>Das Arbeiten mit dem Autofilter haben wir jetzt kennengelernt. Wenn jedoch dein Autofilter sehr viele Einträge enthält, kann die Auswahl der gewünschten Filter manchmal sehr aufwändig oder umständlich werden. Enthält die zu filternde Spalte vor allem Textelemente, werden dir über den Textfilter einige praktische Möglichkeiten angeboten.</t>
  </si>
  <si>
    <t>Wenn man in einer Tabelle mit gesetztem Autofilter das Dropdown-Feld für die Filterliste öffnet, findet sich in Textspalten der Menüpunkt "Textfilter":</t>
  </si>
  <si>
    <t>Dahinter verbirgt sich eine Reihe von Werkzeugen, um seine Tabelle nach unterschiedlichen Kriterien zu filtern:</t>
  </si>
  <si>
    <t>Egal welchen der Einträge man wählt, es öffnet sich immer das Fenster "Benutzerdefinierter AutoFilter". Der einzige Unterschied ist, dass die gewählte Bedingung (z.B. "entspricht") bereits voreingestellt ist:</t>
  </si>
  <si>
    <t>In dem Dialogfenster gibt es drei Bereiche:</t>
  </si>
  <si>
    <t>1. Die Bedingung.</t>
  </si>
  <si>
    <t>Hier kann man aus einer Dropdown-Liste die gewünschte Bedingungen auswählen:</t>
  </si>
  <si>
    <t>2. Das eigentliche Such- bzw. Selektionskriterium.</t>
  </si>
  <si>
    <t>Hier kann ich entweder einen Eintrag aus der Dropdown-Liste auswählen oder von Hand eine Zeichenfolge eingeben. Das folgende Beispiel würde also auf alle Länder filtern, die mit der Zeichenfolge "Ka" beginnen:</t>
  </si>
  <si>
    <t>3. Ein logischer Operator (Und / Oder).</t>
  </si>
  <si>
    <t>Dieser ist nur relevant, wenn man ein zweites Kriterium zum Filtern verwenden möchte.</t>
  </si>
  <si>
    <t>"Und" bedeutet, dass beide Bedingungen müssen erfüllt sein müssen. Auf das folgende Beispiel bezogen heißt das,
das Land muss mit "Ka" beginnen UND gleichzeitig mit "a" enden:</t>
  </si>
  <si>
    <t>"Oder" bedeutet, dass es reicht, wenn eine der beiden Bedingungen erfüllt sind. Auf das folgende Beispiel bezogen heißt das, das Land muss entweder mit "Ka" beginnen ODER mit mit "land" enden:</t>
  </si>
  <si>
    <t>ÜBUNG 9.5</t>
  </si>
  <si>
    <r>
      <t xml:space="preserve">Experimentiere in der nebenstehenden Tabelle ein wenig mit den Textfiltern herum. 
Filtere z.B. alle Namen, die auf "er" enden.
Versuche dann, zwei Bedingungen mit "Und" bzw. "Oder" zu verknüpfen und achte darauf, ob dabei das gewünschte Ergebnis herauskommt. 
Filtere z.B. alle Namen, die auf "er" enden und </t>
    </r>
    <r>
      <rPr>
        <u/>
        <sz val="11"/>
        <color theme="1"/>
        <rFont val="Calibri"/>
        <family val="2"/>
        <scheme val="minor"/>
      </rPr>
      <t>nicht</t>
    </r>
    <r>
      <rPr>
        <sz val="11"/>
        <color theme="1"/>
        <rFont val="Calibri"/>
        <family val="2"/>
        <scheme val="minor"/>
      </rPr>
      <t xml:space="preserve"> mit einem "M" beginnen.</t>
    </r>
  </si>
  <si>
    <t>Mueller</t>
  </si>
  <si>
    <t>Schmidt</t>
  </si>
  <si>
    <t>Schneider</t>
  </si>
  <si>
    <t>Meyer</t>
  </si>
  <si>
    <t>Weber</t>
  </si>
  <si>
    <t>Becker</t>
  </si>
  <si>
    <t>Wagner</t>
  </si>
  <si>
    <t>Schulz</t>
  </si>
  <si>
    <t>Herrmann</t>
  </si>
  <si>
    <t>Schaefer</t>
  </si>
  <si>
    <t>Platzhalterzeichen</t>
  </si>
  <si>
    <r>
      <t xml:space="preserve">Bei der Arbeit mit Textfiltern möchte man in bestimmten Fällen seine Filterbedingungen </t>
    </r>
    <r>
      <rPr>
        <b/>
        <sz val="11"/>
        <color theme="1"/>
        <rFont val="Calibri"/>
        <family val="2"/>
        <scheme val="minor"/>
      </rPr>
      <t>noch enger</t>
    </r>
    <r>
      <rPr>
        <sz val="11"/>
        <color theme="1"/>
        <rFont val="Calibri"/>
        <family val="2"/>
        <scheme val="minor"/>
      </rPr>
      <t xml:space="preserve"> oder </t>
    </r>
    <r>
      <rPr>
        <b/>
        <sz val="11"/>
        <color theme="1"/>
        <rFont val="Calibri"/>
        <family val="2"/>
        <scheme val="minor"/>
      </rPr>
      <t>noch weiter</t>
    </r>
    <r>
      <rPr>
        <sz val="11"/>
        <color theme="1"/>
        <rFont val="Calibri"/>
        <family val="2"/>
        <scheme val="minor"/>
      </rPr>
      <t xml:space="preserve"> fassen. Dazu kann man die Platzhalterzeichen Stern (*) und Fragezeichen (?) verwenden.</t>
    </r>
  </si>
  <si>
    <t>? (Fragezeichen)</t>
  </si>
  <si>
    <t>Mit dem Fragezeichen ersetzt man ein einzelnes Zeichen in seiner Bedingung. Das heißt, anstelle des Fragezeichens kann in der Liste ein(!) beliebiges anderes Zeichen stehen.</t>
  </si>
  <si>
    <t>Um z.B. in einer Namensliste alle "Maier" zu finden, egal ob mit "a" oder "e" in der Mitte, könnte man diesen Filter verwenden:</t>
  </si>
  <si>
    <r>
      <t xml:space="preserve">Damit würde man jedoch keinen Mayer oder Meyer mit "y" finden. Um auch diese Fälle abzudecken, könnte man ein zweites Fragezeichen verwenden. Zur Erinnerung: Jedes Fragezeichen steht genau für </t>
    </r>
    <r>
      <rPr>
        <u/>
        <sz val="11"/>
        <color theme="1"/>
        <rFont val="Calibri"/>
        <family val="2"/>
        <scheme val="minor"/>
      </rPr>
      <t>ein</t>
    </r>
    <r>
      <rPr>
        <sz val="11"/>
        <color theme="1"/>
        <rFont val="Calibri"/>
        <family val="2"/>
        <scheme val="minor"/>
      </rPr>
      <t xml:space="preserve"> einzelnes zu ersetztendes Zeichen:</t>
    </r>
  </si>
  <si>
    <t>* (Stern)</t>
  </si>
  <si>
    <t>Anders als das Fragezeichen steht der Stern für eine beliebige Anzahl an zu ersetzenden Zeichen.</t>
  </si>
  <si>
    <t>Wenn wir auf unser vorhergehendes Beispiel zurückgreifen und statt der beiden Fragezeichen den Stern verwenden, kommen wir zu einem etwas anderen Ergebnis:</t>
  </si>
  <si>
    <r>
      <t xml:space="preserve">Es werden natürlich auch die unterschiedlichen Maiers gefunden. Aber eben auch andere Namen, die mit "M" beginnen und mit "er" enden. Zur Erinnerung: Der Stern steht für eine </t>
    </r>
    <r>
      <rPr>
        <u/>
        <sz val="11"/>
        <color theme="1"/>
        <rFont val="Calibri"/>
        <family val="2"/>
        <scheme val="minor"/>
      </rPr>
      <t>beliebige</t>
    </r>
    <r>
      <rPr>
        <sz val="11"/>
        <color theme="1"/>
        <rFont val="Calibri"/>
        <family val="2"/>
        <scheme val="minor"/>
      </rPr>
      <t xml:space="preserve"> Anzahl an Zeichen.</t>
    </r>
  </si>
  <si>
    <r>
      <t xml:space="preserve">Ganz genau genommen bedeutet "beliebige" Anzahl auch </t>
    </r>
    <r>
      <rPr>
        <u/>
        <sz val="11"/>
        <color theme="1"/>
        <rFont val="Calibri"/>
        <family val="2"/>
        <scheme val="minor"/>
      </rPr>
      <t>gar kein</t>
    </r>
    <r>
      <rPr>
        <sz val="11"/>
        <color theme="1"/>
        <rFont val="Calibri"/>
        <family val="2"/>
        <scheme val="minor"/>
      </rPr>
      <t xml:space="preserve"> Zeichen, wie man an meinem folgenden - etwas konstruierten - Beispiel sehen kann. Der fiktive Name "Mer" beginnt eben auch mit "M" und endet mit "er":</t>
    </r>
  </si>
  <si>
    <t>ÜBUNG 9.6</t>
  </si>
  <si>
    <r>
      <t xml:space="preserve">Experimentiere in der nebenstehenden Tabelle ein mit den Textfiltern herum und verwende dabei die Platzhalterzeichen * und ?
Filtere alle Namen, die an der </t>
    </r>
    <r>
      <rPr>
        <u/>
        <sz val="11"/>
        <color theme="1"/>
        <rFont val="Calibri"/>
        <family val="2"/>
        <scheme val="minor"/>
      </rPr>
      <t>zweiten</t>
    </r>
    <r>
      <rPr>
        <sz val="11"/>
        <color theme="1"/>
        <rFont val="Calibri"/>
        <family val="2"/>
        <scheme val="minor"/>
      </rPr>
      <t xml:space="preserve"> Stelle ein "e" haben.
Tipp: Du brauchst dazu in einem einzigen Filter sowohl ? als auch *</t>
    </r>
  </si>
  <si>
    <t>Klicke hier, um die Lösung zu sehen:</t>
  </si>
  <si>
    <t>Zahlenfilter</t>
  </si>
  <si>
    <t>Enthält die zu filternde Spalte statt Text Zahlenwerte, so bietet die Autofilter-Funktion einen eigenen Zahlenfilter an:</t>
  </si>
  <si>
    <t>Hier finden sich Kriterien wie "Ist gleich", "Größer als" oder "Zwischen", um einen entsprechenden Filter anzulegen:</t>
  </si>
  <si>
    <t>Noch etwas spezieller sind jedoch die folgenden drei Filter:</t>
  </si>
  <si>
    <t>Top 10</t>
  </si>
  <si>
    <t>Dieser Filter bietet die Möglichkeit, die obersten oder untersten X Werte zu filtern. Um wieviele Werte es sich handeln soll, kann man selbst bestimmen:</t>
  </si>
  <si>
    <t>Schließlich kann man noch festlegen, ob nach den absoluten größten/kleinsten Werten gefiltert werden soll (Option "Elemente") oder ob es sich bei der angegebenen Zahl nur um den prozentualen Anteil handeln soll (Option "Prozent"):</t>
  </si>
  <si>
    <t>Das bedeutet, bei einer Gesamtliste von beispielsweise 300 Zeilen werden mit einem Filter auf die obersten 10 Prozent die 30 größten Einträge angezeigt.</t>
  </si>
  <si>
    <t>Über dem Durchschnitt</t>
  </si>
  <si>
    <r>
      <t xml:space="preserve">Dieser Filter ermittelt im Hintergrund den Mittelwert aller Einträge in dieser Spalte und filtert dann auf die Werte, die </t>
    </r>
    <r>
      <rPr>
        <u/>
        <sz val="11"/>
        <color theme="1"/>
        <rFont val="Calibri"/>
        <family val="2"/>
        <scheme val="minor"/>
      </rPr>
      <t>über</t>
    </r>
    <r>
      <rPr>
        <sz val="11"/>
        <color theme="1"/>
        <rFont val="Calibri"/>
        <family val="2"/>
        <scheme val="minor"/>
      </rPr>
      <t xml:space="preserve"> diesem Durchschnitt liegen.</t>
    </r>
  </si>
  <si>
    <t>Unter dem Durchschnitt</t>
  </si>
  <si>
    <r>
      <t xml:space="preserve">Dieser Filter ermittelt im Hintergrund den Mittelwert aller Einträge in dieser Spalte und filtert dann auf die Werte, die </t>
    </r>
    <r>
      <rPr>
        <u/>
        <sz val="11"/>
        <color theme="1"/>
        <rFont val="Calibri"/>
        <family val="2"/>
        <scheme val="minor"/>
      </rPr>
      <t>unter</t>
    </r>
    <r>
      <rPr>
        <sz val="11"/>
        <color theme="1"/>
        <rFont val="Calibri"/>
        <family val="2"/>
        <scheme val="minor"/>
      </rPr>
      <t xml:space="preserve"> diesem Durchschnitt liegen.</t>
    </r>
  </si>
  <si>
    <t>ÜBUNG 9.7</t>
  </si>
  <si>
    <t xml:space="preserve">Experimentiere in der nebenstehenden Tabelle ein wenig mit den verschiedenen Zahlenfiltern herum.
Probiere verschiedene Kriterien aus, wie "Größer als" oder "Zwischen".
Benutze auch den Top-10-Filter und die Filter "Über dem Durchschnitt" sowie "Unter dem Durchschnitt" (zur leichteren Kontrolle steht am Ende der Tabelle der Durchschnitt).
</t>
  </si>
  <si>
    <t>Athen</t>
  </si>
  <si>
    <t>Berlin</t>
  </si>
  <si>
    <t>Kasan</t>
  </si>
  <si>
    <t>Kiew</t>
  </si>
  <si>
    <t>Köln</t>
  </si>
  <si>
    <t>London</t>
  </si>
  <si>
    <t>Madrid</t>
  </si>
  <si>
    <t>Minsk</t>
  </si>
  <si>
    <t>Moskau</t>
  </si>
  <si>
    <t>Odessa</t>
  </si>
  <si>
    <t>Paris</t>
  </si>
  <si>
    <t>Prag</t>
  </si>
  <si>
    <t>Rom</t>
  </si>
  <si>
    <t>Sofia</t>
  </si>
  <si>
    <t>Ufa</t>
  </si>
  <si>
    <t>Durchschn.</t>
  </si>
  <si>
    <t>Spezialfilter</t>
  </si>
  <si>
    <t>Als letzte Filterfunktion sehen wir uns jetzt noch den sogenannten Spezialfilter an. Dieser verbirgt sich in der Registerkarte "Daten" hinter der Schaltfläche "Erweitert":</t>
  </si>
  <si>
    <t>Wenn wir die Funktion aufrufen, müssen wir zwei Dinge angeben:</t>
  </si>
  <si>
    <t>1. Eine Tabelle, die wir filtern wollen, also den sogenannten Listenbereich</t>
  </si>
  <si>
    <t>2. Ein Bereich, der die Selektionskriterien enthält. De sogenannte Kriterienbereich</t>
  </si>
  <si>
    <t>Kriterienbereich</t>
  </si>
  <si>
    <t>Der Kriterienbereich kann sich an einer beliebigen Stelle innerhalb unseres Arbeitsblattes befinden.</t>
  </si>
  <si>
    <t>Wie man im Bild oben sieht, enthält die Kriterienbereich die Spaltenbezeichnungen, die auch im Tabellenbereich vorkommen. Unterhalb dieser Feldnamen können nun die gewünschten Selektionskriterien eingegeben werden.</t>
  </si>
  <si>
    <t>Es können beliebig viele Kriterien eingeben werden. Dabei gibt es folgende Besonderheiten zu beachten:</t>
  </si>
  <si>
    <t>Mehrere Kriterien in der gleichen Zeile</t>
  </si>
  <si>
    <t>Befinden sich mehrere Kriterien in der gleichen Zeile, so werden diese mit einem logischen UND verknüpft. Das heißt, es werden nur solche Datensätze im Tabellenbereich gefiltert, die alle Kriterien erfüllen. Beispiel:</t>
  </si>
  <si>
    <t>--&gt; Filtert nur auf Städte, die mehr als 5.000.000 Einwohner haben UND in Südamerika liegen.</t>
  </si>
  <si>
    <t>Um nicht einen einzelnen Wert, sondern Wertebereiche zu filtern, kann man verschiedene Operatoren verwenden: 
&gt; (größer als), &lt; (kleiner als), &gt;= (größer oder gleich), &lt;= (kleiner oder gleich), &lt;&gt; (ungleich)</t>
  </si>
  <si>
    <t>Außerdem ist es möglich, Feldnamen mehrfach in einer Zeile zu verwenden:</t>
  </si>
  <si>
    <t>--&gt; Filtert auf Städte, die mehr als 5.000.000 UND weniger als 8.000.000 Einwohner haben UND in Südamerika liegen.</t>
  </si>
  <si>
    <t>Kriterien in verschiedenen Zeilen</t>
  </si>
  <si>
    <t>Suchkriterien, die sich in verschiedenen Zeilen befinden, werden mit einem logischen ODER verknüpft. Das heißt es werden alle solche Datensätze im Tabellenbereich gefiltert, die wenigstens eines der Kriterien erfüllen. Beispiel:</t>
  </si>
  <si>
    <t>--&gt; Filtert auf Städte, die entweder in Südamerika ODER in Europa liegen.</t>
  </si>
  <si>
    <t>Kombinationen</t>
  </si>
  <si>
    <t>Natürlich sind auch Kombinationen aus den oben gezeigten Kriterien möglich.</t>
  </si>
  <si>
    <t>--&gt; Filtert auf Städte, die mehr als 5.000.000 Einwohner haben UND in Südamerika liegen ODER Städte, die in Europa liegen (und zwar unabhängig von der Einwohnerzahl)</t>
  </si>
  <si>
    <t>Neben den oben genannten Operatoren &gt;, &lt; etc. können auch die Jokerzeichen * und ? verwendet werden. Dabei steht ein * für eine beliebige Anzahl Zeichen, während ein das ? für genau 1 zu ersetzendes Zeichen steht.</t>
  </si>
  <si>
    <t>--&gt; Filtert auf alle Städte in Südamerika ODER auf Städte, die in Europa liegen UND mit dem Buchstaben B beginnen.</t>
  </si>
  <si>
    <t>Im Eingabefenster für den Spezialfilter haben wir schon die Felder für den Listenbereich und den Kriterienbereich gesehen. Wir können nun noch entscheiden, ob das Filterergebnis innerhalb der vorhandenen Tabelle gezeigt werden soll oder ob die gefilterte Liste an eine andere Stelle kopiert werden soll:</t>
  </si>
  <si>
    <t>Liste an gleicher Stelle filtern</t>
  </si>
  <si>
    <r>
      <t xml:space="preserve">In diesem Fall werden die Filterkriterien direkt auf die vorhanden Tabelle angewendet. Das heißt, dort werden alle Datensätze </t>
    </r>
    <r>
      <rPr>
        <u/>
        <sz val="11"/>
        <color theme="1"/>
        <rFont val="Calibri"/>
        <family val="2"/>
        <scheme val="minor"/>
      </rPr>
      <t>ausgeblendet</t>
    </r>
    <r>
      <rPr>
        <sz val="11"/>
        <color theme="1"/>
        <rFont val="Calibri"/>
        <family val="2"/>
        <scheme val="minor"/>
      </rPr>
      <t>, die nicht den Kriterien entsprechen. Man erkennt dies daran, dass die Zeilennummern blau eingefärbt sind:</t>
    </r>
  </si>
  <si>
    <t>Um wieder alle Datensätze anzeigen zu lassen, muss man den angewendeten Filter löschen. Dazu wählt man im Register "Daten" die Option "Löschen" (Hiweis: das Löschen bezieht sich auf den Filter, nicht auf die Daten)</t>
  </si>
  <si>
    <t>Ergebnisse an eine andere Stelle kopieren</t>
  </si>
  <si>
    <t>Die zweite Möglichkeit ist es, das Filterergebnis an eine andere Stelle in meinem Arbeitsblatt zu kopieren. Die Ursprungstabelle wird dabei unverändert belassen.</t>
  </si>
  <si>
    <t>Dazu muss ich in einem weiteren Feld angeben, wohin ich die Ergebnisse kopieren möchte. Hinweis: Hier reicht es, wenn man eine einzelne Zelle angibt. Excel nimmt diese als linke obere Ecke und passt den benötigten Platzbedarf automatisch an.</t>
  </si>
  <si>
    <t>ÜBUNG 9.8</t>
  </si>
  <si>
    <t>Übe mit der nebenstehenden Tabelle den Spezialfilter. Der hellblaue Bereich
soll der Kriterienbereich sein, der weiße Bereich soll der Listenbereich sein.</t>
  </si>
  <si>
    <t>Kontinent</t>
  </si>
  <si>
    <t>Aufgabe:</t>
  </si>
  <si>
    <t>Filtere alle Städte, die mehr als 5000000 Einwohner haben UND in Asien liegen oder die in Europa liegen (unabhängig von der Einwohnerzahl)</t>
  </si>
  <si>
    <t>Die Liste soll an der gleichen Stelle gefiltert werden!</t>
  </si>
  <si>
    <t>Europa</t>
  </si>
  <si>
    <t>Klicke in das Kästchen, um die Lösung zu sehen:</t>
  </si>
  <si>
    <t>Wien</t>
  </si>
  <si>
    <t>Hamburg</t>
  </si>
  <si>
    <t>Budapest</t>
  </si>
  <si>
    <t>&gt;5000000</t>
  </si>
  <si>
    <t>Asien</t>
  </si>
  <si>
    <t>Jakarta</t>
  </si>
  <si>
    <t>Teheran</t>
  </si>
  <si>
    <t>Mosul</t>
  </si>
  <si>
    <t>Medan</t>
  </si>
  <si>
    <t>Patna</t>
  </si>
  <si>
    <t>Lagos</t>
  </si>
  <si>
    <t>Afrika</t>
  </si>
  <si>
    <t>Kinshasa</t>
  </si>
  <si>
    <t>Als Tabelle formatieren (Teil 1)</t>
  </si>
  <si>
    <t>Auch wenn sich in Excel fast zwangsläufig alles in Form von Tabellen abspielt, gibt es eine besondere Funktion namens "Als Tabelle formatieren", deren vielfältige Möglichkeiten sich erst auf den zweiten Blick erschließen.</t>
  </si>
  <si>
    <t>Optische Gestaltung</t>
  </si>
  <si>
    <t>Zunächst lässt sich damit eine vorhandene Datentabelle mit einem Mausklick optisch ansprechend gestalten. Nehmen wir dazu die folgende Beispieltabelle und plazieren als erstes die aktive Zelle irgendwo innerhalb der Tabelle:</t>
  </si>
  <si>
    <t>Anschließend klicken wir im Register "Start" auf die Schaltfläche "Als Tabelle formatieren":</t>
  </si>
  <si>
    <t>Jetzt können wir aus einer Vielzahl an vordefinierten Formaten das gewünschte auswählen, das wir auf unsere Tabelle anwenden möchten. Da wir zuvor die aktive Zelle bereits innerhalb unserer Tabelle gestellt haben, erkennt Excel in dem folgenden Dialogfenster bereits den korrekten Tabellenbereich:</t>
  </si>
  <si>
    <t>Da unsere Ausgangstabelle auch Spaltenüberschriften enthält ("Produkt 1", "Produkt 2" etc) lassen wir das Häkchen im Feld "Tabelle hat Überschriften" auch gesetzt und schließen das Dialogfeld mit "OK". Damit sieht unsere Tabelle schon sehr viel ansprechender aus:</t>
  </si>
  <si>
    <t>Automatische Filterfunktion</t>
  </si>
  <si>
    <t>Neben der optischen Gestaltung wird durch die Funktion "Als Tabelle formatieren" auch gleich noch ein Autofilter auf alle Spalten gesetzt, so dass man seine Daten bequem filtern kann:</t>
  </si>
  <si>
    <t>Tabellentools</t>
  </si>
  <si>
    <t>Solange sich die aktive Zelle innerhalb der Tabelle befindet, erscheint oben im Menüband eine neue Registerkarte "Tabellenentwurf":</t>
  </si>
  <si>
    <t>Hier werden eine Vielzahl an Funktionen zusammengefasst, die sich auf solche Tabellen anwenden lassen.</t>
  </si>
  <si>
    <t>Optionen für Tabellenformat</t>
  </si>
  <si>
    <t>In dieser Befehlsgruppe können wir mit Hilfe verschiedener Auswahlkästchen die Optik der Tabelle weiter anpassen.</t>
  </si>
  <si>
    <t>So lässt sich z.B. die erste Spalte optisch hervorheben oder eine Zeile mit dem Gesamtergebnis einfügen:</t>
  </si>
  <si>
    <t>Das Register "Tabellenentwurf" wird nur angezeigt, wenn sich die aktive Zelle innerhalb der formatierten Tabelle befindet.</t>
  </si>
  <si>
    <t>ÜBUNG 9.9</t>
  </si>
  <si>
    <t>Stelle die aktive Zelle irgendwo in die nebenstehende Tabelle und rufe dann die Funktion "Als Tabelle formatieren auf".</t>
  </si>
  <si>
    <t>Produkt</t>
  </si>
  <si>
    <t>Jan</t>
  </si>
  <si>
    <t>Feb</t>
  </si>
  <si>
    <t>Wähle ein beliebiges Layout aus und probiere dann die verschiedenen Auswahlkästchen im Register "Entwurf", um das Tabellenformat anzupassen: Füge z.B. eine Ergebniszeile ein und heben die erste und die letzte Spalte hervor, in dem du das entsprechende Kästchen anklickst.</t>
  </si>
  <si>
    <t>Mrz</t>
  </si>
  <si>
    <t>Apr</t>
  </si>
  <si>
    <t>Mai</t>
  </si>
  <si>
    <t>Jun</t>
  </si>
  <si>
    <t>Als Tabelle formatieren (Teil 2)</t>
  </si>
  <si>
    <t>Bei der Arbeit mit Daten, die als Tabelle formatiert wurden, wird man noch einige weitere Vorteile feststellen.</t>
  </si>
  <si>
    <t>Automatische Erweiterung</t>
  </si>
  <si>
    <t>Sobald man am Ende einer formatierten Tabelle weitere Daten eingibt, wird die Formatierung automatisch auch auf diese neuen Daten übernommen. Gleiches gilt für Daten, die man in der Spalte rechts von der vorhandenen Tabelle ergänzt.</t>
  </si>
  <si>
    <t>Tabellennamen</t>
  </si>
  <si>
    <t>Ein als Tabelle formatierter Datenbereich enthält automatisch einen Namen, unter dem die Tabelle in Formeln angesprochen werden kann:</t>
  </si>
  <si>
    <t>Standardmäßig lautet dieser Name "Tabelle1", "Tabelle2" etc. Bei Bedarf kann man diesen jedoch mit einem eigenen Namen überschreiben:</t>
  </si>
  <si>
    <t>Über diesen Namen lässt sich die Tabelle dann jederzeit gezielt auswählen:</t>
  </si>
  <si>
    <t>1. Auswahlliste im Namensfeld öffnen</t>
  </si>
  <si>
    <t>2. Namen anklicken</t>
  </si>
  <si>
    <t>3. Tabellenbereich wird automatisch markiert.</t>
  </si>
  <si>
    <t>Namen in Formeln und Funktionen verwenden</t>
  </si>
  <si>
    <t>Wie oben erwähnt, kann der Tabellenname auch in Formeln und Funktionen verwendet werden. Um z.B. die Summe über alle Umsätze zu bilden, kann man statt =SUMME(B2:D7) in diesem Beispiel auch =SUMME(Produktumsatz) schreiben:</t>
  </si>
  <si>
    <t>Tabellengröße ändern</t>
  </si>
  <si>
    <t>Manchmal kommt es vor, dass man die Größe der formatierten Tabelle nachträglich verändern möchte. Dazu gibt es die entsprechende Schaltfläche im Register "Entwurf":</t>
  </si>
  <si>
    <t>Der aktuelle Tabellenbereich wird durch einen gestrichelten Rahmen angezeigt:</t>
  </si>
  <si>
    <t>Nun klickt man mit der Maus in den Tabellenbereich und markiert bei gedrückter linker Maustaste den gewünschten neuen Tabellenbereich. Dieser wird ebenfalls durch einen gestrichelten Rahme gekennzeichnet:</t>
  </si>
  <si>
    <t>Nach dem Drücken der ENTER-Taste wird die Tabelle auf die gewählte Größe angepasst. Wie man sieht, wurde in diesem Beispiel die Spalte mit Produkt 3 ausgeschlossen:</t>
  </si>
  <si>
    <t>Auch der Tabellenname bezieht sich jetzt nur noch den verkleinerten Bereich:</t>
  </si>
  <si>
    <t>In Bereich konvertieren</t>
  </si>
  <si>
    <t>Soll der als Tabelle formatierter Datenbereich wieder in einen "normalen" Bereich ohne spezielle Funktionen zurückgewandelt werden, so erfolgt dies über die Schaltfläche "In Bereich konvertieren":</t>
  </si>
  <si>
    <t>Nach einer Sicherheitsabfrage werden die speziellen Tabellentools entfernt:</t>
  </si>
  <si>
    <t>Auch wenn sich auf den ersten Blick anscheinend nichts geändert hat (die farbige Formatierung bleibt), ist der Eintrag "Tabellenentwurf" im Menüband verschwunden, ebenso der Name der Tabelle:</t>
  </si>
  <si>
    <t>ÜBUNG 9.10</t>
  </si>
  <si>
    <t>Verändere im Beispiel rechts die Größe der Tabelle so, dass auch die Spalte mit Produkt 3 zum Tabellenbereich gehört.</t>
  </si>
  <si>
    <t>Du hast alles richtig gemacht, wenn hinterher die Summe 50.000 beträgt</t>
  </si>
  <si>
    <t>Klicke in das Kästchen, um den Lösungsweg zu sehen:</t>
  </si>
  <si>
    <t>1. Klicke in irgendeine Zelle innerhalb der Tabelle</t>
  </si>
  <si>
    <t>2. Wähle im Menüband das Register "Entwurf"</t>
  </si>
  <si>
    <t>3. Klicke im Menüband links auf die Schaltfläche "Tabellengröße ändern"</t>
  </si>
  <si>
    <t>4. Passe die Größe an, indem du mit der Maus den neuen Bereich markierst</t>
  </si>
  <si>
    <t>Lektion 10:</t>
  </si>
  <si>
    <t>Diagramme</t>
  </si>
  <si>
    <t>10.1</t>
  </si>
  <si>
    <t>10.2</t>
  </si>
  <si>
    <t>10.3</t>
  </si>
  <si>
    <t>10.4</t>
  </si>
  <si>
    <t>10.5</t>
  </si>
  <si>
    <t>10.6</t>
  </si>
  <si>
    <t>10.7</t>
  </si>
  <si>
    <t>10.8</t>
  </si>
  <si>
    <t>10.9</t>
  </si>
  <si>
    <t>10.10</t>
  </si>
  <si>
    <t>10.11</t>
  </si>
  <si>
    <t>10.12</t>
  </si>
  <si>
    <t>10.13</t>
  </si>
  <si>
    <t>10.14</t>
  </si>
  <si>
    <t>10.15</t>
  </si>
  <si>
    <t>10.16</t>
  </si>
  <si>
    <t>10.17</t>
  </si>
  <si>
    <t>10.18</t>
  </si>
  <si>
    <t>10.19</t>
  </si>
  <si>
    <t>10.20</t>
  </si>
  <si>
    <t>10.21</t>
  </si>
  <si>
    <t>10.22</t>
  </si>
  <si>
    <t>10.23</t>
  </si>
  <si>
    <t>Diagramme - Grundlagen</t>
  </si>
  <si>
    <t>Gut aufbereitetes Zahlenmaterial ist eine Sache. Aber bekanntlich sagt ein Bild mehr als 1000 Worte. Und so lassen sich auch in Excel mit Zahlen gefüllte Tabellen mit nur wenigen Mausklicks in ansprechende Diagramme verwandeln.</t>
  </si>
  <si>
    <t>Diagramm erstellen</t>
  </si>
  <si>
    <t>Bevor man also in Excel ein Diagramm erstellen kann, braucht man eine Tabelle mit Zahlenmaterial.</t>
  </si>
  <si>
    <t>Dann stellt man die aktive Zelle irgendwo innerhalb des Tabellenbereichs, den man als Diagramm darstellen möchte und wählt anschließend in der Menüleiste die Registerkarte "Einfügen". Hier findet man alle Diagramm-Optionen:</t>
  </si>
  <si>
    <t>Hinter jedem der Symbole verbirgt sich ein bestimmter Diagramm-Typ: Säulen- und Balkendiagramme, Liniendiagramme, Kreisdiagramme und viele weitere.</t>
  </si>
  <si>
    <t>Klicken wir z.B. auf das Symbol für die Säulendiagramme, öffnet sich ein Fenster mit den verschiedenen Darstellungsarten. Wenn man die Maus über die Vorlagen bewegt, zeigt Excel automatisch eine Vorschau des jeweiligen Diagramms mit den tatsächlichen Werten an:</t>
  </si>
  <si>
    <t>Wie man sieht, übernimmt Excel automatisch die Monate als Beschriftung für die X-Achse, während die Umsätze für die jeweiligen Produkte als farbige Balken dargestellt werden.</t>
  </si>
  <si>
    <t>Die Umsatzwerte an der Y-Achse werden automatisch aufgrund der kleinsten und größten vorkommenden Werte ermittelt.</t>
  </si>
  <si>
    <t>Solange das Diagramm noch markiert ist, werden in der Datentabelle links oben die verschiedenen Bereiche farblich dargestellt, die Excel im Diagramm verwendet.</t>
  </si>
  <si>
    <t>ÜBUNG 10.1.1</t>
  </si>
  <si>
    <t>Erstelle aus der nebenstehenden Tabelle ein Diagramm.</t>
  </si>
  <si>
    <t>Schritt 1:</t>
  </si>
  <si>
    <t>Markiere die Tabelle einschließlich der Zeilen- und Spalten-überschriften</t>
  </si>
  <si>
    <t>Mär</t>
  </si>
  <si>
    <t>Schritt 2:</t>
  </si>
  <si>
    <t>Klicken dann oben im Menü auf die Registerkarte "Einfügen" und wähle in der Gruppe "Diagramme" den Diagrammtyp "Säulendiagramm" aus. Klicke im Auswahlfenster auf ein beliebiges Säulendiagramm.</t>
  </si>
  <si>
    <t>Daten verändern</t>
  </si>
  <si>
    <t>In Excel sind die Diagramme keine statischen Bilder, sondern sie sind dynamisch mit den zugrunde liegenden Datentabellen verknüpft. Sobald man also Werte in der Tabelle ändert, wird automatisch auch das Diagramm aktualisiert:</t>
  </si>
  <si>
    <t>ÜBUNG 10.1.2</t>
  </si>
  <si>
    <t>Verändere in der nebenstehenden Tabelle verschiedene Werte und beobachte, wie sich das Diagramm automatisch anpasst.</t>
  </si>
  <si>
    <t>Ändere in der Tabelle auch die Produktnamen und die Monate.</t>
  </si>
  <si>
    <t>Diagrammtyp ändern</t>
  </si>
  <si>
    <t>Wenn du bereits ein Diagramm erstellt hast, lässt sich der Diagrammtyp jederzeit nachträglich ändern. So kann man z.B. ein Säulendiagramm in ein Linien- oder Kreisdiagramm umwandeln.</t>
  </si>
  <si>
    <t>Zuerst muss das vorhandene Diagramm markiert werden. Klicke dazu irgendwo in die freien Diagrammbereich (nicht auf die Fläche mit den Balken!). An den Rändern und Ecken des Diagramms erscheinen kleine weiße Kästchen:</t>
  </si>
  <si>
    <t>Nun werden oben im Menü die beiden zusätzlichen Register "Diagrammentwurf" und "Format" angezeigt:</t>
  </si>
  <si>
    <t>Im Register "Diagrammentwurf" befindet sich die Schaltfläche "Diagrammtyp ändern", mit der sich wie anfangs bei der Erstellung der gewünschte Diagrammtyp auswählen lässt:</t>
  </si>
  <si>
    <t>Und schon wird aus dem Balkendiagramm ein Liniendiagramm:</t>
  </si>
  <si>
    <t>ÜBUNG 10.2</t>
  </si>
  <si>
    <t>Verändere bei dem Diagramm unten den Diagrammtyp.</t>
  </si>
  <si>
    <t>Markiere das Diagramm, indem du z.B. links oben in den weißen Bereich klickst.</t>
  </si>
  <si>
    <t>Klicke dann in den Diagrammtools im Register "Diagrammentwurf" auf die Schaltfläche "Diagrammtyp ändern" und wähle einen beliebigen Typ aus, z.B. ein Kreisdiagramm.</t>
  </si>
  <si>
    <t>Diagrammtitel anpassen</t>
  </si>
  <si>
    <t>Wie wir oben gesehen haben, lässt sich ein einfaches Diagramm mit wenigen Mausklicks erstellen. In diesem Abschnitt wollen wir den Diagrammtitel ändern und unseren Vorstellungen anpassen.</t>
  </si>
  <si>
    <t>Diagrammtitel ändern</t>
  </si>
  <si>
    <t>Standardmäßig wird im Diagramm nur die Bezeichnung "Diagrammtitel" angezeigt. Sowohl die Bezeichnung als auch Position und Aussehen lassen sich leicht ändern.</t>
  </si>
  <si>
    <r>
      <t xml:space="preserve">1. Um einen </t>
    </r>
    <r>
      <rPr>
        <b/>
        <sz val="11"/>
        <color theme="1"/>
        <rFont val="Calibri"/>
        <family val="2"/>
        <scheme val="minor"/>
      </rPr>
      <t>festen Text</t>
    </r>
    <r>
      <rPr>
        <sz val="11"/>
        <color theme="1"/>
        <rFont val="Calibri"/>
        <family val="2"/>
        <scheme val="minor"/>
      </rPr>
      <t xml:space="preserve"> einzugeben, klickt man einfach auf den vorhandenen Diagrammtitel. Es erscheint ein Rahmen, in den man den gewünschten Titel eingeben kann:</t>
    </r>
  </si>
  <si>
    <r>
      <t xml:space="preserve">2. Anstelle eines festen Textes lässt sich auch </t>
    </r>
    <r>
      <rPr>
        <b/>
        <sz val="11"/>
        <color theme="1"/>
        <rFont val="Calibri"/>
        <family val="2"/>
        <scheme val="minor"/>
      </rPr>
      <t>dynamischer Titel</t>
    </r>
    <r>
      <rPr>
        <sz val="11"/>
        <color theme="1"/>
        <rFont val="Calibri"/>
        <family val="2"/>
        <scheme val="minor"/>
      </rPr>
      <t xml:space="preserve"> festlegen, der mit einer Zelle verknüpft ist. Dazu markiert man ebenfalls den Diagrammtitel, </t>
    </r>
    <r>
      <rPr>
        <u/>
        <sz val="11"/>
        <color theme="1"/>
        <rFont val="Calibri"/>
        <family val="2"/>
        <scheme val="minor"/>
      </rPr>
      <t>ohne allerdings in den Rahmen hineinzuklicken</t>
    </r>
    <r>
      <rPr>
        <sz val="11"/>
        <color theme="1"/>
        <rFont val="Calibri"/>
        <family val="2"/>
        <scheme val="minor"/>
      </rPr>
      <t>. Wenn man bereits in den Rahmen geklickt hat und der blinkende Cursor erscheint, muss man nur auf einen der farbigen Kreise an den Ecken des Diagrammtitels klicken. Damit sollte der Cursor wieder verschwinden und nur der Rahmen markiert sein:</t>
    </r>
  </si>
  <si>
    <t>Ist also lediglich der Rahmen markiert, so tippt man nun das Gleichheitszeichen (=) ein und klickt in seiner Datentabelle auf das Feld, welches man gerne verknüpfen möchte und bestätigt die Eingabe mit der Enter-Taste:</t>
  </si>
  <si>
    <t>Damit ist der Diagrammtitel mit Zelle A1 verknüpft. Sobald man in dieser Zelle einen anderen Text eingibt, passt sich der Titel automatisch an.</t>
  </si>
  <si>
    <t>Diagrammtitel aus- oder einblenden</t>
  </si>
  <si>
    <t>Möchte man stattdessen überhaupt keinen Diagrammtitel, lässt sich dieser einfach entfernen. Dazu markiert man das Diagramm und wählt dann das Register "Diagrammentwurf". Dort klickt man auf die Schaltfläche "Diagrammelement hinzufügen" und wählt für den Diagrammtitel die Option "Ohne":</t>
  </si>
  <si>
    <t>Um wieder einen Titel hinzuzufügen, wählt man eine der beiden Optionen "Über Diagramm" oder "Mittig überlagert":</t>
  </si>
  <si>
    <t>Diagrammtitel formatieren</t>
  </si>
  <si>
    <t>Um das Aussehen des Diagrammtitels anzupassen, muss das Diagramm wieder markiert sein. Dann öffnet die Registerkarte "Format":</t>
  </si>
  <si>
    <t>In der Auswahlliste auf der linken Seite kann man das gewünschte Diagrammelement auswählen - hier also den Diagrammtitel:</t>
  </si>
  <si>
    <t>Alle folgenden Änderungen in der Formatierung beziehen sich nun auf den Diagrammtitel. So lassen sich auf einfache Art und Weise Rahmen, Hintergründe, Schriftfarben und -effekte einstellen:</t>
  </si>
  <si>
    <t>ÜBUNG 10.3</t>
  </si>
  <si>
    <t>Füge in dem Diagramm einen Titel ein, der dynamisch mit der gelben Zelle rechts in der Tabelle verknüpft ist.</t>
  </si>
  <si>
    <t>Umsatzübersicht</t>
  </si>
  <si>
    <t>Ändere dann das Aussehen des Titels, in dem du einen Rahmen einfügst und die Schriftfarbe änderst.</t>
  </si>
  <si>
    <t>Klicke hier in das Kästchen, um Hinweise zur Lösung zu bekommen:</t>
  </si>
  <si>
    <t>1. Markiere das Diagramm und öffne dann das Register "Entwurf". Klicke auf die Schaltfläche "Diagrammelement hinzufügen" und füge den Diagrammtitel dazu.</t>
  </si>
  <si>
    <t>2. Gib oben in der Bearbeitungszeile (nicht im Diagramm!) das Gleichheitszeichen ein - der Diagrammtitel muss dabei noch markiert sein - und klicke dann in die gelbe Zelle oben in der Tabelle. Bestätige die Eingabe mit der Enter-Taste.</t>
  </si>
  <si>
    <t>3. Öffne jetzt das Register "Format", wähle im Auswahlfenster links in der Menüleiste "Diagrammtitel" aus und ändere die Formatierung dann nach deinen Vorstellungen.</t>
  </si>
  <si>
    <t>Achsen und Achsentitel</t>
  </si>
  <si>
    <t>In den meisten Diagrammtypen (Kreisdiagramme und einige Sonderformen ausgenommen) gibt es zwei Achsen: Die horizontale Achse (X-Achse) und die vertikale Achse (Y-Achse).</t>
  </si>
  <si>
    <t>Dabei werden im Regelfall auf der horizontalen Achse die Kategorien abgebildet (z.B. Monate, Produkte etc.) und auf der vertikalen Achse die dazugehörigen Werte (z.B. Umsätze oder Stückzahlen).</t>
  </si>
  <si>
    <t>Auch wenn Excel normalerweise bereits aussagefähige Achsenbeschriftungen automatisch hinzufügt, lassen sich diese bei Bedarf auch noch den eigenen Vorstellungen anpassen.</t>
  </si>
  <si>
    <t>Horizontale Achse anpassen</t>
  </si>
  <si>
    <t>Um die gewünschte Achse anzupassen, klicken wir auf ein beliebiges Element auf der Achse. Damit wird die komplette Achse markiert, was durch einen Rahmen mit entsprechenden Markierungen an den Ecken angezeigt wird:</t>
  </si>
  <si>
    <t>Nun kann ich über die bekannten Formatierungsmöglichkeiten im Menüband z.B. Schriftgröße, Textfarbe und Ausrichtung ändern:</t>
  </si>
  <si>
    <t>Über einen Rechtsklick auf ein beliebiges Element der Achsenbeschriftung lassen sich spezielle Achsenoptionen aufrufen:</t>
  </si>
  <si>
    <t>Hier soll exemplarisch nur auf einige wichtige Optionen eingegangen werden.</t>
  </si>
  <si>
    <t>Teilstriche</t>
  </si>
  <si>
    <t>Hiermit können zwischen den Kategorien kleine Markierungsstriche auf der Achse eingefügt werden:</t>
  </si>
  <si>
    <t>Beschriftungen</t>
  </si>
  <si>
    <t>Damit lässt sich z.B. über ein Intervall festlegen, dass nur jedes dritte Beschriftungselement angezeigt werden soll:</t>
  </si>
  <si>
    <t>Oder dass die Achsenbeschriftung oberhalb des Diagramms angezeigt werden soll:</t>
  </si>
  <si>
    <t>Fehlende bzw. ausgeblendete Beschriftung wieder anzeigen</t>
  </si>
  <si>
    <r>
      <t xml:space="preserve">Sollte aus irgendeinem Grund die Achsenbeschriftung fehlen oder hat man sie ausgeblendet, lässt sie sich wieder einblenden, indem man auf die Achse selbst klickt. Am besten am linken oder rechten Achsenrand oder in einen freien Bereich zwischen den Balken, jedoch </t>
    </r>
    <r>
      <rPr>
        <u/>
        <sz val="11"/>
        <color theme="1"/>
        <rFont val="Calibri"/>
        <family val="2"/>
        <scheme val="minor"/>
      </rPr>
      <t>nicht</t>
    </r>
    <r>
      <rPr>
        <sz val="11"/>
        <color theme="1"/>
        <rFont val="Calibri"/>
        <family val="2"/>
        <scheme val="minor"/>
      </rPr>
      <t xml:space="preserve"> </t>
    </r>
    <r>
      <rPr>
        <i/>
        <sz val="11"/>
        <color theme="1"/>
        <rFont val="Calibri"/>
        <family val="2"/>
        <scheme val="minor"/>
      </rPr>
      <t>auf</t>
    </r>
    <r>
      <rPr>
        <sz val="11"/>
        <color theme="1"/>
        <rFont val="Calibri"/>
        <family val="2"/>
        <scheme val="minor"/>
      </rPr>
      <t xml:space="preserve"> einen Balken klicken:</t>
    </r>
  </si>
  <si>
    <t>Anschließend ändert man unter der Kategorie "Beschriftungen" die Beschriftungsposition von "Keine" auf die gewünschte Position ab:</t>
  </si>
  <si>
    <t>Vertikale Achse anpassen</t>
  </si>
  <si>
    <t>Auch hier gilt: Sollte die Beschriftung fehlen, lässt sie sich wie auch bei der horizontalen Achse einfach wieder einblenden, indem man irgendwo auf die Achse klickt und dann die gewünschte Position auswählt:</t>
  </si>
  <si>
    <t>Neben den bereits bei der horizontalen Achse beschriebenen Optionen sind hier vor allem zwei Kategorien interessant:</t>
  </si>
  <si>
    <t>Damit lässt sich sehr schnell das Zahlenformat anpassen, um z.B. unabhängig von den Einstellungen in der Datentabelle die Währungssymbole auszublenden und stattdessen ein einfaches Zahlenformat zu verwenden. Möchte man hingegen wieder zum Ursprungsformat wechseln, markiert man einfach die Option "Mit Quelle verknüpft".</t>
  </si>
  <si>
    <t>Achsenoptionen</t>
  </si>
  <si>
    <t>Hier lassen sich z.B. die automatisch gesetzten Ober- und Untergrenzen verändern und stattdessen manuelle Werte festlegen:</t>
  </si>
  <si>
    <t>ÜBUNG 10.4</t>
  </si>
  <si>
    <t>Spiele mit den oben gezeigten Achseneinstellungen herum. Ändere z.B. auf der vertikalen Achse die Untergrenze auf 1000 und die Obergrenze auf 10000.</t>
  </si>
  <si>
    <t>1. Markiere mit der Maus die vertikale Achse (Y-Achse), indem du auf einen beliebigen Wert auf der Achse klickst.</t>
  </si>
  <si>
    <t>2. Führe dann einen Rechtsklick auf einen der Werte auf der Achse aus und wähle aus dem Kontextmenü die Option "Achse formatieren…"</t>
  </si>
  <si>
    <t>3. In dem sich nun öffnenden Fenster wählst du die Kategorie "Achsenoptionen". Gib dort bei den Grenzen ein Minimum von 1000 und ein Maximum von 10000 ein.</t>
  </si>
  <si>
    <t>Datenbeschriftung</t>
  </si>
  <si>
    <t>Oft ist es gewünscht, zum jeweiligen Balken (oder Kreissegment) seines Diagramms auch den konkreten Wert anzuzeigen. Dies erfolgt in Excel über die sogenannte Datenbeschriftung.</t>
  </si>
  <si>
    <t>Dazu markiert man das Diagramm und wählt dann im Menüband den Reiter "Diagrammentwurf" aus. Über die Schaltfläche "Diagrammelement hinzufügen" erreicht man die Option "Datenbeschriftungen". Hier kann man entscheiden, an welcher Stelle die Werte angezeigt werden sollen:</t>
  </si>
  <si>
    <t>Beschriftungsoptionen</t>
  </si>
  <si>
    <t>Klickt man auf einen der angezeigten Werte, werden sämtliche Werte dieser Datenreihe markiert und man kann über das bereits bekannte Fenster die Art und Weise anpassen, wie die Beschriftung dargestellt wird:</t>
  </si>
  <si>
    <t>Hinweis 1:</t>
  </si>
  <si>
    <t>Sollte das Fenster rechts mit den Beschriftungsoptionen nicht angezeigt werden oder hast du es versehentlich geschlossen, lässt es sich über einen der folgenden Wege wieder anzeigen:</t>
  </si>
  <si>
    <t>1. Führe einen Rechtsklick auf einen der angezeigten Werte aus und wähle aus dem Kontextmenü die Option "Datenbeschriftungen formatieren…"</t>
  </si>
  <si>
    <t>2. Markiere einen der angezeigten Werte und wähle im Menüband den Reiter "Format". Dort klickst du auf die Schaltfläche "Auswahl formatieren"</t>
  </si>
  <si>
    <t>Hinweis 2:</t>
  </si>
  <si>
    <t>Jede Format-Änderung bezieht sich nur auf die markierte Datenreihe. Somit lassen sich bei Bedarf für jede Datenreihe unterschiedliche Beschriftungsoptionen einstellen, wie man in diesem Beispiel sieht:</t>
  </si>
  <si>
    <t>ÜBUNG 10.5</t>
  </si>
  <si>
    <t>Lass dir im folgenden Diagramm die Datenbeschriftungen anzeigen. Dabei sollen die Werte innerhalb der Balken und senkrecht von oben nach unten dargestellt werden. Außerdem soll die Beschriftung in weißem Fettdruck sein.</t>
  </si>
  <si>
    <t>1. Markiere das Diagramm und wähle im Menüband den Reiter "Diagrammentwurf"</t>
  </si>
  <si>
    <t>2. Klicke die Schaltfläche "Diagrammelement hinzufügen" und wähle die Option "Datenbeschriftungen"</t>
  </si>
  <si>
    <t>3. Klicke auf einen der angezeigten Werte und wähle dann im Menüband das Register "Start". Dort änderst du die Schriftfarbe auf weiß und fett und die Textausrichtung auf "Text nach oben drehen".</t>
  </si>
  <si>
    <t>4. Wiederhole den letzten Schritt dann noch für die beiden anderen Datenreihen.</t>
  </si>
  <si>
    <t>Datentabelle</t>
  </si>
  <si>
    <t>Gerade bei Diagrammen, die sehr viele Elemente enthalten, kann die Datenbeschriftung schnell unübersichtlich werden. Stattdessen - oder als Ergänzung - lässt sich im Diagramm eine Datentabelle einblenden. Sie zeigt unterhalb des Diagramm in übersichtlicher Form die zugrunde liegenden Werte an.</t>
  </si>
  <si>
    <t>1. Markiere das Diagramm und wähle den Reiter "Diagrammentwurf"</t>
  </si>
  <si>
    <t>2. Klicke auf die Schaltfläche "Diagrammelement hinzufügen" und wähle die Option "Datentabelle".</t>
  </si>
  <si>
    <t>3. Entscheide, ob du die Tabelle mit oder ohne Legendensymbol anzeigen möchtest</t>
  </si>
  <si>
    <t>ÜBUNG 10.6</t>
  </si>
  <si>
    <t>Blende im nachfolgenden Diagramm die Datentabelle ein und zwar so, dass auch die Legendensymbole angezeigt werden.</t>
  </si>
  <si>
    <t>2. Klicke die Schaltfläche "Diagrammelement hinzufügen" und wähle die Option "Datentabelle"</t>
  </si>
  <si>
    <t>3. Wähle die Option "Mit Legendensymbolen"</t>
  </si>
  <si>
    <t>Ein weiteres Element bei der Gesaltung von Diagrammen sind Gitternetzlinien. Diese werden wie folgt dazugefügt:</t>
  </si>
  <si>
    <t>1. Markiere das Diagramm und den Reiter "Diagrammentwurf"</t>
  </si>
  <si>
    <t>2. Klicke auf die Schaltfläche "Diagrammelement hinzufügen" und wähle die Option "Gitternetzlinien".</t>
  </si>
  <si>
    <t>3. Entscheide, welche Art der Gitternetzlinien du aktivieren oder wieder deaktivieren möchtest</t>
  </si>
  <si>
    <t>4. Bei Bedarf rufst die diese Option erneut auf und aktivierst oder deaktivierst weitere Gitternetzlinien.</t>
  </si>
  <si>
    <t>ÜBUNG 10.7</t>
  </si>
  <si>
    <t>Aktiviere im folgenden Diagramm die horizontalen und vertikalen Gitternetzlinien genau so, wie oben beschrieben.</t>
  </si>
  <si>
    <t>Legende</t>
  </si>
  <si>
    <t>Das letzte Gestaltungselement, das wir uns für Diagramm noch ansehen, ist die Legende, die von Excel auch standardmäßig eingeblendet wird. Sollte die Legende ausgeblendet sein, lässt sie sich wie folgt anzeigen:</t>
  </si>
  <si>
    <t>2. Klicke auf die Schaltfläche "Diagrammelement hinzufügen" und wähle die Option "Legende"</t>
  </si>
  <si>
    <t>3. Entscheide, an welcher Stelle die Legende angezeigt werden soll:</t>
  </si>
  <si>
    <t>Sollte keine Legende gewünscht sein, lässt sie sich auf dem gleichen Weg auch wieder ausblenden (oder eben an eine andere Stelle platzieren)</t>
  </si>
  <si>
    <t>ÜBUNG 10.8</t>
  </si>
  <si>
    <t>Füge im folgenden Diagramm die Legende ein, und zwar so, dass sie rechts vom Diagramm angezeigt wird.</t>
  </si>
  <si>
    <t>2. Klicke die Schaltfläche "Diagrammelement hinzufügen" und wähle die Option "Legende"</t>
  </si>
  <si>
    <t>3. Wähle die Option "Rechts"</t>
  </si>
  <si>
    <t>Datenquelle ändern</t>
  </si>
  <si>
    <t>Es kann vorkommen, dass neue Daten zu der Tabelle hinzukommen, die einem Diagramm zugrunde liegen. Damit diese neuen Daten auch in unserem bereits vorhandenen Diagramm angezeigt werden, muss in manchen Fällen die Datenquelle geändert werden.</t>
  </si>
  <si>
    <t>Das folgende Diagramm basiert auf der Tabelle im Bereich A1:C13 und zeigt somit zwei Produkte an. Nun ist aber in Spalte D ein drittes Produkt dazukommen, das anschließend auch im Diagramm angezeigt werden soll:</t>
  </si>
  <si>
    <t>Dazu wählen wir das Register "Diagrammentwurf" aus - das Diagramm muss dazu markiert sein - und klicken auf die Schaltfläche "Daten auswählen":</t>
  </si>
  <si>
    <t>Im folgenden Fenster sieht man im Feld "Diagrammdatenbereich" den aktuellen Datenbereich für das Diagramm:</t>
  </si>
  <si>
    <t>Diesen müssen wir nur noch anpassen: Dazu markieren wir mit der Maus den Tabellenbereich einschließlich der Spalte D und wie man sieht, wird das neue Produkt sofort im Diagramm angezeigt:</t>
  </si>
  <si>
    <t>ÜBUNG 10.9</t>
  </si>
  <si>
    <t>Das nachfolgende Diagramm enthält momentan nur die Produkte 1 bis 3 für die Monate Januar bis Februar. Ändere den Datenbereich so ab, dass auch das Produkt 4 und der Monat April im Diagramm angezeigt werden.</t>
  </si>
  <si>
    <t>Produkt 4</t>
  </si>
  <si>
    <t>April</t>
  </si>
  <si>
    <t>2. Klicke die Schaltfläche "Daten auswählen" und markiere dann mit der Maus den neuen Diagrammdatenbereich</t>
  </si>
  <si>
    <t>Diagramm verschieben</t>
  </si>
  <si>
    <t>Wenn man ein neues Diagramm erstellt, fügt Excel dieses standardmäßig als eigenes Objekt auf der aktuellen Arbeitsmappe ein. Dort kann man es mit der Maus verschieben und über die Markierungen an den Rändern auch in der Größe ändern.</t>
  </si>
  <si>
    <t>Es gibt aber auch die Möglichkeit, das Diagramm als komplett eigenständiges Arbeitsblatt zu erstellen, so dass es als eigene Registerkarte angezeigt wird.</t>
  </si>
  <si>
    <t>Diagramm als eigenes Arbeitsblatt einfügen</t>
  </si>
  <si>
    <t>2. Klicke auf die Schaltfläche "Diagramm verschieben"</t>
  </si>
  <si>
    <t>3. Wähle im folgenden Fenster die Option "Neues Blatt". Du kannst hier auch einen neuen Namen vergeben oder den vorgeschlagenen übernehmen:</t>
  </si>
  <si>
    <t>Nach einem Klick auf "OK" erscheint dein Diagramm als neues Arbeitsblatt:</t>
  </si>
  <si>
    <t>Hinweis</t>
  </si>
  <si>
    <t>Auch wenn das Diagramm als eigenes Arbeitsblatt angezeigt wird, bleibt es weiterhin mit den Daten aus der ursprünglichen Tabelle verknüpft. Eine Änderung der Werte in der Datentabelle wird also auch im Diagramm angezeigt.</t>
  </si>
  <si>
    <t>Diagramm als Objekt auf vorhandenes Arbeitsblatt einfügen</t>
  </si>
  <si>
    <t>Selbstverständlich ist auch der umgekehrte Weg möglich und ein eigenständiges Diagramm lässt sich wieder als Objekt in ein vorhandenes Arbeitsblatt überführen.</t>
  </si>
  <si>
    <t>1. Öffne das Diagrammarbeitsblatt und wähle den Reiter "Diagrammentwurf"</t>
  </si>
  <si>
    <t>3. Aktiviere im folgenden Fenster die Option "Objekt in" und wähle aus das gewünschte Arbeitsblatt aus der Liste aus:</t>
  </si>
  <si>
    <t>Nach einem Klick auf "OK" wird das Diagrammblatt entfernt und das Diagramm wird wie bisher im Tabellenblatt angezeigt.</t>
  </si>
  <si>
    <t>ÜBUNG 10.10</t>
  </si>
  <si>
    <t>Verschiebe über die eben gezeigte Funktion das nachfolgende Diagramm in ein eingenständiges Arbeitsblatt.</t>
  </si>
  <si>
    <t>2. Klicke die Schaltfläche "Diagramm verschieben" und wähle im folgenden Fenster die Option "Neues Blatt"</t>
  </si>
  <si>
    <t>Geschafft!</t>
  </si>
  <si>
    <t>Du hast das Ende des Kurses "Von Null auf Excel erreicht".</t>
  </si>
  <si>
    <t>Wenn du alle Lektionen sorgfältig durchgearbeitet hast, dann bist du jetzt im Umgang mit Excel einen großen Schritt vorangekommen.</t>
  </si>
  <si>
    <t>Wie bei vielen Dingen im Leben gilt auch hier: Übung macht den Meister. Die Grundlagen sind gelegt, du musst sie jetzt nur anwenden.</t>
  </si>
  <si>
    <t>Ich hoffe sehr, dass du Spass am Kurs hattest und du vielleicht sogar Lust bekommen hast, tiefer in die Excel-Welt einzusteigen.</t>
  </si>
  <si>
    <t>Hast du Anregungen, Kritik oder sonstiges Feedback, dann schreibe mir einfach ein E-Mail an info@tabellenexperte.de</t>
  </si>
  <si>
    <t>Alles Gute,</t>
  </si>
  <si>
    <t>Martin</t>
  </si>
  <si>
    <t>Lizenz- / Copyright-Hinweis:</t>
  </si>
  <si>
    <t>Du hast mit dem Kauf eine einzelne Endanwender-Lizenz erworben.</t>
  </si>
  <si>
    <t>Du darfst für dich selbst eine Sicherheitskopie anlegen und diesen Kurs auch selbst auf mehreren PC's nutzen, die dir gehören.</t>
  </si>
  <si>
    <t>Dieser Excel-Kurs darf jedoch nicht - weder kostenlos noch entgeltlich - an Dritte weitergeben werden.</t>
  </si>
  <si>
    <t>Auch wenn ich eine Weitergabe nicht verhindern kann, bitte ich dich aus Gründen der Fairness, dieses Copyright zu respektieren.</t>
  </si>
  <si>
    <t>Ich habe viele Stunden meiner Zeit investiert und es ist daher nur angemessen, dafür auch bezahlt zu werden.</t>
  </si>
  <si>
    <t>In den folgenden Arbeitsblättern befinden sich lediglich die Übungsaufgaben und Lösungen zu den einzelnen Kapiteln, die du während der Lektionen bereits bearbeitet haben solltest.</t>
  </si>
  <si>
    <t>Übung 4.7: Fenster fixieren</t>
  </si>
  <si>
    <t>Bearbeiten die unten stehenden Aufgaben der Reihe nach. Wenn du dich sicher fühlst, kannst du anschließend durch einen Klick auf den roten Pfeil links oben oder links unten zur Lektion zurückkehren.</t>
  </si>
  <si>
    <t>Tipp: Die notwendigen Einstellungen zum Fixieren des Fensters findest du im Register "Ansicht"</t>
  </si>
  <si>
    <t>AUFGABE 1</t>
  </si>
  <si>
    <t>Fixiere das aktuelle Fenster, so dass der hellgrüne Bereich oben und auf der linken Seite festgestellt ist. Überlege dir dabei zu Beginn, wo die aktive Zelle stehen sollte.</t>
  </si>
  <si>
    <t>Überprüfe anschließend deine Arbeit, in dem du nach unten und nach rechts blätterst. Werden die hellgrünen Bereiche weiterhin angezeigt?</t>
  </si>
  <si>
    <t>Wenn du die Lösungsschritte sehen willst, dann klicke in das Kästchen:</t>
  </si>
  <si>
    <t>1. Bewege deine aktive Zelle auf die blau markierte Zelle B9 oben links</t>
  </si>
  <si>
    <t>2. Wähle dann im Menüband das Register "Ansicht" und klicke auf die Schaltfläche "Fenster fixieren"</t>
  </si>
  <si>
    <t>3. Wähle aus den drei angebotenen Optionen den ersten Punkt "Fenster fixieren"</t>
  </si>
  <si>
    <t>AUFGABE 2</t>
  </si>
  <si>
    <t>Entferne zunächst die Fixierung, die du in Aufgabe 1 vorgenommen hast.</t>
  </si>
  <si>
    <r>
      <t>Lege dann eine neue Fixieriung fest, die nur die oberste</t>
    </r>
    <r>
      <rPr>
        <b/>
        <u/>
        <sz val="10"/>
        <rFont val="Calibri"/>
        <family val="2"/>
        <scheme val="minor"/>
      </rPr>
      <t xml:space="preserve"> Zeile</t>
    </r>
    <r>
      <rPr>
        <sz val="10"/>
        <rFont val="Calibri"/>
        <family val="2"/>
        <scheme val="minor"/>
      </rPr>
      <t xml:space="preserve"> feststellt.</t>
    </r>
  </si>
  <si>
    <t>Überprüfe anschließend deine Arbeit, in dem du nach unten und nach rechts blätterst. Es sollte nur die oberste Zeile, die angezeigt wird, stehenbleiben. Die grüne Spalte A sollte jedoch aus dem Fenster hinausrutschen, wenn du weit nach rechts blätterst.</t>
  </si>
  <si>
    <t>1. Entferne zunächst die bisherige Fixierung, in dem du im Menüband des Register "Ansicht" wählst, dort auf die Schaltfläche "Fenster fixieren" klickst und dann die Option "Fixierung aufheben" auswählst</t>
  </si>
  <si>
    <t>3. Wähle aus den drei angebotenen Optionen den zweiten Punkt "Oberste Zeile fixieren"</t>
  </si>
  <si>
    <t>Hinweis: Je nachdem, wie große dein Bildschirm ist und wie weit du nach unten geblättert hast, muss die oberste Zeile nicht zwingend die Zeile 1 sein.</t>
  </si>
  <si>
    <t>AUFGABE 3</t>
  </si>
  <si>
    <t>Entferne zunächst die Fixierung, die du in Aufgabe 2 vorgenommen hast.</t>
  </si>
  <si>
    <r>
      <t xml:space="preserve">Lege dann eine neue Fixieriung fest, die nur die erste </t>
    </r>
    <r>
      <rPr>
        <b/>
        <u/>
        <sz val="10"/>
        <rFont val="Calibri"/>
        <family val="2"/>
        <scheme val="minor"/>
      </rPr>
      <t>Spalte</t>
    </r>
    <r>
      <rPr>
        <sz val="10"/>
        <rFont val="Calibri"/>
        <family val="2"/>
        <scheme val="minor"/>
      </rPr>
      <t xml:space="preserve"> feststellt.</t>
    </r>
  </si>
  <si>
    <t>Überprüfe anschließend deine Arbeit, in dem du nach unten und nach rechts blätterst. Es sollte nur die hellgrüne Spalte A stehenbleiben. Die Zeilen am oberen Bildschirmrand sollten jedoch hinausrutschen, wenn du weit nach unten blätterst.</t>
  </si>
  <si>
    <t>3. Wähle aus den drei angebotenen Optionen den zweiten Punkt "Erste Spalte fixieren"</t>
  </si>
  <si>
    <t>Hinweis: Je nachdem, wie große dein Bildschirm ist und wie weit du nach rechts geblättert hast, muss die erste Spalte nicht zwingend die Spalte A sein.</t>
  </si>
  <si>
    <t>Übung 4.8: Fenster teilen</t>
  </si>
  <si>
    <t>In der nachstehenden Tabelle kannst du das Teilen von Fenstern üben.</t>
  </si>
  <si>
    <t>1. Stelle die aktive Zelle irgendwo in die Tabelle unten und teile dann das Fenster (Register "Ansicht", Schaltfläche "Teilen")</t>
  </si>
  <si>
    <t>2. Blättere dann durch die Tabelle und beobachte, wie sich dabei der andere Teilungsbereich verhält.</t>
  </si>
  <si>
    <t>3. Verändere die Größe der Teilungsbereiche, indem du die Trennlinie mit der Maus verschiebst</t>
  </si>
  <si>
    <t>Wenn du sich sicher fühlst, kannst du mit einem Klick auf den roten Pfeil links oben oder links unten zur Lektion zurückkehren.</t>
  </si>
  <si>
    <t>Jahr</t>
  </si>
  <si>
    <t>Alter von ... bis unter ... Jahren</t>
  </si>
  <si>
    <t>(jeweils</t>
  </si>
  <si>
    <t>Insgesamt</t>
  </si>
  <si>
    <t>31.12.)</t>
  </si>
  <si>
    <t>0 - 5</t>
  </si>
  <si>
    <t>5 - 10</t>
  </si>
  <si>
    <t>10 - 15</t>
  </si>
  <si>
    <t>15 - 20</t>
  </si>
  <si>
    <t>20 - 25</t>
  </si>
  <si>
    <t>25 - 30</t>
  </si>
  <si>
    <t>30 - 35</t>
  </si>
  <si>
    <t>35 - 40</t>
  </si>
  <si>
    <t>40 - 45</t>
  </si>
  <si>
    <t>45 - 50</t>
  </si>
  <si>
    <t>50 - 55</t>
  </si>
  <si>
    <t>55 - 60</t>
  </si>
  <si>
    <t>60 - 65</t>
  </si>
  <si>
    <t>65 - 70</t>
  </si>
  <si>
    <t>70 - 75</t>
  </si>
  <si>
    <t>75 - 80</t>
  </si>
  <si>
    <t>80 - 85</t>
  </si>
  <si>
    <t>85 - 90</t>
  </si>
  <si>
    <t>90 - 95</t>
  </si>
  <si>
    <t>95 u. älter</t>
  </si>
  <si>
    <t>2009</t>
  </si>
  <si>
    <t>m</t>
  </si>
  <si>
    <t xml:space="preserve">    </t>
  </si>
  <si>
    <t>w</t>
  </si>
  <si>
    <t>i</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</si>
  <si>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</si>
  <si>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</si>
  <si>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</si>
  <si>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</si>
  <si>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</si>
  <si>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</si>
  <si>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</si>
  <si>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</si>
  <si>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</si>
  <si>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</si>
  <si>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</si>
  <si>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</si>
  <si>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</si>
  <si>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</si>
  <si>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</si>
  <si>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</si>
  <si>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</si>
  <si>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</si>
  <si>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</si>
  <si>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</si>
  <si>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</si>
  <si>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</si>
  <si>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</si>
  <si>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</si>
  <si>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</si>
  <si>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</si>
  <si>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</si>
  <si>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</si>
  <si>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</si>
  <si>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</si>
  <si>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</si>
  <si>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</si>
  <si>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</si>
  <si>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</si>
  <si>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</si>
  <si>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</si>
  <si>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</si>
  <si>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</si>
  <si>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</si>
  <si>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</si>
  <si>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</si>
  <si>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Lösung zu Übung 6.2</t>
  </si>
  <si>
    <t>Bisherigen Druckbereich aufheben:</t>
  </si>
  <si>
    <t>Auf diese Weise ist kein explizierter Druckbereich mehr festgelegt und es kann stattdessen das komplette</t>
  </si>
  <si>
    <t>Arbeitsblatt gedruckt werden.</t>
  </si>
  <si>
    <t>Rufe jetzt die Seitenansicht auf: Menü "Datei | Drucken"</t>
  </si>
  <si>
    <t>Und so sollte das Ergebnis aussehen:</t>
  </si>
  <si>
    <t>Hinweis: Die tatsächlich benötigte Seitenanzahl kann bei dir natürlich abweichen.</t>
  </si>
  <si>
    <t>Lösung zu Übung 6.3</t>
  </si>
  <si>
    <t>Breite und Höhe auf 1 Seite bzw. 5 Seiten festlegen:</t>
  </si>
  <si>
    <t>Ergebnis in der Seitenansicht überprüfen:</t>
  </si>
  <si>
    <t>Lösung zu Übung 6.4</t>
  </si>
  <si>
    <t>Tabelle markieren und Druckbereich festlegen:</t>
  </si>
  <si>
    <t>Benutzerdefinierte Seitenränder aufrufen:</t>
  </si>
  <si>
    <t>Horizontales und vertikales Zentrieren anwählen:</t>
  </si>
  <si>
    <t>Lösung zu Übung 6.5</t>
  </si>
  <si>
    <t xml:space="preserve">Rufe das Fenster "Seite einrichten" über eines der drei kleinen Pfeilsymbole auf und öffe das Register </t>
  </si>
  <si>
    <t>"Kopfzeile/Fußzeile":</t>
  </si>
  <si>
    <t>Wähle aus der Auswahlliste für die Kopfzeile den Eintrag mit dem Namen des Arbeitsblatts und für die Fußzeile den Eintrag mit Seite und Dateiname:</t>
  </si>
  <si>
    <t>Überprüfe das Ergebnis, indem Du auf die Schaltfläche "Seitenansicht" klickst:</t>
  </si>
  <si>
    <t>Lösung zu Übung 6.6</t>
  </si>
  <si>
    <t>Öffne die Registerkarte "Seitenlayout" und rufe das Fenster "Seite einrichten" über einen der unten markierten Pfeile auf. Öffne dann das Register "Kopfzeile/Fußzeile":</t>
  </si>
  <si>
    <t>Klicke auf die Schaltfläche "Benutzerdefinierte Kopfzeile…" und gib anschließend folgende Daten ein:</t>
  </si>
  <si>
    <t>Schließe das Kopfzeilenfenster mit "OK", klicke die Schaltfläche "Benutzerdefinierte Fußzeile…" und gib die folgenden Daten ein:</t>
  </si>
  <si>
    <t>5.</t>
  </si>
  <si>
    <t>Übung 6.7: Wiederholungszeilen</t>
  </si>
  <si>
    <t>Für die unten angezeigte Tabelle ist bereits der Druckbereich festgelegt. Die Tabelle erstreckt sich in der Druckvorschau über 3 Seiten in der Länge.
Deine Aufgabe ist es, die Druckeinstellungen so anzupassen, dass die blau markierten Zeilen auf jeder Seite wiederholt werden.</t>
  </si>
  <si>
    <t>Du findest die nötigen Einstellungen im Register "Seitenlayout", Schaltfläche "Drucktitel"</t>
  </si>
  <si>
    <t>Entwicklung der Bevölkerung in Deutschland von 2009 bis 2060</t>
  </si>
  <si>
    <t>12. koordinierte Bevölkerungsvorausberechnung</t>
  </si>
  <si>
    <t>Basis: 31.12.2008</t>
  </si>
  <si>
    <t>Variante 1 - W1: Untergrenze der "mittleren" Bevölkerung</t>
  </si>
  <si>
    <t>Geburtenhäufigkeit: 1,4 Kinder je Frau, Lebenserwartung: Basisannahme, Wanderungssaldo: 100 000 ab 2014</t>
  </si>
  <si>
    <t xml:space="preserve"> - 1 000 -</t>
  </si>
  <si>
    <t>Alter von … bis unter … Jahren</t>
  </si>
  <si>
    <t>Übung 6.8: Wiederholungsspalten</t>
  </si>
  <si>
    <t>Für die unten angezeigte Tabelle ist bereits der Druckbereich festgelegt. Die Tabelle erstreckt sich in der Druckvorschau über mehrere Seiten in der Breite
Deine Aufgabe ist es, die Druckeinstellungen so anzupassen, dass die blau markierten Spalten auf jeder Seite wiederholt werden.</t>
  </si>
  <si>
    <t>Übung 6.9: Gitternetzlinien</t>
  </si>
  <si>
    <t xml:space="preserve">Schalte auf diesem Arbeitsblatt die Gitternetzlinien für die Bildschirmanzeige ein und wieder aus. Siehst du den Unterschied?
Aktiviere nun die Gitternetzlinien auch für den Ausdruck auf Papier. Überprüfe deine Einstellungen vorher und nachher in der Seitenansicht.
</t>
  </si>
  <si>
    <t>Lösung zu Übung 6.9</t>
  </si>
  <si>
    <r>
      <t xml:space="preserve">Die Gitternetzlinien für die </t>
    </r>
    <r>
      <rPr>
        <b/>
        <sz val="10"/>
        <rFont val="MetaNormalLF-Roman"/>
      </rPr>
      <t>Bildschirmanzeige</t>
    </r>
    <r>
      <rPr>
        <sz val="10"/>
        <rFont val="MetaNormalLF-Roman"/>
        <family val="2"/>
      </rPr>
      <t xml:space="preserve"> ein- und ausschalten:</t>
    </r>
  </si>
  <si>
    <r>
      <t xml:space="preserve">Die Gitternetzlinien für die </t>
    </r>
    <r>
      <rPr>
        <b/>
        <sz val="10"/>
        <rFont val="MetaNormalLF-Roman"/>
      </rPr>
      <t>Druckausgabe</t>
    </r>
    <r>
      <rPr>
        <sz val="10"/>
        <rFont val="MetaNormalLF-Roman"/>
        <family val="2"/>
      </rPr>
      <t xml:space="preserve"> auf Papier ein- und ausschalten:</t>
    </r>
  </si>
  <si>
    <t>Übung 6.10: Zeilen- und Spaltenüberschriften</t>
  </si>
  <si>
    <t>Schalte auf diesem Arbeitsblatt die Zeilen- und Spaltenüberschriften (also die Buchstabenleiste am oberen und die Zahlenleiste am linken Tabellenrand) für die Bildschirmanzeige aus- und wieder ein.
Schalte anschließend die Zeilen- und Spaltenüberschriften auch für die Druckausgabe auf Papier ein und kontrolliere deine Einstellungen in der Seitenansicht.</t>
  </si>
  <si>
    <t>Lösung zu Übung 6.10</t>
  </si>
  <si>
    <r>
      <t xml:space="preserve">Die Zeilen- und Spaltenüberschriften für die </t>
    </r>
    <r>
      <rPr>
        <b/>
        <sz val="10"/>
        <rFont val="MetaNormalLF-Roman"/>
      </rPr>
      <t>Bildschirmanzeige</t>
    </r>
    <r>
      <rPr>
        <sz val="10"/>
        <rFont val="MetaNormalLF-Roman"/>
        <family val="2"/>
      </rPr>
      <t xml:space="preserve"> ein- und ausschalten:</t>
    </r>
  </si>
  <si>
    <r>
      <t xml:space="preserve">Die Zeilen- und Spaltenüberschriften für die </t>
    </r>
    <r>
      <rPr>
        <b/>
        <sz val="10"/>
        <rFont val="MetaNormalLF-Roman"/>
      </rPr>
      <t>Druckausgabe</t>
    </r>
    <r>
      <rPr>
        <sz val="10"/>
        <rFont val="MetaNormalLF-Roman"/>
        <family val="2"/>
      </rPr>
      <t xml:space="preserve"> auf Papier ein- und ausschalten:</t>
    </r>
  </si>
  <si>
    <t>Lösung zu Übung 8.1</t>
  </si>
  <si>
    <t>Lösung zu Übung 8.2</t>
  </si>
  <si>
    <t>1. Fehlende Überschriften eintragen</t>
  </si>
  <si>
    <t>2. Spalten für erste Überschrift markieren</t>
  </si>
  <si>
    <t>3. "Verbinden und zentrieren"</t>
  </si>
  <si>
    <t>4. Zeilen für zweite Überschrift markieren</t>
  </si>
  <si>
    <t>5. "Verbinden und zentrieren"</t>
  </si>
  <si>
    <t>6. "Text nach oben drehen"</t>
  </si>
  <si>
    <t>Lösung zu Übung 8.6</t>
  </si>
  <si>
    <t>1. Weiße Zellen markieren:</t>
  </si>
  <si>
    <t>2. Rechtsklick, Zellen formatieren:</t>
  </si>
  <si>
    <t>3. "Gesperrt"-Häkchen entfernen:</t>
  </si>
  <si>
    <t>4. Blatt schützen:</t>
  </si>
  <si>
    <t>Übung 9.1: Zellen einfügen</t>
  </si>
  <si>
    <t>In den Tabellen unten in diesem Arbeitsblatt sollst Du einzelne Zellen, ganze Zeilen oder ganze Spalten einfügen.
Befolge die jeweiligen Angaben zu den einzelnen Aufgaben.</t>
  </si>
  <si>
    <r>
      <t xml:space="preserve">Füge bei der gelben Zelle </t>
    </r>
    <r>
      <rPr>
        <b/>
        <u/>
        <sz val="10"/>
        <rFont val="Calibri"/>
        <family val="2"/>
        <scheme val="minor"/>
      </rPr>
      <t>eine einzelne Zelle</t>
    </r>
    <r>
      <rPr>
        <sz val="10"/>
        <rFont val="Calibri"/>
        <family val="2"/>
        <scheme val="minor"/>
      </rPr>
      <t xml:space="preserve"> ein. Die anderen Zellen sollen dabei </t>
    </r>
    <r>
      <rPr>
        <b/>
        <u/>
        <sz val="10"/>
        <rFont val="Calibri"/>
        <family val="2"/>
        <scheme val="minor"/>
      </rPr>
      <t>nach unten verschoben</t>
    </r>
    <r>
      <rPr>
        <sz val="10"/>
        <rFont val="Calibri"/>
        <family val="2"/>
        <scheme val="minor"/>
      </rPr>
      <t xml:space="preserve"> werden.</t>
    </r>
  </si>
  <si>
    <r>
      <t xml:space="preserve">Füge zwischen März und April eine </t>
    </r>
    <r>
      <rPr>
        <b/>
        <u/>
        <sz val="10"/>
        <rFont val="Calibri"/>
        <family val="2"/>
        <scheme val="minor"/>
      </rPr>
      <t>komplette Zeile</t>
    </r>
    <r>
      <rPr>
        <sz val="10"/>
        <rFont val="Calibri"/>
        <family val="2"/>
        <scheme val="minor"/>
      </rPr>
      <t xml:space="preserve"> ein.</t>
    </r>
  </si>
  <si>
    <r>
      <t xml:space="preserve">Füge zwischen Produkt 2 und Produkt 3 eine </t>
    </r>
    <r>
      <rPr>
        <b/>
        <u/>
        <sz val="10"/>
        <rFont val="Calibri"/>
        <family val="2"/>
        <scheme val="minor"/>
      </rPr>
      <t>komplette Spalte</t>
    </r>
    <r>
      <rPr>
        <sz val="10"/>
        <rFont val="Calibri"/>
        <family val="2"/>
        <scheme val="minor"/>
      </rPr>
      <t xml:space="preserve"> ein.</t>
    </r>
  </si>
  <si>
    <t>Lösung Aufgabe 1</t>
  </si>
  <si>
    <t>Lösung Aufgabe 2</t>
  </si>
  <si>
    <t>Lösung Aufgabe 3</t>
  </si>
  <si>
    <t>Übung 9.2: Zellen löschen</t>
  </si>
  <si>
    <t>In den Tabellen unten in diesem Arbeitsblatt sollst Du einzelne Zellen, ganze Zeilen oder ganze Spalten löschen.
Befolge die jeweiligen Angaben zu den einzelnen Aufgaben.</t>
  </si>
  <si>
    <r>
      <rPr>
        <u/>
        <sz val="10"/>
        <rFont val="Calibri"/>
        <family val="2"/>
        <scheme val="minor"/>
      </rPr>
      <t>Lösche</t>
    </r>
    <r>
      <rPr>
        <sz val="10"/>
        <rFont val="Calibri"/>
        <family val="2"/>
        <scheme val="minor"/>
      </rPr>
      <t xml:space="preserve"> die gelbe Zelle. Die nebenstehenden Zellen sollen dabei </t>
    </r>
    <r>
      <rPr>
        <b/>
        <u/>
        <sz val="10"/>
        <rFont val="Calibri"/>
        <family val="2"/>
        <scheme val="minor"/>
      </rPr>
      <t>nach links verschoben</t>
    </r>
    <r>
      <rPr>
        <sz val="10"/>
        <rFont val="Calibri"/>
        <family val="2"/>
        <scheme val="minor"/>
      </rPr>
      <t xml:space="preserve"> werden.</t>
    </r>
  </si>
  <si>
    <t>Produkt 5</t>
  </si>
  <si>
    <t>Produkt 6</t>
  </si>
  <si>
    <r>
      <rPr>
        <u/>
        <sz val="10"/>
        <rFont val="Calibri"/>
        <family val="2"/>
        <scheme val="minor"/>
      </rPr>
      <t>Lösche</t>
    </r>
    <r>
      <rPr>
        <sz val="10"/>
        <rFont val="Calibri"/>
        <family val="2"/>
        <scheme val="minor"/>
      </rPr>
      <t xml:space="preserve"> die gelbe Zelle. Die darunter liegenden Zellen sollen dabei </t>
    </r>
    <r>
      <rPr>
        <b/>
        <u/>
        <sz val="10"/>
        <rFont val="Calibri"/>
        <family val="2"/>
        <scheme val="minor"/>
      </rPr>
      <t>nach oben verschoben</t>
    </r>
    <r>
      <rPr>
        <sz val="10"/>
        <rFont val="Calibri"/>
        <family val="2"/>
        <scheme val="minor"/>
      </rPr>
      <t xml:space="preserve"> werden.</t>
    </r>
  </si>
  <si>
    <r>
      <t xml:space="preserve">Lösche die </t>
    </r>
    <r>
      <rPr>
        <b/>
        <u/>
        <sz val="10"/>
        <rFont val="Calibri"/>
        <family val="2"/>
        <scheme val="minor"/>
      </rPr>
      <t>komplette Zeile</t>
    </r>
    <r>
      <rPr>
        <sz val="10"/>
        <rFont val="Calibri"/>
        <family val="2"/>
        <scheme val="minor"/>
      </rPr>
      <t xml:space="preserve"> für den Monat März.</t>
    </r>
  </si>
  <si>
    <t>Lösung zu Übung 9.6</t>
  </si>
  <si>
    <r>
      <t xml:space="preserve">Filtere alle Namen, die an der </t>
    </r>
    <r>
      <rPr>
        <u/>
        <sz val="11"/>
        <color theme="1"/>
        <rFont val="Calibri"/>
        <family val="2"/>
        <scheme val="minor"/>
      </rPr>
      <t>zweiten</t>
    </r>
    <r>
      <rPr>
        <sz val="11"/>
        <color theme="1"/>
        <rFont val="Calibri"/>
        <family val="2"/>
        <scheme val="minor"/>
      </rPr>
      <t xml:space="preserve"> Stelle ein "e" haben.
</t>
    </r>
  </si>
  <si>
    <t>Erklärung:</t>
  </si>
  <si>
    <r>
      <t>An</t>
    </r>
    <r>
      <rPr>
        <u/>
        <sz val="11"/>
        <color theme="1"/>
        <rFont val="Calibri"/>
        <family val="2"/>
        <scheme val="minor"/>
      </rPr>
      <t xml:space="preserve"> zweiter</t>
    </r>
    <r>
      <rPr>
        <sz val="11"/>
        <color theme="1"/>
        <rFont val="Calibri"/>
        <family val="2"/>
        <scheme val="minor"/>
      </rPr>
      <t xml:space="preserve"> Stelle ein "e" bedeutet, dass der Name mit einem beliebigen Zeichen beginnen kann. Daher steht an erster Stelle das Fragezeichen ?, gefolgt von "e"</t>
    </r>
  </si>
  <si>
    <t>Und danach können wieder beliebige Zeichen kommen, daher steht zum Schluß der Stern *</t>
  </si>
  <si>
    <t>Jetzt erhält dieser neu markierte Bereich automatisch den Namen "Druckbereich" und die gestrichelten Linien umfassen ebenfalls nur noch diesen Bereich.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</si>
</sst>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0\ &quot;€&quot;;[Red]\-#,##0\ &quot;€&quot;"/>
    <numFmt numFmtId="42" formatCode="_-* #,##0\ &quot;€&quot;_-;\-* #,##0\ &quot;€&quot;_-;_-* &quot;-&quot;\ &quot;€&quot;_-;_-@_-"/>
    <numFmt numFmtId="44" formatCode="_-* #,##0.00\ &quot;€&quot;_-;\-* #,##0.00\ &quot;€&quot;_-;_-* &quot;-&quot;??\ &quot;€&quot;_-;_-@_-"/>
    <numFmt numFmtId="164" formatCode="0.0000"/>
    <numFmt numFmtId="165" formatCode="#,##0\ &quot;€&quot;"/>
    <numFmt numFmtId="166" formatCode="[$-407]d/\ mmmm\ yyyy;@"/>
    <numFmt numFmtId="167" formatCode="ddd\,\ dd/mm/yyyy"/>
    <numFmt numFmtId="168" formatCode="[$-407]mmmm\ yy;@"/>
    <numFmt numFmtId="169" formatCode="dd/mm/yy;@"/>
    <numFmt numFmtId="170" formatCode="[$-F400]h:mm:ss\ AM/PM"/>
    <numFmt numFmtId="171" formatCode="[$-409]h:mm:ss\ AM/PM;@"/>
    <numFmt numFmtId="172" formatCode="h:mm:ss;@"/>
    <numFmt numFmtId="173" formatCode="[$-409]h:mm\ AM/PM;@"/>
    <numFmt numFmtId="174" formatCode="0.000000"/>
    <numFmt numFmtId="175" formatCode="#0.0,,\ &quot;Mio&quot;"/>
    <numFmt numFmtId="176" formatCode="###\ ###\ ###\ "/>
    <numFmt numFmtId="177" formatCode="#,##0.00\ &quot;€&quot;"/>
  </numFmts>
  <fonts count="88">
    <font>
      <sz val="11"/>
      <color theme="1"/>
      <name val="Calibri"/>
      <family val="2"/>
      <scheme val="minor"/>
    </font>
    <font>
      <sz val="11"/>
      <color theme="1"/>
      <name val="Calibri"/>
      <family val="2"/>
    </font>
    <font>
      <sz val="11"/>
      <color theme="1"/>
      <name val="Calibri"/>
      <family val="2"/>
      <scheme val="minor"/>
    </font>
    <font>
      <b/>
      <sz val="11"/>
      <color theme="1"/>
      <name val="Calibri"/>
      <family val="2"/>
      <scheme val="minor"/>
    </font>
    <font>
      <sz val="11"/>
      <color theme="0"/>
      <name val="Calibri"/>
      <family val="2"/>
      <scheme val="minor"/>
    </font>
    <font>
      <u/>
      <sz val="11"/>
      <color rgb="FF0070C0"/>
      <name val="Calibri"/>
      <family val="2"/>
      <scheme val="minor"/>
    </font>
    <font>
      <b/>
      <sz val="20"/>
      <color theme="1" tint="0.34998626667073579"/>
      <name val="Times New Roman"/>
      <family val="1"/>
    </font>
    <font>
      <b/>
      <sz val="24"/>
      <color theme="1" tint="0.34998626667073579"/>
      <name val="Calibri"/>
      <family val="2"/>
      <scheme val="minor"/>
    </font>
    <font>
      <i/>
      <sz val="11"/>
      <color theme="1"/>
      <name val="Calibri"/>
      <family val="2"/>
      <scheme val="minor"/>
    </font>
    <font>
      <b/>
      <i/>
      <sz val="11"/>
      <color theme="1"/>
      <name val="Calibri"/>
      <family val="2"/>
      <scheme val="minor"/>
    </font>
    <font>
      <sz val="9"/>
      <color theme="1"/>
      <name val="Calibri"/>
      <family val="2"/>
      <scheme val="minor"/>
    </font>
    <font>
      <i/>
      <sz val="18"/>
      <color theme="3"/>
      <name val="Calibri"/>
      <family val="2"/>
      <scheme val="minor"/>
    </font>
    <font>
      <b/>
      <sz val="14"/>
      <color rgb="FFC00000"/>
      <name val="Calibri"/>
      <family val="2"/>
      <scheme val="minor"/>
    </font>
    <font>
      <b/>
      <sz val="16"/>
      <color theme="0"/>
      <name val="Calibri"/>
      <family val="2"/>
      <scheme val="minor"/>
    </font>
    <font>
      <sz val="11"/>
      <color theme="0" tint="-0.249977111117893"/>
      <name val="Calibri"/>
      <family val="2"/>
      <scheme val="minor"/>
    </font>
    <font>
      <sz val="12"/>
      <color theme="1"/>
      <name val="Calibri"/>
      <family val="2"/>
      <scheme val="minor"/>
    </font>
    <font>
      <sz val="20"/>
      <color theme="0"/>
      <name val="Arial"/>
      <family val="2"/>
    </font>
    <font>
      <sz val="20"/>
      <color theme="0"/>
      <name val="Cambria"/>
      <family val="1"/>
      <scheme val="major"/>
    </font>
    <font>
      <sz val="16"/>
      <color theme="0"/>
      <name val="Wingdings"/>
      <charset val="2"/>
    </font>
    <font>
      <b/>
      <sz val="12"/>
      <color theme="0"/>
      <name val="Calibri"/>
      <family val="2"/>
      <scheme val="minor"/>
    </font>
    <font>
      <sz val="11"/>
      <name val="Calibri"/>
      <family val="2"/>
      <scheme val="minor"/>
    </font>
    <font>
      <b/>
      <sz val="11"/>
      <name val="Calibri"/>
      <family val="2"/>
      <scheme val="minor"/>
    </font>
    <font>
      <b/>
      <sz val="14"/>
      <name val="Calibri"/>
      <family val="2"/>
      <scheme val="minor"/>
    </font>
    <font>
      <sz val="14"/>
      <name val="Calibri"/>
      <family val="2"/>
      <scheme val="minor"/>
    </font>
    <font>
      <sz val="8"/>
      <name val="Calibri"/>
      <family val="2"/>
      <scheme val="minor"/>
    </font>
    <font>
      <sz val="10"/>
      <color theme="0" tint="-0.499984740745262"/>
      <name val="Calibri"/>
      <family val="2"/>
      <scheme val="minor"/>
    </font>
    <font>
      <b/>
      <sz val="11"/>
      <color theme="0"/>
      <name val="Calibri"/>
      <family val="2"/>
      <scheme val="minor"/>
    </font>
    <font>
      <b/>
      <sz val="14"/>
      <color rgb="FFBF0000"/>
      <name val="Calibri"/>
      <family val="2"/>
      <scheme val="minor"/>
    </font>
    <font>
      <sz val="36"/>
      <color theme="1"/>
      <name val="Calibri"/>
      <family val="2"/>
      <scheme val="minor"/>
    </font>
    <font>
      <sz val="16"/>
      <name val="Calibri"/>
      <family val="2"/>
      <scheme val="minor"/>
    </font>
    <font>
      <sz val="12"/>
      <color theme="0"/>
      <name val="Cambria"/>
      <family val="1"/>
      <scheme val="major"/>
    </font>
    <font>
      <sz val="12"/>
      <color theme="0"/>
      <name val="Calibri"/>
      <family val="2"/>
      <scheme val="minor"/>
    </font>
    <font>
      <sz val="18"/>
      <color theme="1"/>
      <name val="Calibri"/>
      <family val="2"/>
      <scheme val="minor"/>
    </font>
    <font>
      <sz val="18"/>
      <name val="Calibri"/>
      <family val="2"/>
      <scheme val="minor"/>
    </font>
    <font>
      <u/>
      <sz val="18"/>
      <color rgb="FF0070C0"/>
      <name val="Calibri"/>
      <family val="2"/>
      <scheme val="minor"/>
    </font>
    <font>
      <b/>
      <i/>
      <sz val="18"/>
      <color theme="1"/>
      <name val="Calibri"/>
      <family val="2"/>
      <scheme val="minor"/>
    </font>
    <font>
      <sz val="11"/>
      <color theme="0" tint="-0.499984740745262"/>
      <name val="Calibri"/>
      <family val="2"/>
      <scheme val="minor"/>
    </font>
    <font>
      <sz val="18"/>
      <color theme="0"/>
      <name val="Calibri"/>
      <family val="2"/>
      <scheme val="minor"/>
    </font>
    <font>
      <u/>
      <sz val="11"/>
      <color theme="1"/>
      <name val="Calibri"/>
      <family val="2"/>
      <scheme val="minor"/>
    </font>
    <font>
      <b/>
      <sz val="16"/>
      <color rgb="FFBF0000"/>
      <name val="Calibri"/>
      <family val="2"/>
      <scheme val="minor"/>
    </font>
    <font>
      <b/>
      <sz val="8"/>
      <name val="Calibri"/>
      <family val="2"/>
      <scheme val="minor"/>
    </font>
    <font>
      <b/>
      <sz val="11"/>
      <color rgb="FFFF0000"/>
      <name val="Calibri"/>
      <family val="2"/>
      <scheme val="minor"/>
    </font>
    <font>
      <b/>
      <u/>
      <sz val="11"/>
      <color theme="0"/>
      <name val="Calibri"/>
      <family val="2"/>
      <scheme val="minor"/>
    </font>
    <font>
      <sz val="9"/>
      <color indexed="81"/>
      <name val="Tahoma"/>
      <family val="2"/>
    </font>
    <font>
      <b/>
      <sz val="9"/>
      <color indexed="81"/>
      <name val="Tahoma"/>
      <family val="2"/>
    </font>
    <font>
      <b/>
      <sz val="18"/>
      <name val="Calibri"/>
      <family val="2"/>
      <scheme val="minor"/>
    </font>
    <font>
      <sz val="10"/>
      <name val="Calibri"/>
      <family val="2"/>
      <scheme val="minor"/>
    </font>
    <font>
      <sz val="11"/>
      <color theme="6" tint="0.79998168889431442"/>
      <name val="Calibri"/>
      <family val="2"/>
      <scheme val="minor"/>
    </font>
    <font>
      <b/>
      <i/>
      <sz val="12"/>
      <color theme="1"/>
      <name val="Calibri"/>
      <family val="2"/>
      <scheme val="minor"/>
    </font>
    <font>
      <b/>
      <sz val="11"/>
      <color theme="4"/>
      <name val="Calibri"/>
      <family val="2"/>
      <scheme val="minor"/>
    </font>
    <font>
      <b/>
      <sz val="11"/>
      <color theme="6" tint="0.79998168889431442"/>
      <name val="Calibri"/>
      <family val="2"/>
      <scheme val="minor"/>
    </font>
    <font>
      <i/>
      <sz val="18"/>
      <color theme="1"/>
      <name val="Calibri"/>
      <family val="2"/>
      <scheme val="minor"/>
    </font>
    <font>
      <b/>
      <sz val="10"/>
      <name val="Calibri"/>
      <family val="2"/>
      <scheme val="minor"/>
    </font>
    <font>
      <sz val="10"/>
      <color theme="1"/>
      <name val="Calibri"/>
      <family val="2"/>
      <scheme val="minor"/>
    </font>
    <font>
      <b/>
      <sz val="11"/>
      <color rgb="FF00B050"/>
      <name val="Calibri"/>
      <family val="2"/>
      <scheme val="minor"/>
    </font>
    <font>
      <b/>
      <sz val="12"/>
      <color rgb="FFBF0000"/>
      <name val="Calibri"/>
      <family val="2"/>
      <scheme val="minor"/>
    </font>
    <font>
      <b/>
      <sz val="12"/>
      <color theme="1" tint="0.499984740745262"/>
      <name val="Calibri"/>
      <family val="2"/>
      <scheme val="minor"/>
    </font>
    <font>
      <sz val="11"/>
      <color rgb="FFFF0000"/>
      <name val="Calibri"/>
      <family val="2"/>
      <scheme val="minor"/>
    </font>
    <font>
      <sz val="11"/>
      <color rgb="FF0070C0"/>
      <name val="Calibri"/>
      <family val="2"/>
      <scheme val="minor"/>
    </font>
    <font>
      <sz val="11"/>
      <color rgb="FF00B050"/>
      <name val="Calibri"/>
      <family val="2"/>
      <scheme val="minor"/>
    </font>
    <font>
      <sz val="11"/>
      <color rgb="FF00B0F0"/>
      <name val="Calibri"/>
      <family val="2"/>
      <scheme val="minor"/>
    </font>
    <font>
      <b/>
      <sz val="11"/>
      <color rgb="FF00B0F0"/>
      <name val="Calibri"/>
      <family val="2"/>
      <scheme val="minor"/>
    </font>
    <font>
      <b/>
      <sz val="12"/>
      <color rgb="FFC00000"/>
      <name val="Calibri"/>
      <family val="2"/>
      <scheme val="minor"/>
    </font>
    <font>
      <b/>
      <sz val="11"/>
      <color rgb="FFC00000"/>
      <name val="Calibri"/>
      <family val="2"/>
      <scheme val="minor"/>
    </font>
    <font>
      <sz val="10"/>
      <name val="Arial"/>
      <family val="2"/>
    </font>
    <font>
      <b/>
      <sz val="13"/>
      <name val="MetaNormalLF-Roman"/>
      <family val="2"/>
    </font>
    <font>
      <sz val="10"/>
      <name val="MetaNormalLF-Roman"/>
      <family val="2"/>
    </font>
    <font>
      <sz val="13"/>
      <name val="MetaNormalLF-Roman"/>
      <family val="2"/>
    </font>
    <font>
      <sz val="12"/>
      <name val="MetaNormalLF-Roman"/>
      <family val="2"/>
    </font>
    <font>
      <b/>
      <sz val="10"/>
      <name val="MetaNormalLF-Roman"/>
    </font>
    <font>
      <b/>
      <sz val="16"/>
      <color rgb="FFC00000"/>
      <name val="Calibri"/>
      <family val="2"/>
      <scheme val="minor"/>
    </font>
    <font>
      <b/>
      <u/>
      <sz val="11"/>
      <color rgb="FF0070C0"/>
      <name val="Calibri"/>
      <family val="2"/>
      <scheme val="minor"/>
    </font>
    <font>
      <sz val="11"/>
      <color theme="0" tint="-0.14999847407452621"/>
      <name val="Calibri"/>
      <family val="2"/>
      <scheme val="minor"/>
    </font>
    <font>
      <i/>
      <strike/>
      <u val="double"/>
      <sz val="14"/>
      <color rgb="FF00B0F0"/>
      <name val="Arial"/>
      <family val="2"/>
    </font>
    <font>
      <sz val="9"/>
      <color indexed="81"/>
      <name val="Segoe UI"/>
      <family val="2"/>
    </font>
    <font>
      <b/>
      <sz val="9"/>
      <color indexed="81"/>
      <name val="Segoe UI"/>
      <family val="2"/>
    </font>
    <font>
      <sz val="48"/>
      <name val="Calibri"/>
      <family val="2"/>
      <scheme val="minor"/>
    </font>
    <font>
      <sz val="12"/>
      <name val="Calibri"/>
      <family val="2"/>
      <scheme val="minor"/>
    </font>
    <font>
      <u/>
      <sz val="10"/>
      <name val="Calibri"/>
      <family val="2"/>
      <scheme val="minor"/>
    </font>
    <font>
      <b/>
      <u/>
      <sz val="10"/>
      <name val="Calibri"/>
      <family val="2"/>
      <scheme val="minor"/>
    </font>
    <font>
      <b/>
      <u/>
      <sz val="11"/>
      <color theme="1"/>
      <name val="Calibri"/>
      <family val="2"/>
      <scheme val="minor"/>
    </font>
    <font>
      <b/>
      <sz val="10"/>
      <color theme="0"/>
      <name val="Calibri"/>
      <family val="2"/>
      <scheme val="minor"/>
    </font>
    <font>
      <sz val="11"/>
      <color theme="2"/>
      <name val="Calibri"/>
      <family val="2"/>
      <scheme val="minor"/>
    </font>
    <font>
      <sz val="11"/>
      <color theme="1"/>
      <name val="Verdana"/>
      <family val="2"/>
    </font>
    <font>
      <u/>
      <sz val="11"/>
      <color theme="0"/>
      <name val="Calibri"/>
      <family val="2"/>
      <scheme val="minor"/>
    </font>
    <font>
      <b/>
      <sz val="48"/>
      <color theme="1"/>
      <name val="Calibri"/>
      <family val="2"/>
      <scheme val="minor"/>
    </font>
    <font>
      <sz val="12"/>
      <color rgb="FFBF0000"/>
      <name val="Calibri"/>
      <family val="2"/>
      <scheme val="minor"/>
    </font>
    <font>
      <sz val="8"/>
      <color rgb="FF000000"/>
      <name val="Tahoma"/>
      <family val="2"/>
    </font>
  </fonts>
  <fills count="27">
    <fill>
      <patternFill patternType="none"/>
    </fill>
    <fill>
      <patternFill patternType="gray125"/>
    </fill>
    <fill>
      <patternFill patternType="lightGrid">
        <fgColor theme="0" tint="-4.9989318521683403E-2"/>
        <bgColor theme="0"/>
      </patternFill>
    </fill>
    <fill>
      <patternFill patternType="solid">
        <fgColor rgb="FFC000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lightGrid">
        <fgColor theme="0" tint="-4.9989318521683403E-2"/>
        <bgColor indexed="65"/>
      </patternFill>
    </fill>
    <fill>
      <patternFill patternType="lightGrid">
        <fgColor theme="0" tint="-0.14996795556505021"/>
        <bgColor indexed="65"/>
      </patternFill>
    </fill>
    <fill>
      <patternFill patternType="solid">
        <fgColor rgb="FFBF0000"/>
        <bgColor indexed="64"/>
      </patternFill>
    </fill>
    <fill>
      <patternFill patternType="solid">
        <fgColor rgb="FF007373"/>
        <bgColor indexed="64"/>
      </patternFill>
    </fill>
    <fill>
      <patternFill patternType="solid">
        <fgColor theme="0" tint="-0.249977111117893"/>
        <bgColor indexed="64"/>
      </patternFill>
    </fill>
    <fill>
      <patternFill patternType="solid">
        <fgColor theme="0"/>
        <bgColor indexed="64"/>
      </patternFill>
    </fill>
    <fill>
      <patternFill patternType="solid">
        <fgColor theme="0"/>
        <bgColor theme="0" tint="-0.14993743705557422"/>
      </patternFill>
    </fill>
    <fill>
      <patternFill patternType="solid">
        <fgColor theme="6"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92D050"/>
        <bgColor indexed="64"/>
      </patternFill>
    </fill>
    <fill>
      <patternFill patternType="solid">
        <fgColor rgb="FF00B0F0"/>
        <bgColor indexed="64"/>
      </patternFill>
    </fill>
    <fill>
      <patternFill patternType="solid">
        <fgColor theme="9" tint="0.79998168889431442"/>
        <bgColor indexed="64"/>
      </patternFill>
    </fill>
    <fill>
      <patternFill patternType="solid">
        <fgColor theme="6" tint="0.59999389629810485"/>
        <bgColor indexed="64"/>
      </patternFill>
    </fill>
    <fill>
      <patternFill patternType="lightGrid">
        <fgColor theme="0" tint="-0.14996795556505021"/>
        <bgColor theme="6" tint="0.59999389629810485"/>
      </patternFill>
    </fill>
    <fill>
      <patternFill patternType="solid">
        <fgColor rgb="FFFFC000"/>
        <bgColor indexed="64"/>
      </patternFill>
    </fill>
    <fill>
      <gradientFill type="path" left="0.5" right="0.5" top="0.5" bottom="0.5">
        <stop position="0">
          <color theme="0"/>
        </stop>
        <stop position="1">
          <color theme="4"/>
        </stop>
      </gradientFill>
    </fill>
    <fill>
      <patternFill patternType="darkGrid">
        <fgColor rgb="FFFF0000"/>
      </patternFill>
    </fill>
    <fill>
      <patternFill patternType="solid">
        <fgColor theme="2"/>
        <bgColor indexed="64"/>
      </patternFill>
    </fill>
    <fill>
      <patternFill patternType="solid">
        <fgColor theme="3" tint="0.79998168889431442"/>
        <bgColor indexed="64"/>
      </patternFill>
    </fill>
  </fills>
  <borders count="88">
    <border>
      <left/>
      <right/>
      <top/>
      <bottom/>
      <diagonal/>
    </border>
    <border>
      <left/>
      <right/>
      <top/>
      <bottom style="medium">
        <color rgb="FFC00000"/>
      </bottom>
      <diagonal/>
    </border>
    <border>
      <left/>
      <right/>
      <top/>
      <bottom style="thin">
        <color indexed="64"/>
      </bottom>
      <diagonal/>
    </border>
    <border>
      <left/>
      <right/>
      <top/>
      <bottom style="hair">
        <color rgb="FF007373"/>
      </bottom>
      <diagonal/>
    </border>
    <border>
      <left/>
      <right/>
      <top style="hair">
        <color rgb="FF007373"/>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bottom style="thin">
        <color theme="0" tint="-0.14996795556505021"/>
      </bottom>
      <diagonal/>
    </border>
    <border>
      <left/>
      <right style="thin">
        <color theme="0" tint="-0.14996795556505021"/>
      </right>
      <top/>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theme="0" tint="-0.14996795556505021"/>
      </left>
      <right style="thin">
        <color indexed="64"/>
      </right>
      <top style="medium">
        <color theme="0" tint="-0.14996795556505021"/>
      </top>
      <bottom style="medium">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bottom/>
      <diagonal/>
    </border>
    <border>
      <left style="thin">
        <color theme="0" tint="-0.14996795556505021"/>
      </left>
      <right/>
      <top style="thin">
        <color theme="0" tint="-0.14996795556505021"/>
      </top>
      <bottom style="thin">
        <color indexed="64"/>
      </bottom>
      <diagonal/>
    </border>
    <border>
      <left style="thin">
        <color theme="0" tint="-0.14996795556505021"/>
      </left>
      <right/>
      <top/>
      <bottom style="thin">
        <color theme="0" tint="-0.14996795556505021"/>
      </bottom>
      <diagonal/>
    </border>
    <border>
      <left/>
      <right/>
      <top/>
      <bottom style="dotted">
        <color auto="1"/>
      </bottom>
      <diagonal/>
    </border>
    <border>
      <left/>
      <right/>
      <top style="dotted">
        <color auto="1"/>
      </top>
      <bottom style="dotted">
        <color auto="1"/>
      </bottom>
      <diagonal/>
    </border>
    <border>
      <left/>
      <right/>
      <top style="thin">
        <color theme="0" tint="-0.14996795556505021"/>
      </top>
      <bottom style="thin">
        <color theme="0" tint="-0.14996795556505021"/>
      </bottom>
      <diagonal/>
    </border>
    <border>
      <left style="thin">
        <color theme="0" tint="-0.34998626667073579"/>
      </left>
      <right/>
      <top/>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theme="0" tint="-0.14993743705557422"/>
      </right>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right style="thin">
        <color theme="0" tint="-0.34998626667073579"/>
      </right>
      <top/>
      <bottom/>
      <diagonal/>
    </border>
    <border>
      <left/>
      <right/>
      <top style="hair">
        <color auto="1"/>
      </top>
      <bottom style="hair">
        <color auto="1"/>
      </bottom>
      <diagonal/>
    </border>
    <border>
      <left/>
      <right/>
      <top style="thin">
        <color indexed="64"/>
      </top>
      <bottom style="thin">
        <color indexed="64"/>
      </bottom>
      <diagonal/>
    </border>
    <border>
      <left/>
      <right/>
      <top style="hair">
        <color auto="1"/>
      </top>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style="thin">
        <color theme="0" tint="-0.34998626667073579"/>
      </right>
      <top style="thin">
        <color indexed="64"/>
      </top>
      <bottom/>
      <diagonal/>
    </border>
    <border>
      <left/>
      <right/>
      <top style="thin">
        <color theme="0" tint="-0.34998626667073579"/>
      </top>
      <bottom style="thin">
        <color theme="0" tint="-0.34998626667073579"/>
      </bottom>
      <diagonal/>
    </border>
    <border>
      <left/>
      <right/>
      <top style="medium">
        <color rgb="FFC00000"/>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right/>
      <top style="thin">
        <color theme="0" tint="-0.24994659260841701"/>
      </top>
      <bottom style="thin">
        <color theme="0" tint="-0.24994659260841701"/>
      </bottom>
      <diagonal/>
    </border>
    <border>
      <left style="thin">
        <color theme="0" tint="-0.14993743705557422"/>
      </left>
      <right style="thin">
        <color theme="0" tint="-0.14990691854609822"/>
      </right>
      <top style="thin">
        <color theme="0" tint="-0.14993743705557422"/>
      </top>
      <bottom style="thin">
        <color theme="0" tint="-0.14993743705557422"/>
      </bottom>
      <diagonal/>
    </border>
    <border>
      <left style="thin">
        <color theme="0" tint="-0.14990691854609822"/>
      </left>
      <right style="thin">
        <color theme="0" tint="-0.14993743705557422"/>
      </right>
      <top style="thin">
        <color theme="0" tint="-0.14993743705557422"/>
      </top>
      <bottom style="thin">
        <color theme="0" tint="-0.14993743705557422"/>
      </bottom>
      <diagonal/>
    </border>
    <border diagonalUp="1" diagonalDown="1">
      <left style="thick">
        <color rgb="FF00B050"/>
      </left>
      <right style="thin">
        <color theme="0" tint="-0.14990691854609822"/>
      </right>
      <top style="thick">
        <color rgb="FF00B050"/>
      </top>
      <bottom style="thin">
        <color theme="0" tint="-0.14993743705557422"/>
      </bottom>
      <diagonal style="thick">
        <color rgb="FF00B050"/>
      </diagonal>
    </border>
    <border diagonalUp="1" diagonalDown="1">
      <left style="thin">
        <color theme="0" tint="-0.14990691854609822"/>
      </left>
      <right style="thin">
        <color theme="0" tint="-0.14993743705557422"/>
      </right>
      <top style="thick">
        <color rgb="FF00B050"/>
      </top>
      <bottom style="thin">
        <color theme="0" tint="-0.14993743705557422"/>
      </bottom>
      <diagonal style="thick">
        <color rgb="FF00B050"/>
      </diagonal>
    </border>
    <border diagonalUp="1" diagonalDown="1">
      <left/>
      <right style="thick">
        <color rgb="FF00B050"/>
      </right>
      <top style="thick">
        <color rgb="FF00B050"/>
      </top>
      <bottom style="thin">
        <color theme="0" tint="-0.14993743705557422"/>
      </bottom>
      <diagonal style="thick">
        <color rgb="FF00B050"/>
      </diagonal>
    </border>
    <border diagonalUp="1" diagonalDown="1">
      <left style="thick">
        <color rgb="FF00B050"/>
      </left>
      <right style="thin">
        <color theme="0" tint="-0.14990691854609822"/>
      </right>
      <top style="thin">
        <color theme="0" tint="-0.14993743705557422"/>
      </top>
      <bottom style="thin">
        <color theme="0" tint="-0.14993743705557422"/>
      </bottom>
      <diagonal style="thick">
        <color rgb="FF00B050"/>
      </diagonal>
    </border>
    <border diagonalUp="1" diagonalDown="1">
      <left style="thin">
        <color theme="0" tint="-0.14990691854609822"/>
      </left>
      <right style="thin">
        <color theme="0" tint="-0.14993743705557422"/>
      </right>
      <top style="thin">
        <color theme="0" tint="-0.14993743705557422"/>
      </top>
      <bottom style="thin">
        <color theme="0" tint="-0.14993743705557422"/>
      </bottom>
      <diagonal style="thick">
        <color rgb="FF00B050"/>
      </diagonal>
    </border>
    <border diagonalUp="1" diagonalDown="1">
      <left/>
      <right style="thick">
        <color rgb="FF00B050"/>
      </right>
      <top style="thin">
        <color theme="0" tint="-0.14993743705557422"/>
      </top>
      <bottom style="thin">
        <color theme="0" tint="-0.14993743705557422"/>
      </bottom>
      <diagonal style="thick">
        <color rgb="FF00B050"/>
      </diagonal>
    </border>
    <border diagonalUp="1" diagonalDown="1">
      <left style="thick">
        <color rgb="FF00B050"/>
      </left>
      <right style="thin">
        <color theme="0" tint="-0.14990691854609822"/>
      </right>
      <top style="thin">
        <color theme="0" tint="-0.14993743705557422"/>
      </top>
      <bottom style="thick">
        <color rgb="FF00B050"/>
      </bottom>
      <diagonal style="thick">
        <color rgb="FF00B050"/>
      </diagonal>
    </border>
    <border diagonalUp="1" diagonalDown="1">
      <left style="thin">
        <color theme="0" tint="-0.14990691854609822"/>
      </left>
      <right style="thin">
        <color theme="0" tint="-0.14993743705557422"/>
      </right>
      <top style="thin">
        <color theme="0" tint="-0.14993743705557422"/>
      </top>
      <bottom style="thick">
        <color rgb="FF00B050"/>
      </bottom>
      <diagonal style="thick">
        <color rgb="FF00B050"/>
      </diagonal>
    </border>
    <border diagonalUp="1" diagonalDown="1">
      <left/>
      <right style="thick">
        <color rgb="FF00B050"/>
      </right>
      <top style="thin">
        <color theme="0" tint="-0.14993743705557422"/>
      </top>
      <bottom style="thick">
        <color rgb="FF00B050"/>
      </bottom>
      <diagonal style="thick">
        <color rgb="FF00B050"/>
      </diagonal>
    </border>
    <border>
      <left style="thin">
        <color theme="0" tint="-0.14990691854609822"/>
      </left>
      <right/>
      <top style="thin">
        <color theme="0" tint="-0.14993743705557422"/>
      </top>
      <bottom style="thin">
        <color theme="0" tint="-0.14993743705557422"/>
      </bottom>
      <diagonal/>
    </border>
    <border diagonalUp="1" diagonalDown="1">
      <left/>
      <right/>
      <top style="thick">
        <color rgb="FF00B050"/>
      </top>
      <bottom style="thin">
        <color theme="0" tint="-0.14993743705557422"/>
      </bottom>
      <diagonal style="thick">
        <color rgb="FF00B050"/>
      </diagonal>
    </border>
    <border diagonalUp="1" diagonalDown="1">
      <left/>
      <right/>
      <top style="thin">
        <color theme="0" tint="-0.14993743705557422"/>
      </top>
      <bottom style="thin">
        <color theme="0" tint="-0.14993743705557422"/>
      </bottom>
      <diagonal style="thick">
        <color rgb="FF00B050"/>
      </diagonal>
    </border>
    <border diagonalUp="1" diagonalDown="1">
      <left/>
      <right/>
      <top style="thin">
        <color theme="0" tint="-0.14993743705557422"/>
      </top>
      <bottom style="thick">
        <color rgb="FF00B050"/>
      </bottom>
      <diagonal style="thick">
        <color rgb="FF00B050"/>
      </diagonal>
    </border>
    <border>
      <left/>
      <right/>
      <top style="thin">
        <color theme="0" tint="-0.14993743705557422"/>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right/>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style="medium">
        <color theme="0" tint="-0.14996795556505021"/>
      </right>
      <top/>
      <bottom/>
      <diagonal/>
    </border>
  </borders>
  <cellStyleXfs count="9">
    <xf numFmtId="0" fontId="0" fillId="0" borderId="0"/>
    <xf numFmtId="9" fontId="2" fillId="0" borderId="0" applyFont="0" applyFill="0" applyBorder="0" applyAlignment="0" applyProtection="0"/>
    <xf numFmtId="0" fontId="5" fillId="0" borderId="0" applyNumberFormat="0" applyFill="0" applyBorder="0" applyAlignment="0" applyProtection="0"/>
    <xf numFmtId="0" fontId="37" fillId="3" borderId="0">
      <alignment horizontal="left" vertical="center"/>
    </xf>
    <xf numFmtId="0" fontId="27" fillId="0" borderId="1"/>
    <xf numFmtId="0" fontId="36" fillId="5" borderId="5">
      <alignment horizontal="center" vertical="center"/>
    </xf>
    <xf numFmtId="44" fontId="2" fillId="0" borderId="0" applyFont="0" applyFill="0" applyBorder="0" applyAlignment="0" applyProtection="0"/>
    <xf numFmtId="0" fontId="64" fillId="0" borderId="0"/>
    <xf numFmtId="42" fontId="2" fillId="0" borderId="0" applyFont="0" applyFill="0" applyBorder="0" applyAlignment="0" applyProtection="0"/>
  </cellStyleXfs>
  <cellXfs count="929">
    <xf numFmtId="0" fontId="0" fillId="0" borderId="0" xfId="0"/>
    <xf numFmtId="0" fontId="7" fillId="2" borderId="0" xfId="2" applyFont="1" applyFill="1" applyAlignment="1">
      <alignment vertical="center"/>
    </xf>
    <xf numFmtId="0" fontId="11" fillId="0" borderId="0" xfId="0" applyFont="1" applyAlignment="1">
      <alignment horizontal="left" indent="1"/>
    </xf>
    <xf numFmtId="0" fontId="0" fillId="4" borderId="0" xfId="0" applyFill="1" applyAlignment="1">
      <alignment vertical="center"/>
    </xf>
    <xf numFmtId="0" fontId="0" fillId="0" borderId="0" xfId="0" applyAlignment="1">
      <alignment horizontal="right"/>
    </xf>
    <xf numFmtId="0" fontId="0" fillId="0" borderId="0" xfId="0" applyAlignment="1">
      <alignment horizontal="center"/>
    </xf>
    <xf numFmtId="0" fontId="0" fillId="0" borderId="1" xfId="0" applyBorder="1"/>
    <xf numFmtId="0" fontId="18" fillId="3" borderId="0" xfId="2" applyFont="1" applyFill="1" applyAlignment="1">
      <alignment horizontal="center" vertical="center"/>
    </xf>
    <xf numFmtId="0" fontId="3" fillId="0" borderId="0" xfId="0" applyFont="1" applyAlignment="1">
      <alignment horizontal="right"/>
    </xf>
    <xf numFmtId="0" fontId="3" fillId="0" borderId="0" xfId="0" applyFont="1"/>
    <xf numFmtId="0" fontId="3" fillId="0" borderId="0" xfId="0" applyFont="1" applyAlignment="1">
      <alignment horizontal="left" vertical="top" wrapText="1"/>
    </xf>
    <xf numFmtId="0" fontId="0" fillId="4" borderId="0" xfId="0" applyFill="1"/>
    <xf numFmtId="0" fontId="8" fillId="0" borderId="0" xfId="0" applyFont="1"/>
    <xf numFmtId="0" fontId="0" fillId="0" borderId="2" xfId="0" applyBorder="1"/>
    <xf numFmtId="0" fontId="0" fillId="0" borderId="0" xfId="0" applyAlignment="1">
      <alignment horizontal="left" vertical="top" wrapText="1"/>
    </xf>
    <xf numFmtId="0" fontId="20" fillId="0" borderId="0" xfId="0" applyFont="1"/>
    <xf numFmtId="0" fontId="21" fillId="0" borderId="0" xfId="0" applyFont="1"/>
    <xf numFmtId="0" fontId="22" fillId="0" borderId="0" xfId="0" applyFont="1" applyAlignment="1">
      <alignment horizontal="left"/>
    </xf>
    <xf numFmtId="0" fontId="20" fillId="0" borderId="0" xfId="0" applyFont="1" applyAlignment="1">
      <alignment horizontal="left"/>
    </xf>
    <xf numFmtId="0" fontId="23" fillId="0" borderId="0" xfId="0" applyFont="1" applyAlignment="1">
      <alignment horizontal="left"/>
    </xf>
    <xf numFmtId="0" fontId="21" fillId="0" borderId="0" xfId="0" applyFont="1" applyAlignment="1">
      <alignment horizontal="left"/>
    </xf>
    <xf numFmtId="0" fontId="0" fillId="6" borderId="0" xfId="0" applyFill="1"/>
    <xf numFmtId="0" fontId="0" fillId="7" borderId="0" xfId="0" applyFill="1"/>
    <xf numFmtId="0" fontId="25" fillId="6" borderId="0" xfId="0" applyFont="1" applyFill="1"/>
    <xf numFmtId="0" fontId="5" fillId="8" borderId="0" xfId="2" applyFill="1"/>
    <xf numFmtId="0" fontId="8" fillId="8" borderId="0" xfId="0" applyFont="1" applyFill="1" applyAlignment="1">
      <alignment horizontal="right"/>
    </xf>
    <xf numFmtId="0" fontId="9" fillId="8" borderId="0" xfId="0" applyFont="1" applyFill="1"/>
    <xf numFmtId="0" fontId="10" fillId="8" borderId="0" xfId="0" applyFont="1" applyFill="1" applyAlignment="1">
      <alignment horizontal="right"/>
    </xf>
    <xf numFmtId="0" fontId="19" fillId="9" borderId="0" xfId="0" applyFont="1" applyFill="1" applyAlignment="1">
      <alignment horizontal="center" shrinkToFit="1"/>
    </xf>
    <xf numFmtId="0" fontId="22" fillId="0" borderId="0" xfId="0" applyFont="1"/>
    <xf numFmtId="0" fontId="0" fillId="0" borderId="0" xfId="0" applyAlignment="1">
      <alignment vertical="center"/>
    </xf>
    <xf numFmtId="0" fontId="16" fillId="9" borderId="0" xfId="0" applyFont="1" applyFill="1"/>
    <xf numFmtId="0" fontId="17" fillId="9" borderId="0" xfId="0" applyFont="1" applyFill="1" applyAlignment="1">
      <alignment horizontal="center" vertical="center"/>
    </xf>
    <xf numFmtId="0" fontId="18" fillId="9" borderId="0" xfId="2" applyFont="1" applyFill="1" applyAlignment="1">
      <alignment horizontal="center" vertical="center"/>
    </xf>
    <xf numFmtId="0" fontId="0" fillId="4" borderId="0" xfId="0" applyFill="1" applyAlignment="1">
      <alignment horizontal="center" vertical="center" wrapText="1"/>
    </xf>
    <xf numFmtId="0" fontId="30" fillId="3" borderId="0" xfId="0" applyFont="1" applyFill="1" applyAlignment="1">
      <alignment horizontal="center" vertical="center"/>
    </xf>
    <xf numFmtId="0" fontId="29" fillId="0" borderId="0" xfId="0" applyFont="1"/>
    <xf numFmtId="0" fontId="21" fillId="0" borderId="0" xfId="0" applyFont="1" applyAlignment="1">
      <alignment horizontal="right"/>
    </xf>
    <xf numFmtId="9" fontId="26" fillId="0" borderId="0" xfId="1" applyFont="1" applyFill="1" applyBorder="1" applyAlignment="1">
      <alignment horizontal="center" vertical="center"/>
    </xf>
    <xf numFmtId="0" fontId="0" fillId="11" borderId="0" xfId="0" applyFill="1"/>
    <xf numFmtId="0" fontId="0" fillId="12" borderId="0" xfId="0" applyFill="1"/>
    <xf numFmtId="0" fontId="4" fillId="12" borderId="0" xfId="0" applyFont="1" applyFill="1" applyAlignment="1">
      <alignment horizontal="left"/>
    </xf>
    <xf numFmtId="0" fontId="31" fillId="0" borderId="0" xfId="0" applyFont="1" applyAlignment="1" applyProtection="1">
      <alignment horizontal="center" vertical="center"/>
      <protection locked="0"/>
    </xf>
    <xf numFmtId="0" fontId="4" fillId="0" borderId="0" xfId="0" applyFont="1"/>
    <xf numFmtId="0" fontId="22" fillId="0" borderId="0" xfId="0" applyFont="1" applyAlignment="1">
      <alignment horizontal="left" vertical="top"/>
    </xf>
    <xf numFmtId="0" fontId="15" fillId="0" borderId="0" xfId="0" quotePrefix="1" applyFont="1" applyAlignment="1">
      <alignment horizontal="center" vertical="center"/>
    </xf>
    <xf numFmtId="0" fontId="32" fillId="0" borderId="0" xfId="0" applyFont="1"/>
    <xf numFmtId="0" fontId="0" fillId="0" borderId="0" xfId="0" applyAlignment="1">
      <alignment vertical="top" wrapText="1"/>
    </xf>
    <xf numFmtId="0" fontId="27" fillId="0" borderId="0" xfId="0" applyFont="1" applyAlignment="1">
      <alignment horizontal="left"/>
    </xf>
    <xf numFmtId="0" fontId="12" fillId="0" borderId="0" xfId="0" applyFont="1" applyAlignment="1">
      <alignment horizontal="left"/>
    </xf>
    <xf numFmtId="0" fontId="36" fillId="5" borderId="5" xfId="0" applyFont="1" applyFill="1" applyBorder="1" applyAlignment="1">
      <alignment horizontal="center" vertical="center"/>
    </xf>
    <xf numFmtId="0" fontId="37" fillId="9" borderId="0" xfId="3" applyFill="1">
      <alignment horizontal="left" vertical="center"/>
    </xf>
    <xf numFmtId="0" fontId="27" fillId="0" borderId="1" xfId="4"/>
    <xf numFmtId="0" fontId="36" fillId="5" borderId="5" xfId="5">
      <alignment horizontal="center" vertical="center"/>
    </xf>
    <xf numFmtId="0" fontId="20" fillId="0" borderId="0" xfId="0" applyFont="1" applyAlignment="1">
      <alignment vertical="top" wrapText="1"/>
    </xf>
    <xf numFmtId="0" fontId="0" fillId="0" borderId="0" xfId="0" applyAlignment="1">
      <alignment horizontal="left" indent="2"/>
    </xf>
    <xf numFmtId="0" fontId="24" fillId="0" borderId="0" xfId="0" applyFont="1" applyAlignment="1">
      <alignment vertical="top" wrapText="1"/>
    </xf>
    <xf numFmtId="0" fontId="38" fillId="0" borderId="0" xfId="0" applyFont="1"/>
    <xf numFmtId="0" fontId="0" fillId="0" borderId="2" xfId="0" applyBorder="1" applyAlignment="1">
      <alignment vertical="top" wrapText="1"/>
    </xf>
    <xf numFmtId="0" fontId="39" fillId="0" borderId="2" xfId="0" applyFont="1" applyBorder="1"/>
    <xf numFmtId="0" fontId="3" fillId="13" borderId="7" xfId="0" applyFont="1" applyFill="1" applyBorder="1"/>
    <xf numFmtId="0" fontId="3" fillId="13" borderId="8" xfId="0" applyFont="1" applyFill="1" applyBorder="1"/>
    <xf numFmtId="0" fontId="3" fillId="13" borderId="9" xfId="0" applyFont="1" applyFill="1" applyBorder="1"/>
    <xf numFmtId="0" fontId="0" fillId="13" borderId="10" xfId="0" applyFill="1" applyBorder="1" applyAlignment="1">
      <alignment horizontal="left"/>
    </xf>
    <xf numFmtId="0" fontId="3" fillId="13" borderId="0" xfId="0" applyFont="1" applyFill="1"/>
    <xf numFmtId="0" fontId="0" fillId="13" borderId="0" xfId="0" applyFill="1" applyAlignment="1">
      <alignment horizontal="left"/>
    </xf>
    <xf numFmtId="0" fontId="0" fillId="13" borderId="0" xfId="0" applyFill="1"/>
    <xf numFmtId="0" fontId="0" fillId="13" borderId="11" xfId="0" applyFill="1" applyBorder="1"/>
    <xf numFmtId="0" fontId="0" fillId="13" borderId="10" xfId="0" applyFill="1" applyBorder="1"/>
    <xf numFmtId="0" fontId="0" fillId="13" borderId="0" xfId="0" applyFill="1" applyAlignment="1">
      <alignment vertical="top" wrapText="1"/>
    </xf>
    <xf numFmtId="0" fontId="0" fillId="13" borderId="11" xfId="0" applyFill="1" applyBorder="1" applyAlignment="1">
      <alignment vertical="top" wrapText="1"/>
    </xf>
    <xf numFmtId="0" fontId="0" fillId="13" borderId="12" xfId="0" applyFill="1" applyBorder="1" applyAlignment="1">
      <alignment horizontal="left"/>
    </xf>
    <xf numFmtId="0" fontId="0" fillId="13" borderId="2" xfId="0" applyFill="1" applyBorder="1" applyAlignment="1">
      <alignment vertical="top" wrapText="1"/>
    </xf>
    <xf numFmtId="0" fontId="0" fillId="13" borderId="2" xfId="0" applyFill="1" applyBorder="1" applyAlignment="1">
      <alignment horizontal="left"/>
    </xf>
    <xf numFmtId="0" fontId="0" fillId="13" borderId="13" xfId="0" applyFill="1" applyBorder="1" applyAlignment="1">
      <alignment vertical="top" wrapText="1"/>
    </xf>
    <xf numFmtId="0" fontId="0" fillId="13" borderId="0" xfId="0" applyFill="1" applyAlignment="1">
      <alignment horizontal="center" vertical="top" wrapText="1"/>
    </xf>
    <xf numFmtId="0" fontId="0" fillId="13" borderId="10" xfId="0" applyFill="1" applyBorder="1" applyAlignment="1">
      <alignment vertical="top" wrapText="1"/>
    </xf>
    <xf numFmtId="0" fontId="0" fillId="13" borderId="10" xfId="0" applyFill="1" applyBorder="1" applyAlignment="1">
      <alignment horizontal="center" vertical="top" wrapText="1"/>
    </xf>
    <xf numFmtId="0" fontId="0" fillId="13" borderId="10" xfId="0" applyFill="1" applyBorder="1" applyAlignment="1">
      <alignment horizontal="left" vertical="top" wrapText="1"/>
    </xf>
    <xf numFmtId="0" fontId="0" fillId="13" borderId="0" xfId="0" applyFill="1" applyAlignment="1">
      <alignment horizontal="left" vertical="top" wrapText="1"/>
    </xf>
    <xf numFmtId="0" fontId="0" fillId="13" borderId="7" xfId="0" applyFill="1" applyBorder="1" applyAlignment="1">
      <alignment vertical="top" wrapText="1"/>
    </xf>
    <xf numFmtId="0" fontId="0" fillId="13" borderId="9" xfId="0" applyFill="1" applyBorder="1" applyAlignment="1">
      <alignment vertical="top" wrapText="1"/>
    </xf>
    <xf numFmtId="0" fontId="39" fillId="0" borderId="0" xfId="0" applyFont="1"/>
    <xf numFmtId="0" fontId="0" fillId="0" borderId="0" xfId="0" applyAlignment="1">
      <alignment horizontal="left" wrapText="1"/>
    </xf>
    <xf numFmtId="0" fontId="41" fillId="13" borderId="10" xfId="0" applyFont="1" applyFill="1" applyBorder="1" applyAlignment="1">
      <alignment vertical="top" wrapText="1"/>
    </xf>
    <xf numFmtId="0" fontId="41" fillId="13" borderId="0" xfId="0" applyFont="1" applyFill="1" applyAlignment="1">
      <alignment vertical="top" wrapText="1"/>
    </xf>
    <xf numFmtId="0" fontId="4" fillId="0" borderId="0" xfId="0" applyFont="1" applyAlignment="1">
      <alignment horizontal="center"/>
    </xf>
    <xf numFmtId="0" fontId="11" fillId="0" borderId="0" xfId="0" applyFont="1" applyAlignment="1">
      <alignment horizontal="center" vertical="center"/>
    </xf>
    <xf numFmtId="0" fontId="32" fillId="0" borderId="0" xfId="0" applyFont="1" applyAlignment="1">
      <alignment horizontal="center" vertical="center"/>
    </xf>
    <xf numFmtId="0" fontId="37" fillId="3" borderId="0" xfId="0" quotePrefix="1" applyFont="1" applyFill="1" applyAlignment="1">
      <alignment horizontal="center" vertical="center"/>
    </xf>
    <xf numFmtId="0" fontId="33" fillId="0" borderId="0" xfId="0" applyFont="1" applyAlignment="1">
      <alignment horizontal="center" vertical="center"/>
    </xf>
    <xf numFmtId="0" fontId="45" fillId="0" borderId="0" xfId="0" applyFont="1" applyAlignment="1">
      <alignment horizontal="center" vertical="center"/>
    </xf>
    <xf numFmtId="0" fontId="34" fillId="8" borderId="0" xfId="2" applyFont="1" applyFill="1" applyAlignment="1">
      <alignment horizontal="center" vertical="center"/>
    </xf>
    <xf numFmtId="0" fontId="35" fillId="8" borderId="0" xfId="0" applyFont="1" applyFill="1" applyAlignment="1">
      <alignment horizontal="center" vertical="center"/>
    </xf>
    <xf numFmtId="0" fontId="32" fillId="6" borderId="0" xfId="0" applyFont="1" applyFill="1" applyAlignment="1">
      <alignment horizontal="center" vertical="center"/>
    </xf>
    <xf numFmtId="0" fontId="32" fillId="7" borderId="0" xfId="0" applyFont="1" applyFill="1" applyAlignment="1">
      <alignment horizontal="center" vertical="center"/>
    </xf>
    <xf numFmtId="16" fontId="37" fillId="3" borderId="0" xfId="0" quotePrefix="1" applyNumberFormat="1" applyFont="1" applyFill="1" applyAlignment="1">
      <alignment horizontal="center" vertical="center"/>
    </xf>
    <xf numFmtId="0" fontId="0" fillId="0" borderId="0" xfId="0" applyAlignment="1">
      <alignment horizontal="left" vertical="top"/>
    </xf>
    <xf numFmtId="0" fontId="0" fillId="0" borderId="0" xfId="0" applyAlignment="1">
      <alignment vertical="top"/>
    </xf>
    <xf numFmtId="0" fontId="0" fillId="0" borderId="0" xfId="0" applyAlignment="1">
      <alignment horizontal="center" vertical="top"/>
    </xf>
    <xf numFmtId="0" fontId="47" fillId="13" borderId="0" xfId="0" applyFont="1" applyFill="1" applyAlignment="1">
      <alignment vertical="top"/>
    </xf>
    <xf numFmtId="0" fontId="47" fillId="13" borderId="0" xfId="0" applyFont="1" applyFill="1" applyAlignment="1">
      <alignment horizontal="center"/>
    </xf>
    <xf numFmtId="0" fontId="48" fillId="0" borderId="0" xfId="0" applyFont="1"/>
    <xf numFmtId="0" fontId="8" fillId="0" borderId="0" xfId="0" applyFont="1" applyAlignment="1">
      <alignment horizontal="left" vertical="top" wrapText="1"/>
    </xf>
    <xf numFmtId="0" fontId="0" fillId="13" borderId="10" xfId="0" applyFill="1" applyBorder="1" applyAlignment="1">
      <alignment horizontal="left" vertical="top"/>
    </xf>
    <xf numFmtId="0" fontId="0" fillId="13" borderId="0" xfId="0" applyFill="1" applyAlignment="1">
      <alignment horizontal="left" vertical="top"/>
    </xf>
    <xf numFmtId="0" fontId="49" fillId="13" borderId="0" xfId="0" applyFont="1" applyFill="1"/>
    <xf numFmtId="0" fontId="49" fillId="13" borderId="0" xfId="0" applyFont="1" applyFill="1" applyAlignment="1">
      <alignment horizontal="center" vertical="top" wrapText="1"/>
    </xf>
    <xf numFmtId="0" fontId="47" fillId="13" borderId="10" xfId="0" applyFont="1" applyFill="1" applyBorder="1" applyAlignment="1">
      <alignment horizontal="left"/>
    </xf>
    <xf numFmtId="0" fontId="0" fillId="13" borderId="10" xfId="0" applyFill="1" applyBorder="1" applyAlignment="1">
      <alignment horizontal="left" vertical="center"/>
    </xf>
    <xf numFmtId="6" fontId="0" fillId="0" borderId="0" xfId="0" applyNumberFormat="1"/>
    <xf numFmtId="4" fontId="0" fillId="0" borderId="0" xfId="0" quotePrefix="1" applyNumberFormat="1"/>
    <xf numFmtId="0" fontId="51"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0" fillId="13" borderId="10" xfId="0" applyFill="1" applyBorder="1" applyAlignment="1">
      <alignment vertical="top"/>
    </xf>
    <xf numFmtId="0" fontId="0" fillId="13" borderId="0" xfId="0" applyFill="1" applyAlignment="1">
      <alignment vertical="top"/>
    </xf>
    <xf numFmtId="0" fontId="50" fillId="13" borderId="0" xfId="0" applyFont="1" applyFill="1" applyAlignment="1">
      <alignment horizontal="left"/>
    </xf>
    <xf numFmtId="0" fontId="0" fillId="0" borderId="0" xfId="0" quotePrefix="1" applyAlignment="1">
      <alignment vertical="center"/>
    </xf>
    <xf numFmtId="0" fontId="0" fillId="0" borderId="0" xfId="0" quotePrefix="1"/>
    <xf numFmtId="0" fontId="49" fillId="13" borderId="0" xfId="0" applyFont="1" applyFill="1" applyAlignment="1">
      <alignment vertical="top"/>
    </xf>
    <xf numFmtId="0" fontId="46" fillId="0" borderId="0" xfId="0" applyFont="1" applyAlignment="1">
      <alignment vertical="center"/>
    </xf>
    <xf numFmtId="0" fontId="0" fillId="0" borderId="0" xfId="0" applyAlignment="1">
      <alignment horizontal="center" vertical="top" wrapText="1"/>
    </xf>
    <xf numFmtId="0" fontId="0" fillId="0" borderId="0" xfId="0" applyAlignment="1">
      <alignment horizontal="left" vertical="center" wrapText="1"/>
    </xf>
    <xf numFmtId="0" fontId="0" fillId="0" borderId="0" xfId="0" applyAlignment="1">
      <alignment horizontal="left"/>
    </xf>
    <xf numFmtId="0" fontId="0" fillId="0" borderId="0" xfId="0" applyAlignment="1">
      <alignment horizontal="right" vertical="top"/>
    </xf>
    <xf numFmtId="0" fontId="3" fillId="0" borderId="0" xfId="0" applyFont="1" applyAlignment="1">
      <alignment vertical="top" wrapText="1"/>
    </xf>
    <xf numFmtId="0" fontId="0" fillId="13" borderId="12" xfId="0" applyFill="1" applyBorder="1"/>
    <xf numFmtId="0" fontId="0" fillId="13" borderId="2" xfId="0" applyFill="1" applyBorder="1"/>
    <xf numFmtId="0" fontId="0" fillId="13" borderId="7" xfId="0" applyFill="1" applyBorder="1"/>
    <xf numFmtId="0" fontId="0" fillId="13" borderId="9" xfId="0" applyFill="1" applyBorder="1"/>
    <xf numFmtId="0" fontId="0" fillId="13" borderId="13" xfId="0" applyFill="1" applyBorder="1"/>
    <xf numFmtId="0" fontId="3" fillId="0" borderId="0" xfId="0" quotePrefix="1" applyFont="1" applyAlignment="1">
      <alignment horizontal="left" vertical="top" wrapText="1"/>
    </xf>
    <xf numFmtId="0" fontId="3" fillId="0" borderId="0" xfId="0" quotePrefix="1" applyFont="1" applyAlignment="1">
      <alignment vertical="top" wrapText="1"/>
    </xf>
    <xf numFmtId="0" fontId="47" fillId="13" borderId="0" xfId="0" applyFont="1" applyFill="1"/>
    <xf numFmtId="165" fontId="46" fillId="0" borderId="17" xfId="0" applyNumberFormat="1" applyFont="1" applyBorder="1"/>
    <xf numFmtId="4" fontId="46" fillId="0" borderId="17" xfId="0" applyNumberFormat="1" applyFont="1" applyBorder="1"/>
    <xf numFmtId="164" fontId="46" fillId="0" borderId="17" xfId="0" applyNumberFormat="1" applyFont="1" applyBorder="1"/>
    <xf numFmtId="10" fontId="46" fillId="0" borderId="17" xfId="0" applyNumberFormat="1" applyFont="1" applyBorder="1"/>
    <xf numFmtId="0" fontId="24" fillId="13" borderId="11" xfId="0" applyFont="1" applyFill="1" applyBorder="1"/>
    <xf numFmtId="0" fontId="24" fillId="13" borderId="11" xfId="0" applyFont="1" applyFill="1" applyBorder="1" applyAlignment="1">
      <alignment vertical="center"/>
    </xf>
    <xf numFmtId="0" fontId="0" fillId="4" borderId="25" xfId="0" applyFill="1" applyBorder="1" applyAlignment="1">
      <alignment vertical="center" wrapText="1"/>
    </xf>
    <xf numFmtId="0" fontId="0" fillId="4" borderId="25" xfId="0" applyFill="1" applyBorder="1" applyAlignment="1">
      <alignment horizontal="center" vertical="center"/>
    </xf>
    <xf numFmtId="0" fontId="0" fillId="4" borderId="25" xfId="0" applyFill="1" applyBorder="1" applyAlignment="1">
      <alignment horizontal="center" vertical="center" wrapText="1"/>
    </xf>
    <xf numFmtId="0" fontId="20" fillId="0" borderId="25" xfId="0" applyFont="1" applyBorder="1" applyAlignment="1">
      <alignment vertical="center"/>
    </xf>
    <xf numFmtId="0" fontId="0" fillId="4" borderId="25" xfId="0" applyFill="1" applyBorder="1" applyAlignment="1">
      <alignment vertical="top" wrapText="1"/>
    </xf>
    <xf numFmtId="0" fontId="0" fillId="4" borderId="25" xfId="0" applyFill="1" applyBorder="1" applyAlignment="1">
      <alignment horizontal="center"/>
    </xf>
    <xf numFmtId="0" fontId="0" fillId="4" borderId="25" xfId="0" applyFill="1" applyBorder="1" applyAlignment="1">
      <alignment horizontal="center" vertical="top" wrapText="1"/>
    </xf>
    <xf numFmtId="0" fontId="20" fillId="0" borderId="25" xfId="0" applyFont="1" applyBorder="1"/>
    <xf numFmtId="0" fontId="40" fillId="0" borderId="21" xfId="0" applyFont="1" applyBorder="1"/>
    <xf numFmtId="0" fontId="24" fillId="0" borderId="21" xfId="0" applyFont="1" applyBorder="1" applyAlignment="1">
      <alignment vertical="center"/>
    </xf>
    <xf numFmtId="0" fontId="24" fillId="0" borderId="21" xfId="0" applyFont="1" applyBorder="1" applyAlignment="1">
      <alignment vertical="center" wrapText="1"/>
    </xf>
    <xf numFmtId="0" fontId="40" fillId="0" borderId="26" xfId="0" applyFont="1" applyBorder="1"/>
    <xf numFmtId="0" fontId="24" fillId="0" borderId="26" xfId="0" applyFont="1" applyBorder="1" applyAlignment="1">
      <alignment vertical="center"/>
    </xf>
    <xf numFmtId="0" fontId="24" fillId="0" borderId="26" xfId="0" applyFont="1" applyBorder="1" applyAlignment="1">
      <alignment vertical="center" wrapText="1"/>
    </xf>
    <xf numFmtId="20" fontId="0" fillId="0" borderId="0" xfId="0" applyNumberFormat="1" applyAlignment="1">
      <alignment horizontal="left" vertical="top" wrapText="1"/>
    </xf>
    <xf numFmtId="170" fontId="0" fillId="0" borderId="0" xfId="0" applyNumberFormat="1" applyAlignment="1">
      <alignment horizontal="left" vertical="top" wrapText="1"/>
    </xf>
    <xf numFmtId="171" fontId="0" fillId="0" borderId="0" xfId="0" applyNumberFormat="1" applyAlignment="1">
      <alignment horizontal="left" vertical="top" wrapText="1"/>
    </xf>
    <xf numFmtId="172" fontId="0" fillId="13" borderId="0" xfId="0" applyNumberFormat="1" applyFill="1" applyAlignment="1">
      <alignment vertical="center" wrapText="1"/>
    </xf>
    <xf numFmtId="173" fontId="0" fillId="13" borderId="0" xfId="0" applyNumberFormat="1" applyFill="1" applyAlignment="1">
      <alignment vertical="center" wrapText="1"/>
    </xf>
    <xf numFmtId="0" fontId="0" fillId="13" borderId="0" xfId="0" applyFill="1" applyAlignment="1">
      <alignment vertical="center" wrapText="1"/>
    </xf>
    <xf numFmtId="0" fontId="0" fillId="13" borderId="12" xfId="0" applyFill="1" applyBorder="1" applyAlignment="1">
      <alignment vertical="top"/>
    </xf>
    <xf numFmtId="0" fontId="0" fillId="13" borderId="2" xfId="0" applyFill="1" applyBorder="1" applyAlignment="1">
      <alignment vertical="top"/>
    </xf>
    <xf numFmtId="0" fontId="3" fillId="13" borderId="10" xfId="0" applyFont="1" applyFill="1" applyBorder="1"/>
    <xf numFmtId="0" fontId="0" fillId="13" borderId="8" xfId="0" applyFill="1" applyBorder="1"/>
    <xf numFmtId="0" fontId="3" fillId="13" borderId="11" xfId="0" applyFont="1" applyFill="1" applyBorder="1"/>
    <xf numFmtId="0" fontId="0" fillId="0" borderId="2" xfId="0" applyBorder="1" applyAlignment="1">
      <alignment horizontal="center" vertical="top" wrapText="1"/>
    </xf>
    <xf numFmtId="0" fontId="0" fillId="15" borderId="10" xfId="0" applyFill="1" applyBorder="1" applyAlignment="1">
      <alignment horizontal="left" vertical="center" wrapText="1"/>
    </xf>
    <xf numFmtId="0" fontId="0" fillId="15" borderId="0" xfId="0" applyFill="1" applyAlignment="1">
      <alignment horizontal="left" vertical="center" wrapText="1"/>
    </xf>
    <xf numFmtId="0" fontId="0" fillId="15" borderId="11" xfId="0" applyFill="1" applyBorder="1" applyAlignment="1">
      <alignment horizontal="left" vertical="center" wrapText="1"/>
    </xf>
    <xf numFmtId="0" fontId="19" fillId="9" borderId="0" xfId="0" applyFont="1" applyFill="1" applyAlignment="1">
      <alignment horizontal="center" vertical="center" shrinkToFit="1"/>
    </xf>
    <xf numFmtId="0" fontId="0" fillId="0" borderId="32" xfId="0" applyBorder="1" applyAlignment="1">
      <alignment vertical="top" wrapText="1"/>
    </xf>
    <xf numFmtId="0" fontId="0" fillId="0" borderId="33" xfId="0" applyBorder="1" applyAlignment="1">
      <alignment horizontal="left" vertical="top" wrapText="1"/>
    </xf>
    <xf numFmtId="0" fontId="0" fillId="0" borderId="0" xfId="0" quotePrefix="1" applyAlignment="1">
      <alignment vertical="top" wrapText="1"/>
    </xf>
    <xf numFmtId="0" fontId="0" fillId="0" borderId="0" xfId="0" applyAlignment="1">
      <alignment wrapText="1"/>
    </xf>
    <xf numFmtId="0" fontId="0" fillId="0" borderId="0" xfId="0" quotePrefix="1" applyAlignment="1">
      <alignment horizontal="left" vertical="top" wrapText="1"/>
    </xf>
    <xf numFmtId="0" fontId="41" fillId="13" borderId="0" xfId="0" applyFont="1" applyFill="1" applyAlignment="1">
      <alignment horizontal="left" vertical="center"/>
    </xf>
    <xf numFmtId="0" fontId="54" fillId="13" borderId="0" xfId="0" applyFont="1" applyFill="1" applyAlignment="1">
      <alignment horizontal="left" vertical="center"/>
    </xf>
    <xf numFmtId="0" fontId="0" fillId="13" borderId="10" xfId="0" applyFill="1" applyBorder="1" applyAlignment="1">
      <alignment horizontal="left" indent="1"/>
    </xf>
    <xf numFmtId="0" fontId="0" fillId="0" borderId="0" xfId="0" quotePrefix="1" applyAlignment="1">
      <alignment horizontal="center" vertical="center"/>
    </xf>
    <xf numFmtId="0" fontId="55" fillId="0" borderId="1" xfId="4" applyFont="1"/>
    <xf numFmtId="0" fontId="56" fillId="0" borderId="1" xfId="4" quotePrefix="1" applyFont="1"/>
    <xf numFmtId="0" fontId="56" fillId="0" borderId="1" xfId="4" applyFont="1" applyAlignment="1">
      <alignment horizontal="center"/>
    </xf>
    <xf numFmtId="0" fontId="56" fillId="0" borderId="1" xfId="4" applyFont="1" applyAlignment="1">
      <alignment horizontal="left"/>
    </xf>
    <xf numFmtId="0" fontId="0" fillId="0" borderId="2" xfId="0" quotePrefix="1" applyBorder="1" applyAlignment="1">
      <alignment horizontal="center" vertical="center"/>
    </xf>
    <xf numFmtId="0" fontId="0" fillId="0" borderId="7" xfId="0" quotePrefix="1" applyBorder="1" applyAlignment="1">
      <alignment vertical="top"/>
    </xf>
    <xf numFmtId="0" fontId="0" fillId="0" borderId="0" xfId="0" quotePrefix="1" applyAlignment="1">
      <alignment vertical="top"/>
    </xf>
    <xf numFmtId="0" fontId="0" fillId="13" borderId="10" xfId="0" applyFill="1" applyBorder="1" applyAlignment="1">
      <alignment vertical="center"/>
    </xf>
    <xf numFmtId="0" fontId="0" fillId="15" borderId="10" xfId="0" applyFill="1" applyBorder="1" applyAlignment="1">
      <alignment vertical="center" wrapText="1"/>
    </xf>
    <xf numFmtId="0" fontId="0" fillId="15" borderId="0" xfId="0" applyFill="1" applyAlignment="1">
      <alignment vertical="center" wrapText="1"/>
    </xf>
    <xf numFmtId="0" fontId="0" fillId="15" borderId="11" xfId="0" applyFill="1" applyBorder="1" applyAlignment="1">
      <alignment vertical="center" wrapText="1"/>
    </xf>
    <xf numFmtId="0" fontId="0" fillId="15" borderId="12" xfId="0" applyFill="1" applyBorder="1" applyAlignment="1">
      <alignment vertical="center" wrapText="1"/>
    </xf>
    <xf numFmtId="0" fontId="0" fillId="15" borderId="2" xfId="0" applyFill="1" applyBorder="1" applyAlignment="1">
      <alignment vertical="center" wrapText="1"/>
    </xf>
    <xf numFmtId="0" fontId="0" fillId="15" borderId="13" xfId="0" applyFill="1" applyBorder="1" applyAlignment="1">
      <alignment vertical="center" wrapText="1"/>
    </xf>
    <xf numFmtId="0" fontId="47" fillId="13" borderId="0" xfId="0" quotePrefix="1" applyFont="1" applyFill="1" applyAlignment="1">
      <alignment vertical="top"/>
    </xf>
    <xf numFmtId="0" fontId="0" fillId="15" borderId="10" xfId="0" applyFill="1" applyBorder="1" applyAlignment="1">
      <alignment horizontal="center" vertical="center" wrapText="1"/>
    </xf>
    <xf numFmtId="0" fontId="0" fillId="15" borderId="0" xfId="0" quotePrefix="1" applyFill="1" applyAlignment="1">
      <alignment vertical="center"/>
    </xf>
    <xf numFmtId="0" fontId="0" fillId="15" borderId="10" xfId="0" quotePrefix="1" applyFill="1" applyBorder="1" applyAlignment="1">
      <alignment horizontal="center" vertical="center" wrapText="1"/>
    </xf>
    <xf numFmtId="0" fontId="47" fillId="13" borderId="10" xfId="0" applyFont="1" applyFill="1" applyBorder="1" applyAlignment="1">
      <alignment horizontal="left" vertical="center"/>
    </xf>
    <xf numFmtId="0" fontId="47" fillId="13" borderId="0" xfId="0" quotePrefix="1" applyFont="1" applyFill="1" applyAlignment="1">
      <alignment vertical="center"/>
    </xf>
    <xf numFmtId="0" fontId="0" fillId="13" borderId="0" xfId="0" applyFill="1" applyAlignment="1">
      <alignment horizontal="left" vertical="center" wrapText="1"/>
    </xf>
    <xf numFmtId="0" fontId="47" fillId="13" borderId="10" xfId="0" applyFont="1" applyFill="1" applyBorder="1" applyAlignment="1">
      <alignment horizontal="center" vertical="center"/>
    </xf>
    <xf numFmtId="0" fontId="0" fillId="0" borderId="0" xfId="0" quotePrefix="1" applyAlignment="1">
      <alignment horizontal="left" vertical="top"/>
    </xf>
    <xf numFmtId="0" fontId="55" fillId="0" borderId="0" xfId="4" applyFont="1" applyBorder="1"/>
    <xf numFmtId="0" fontId="56" fillId="0" borderId="0" xfId="4" applyFont="1" applyBorder="1" applyAlignment="1">
      <alignment horizontal="center"/>
    </xf>
    <xf numFmtId="0" fontId="56" fillId="0" borderId="0" xfId="4" quotePrefix="1" applyFont="1" applyBorder="1"/>
    <xf numFmtId="0" fontId="27" fillId="0" borderId="0" xfId="4" applyBorder="1"/>
    <xf numFmtId="0" fontId="0" fillId="0" borderId="2" xfId="0" applyBorder="1" applyAlignment="1">
      <alignment vertical="top"/>
    </xf>
    <xf numFmtId="0" fontId="0" fillId="13" borderId="0" xfId="0" applyFill="1" applyAlignment="1">
      <alignment vertical="center"/>
    </xf>
    <xf numFmtId="0" fontId="0" fillId="13" borderId="2" xfId="0" applyFill="1" applyBorder="1" applyAlignment="1">
      <alignment wrapText="1"/>
    </xf>
    <xf numFmtId="0" fontId="0" fillId="13" borderId="12" xfId="0" applyFill="1" applyBorder="1" applyAlignment="1">
      <alignment horizontal="center" wrapText="1"/>
    </xf>
    <xf numFmtId="0" fontId="0" fillId="20" borderId="0" xfId="0" applyFill="1"/>
    <xf numFmtId="0" fontId="0" fillId="21" borderId="0" xfId="0" applyFill="1"/>
    <xf numFmtId="0" fontId="0" fillId="20" borderId="0" xfId="0" applyFill="1" applyAlignment="1">
      <alignment vertical="center" wrapText="1"/>
    </xf>
    <xf numFmtId="0" fontId="0" fillId="20" borderId="0" xfId="0" applyFill="1" applyAlignment="1">
      <alignment vertical="center"/>
    </xf>
    <xf numFmtId="0" fontId="0" fillId="20" borderId="10" xfId="0" quotePrefix="1" applyFill="1" applyBorder="1" applyAlignment="1">
      <alignment horizontal="left" vertical="center" indent="1"/>
    </xf>
    <xf numFmtId="0" fontId="0" fillId="13" borderId="10" xfId="0" quotePrefix="1" applyFill="1" applyBorder="1" applyAlignment="1">
      <alignment horizontal="left" vertical="center" indent="1"/>
    </xf>
    <xf numFmtId="0" fontId="3" fillId="13" borderId="0" xfId="0" applyFont="1" applyFill="1" applyAlignment="1">
      <alignment vertical="center"/>
    </xf>
    <xf numFmtId="0" fontId="0" fillId="13" borderId="0" xfId="0" applyFill="1" applyAlignment="1">
      <alignment horizontal="center" vertical="center" wrapText="1"/>
    </xf>
    <xf numFmtId="0" fontId="47" fillId="13" borderId="0" xfId="0" applyFont="1" applyFill="1" applyAlignment="1">
      <alignment vertical="center"/>
    </xf>
    <xf numFmtId="0" fontId="20" fillId="0" borderId="0" xfId="0" quotePrefix="1" applyFont="1"/>
    <xf numFmtId="0" fontId="20" fillId="0" borderId="25" xfId="0" applyFont="1" applyBorder="1" applyAlignment="1">
      <alignment horizontal="center" vertical="center"/>
    </xf>
    <xf numFmtId="0" fontId="32" fillId="0" borderId="0" xfId="0" applyFont="1" applyAlignment="1">
      <alignment horizontal="center"/>
    </xf>
    <xf numFmtId="0" fontId="0" fillId="0" borderId="0" xfId="0" quotePrefix="1" applyAlignment="1">
      <alignment horizontal="left"/>
    </xf>
    <xf numFmtId="0" fontId="0" fillId="0" borderId="2" xfId="0" applyBorder="1" applyAlignment="1">
      <alignment wrapText="1"/>
    </xf>
    <xf numFmtId="0" fontId="0" fillId="13" borderId="40" xfId="0" applyFill="1" applyBorder="1" applyAlignment="1">
      <alignment horizontal="right" vertical="top"/>
    </xf>
    <xf numFmtId="0" fontId="0" fillId="11" borderId="38" xfId="0" applyFill="1" applyBorder="1" applyAlignment="1">
      <alignment horizontal="center" vertical="center" wrapText="1"/>
    </xf>
    <xf numFmtId="0" fontId="0" fillId="13" borderId="10" xfId="0" applyFill="1" applyBorder="1" applyAlignment="1">
      <alignment horizontal="center" vertical="center" wrapText="1"/>
    </xf>
    <xf numFmtId="0" fontId="0" fillId="11" borderId="5" xfId="0" applyFill="1" applyBorder="1" applyAlignment="1">
      <alignment horizontal="center" vertical="center" wrapText="1"/>
    </xf>
    <xf numFmtId="0" fontId="0" fillId="13" borderId="11" xfId="0" applyFill="1" applyBorder="1" applyAlignment="1">
      <alignment vertical="center" wrapText="1"/>
    </xf>
    <xf numFmtId="0" fontId="0" fillId="20" borderId="0" xfId="0" quotePrefix="1" applyFill="1" applyAlignment="1">
      <alignment vertical="center"/>
    </xf>
    <xf numFmtId="0" fontId="41" fillId="13" borderId="10" xfId="0" applyFont="1" applyFill="1" applyBorder="1" applyAlignment="1">
      <alignment vertical="center" wrapText="1"/>
    </xf>
    <xf numFmtId="0" fontId="41" fillId="13" borderId="0" xfId="0" applyFont="1" applyFill="1" applyAlignment="1">
      <alignment vertical="center" wrapText="1"/>
    </xf>
    <xf numFmtId="0" fontId="9" fillId="0" borderId="0" xfId="0" applyFont="1" applyAlignment="1">
      <alignment horizontal="left" vertical="top"/>
    </xf>
    <xf numFmtId="0" fontId="48" fillId="0" borderId="0" xfId="0" applyFont="1" applyAlignment="1">
      <alignment horizontal="left" vertical="top"/>
    </xf>
    <xf numFmtId="0" fontId="9" fillId="0" borderId="0" xfId="0" applyFont="1"/>
    <xf numFmtId="0" fontId="0" fillId="13" borderId="8" xfId="0" applyFill="1" applyBorder="1" applyAlignment="1">
      <alignment vertical="top" wrapText="1"/>
    </xf>
    <xf numFmtId="0" fontId="0" fillId="13" borderId="12" xfId="0" applyFill="1" applyBorder="1" applyAlignment="1">
      <alignment vertical="top" wrapText="1"/>
    </xf>
    <xf numFmtId="0" fontId="0" fillId="13" borderId="10" xfId="0" quotePrefix="1" applyFill="1" applyBorder="1" applyAlignment="1">
      <alignment vertical="top" wrapText="1"/>
    </xf>
    <xf numFmtId="0" fontId="0" fillId="13" borderId="0" xfId="0" quotePrefix="1" applyFill="1" applyAlignment="1">
      <alignment vertical="top" wrapText="1"/>
    </xf>
    <xf numFmtId="0" fontId="50" fillId="13" borderId="0" xfId="0" applyFont="1" applyFill="1" applyAlignment="1">
      <alignment vertical="top" wrapText="1"/>
    </xf>
    <xf numFmtId="0" fontId="50" fillId="13" borderId="0" xfId="0" applyFont="1" applyFill="1" applyAlignment="1">
      <alignment vertical="center" wrapText="1"/>
    </xf>
    <xf numFmtId="0" fontId="0" fillId="0" borderId="41" xfId="0" applyBorder="1" applyAlignment="1">
      <alignment horizontal="center" vertical="center" wrapText="1"/>
    </xf>
    <xf numFmtId="175" fontId="0" fillId="0" borderId="41" xfId="0" applyNumberFormat="1" applyBorder="1" applyAlignment="1">
      <alignment horizontal="right" vertical="center" wrapText="1"/>
    </xf>
    <xf numFmtId="0" fontId="0" fillId="0" borderId="41" xfId="0" applyBorder="1" applyAlignment="1">
      <alignment horizontal="center" vertical="center"/>
    </xf>
    <xf numFmtId="175" fontId="0" fillId="0" borderId="41" xfId="0" applyNumberFormat="1" applyBorder="1" applyAlignment="1">
      <alignment horizontal="right" vertical="center"/>
    </xf>
    <xf numFmtId="0" fontId="0" fillId="4" borderId="41" xfId="0" applyFill="1" applyBorder="1" applyAlignment="1">
      <alignment horizontal="center" vertical="center" wrapText="1"/>
    </xf>
    <xf numFmtId="0" fontId="0" fillId="4" borderId="41" xfId="0" applyFill="1" applyBorder="1" applyAlignment="1">
      <alignment horizontal="left" vertical="center" wrapText="1"/>
    </xf>
    <xf numFmtId="0" fontId="9" fillId="0" borderId="0" xfId="0" applyFont="1" applyAlignment="1">
      <alignment vertical="top"/>
    </xf>
    <xf numFmtId="0" fontId="0" fillId="0" borderId="0" xfId="0" applyAlignment="1">
      <alignment vertical="center" wrapText="1"/>
    </xf>
    <xf numFmtId="0" fontId="9" fillId="0" borderId="0" xfId="0" applyFont="1" applyAlignment="1">
      <alignment vertical="top" wrapText="1"/>
    </xf>
    <xf numFmtId="0" fontId="62" fillId="0" borderId="1" xfId="0" applyFont="1" applyBorder="1" applyAlignment="1">
      <alignment horizontal="left" vertical="top"/>
    </xf>
    <xf numFmtId="0" fontId="63" fillId="0" borderId="1" xfId="0" applyFont="1" applyBorder="1" applyAlignment="1">
      <alignment vertical="center" wrapText="1"/>
    </xf>
    <xf numFmtId="0" fontId="5" fillId="13" borderId="0" xfId="2" applyFill="1" applyBorder="1" applyAlignment="1">
      <alignment vertical="top" wrapText="1"/>
    </xf>
    <xf numFmtId="0" fontId="5" fillId="13" borderId="11" xfId="2" applyFill="1" applyBorder="1" applyAlignment="1">
      <alignment vertical="top" wrapText="1"/>
    </xf>
    <xf numFmtId="0" fontId="37" fillId="3" borderId="0" xfId="3" applyAlignment="1">
      <alignment vertical="center"/>
    </xf>
    <xf numFmtId="0" fontId="3" fillId="0" borderId="0" xfId="0" applyFont="1" applyAlignment="1">
      <alignment horizontal="left"/>
    </xf>
    <xf numFmtId="0" fontId="0" fillId="13" borderId="10" xfId="0" applyFill="1" applyBorder="1" applyAlignment="1">
      <alignment horizontal="left" vertical="top" wrapText="1" indent="1"/>
    </xf>
    <xf numFmtId="0" fontId="38" fillId="13" borderId="10" xfId="0" applyFont="1" applyFill="1" applyBorder="1" applyAlignment="1">
      <alignment vertical="top" wrapText="1"/>
    </xf>
    <xf numFmtId="0" fontId="65" fillId="0" borderId="0" xfId="7" applyFont="1"/>
    <xf numFmtId="0" fontId="66" fillId="0" borderId="0" xfId="7" applyFont="1" applyAlignment="1">
      <alignment horizontal="left"/>
    </xf>
    <xf numFmtId="0" fontId="65" fillId="0" borderId="0" xfId="7" applyFont="1" applyAlignment="1">
      <alignment horizontal="center" vertical="center"/>
    </xf>
    <xf numFmtId="0" fontId="65" fillId="0" borderId="0" xfId="7" applyFont="1" applyAlignment="1">
      <alignment horizontal="center"/>
    </xf>
    <xf numFmtId="0" fontId="65" fillId="0" borderId="0" xfId="7" applyFont="1" applyAlignment="1">
      <alignment horizontal="left"/>
    </xf>
    <xf numFmtId="0" fontId="67" fillId="0" borderId="0" xfId="7" applyFont="1"/>
    <xf numFmtId="0" fontId="65" fillId="0" borderId="0" xfId="7" quotePrefix="1" applyFont="1"/>
    <xf numFmtId="0" fontId="66" fillId="0" borderId="0" xfId="7" applyFont="1"/>
    <xf numFmtId="0" fontId="66" fillId="0" borderId="2" xfId="7" applyFont="1" applyBorder="1"/>
    <xf numFmtId="0" fontId="68" fillId="0" borderId="0" xfId="7" applyFont="1" applyAlignment="1">
      <alignment horizontal="center"/>
    </xf>
    <xf numFmtId="0" fontId="68" fillId="0" borderId="11" xfId="7" applyFont="1" applyBorder="1" applyAlignment="1">
      <alignment horizontal="center"/>
    </xf>
    <xf numFmtId="16" fontId="68" fillId="0" borderId="16" xfId="7" quotePrefix="1" applyNumberFormat="1" applyFont="1" applyBorder="1" applyAlignment="1">
      <alignment horizontal="center"/>
    </xf>
    <xf numFmtId="0" fontId="68" fillId="0" borderId="16" xfId="7" quotePrefix="1" applyFont="1" applyBorder="1" applyAlignment="1">
      <alignment horizontal="center"/>
    </xf>
    <xf numFmtId="0" fontId="68" fillId="0" borderId="45" xfId="7" applyFont="1" applyBorder="1" applyAlignment="1">
      <alignment horizontal="center"/>
    </xf>
    <xf numFmtId="0" fontId="68" fillId="0" borderId="0" xfId="7" applyFont="1"/>
    <xf numFmtId="176" fontId="68" fillId="0" borderId="0" xfId="7" applyNumberFormat="1" applyFont="1"/>
    <xf numFmtId="3" fontId="66" fillId="0" borderId="0" xfId="7" applyNumberFormat="1" applyFont="1"/>
    <xf numFmtId="0" fontId="68" fillId="0" borderId="0" xfId="7" applyFont="1" applyAlignment="1">
      <alignment horizontal="left"/>
    </xf>
    <xf numFmtId="0" fontId="3" fillId="0" borderId="0" xfId="0" applyFont="1" applyAlignment="1">
      <alignment horizontal="left" wrapText="1"/>
    </xf>
    <xf numFmtId="0" fontId="32" fillId="0" borderId="0" xfId="0" applyFont="1" applyAlignment="1">
      <alignment horizontal="center" vertical="center" wrapText="1"/>
    </xf>
    <xf numFmtId="0" fontId="10" fillId="0" borderId="0" xfId="0" applyFont="1" applyAlignment="1">
      <alignment horizontal="left" vertical="top"/>
    </xf>
    <xf numFmtId="0" fontId="3" fillId="0" borderId="0" xfId="0" applyFont="1" applyAlignment="1">
      <alignment horizontal="left" vertical="top"/>
    </xf>
    <xf numFmtId="0" fontId="65" fillId="0" borderId="0" xfId="7" applyFont="1" applyAlignment="1">
      <alignment vertical="center"/>
    </xf>
    <xf numFmtId="0" fontId="67" fillId="0" borderId="0" xfId="7" applyFont="1" applyAlignment="1">
      <alignment vertical="center"/>
    </xf>
    <xf numFmtId="0" fontId="65" fillId="0" borderId="0" xfId="7" quotePrefix="1" applyFont="1" applyAlignment="1">
      <alignment vertical="center"/>
    </xf>
    <xf numFmtId="0" fontId="67" fillId="0" borderId="0" xfId="7" applyFont="1" applyAlignment="1">
      <alignment horizontal="center" vertical="center"/>
    </xf>
    <xf numFmtId="0" fontId="65" fillId="0" borderId="0" xfId="7" quotePrefix="1" applyFont="1" applyAlignment="1">
      <alignment horizontal="center" vertical="center"/>
    </xf>
    <xf numFmtId="0" fontId="66" fillId="13" borderId="0" xfId="7" applyFont="1" applyFill="1"/>
    <xf numFmtId="0" fontId="62" fillId="13" borderId="1" xfId="0" applyFont="1" applyFill="1" applyBorder="1" applyAlignment="1">
      <alignment horizontal="left" vertical="top"/>
    </xf>
    <xf numFmtId="0" fontId="68" fillId="16" borderId="0" xfId="7" applyFont="1" applyFill="1" applyAlignment="1">
      <alignment horizontal="center"/>
    </xf>
    <xf numFmtId="0" fontId="68" fillId="16" borderId="9" xfId="7" applyFont="1" applyFill="1" applyBorder="1" applyAlignment="1">
      <alignment horizontal="center"/>
    </xf>
    <xf numFmtId="0" fontId="68" fillId="16" borderId="15" xfId="7" applyFont="1" applyFill="1" applyBorder="1"/>
    <xf numFmtId="0" fontId="68" fillId="16" borderId="11" xfId="7" applyFont="1" applyFill="1" applyBorder="1" applyAlignment="1">
      <alignment horizontal="center"/>
    </xf>
    <xf numFmtId="0" fontId="68" fillId="16" borderId="43" xfId="7" applyFont="1" applyFill="1" applyBorder="1" applyAlignment="1">
      <alignment horizontal="center"/>
    </xf>
    <xf numFmtId="0" fontId="68" fillId="16" borderId="2" xfId="7" applyFont="1" applyFill="1" applyBorder="1" applyAlignment="1">
      <alignment horizontal="center"/>
    </xf>
    <xf numFmtId="0" fontId="68" fillId="16" borderId="13" xfId="7" applyFont="1" applyFill="1" applyBorder="1" applyAlignment="1">
      <alignment horizontal="center"/>
    </xf>
    <xf numFmtId="0" fontId="68" fillId="16" borderId="44" xfId="7" applyFont="1" applyFill="1" applyBorder="1"/>
    <xf numFmtId="0" fontId="68" fillId="16" borderId="16" xfId="7" applyFont="1" applyFill="1" applyBorder="1" applyAlignment="1">
      <alignment horizontal="center"/>
    </xf>
    <xf numFmtId="16" fontId="68" fillId="16" borderId="16" xfId="7" quotePrefix="1" applyNumberFormat="1" applyFont="1" applyFill="1" applyBorder="1" applyAlignment="1">
      <alignment horizontal="center"/>
    </xf>
    <xf numFmtId="0" fontId="68" fillId="16" borderId="16" xfId="7" quotePrefix="1" applyFont="1" applyFill="1" applyBorder="1" applyAlignment="1">
      <alignment horizontal="center"/>
    </xf>
    <xf numFmtId="0" fontId="68" fillId="16" borderId="45" xfId="7" applyFont="1" applyFill="1" applyBorder="1" applyAlignment="1">
      <alignment horizontal="center"/>
    </xf>
    <xf numFmtId="0" fontId="66" fillId="13" borderId="0" xfId="7" applyFont="1" applyFill="1" applyAlignment="1">
      <alignment horizontal="left" vertical="top" wrapText="1"/>
    </xf>
    <xf numFmtId="0" fontId="69" fillId="13" borderId="0" xfId="7" applyFont="1" applyFill="1" applyAlignment="1">
      <alignment horizontal="left" vertical="top" wrapText="1"/>
    </xf>
    <xf numFmtId="0" fontId="0" fillId="13" borderId="10" xfId="0" quotePrefix="1" applyFill="1" applyBorder="1" applyAlignment="1">
      <alignment vertical="top"/>
    </xf>
    <xf numFmtId="0" fontId="68" fillId="0" borderId="15" xfId="7" applyFont="1" applyBorder="1"/>
    <xf numFmtId="0" fontId="68" fillId="0" borderId="43" xfId="7" applyFont="1" applyBorder="1" applyAlignment="1">
      <alignment horizontal="center"/>
    </xf>
    <xf numFmtId="0" fontId="68" fillId="0" borderId="44" xfId="7" applyFont="1" applyBorder="1"/>
    <xf numFmtId="0" fontId="68" fillId="0" borderId="16" xfId="7" applyFont="1" applyBorder="1" applyAlignment="1">
      <alignment horizontal="center"/>
    </xf>
    <xf numFmtId="0" fontId="68" fillId="16" borderId="0" xfId="7" applyFont="1" applyFill="1"/>
    <xf numFmtId="0" fontId="68" fillId="16" borderId="0" xfId="7" applyFont="1" applyFill="1" applyAlignment="1">
      <alignment horizontal="left"/>
    </xf>
    <xf numFmtId="0" fontId="62" fillId="0" borderId="0" xfId="0" applyFont="1" applyAlignment="1">
      <alignment horizontal="left" vertical="top"/>
    </xf>
    <xf numFmtId="0" fontId="68" fillId="5" borderId="0" xfId="7" applyFont="1" applyFill="1"/>
    <xf numFmtId="0" fontId="68" fillId="5" borderId="0" xfId="7" applyFont="1" applyFill="1" applyAlignment="1">
      <alignment horizontal="center"/>
    </xf>
    <xf numFmtId="176" fontId="68" fillId="5" borderId="0" xfId="7" applyNumberFormat="1" applyFont="1" applyFill="1"/>
    <xf numFmtId="0" fontId="66" fillId="5" borderId="0" xfId="7" applyFont="1" applyFill="1"/>
    <xf numFmtId="3" fontId="66" fillId="5" borderId="0" xfId="7" applyNumberFormat="1" applyFont="1" applyFill="1"/>
    <xf numFmtId="6" fontId="0" fillId="4" borderId="0" xfId="0" applyNumberFormat="1" applyFill="1"/>
    <xf numFmtId="0" fontId="0" fillId="0" borderId="0" xfId="0" quotePrefix="1" applyAlignment="1">
      <alignment horizontal="center"/>
    </xf>
    <xf numFmtId="16" fontId="15" fillId="0" borderId="0" xfId="0" quotePrefix="1" applyNumberFormat="1" applyFont="1" applyAlignment="1">
      <alignment horizontal="center" vertical="center"/>
    </xf>
    <xf numFmtId="0" fontId="56" fillId="0" borderId="1" xfId="4" quotePrefix="1" applyFont="1" applyAlignment="1">
      <alignment horizontal="left"/>
    </xf>
    <xf numFmtId="0" fontId="0" fillId="0" borderId="0" xfId="0" applyAlignment="1">
      <alignment horizontal="left" vertical="center"/>
    </xf>
    <xf numFmtId="0" fontId="0" fillId="13" borderId="0" xfId="0" applyFill="1" applyAlignment="1">
      <alignment horizontal="right"/>
    </xf>
    <xf numFmtId="0" fontId="0" fillId="0" borderId="41" xfId="0" applyBorder="1" applyAlignment="1">
      <alignment vertical="center"/>
    </xf>
    <xf numFmtId="14" fontId="0" fillId="0" borderId="41" xfId="0" applyNumberFormat="1" applyBorder="1" applyAlignment="1">
      <alignment vertical="center"/>
    </xf>
    <xf numFmtId="20" fontId="0" fillId="0" borderId="41" xfId="0" applyNumberFormat="1" applyBorder="1" applyAlignment="1">
      <alignment vertical="center"/>
    </xf>
    <xf numFmtId="0" fontId="0" fillId="13" borderId="0" xfId="0" applyFill="1" applyAlignment="1">
      <alignment horizontal="right" vertical="top"/>
    </xf>
    <xf numFmtId="0" fontId="20" fillId="18" borderId="25" xfId="0" applyFont="1" applyFill="1" applyBorder="1" applyAlignment="1">
      <alignment vertical="center"/>
    </xf>
    <xf numFmtId="0" fontId="50" fillId="13" borderId="0" xfId="0" applyFont="1" applyFill="1" applyAlignment="1">
      <alignment vertical="top"/>
    </xf>
    <xf numFmtId="0" fontId="0" fillId="15" borderId="8" xfId="0" applyFill="1" applyBorder="1" applyAlignment="1">
      <alignment vertical="center"/>
    </xf>
    <xf numFmtId="0" fontId="0" fillId="15" borderId="7" xfId="0" applyFill="1" applyBorder="1" applyAlignment="1">
      <alignment vertical="center"/>
    </xf>
    <xf numFmtId="0" fontId="0" fillId="15" borderId="9" xfId="0" applyFill="1" applyBorder="1" applyAlignment="1">
      <alignment vertical="center"/>
    </xf>
    <xf numFmtId="0" fontId="0" fillId="15" borderId="10" xfId="0" quotePrefix="1" applyFill="1" applyBorder="1" applyAlignment="1">
      <alignment horizontal="left" vertical="center"/>
    </xf>
    <xf numFmtId="22" fontId="0" fillId="0" borderId="0" xfId="0" applyNumberFormat="1" applyAlignment="1">
      <alignment vertical="top"/>
    </xf>
    <xf numFmtId="0" fontId="0" fillId="0" borderId="2" xfId="0" applyBorder="1" applyAlignment="1">
      <alignment horizontal="center" vertical="top"/>
    </xf>
    <xf numFmtId="0" fontId="0" fillId="0" borderId="0" xfId="0" applyAlignment="1">
      <alignment horizontal="left" indent="1"/>
    </xf>
    <xf numFmtId="0" fontId="0" fillId="0" borderId="0" xfId="0" applyAlignment="1">
      <alignment horizontal="left" vertical="top" indent="1"/>
    </xf>
    <xf numFmtId="0" fontId="0" fillId="13" borderId="0" xfId="0" applyFill="1" applyAlignment="1">
      <alignment horizontal="center"/>
    </xf>
    <xf numFmtId="0" fontId="0" fillId="13" borderId="0" xfId="0" applyFill="1" applyAlignment="1">
      <alignment horizontal="right" vertical="center"/>
    </xf>
    <xf numFmtId="0" fontId="20" fillId="18" borderId="25" xfId="0" applyFont="1" applyFill="1" applyBorder="1" applyAlignment="1">
      <alignment horizontal="center" vertical="center"/>
    </xf>
    <xf numFmtId="0" fontId="47" fillId="13" borderId="0" xfId="0" applyFont="1" applyFill="1" applyAlignment="1">
      <alignment vertical="top" wrapText="1"/>
    </xf>
    <xf numFmtId="0" fontId="47" fillId="13" borderId="2" xfId="0" applyFont="1" applyFill="1" applyBorder="1" applyAlignment="1">
      <alignment vertical="top" wrapText="1"/>
    </xf>
    <xf numFmtId="0" fontId="0" fillId="0" borderId="0" xfId="0" applyAlignment="1">
      <alignment horizontal="left" vertical="center" indent="1"/>
    </xf>
    <xf numFmtId="0" fontId="0" fillId="13" borderId="0" xfId="0" applyFill="1" applyAlignment="1">
      <alignment horizontal="left" vertical="center"/>
    </xf>
    <xf numFmtId="0" fontId="0" fillId="0" borderId="0" xfId="0" applyAlignment="1">
      <alignment horizontal="left" vertical="center" wrapText="1" indent="1"/>
    </xf>
    <xf numFmtId="0" fontId="0" fillId="0" borderId="0" xfId="0" applyAlignment="1">
      <alignment horizontal="center" vertical="center"/>
    </xf>
    <xf numFmtId="0" fontId="20" fillId="4" borderId="25" xfId="0" applyFont="1" applyFill="1" applyBorder="1" applyAlignment="1">
      <alignment vertical="center"/>
    </xf>
    <xf numFmtId="0" fontId="50" fillId="13" borderId="0" xfId="0" applyFont="1" applyFill="1" applyAlignment="1">
      <alignment vertical="center"/>
    </xf>
    <xf numFmtId="165" fontId="0" fillId="0" borderId="0" xfId="0" applyNumberFormat="1" applyAlignment="1">
      <alignment vertical="center"/>
    </xf>
    <xf numFmtId="3" fontId="20" fillId="0" borderId="25" xfId="0" applyNumberFormat="1" applyFont="1" applyBorder="1" applyAlignment="1">
      <alignment vertical="center"/>
    </xf>
    <xf numFmtId="0" fontId="5" fillId="0" borderId="0" xfId="2" applyBorder="1" applyAlignment="1">
      <alignment vertical="center"/>
    </xf>
    <xf numFmtId="9" fontId="14" fillId="0" borderId="0" xfId="0" applyNumberFormat="1" applyFont="1" applyAlignment="1">
      <alignment horizontal="center" vertical="center"/>
    </xf>
    <xf numFmtId="0" fontId="4" fillId="12" borderId="0" xfId="0" applyFont="1" applyFill="1" applyAlignment="1">
      <alignment horizontal="center"/>
    </xf>
    <xf numFmtId="0" fontId="0" fillId="0" borderId="51" xfId="0" applyBorder="1" applyAlignment="1">
      <alignment vertical="center"/>
    </xf>
    <xf numFmtId="0" fontId="0" fillId="0" borderId="51" xfId="0" applyBorder="1" applyAlignment="1">
      <alignment horizontal="center" vertical="center"/>
    </xf>
    <xf numFmtId="0" fontId="3" fillId="0" borderId="52" xfId="0" applyFont="1" applyBorder="1"/>
    <xf numFmtId="0" fontId="3" fillId="0" borderId="52" xfId="0" applyFont="1" applyBorder="1" applyAlignment="1">
      <alignment horizontal="right"/>
    </xf>
    <xf numFmtId="0" fontId="3" fillId="0" borderId="52" xfId="0" applyFont="1" applyBorder="1" applyAlignment="1">
      <alignment horizontal="center"/>
    </xf>
    <xf numFmtId="0" fontId="20" fillId="4" borderId="25" xfId="0" applyFont="1" applyFill="1" applyBorder="1" applyAlignment="1">
      <alignment horizontal="center" vertical="top"/>
    </xf>
    <xf numFmtId="0" fontId="20" fillId="4" borderId="25" xfId="0" applyFont="1" applyFill="1" applyBorder="1" applyAlignment="1">
      <alignment horizontal="right" vertical="center"/>
    </xf>
    <xf numFmtId="0" fontId="20" fillId="4" borderId="25" xfId="0" applyFont="1" applyFill="1" applyBorder="1" applyAlignment="1">
      <alignment horizontal="center"/>
    </xf>
    <xf numFmtId="0" fontId="20" fillId="4" borderId="25" xfId="0" applyFont="1" applyFill="1" applyBorder="1" applyAlignment="1">
      <alignment horizontal="center" vertical="center" textRotation="90"/>
    </xf>
    <xf numFmtId="0" fontId="20" fillId="4" borderId="25" xfId="0" applyFont="1" applyFill="1" applyBorder="1" applyAlignment="1">
      <alignment vertical="top" textRotation="135"/>
    </xf>
    <xf numFmtId="0" fontId="20" fillId="4" borderId="25" xfId="0" applyFont="1" applyFill="1" applyBorder="1" applyAlignment="1">
      <alignment horizontal="right" textRotation="45"/>
    </xf>
    <xf numFmtId="0" fontId="20" fillId="4" borderId="54" xfId="0" applyFont="1" applyFill="1" applyBorder="1" applyAlignment="1">
      <alignment horizontal="center"/>
    </xf>
    <xf numFmtId="0" fontId="72" fillId="0" borderId="48" xfId="0" applyFont="1" applyBorder="1"/>
    <xf numFmtId="0" fontId="72" fillId="0" borderId="25" xfId="0" applyFont="1" applyBorder="1"/>
    <xf numFmtId="0" fontId="72" fillId="5" borderId="25" xfId="0" applyFont="1" applyFill="1" applyBorder="1" applyAlignment="1">
      <alignment horizontal="center" vertical="top"/>
    </xf>
    <xf numFmtId="0" fontId="72" fillId="5" borderId="25" xfId="0" applyFont="1" applyFill="1" applyBorder="1" applyAlignment="1">
      <alignment horizontal="right" vertical="center"/>
    </xf>
    <xf numFmtId="0" fontId="20" fillId="14" borderId="14" xfId="0" applyFont="1" applyFill="1" applyBorder="1" applyAlignment="1">
      <alignment horizontal="center"/>
    </xf>
    <xf numFmtId="0" fontId="72" fillId="5" borderId="55" xfId="0" applyFont="1" applyFill="1" applyBorder="1" applyAlignment="1">
      <alignment horizontal="center" vertical="top"/>
    </xf>
    <xf numFmtId="0" fontId="72" fillId="5" borderId="56" xfId="0" applyFont="1" applyFill="1" applyBorder="1" applyAlignment="1">
      <alignment horizontal="right" vertical="center"/>
    </xf>
    <xf numFmtId="0" fontId="72" fillId="0" borderId="57" xfId="0" applyFont="1" applyBorder="1"/>
    <xf numFmtId="0" fontId="72" fillId="0" borderId="58" xfId="0" applyFont="1" applyBorder="1"/>
    <xf numFmtId="0" fontId="20" fillId="14" borderId="14" xfId="0" applyFont="1" applyFill="1" applyBorder="1" applyAlignment="1">
      <alignment horizontal="center" vertical="top"/>
    </xf>
    <xf numFmtId="0" fontId="72" fillId="5" borderId="25" xfId="0" applyFont="1" applyFill="1" applyBorder="1" applyAlignment="1">
      <alignment horizontal="center"/>
    </xf>
    <xf numFmtId="0" fontId="72" fillId="0" borderId="60" xfId="0" applyFont="1" applyBorder="1"/>
    <xf numFmtId="0" fontId="20" fillId="14" borderId="14" xfId="0" applyFont="1" applyFill="1" applyBorder="1" applyAlignment="1">
      <alignment horizontal="right" vertical="center"/>
    </xf>
    <xf numFmtId="0" fontId="20" fillId="4" borderId="59" xfId="0" applyFont="1" applyFill="1" applyBorder="1" applyAlignment="1">
      <alignment horizontal="center" vertical="top"/>
    </xf>
    <xf numFmtId="0" fontId="20" fillId="4" borderId="54" xfId="0" applyFont="1" applyFill="1" applyBorder="1" applyAlignment="1">
      <alignment horizontal="right" vertical="center"/>
    </xf>
    <xf numFmtId="0" fontId="20" fillId="4" borderId="54" xfId="0" applyFont="1" applyFill="1" applyBorder="1" applyAlignment="1">
      <alignment vertical="top" textRotation="135"/>
    </xf>
    <xf numFmtId="0" fontId="20" fillId="4" borderId="54" xfId="0" applyFont="1" applyFill="1" applyBorder="1" applyAlignment="1">
      <alignment horizontal="center" vertical="center" textRotation="90"/>
    </xf>
    <xf numFmtId="0" fontId="20" fillId="4" borderId="54" xfId="0" applyFont="1" applyFill="1" applyBorder="1" applyAlignment="1">
      <alignment horizontal="right" textRotation="45"/>
    </xf>
    <xf numFmtId="0" fontId="72" fillId="5" borderId="25" xfId="0" applyFont="1" applyFill="1" applyBorder="1" applyAlignment="1">
      <alignment horizontal="center" vertical="center" textRotation="90"/>
    </xf>
    <xf numFmtId="0" fontId="72" fillId="5" borderId="25" xfId="0" applyFont="1" applyFill="1" applyBorder="1" applyAlignment="1">
      <alignment horizontal="right" textRotation="45"/>
    </xf>
    <xf numFmtId="0" fontId="72" fillId="5" borderId="25" xfId="0" applyFont="1" applyFill="1" applyBorder="1" applyAlignment="1">
      <alignment vertical="top" textRotation="135"/>
    </xf>
    <xf numFmtId="0" fontId="72" fillId="0" borderId="47" xfId="0" applyFont="1" applyBorder="1"/>
    <xf numFmtId="0" fontId="20" fillId="14" borderId="14" xfId="0" applyFont="1" applyFill="1" applyBorder="1" applyAlignment="1">
      <alignment vertical="top" textRotation="135"/>
    </xf>
    <xf numFmtId="0" fontId="20" fillId="14" borderId="14" xfId="0" applyFont="1" applyFill="1" applyBorder="1" applyAlignment="1">
      <alignment horizontal="center" vertical="center" textRotation="90"/>
    </xf>
    <xf numFmtId="0" fontId="20" fillId="14" borderId="14" xfId="0" applyFont="1" applyFill="1" applyBorder="1" applyAlignment="1">
      <alignment horizontal="right" textRotation="45"/>
    </xf>
    <xf numFmtId="0" fontId="3" fillId="13" borderId="10" xfId="0" applyFont="1" applyFill="1" applyBorder="1" applyAlignment="1">
      <alignment horizontal="left"/>
    </xf>
    <xf numFmtId="0" fontId="0" fillId="15" borderId="10" xfId="0" applyFill="1" applyBorder="1" applyAlignment="1">
      <alignment vertical="center"/>
    </xf>
    <xf numFmtId="0" fontId="0" fillId="0" borderId="61" xfId="0" applyBorder="1" applyAlignment="1">
      <alignment vertical="center"/>
    </xf>
    <xf numFmtId="0" fontId="20" fillId="4" borderId="25" xfId="0" applyFont="1" applyFill="1" applyBorder="1" applyAlignment="1">
      <alignment vertical="center" wrapText="1"/>
    </xf>
    <xf numFmtId="0" fontId="0" fillId="13" borderId="50" xfId="0" applyFill="1" applyBorder="1" applyAlignment="1">
      <alignment vertical="top" wrapText="1"/>
    </xf>
    <xf numFmtId="0" fontId="53" fillId="0" borderId="67" xfId="0" applyFont="1" applyBorder="1" applyAlignment="1">
      <alignment vertical="center"/>
    </xf>
    <xf numFmtId="0" fontId="53" fillId="0" borderId="68" xfId="0" applyFont="1" applyBorder="1" applyAlignment="1">
      <alignment vertical="center"/>
    </xf>
    <xf numFmtId="0" fontId="53" fillId="0" borderId="69" xfId="0" applyFont="1" applyBorder="1" applyAlignment="1">
      <alignment vertical="center"/>
    </xf>
    <xf numFmtId="0" fontId="53" fillId="0" borderId="70" xfId="0" applyFont="1" applyBorder="1" applyAlignment="1">
      <alignment vertical="center"/>
    </xf>
    <xf numFmtId="0" fontId="53" fillId="0" borderId="71" xfId="0" applyFont="1" applyBorder="1" applyAlignment="1">
      <alignment vertical="center"/>
    </xf>
    <xf numFmtId="0" fontId="53" fillId="0" borderId="72" xfId="0" applyFont="1" applyBorder="1" applyAlignment="1">
      <alignment vertical="center"/>
    </xf>
    <xf numFmtId="0" fontId="53" fillId="0" borderId="73" xfId="0" applyFont="1" applyBorder="1" applyAlignment="1">
      <alignment vertical="center"/>
    </xf>
    <xf numFmtId="0" fontId="53" fillId="0" borderId="74" xfId="0" applyFont="1" applyBorder="1" applyAlignment="1">
      <alignment vertical="center"/>
    </xf>
    <xf numFmtId="0" fontId="53" fillId="0" borderId="75" xfId="0" applyFont="1" applyBorder="1" applyAlignment="1">
      <alignment vertical="center"/>
    </xf>
    <xf numFmtId="0" fontId="3" fillId="13" borderId="10" xfId="0" applyFont="1" applyFill="1" applyBorder="1" applyAlignment="1">
      <alignment horizontal="left" vertical="top" wrapText="1"/>
    </xf>
    <xf numFmtId="0" fontId="3" fillId="13" borderId="10" xfId="0" applyFont="1" applyFill="1" applyBorder="1" applyAlignment="1">
      <alignment vertical="top" wrapText="1"/>
    </xf>
    <xf numFmtId="0" fontId="20" fillId="0" borderId="25" xfId="0" applyFont="1" applyBorder="1" applyAlignment="1">
      <alignment horizontal="center"/>
    </xf>
    <xf numFmtId="0" fontId="29" fillId="0" borderId="0" xfId="0" applyFont="1" applyAlignment="1">
      <alignment horizontal="center"/>
    </xf>
    <xf numFmtId="0" fontId="3" fillId="0" borderId="0" xfId="0" applyFont="1" applyAlignment="1">
      <alignment vertical="center"/>
    </xf>
    <xf numFmtId="0" fontId="76" fillId="14" borderId="25" xfId="0" applyFont="1" applyFill="1" applyBorder="1" applyAlignment="1">
      <alignment horizontal="center" vertical="center"/>
    </xf>
    <xf numFmtId="0" fontId="20" fillId="17" borderId="25" xfId="0" applyFont="1" applyFill="1" applyBorder="1" applyAlignment="1">
      <alignment vertical="center"/>
    </xf>
    <xf numFmtId="0" fontId="0" fillId="13" borderId="10" xfId="0" applyFill="1" applyBorder="1" applyAlignment="1">
      <alignment horizontal="left" vertical="top" indent="1"/>
    </xf>
    <xf numFmtId="0" fontId="53" fillId="0" borderId="77" xfId="0" applyFont="1" applyBorder="1" applyAlignment="1">
      <alignment vertical="center"/>
    </xf>
    <xf numFmtId="0" fontId="53" fillId="0" borderId="78" xfId="0" applyFont="1" applyBorder="1" applyAlignment="1">
      <alignment vertical="center"/>
    </xf>
    <xf numFmtId="0" fontId="53" fillId="0" borderId="79" xfId="0" applyFont="1" applyBorder="1" applyAlignment="1">
      <alignment vertical="center"/>
    </xf>
    <xf numFmtId="0" fontId="47" fillId="13" borderId="0" xfId="0" applyFont="1" applyFill="1" applyAlignment="1">
      <alignment horizontal="left" vertical="top" wrapText="1"/>
    </xf>
    <xf numFmtId="0" fontId="46" fillId="13" borderId="0" xfId="7" applyFont="1" applyFill="1"/>
    <xf numFmtId="0" fontId="46" fillId="0" borderId="0" xfId="7" applyFont="1"/>
    <xf numFmtId="3" fontId="46" fillId="0" borderId="0" xfId="7" applyNumberFormat="1" applyFont="1"/>
    <xf numFmtId="0" fontId="77" fillId="5" borderId="0" xfId="7" applyFont="1" applyFill="1"/>
    <xf numFmtId="0" fontId="77" fillId="5" borderId="0" xfId="7" applyFont="1" applyFill="1" applyAlignment="1">
      <alignment horizontal="center"/>
    </xf>
    <xf numFmtId="176" fontId="77" fillId="5" borderId="0" xfId="7" applyNumberFormat="1" applyFont="1" applyFill="1"/>
    <xf numFmtId="0" fontId="46" fillId="5" borderId="0" xfId="7" applyFont="1" applyFill="1"/>
    <xf numFmtId="3" fontId="46" fillId="5" borderId="0" xfId="7" applyNumberFormat="1" applyFont="1" applyFill="1"/>
    <xf numFmtId="42" fontId="2" fillId="0" borderId="16" xfId="8" applyFont="1" applyFill="1" applyBorder="1"/>
    <xf numFmtId="42" fontId="21" fillId="25" borderId="16" xfId="8" applyFont="1" applyFill="1" applyBorder="1" applyAlignment="1">
      <alignment horizontal="center"/>
    </xf>
    <xf numFmtId="42" fontId="2" fillId="14" borderId="16" xfId="8" applyFont="1" applyFill="1" applyBorder="1"/>
    <xf numFmtId="0" fontId="70" fillId="0" borderId="1" xfId="0" applyFont="1" applyBorder="1" applyAlignment="1">
      <alignment vertical="top"/>
    </xf>
    <xf numFmtId="42" fontId="21" fillId="14" borderId="16" xfId="8" applyFont="1" applyFill="1" applyBorder="1" applyAlignment="1">
      <alignment horizontal="center"/>
    </xf>
    <xf numFmtId="0" fontId="47" fillId="13" borderId="10" xfId="0" applyFont="1" applyFill="1" applyBorder="1" applyAlignment="1">
      <alignment horizontal="left" vertical="top"/>
    </xf>
    <xf numFmtId="0" fontId="47" fillId="13" borderId="10" xfId="0" applyFont="1" applyFill="1" applyBorder="1" applyAlignment="1">
      <alignment horizontal="left" vertical="top" indent="1"/>
    </xf>
    <xf numFmtId="0" fontId="0" fillId="13" borderId="0" xfId="0" applyFill="1" applyAlignment="1">
      <alignment horizontal="left" vertical="top" wrapText="1" indent="1"/>
    </xf>
    <xf numFmtId="0" fontId="0" fillId="13" borderId="10" xfId="0" quotePrefix="1" applyFill="1" applyBorder="1" applyAlignment="1">
      <alignment horizontal="left" vertical="top" indent="2"/>
    </xf>
    <xf numFmtId="0" fontId="20" fillId="13" borderId="12" xfId="0" applyFont="1" applyFill="1" applyBorder="1" applyAlignment="1">
      <alignment horizontal="left"/>
    </xf>
    <xf numFmtId="0" fontId="20" fillId="13" borderId="2" xfId="0" applyFont="1" applyFill="1" applyBorder="1" applyAlignment="1">
      <alignment vertical="top" wrapText="1"/>
    </xf>
    <xf numFmtId="0" fontId="20" fillId="13" borderId="2" xfId="0" applyFont="1" applyFill="1" applyBorder="1" applyAlignment="1">
      <alignment horizontal="left"/>
    </xf>
    <xf numFmtId="0" fontId="47" fillId="13" borderId="0" xfId="0" applyFont="1" applyFill="1" applyAlignment="1">
      <alignment horizontal="left"/>
    </xf>
    <xf numFmtId="0" fontId="47" fillId="13" borderId="0" xfId="0" applyFont="1" applyFill="1" applyAlignment="1">
      <alignment horizontal="left" vertical="top" wrapText="1" indent="1"/>
    </xf>
    <xf numFmtId="0" fontId="0" fillId="0" borderId="0" xfId="0" quotePrefix="1" applyAlignment="1">
      <alignment horizontal="left" indent="2"/>
    </xf>
    <xf numFmtId="0" fontId="47" fillId="13" borderId="10" xfId="0" applyFont="1" applyFill="1" applyBorder="1" applyAlignment="1">
      <alignment vertical="top"/>
    </xf>
    <xf numFmtId="0" fontId="20" fillId="0" borderId="0" xfId="2" applyFont="1" applyBorder="1" applyAlignment="1">
      <alignment horizontal="left" vertical="center"/>
    </xf>
    <xf numFmtId="0" fontId="20" fillId="0" borderId="0" xfId="0" applyFont="1" applyAlignment="1">
      <alignment horizontal="left" vertical="center"/>
    </xf>
    <xf numFmtId="0" fontId="80" fillId="0" borderId="0" xfId="0" applyFont="1"/>
    <xf numFmtId="3" fontId="46" fillId="4" borderId="25" xfId="0" applyNumberFormat="1" applyFont="1" applyFill="1" applyBorder="1" applyAlignment="1">
      <alignment vertical="center"/>
    </xf>
    <xf numFmtId="0" fontId="0" fillId="13" borderId="11" xfId="0" applyFill="1" applyBorder="1" applyAlignment="1">
      <alignment vertical="center"/>
    </xf>
    <xf numFmtId="0" fontId="46" fillId="13" borderId="0" xfId="7" applyFont="1" applyFill="1" applyAlignment="1">
      <alignment horizontal="left" vertical="top" wrapText="1"/>
    </xf>
    <xf numFmtId="0" fontId="46" fillId="13" borderId="0" xfId="7" applyFont="1" applyFill="1" applyAlignment="1">
      <alignment horizontal="left" vertical="top"/>
    </xf>
    <xf numFmtId="0" fontId="81" fillId="0" borderId="0" xfId="7" applyFont="1" applyAlignment="1">
      <alignment horizontal="center"/>
    </xf>
    <xf numFmtId="0" fontId="81" fillId="0" borderId="0" xfId="7" applyFont="1"/>
    <xf numFmtId="0" fontId="46" fillId="0" borderId="9" xfId="7" applyFont="1" applyBorder="1" applyAlignment="1">
      <alignment horizontal="center"/>
    </xf>
    <xf numFmtId="0" fontId="46" fillId="0" borderId="15" xfId="7" applyFont="1" applyBorder="1"/>
    <xf numFmtId="0" fontId="46" fillId="0" borderId="11" xfId="7" applyFont="1" applyBorder="1" applyAlignment="1">
      <alignment horizontal="center"/>
    </xf>
    <xf numFmtId="0" fontId="46" fillId="0" borderId="43" xfId="7" applyFont="1" applyBorder="1" applyAlignment="1">
      <alignment horizontal="center"/>
    </xf>
    <xf numFmtId="0" fontId="46" fillId="0" borderId="13" xfId="7" applyFont="1" applyBorder="1" applyAlignment="1">
      <alignment horizontal="center"/>
    </xf>
    <xf numFmtId="0" fontId="46" fillId="0" borderId="44" xfId="7" applyFont="1" applyBorder="1"/>
    <xf numFmtId="0" fontId="46" fillId="0" borderId="16" xfId="7" applyFont="1" applyBorder="1" applyAlignment="1">
      <alignment horizontal="center"/>
    </xf>
    <xf numFmtId="16" fontId="46" fillId="0" borderId="16" xfId="7" quotePrefix="1" applyNumberFormat="1" applyFont="1" applyBorder="1" applyAlignment="1">
      <alignment horizontal="center"/>
    </xf>
    <xf numFmtId="0" fontId="46" fillId="0" borderId="16" xfId="7" quotePrefix="1" applyFont="1" applyBorder="1" applyAlignment="1">
      <alignment horizontal="center"/>
    </xf>
    <xf numFmtId="0" fontId="46" fillId="0" borderId="45" xfId="7" applyFont="1" applyBorder="1" applyAlignment="1">
      <alignment horizontal="center"/>
    </xf>
    <xf numFmtId="0" fontId="46" fillId="0" borderId="8" xfId="7" applyFont="1" applyBorder="1" applyAlignment="1">
      <alignment horizontal="center"/>
    </xf>
    <xf numFmtId="0" fontId="46" fillId="0" borderId="10" xfId="7" applyFont="1" applyBorder="1" applyAlignment="1">
      <alignment horizontal="center"/>
    </xf>
    <xf numFmtId="0" fontId="46" fillId="0" borderId="12" xfId="7" applyFont="1" applyBorder="1" applyAlignment="1">
      <alignment horizontal="center"/>
    </xf>
    <xf numFmtId="0" fontId="46" fillId="0" borderId="10" xfId="7" applyFont="1" applyBorder="1"/>
    <xf numFmtId="176" fontId="46" fillId="0" borderId="0" xfId="7" applyNumberFormat="1" applyFont="1"/>
    <xf numFmtId="176" fontId="46" fillId="0" borderId="11" xfId="7" applyNumberFormat="1" applyFont="1" applyBorder="1"/>
    <xf numFmtId="0" fontId="46" fillId="0" borderId="10" xfId="7" applyFont="1" applyBorder="1" applyAlignment="1">
      <alignment horizontal="left"/>
    </xf>
    <xf numFmtId="0" fontId="46" fillId="0" borderId="12" xfId="7" applyFont="1" applyBorder="1"/>
    <xf numFmtId="176" fontId="46" fillId="0" borderId="2" xfId="7" applyNumberFormat="1" applyFont="1" applyBorder="1"/>
    <xf numFmtId="176" fontId="46" fillId="0" borderId="13" xfId="7" applyNumberFormat="1" applyFont="1" applyBorder="1"/>
    <xf numFmtId="0" fontId="46" fillId="0" borderId="7" xfId="7" applyFont="1" applyBorder="1" applyAlignment="1">
      <alignment horizontal="center" vertical="center"/>
    </xf>
    <xf numFmtId="0" fontId="46" fillId="0" borderId="9" xfId="7" applyFont="1" applyBorder="1" applyAlignment="1">
      <alignment horizontal="center" vertical="center"/>
    </xf>
    <xf numFmtId="0" fontId="46" fillId="0" borderId="12" xfId="7" applyFont="1" applyBorder="1" applyAlignment="1">
      <alignment horizontal="center" vertical="center"/>
    </xf>
    <xf numFmtId="0" fontId="46" fillId="0" borderId="2" xfId="7" applyFont="1" applyBorder="1" applyAlignment="1">
      <alignment horizontal="center" vertical="center"/>
    </xf>
    <xf numFmtId="0" fontId="46" fillId="0" borderId="13" xfId="7" applyFont="1" applyBorder="1" applyAlignment="1">
      <alignment horizontal="center" vertical="center"/>
    </xf>
    <xf numFmtId="0" fontId="46" fillId="0" borderId="8" xfId="7" applyFont="1" applyBorder="1" applyAlignment="1">
      <alignment horizontal="left" vertical="center"/>
    </xf>
    <xf numFmtId="0" fontId="46" fillId="13" borderId="0" xfId="7" applyFont="1" applyFill="1" applyAlignment="1">
      <alignment vertical="top" wrapText="1"/>
    </xf>
    <xf numFmtId="0" fontId="46" fillId="13" borderId="0" xfId="7" applyFont="1" applyFill="1" applyAlignment="1">
      <alignment vertical="top"/>
    </xf>
    <xf numFmtId="0" fontId="46" fillId="13" borderId="0" xfId="7" applyFont="1" applyFill="1" applyAlignment="1">
      <alignment horizontal="left" vertical="top" indent="1"/>
    </xf>
    <xf numFmtId="0" fontId="3" fillId="0" borderId="82" xfId="0" applyFont="1" applyBorder="1"/>
    <xf numFmtId="0" fontId="0" fillId="0" borderId="0" xfId="0" quotePrefix="1" applyAlignment="1">
      <alignment horizontal="left" vertical="center" wrapText="1"/>
    </xf>
    <xf numFmtId="0" fontId="0" fillId="13" borderId="10" xfId="0" applyFill="1" applyBorder="1" applyAlignment="1">
      <alignment vertical="center" wrapText="1"/>
    </xf>
    <xf numFmtId="0" fontId="0" fillId="13" borderId="50" xfId="0" applyFill="1" applyBorder="1" applyAlignment="1">
      <alignment vertical="center" wrapText="1"/>
    </xf>
    <xf numFmtId="0" fontId="50" fillId="13" borderId="10" xfId="0" applyFont="1" applyFill="1" applyBorder="1" applyAlignment="1">
      <alignment horizontal="left" indent="1"/>
    </xf>
    <xf numFmtId="0" fontId="47" fillId="13" borderId="0" xfId="0" applyFont="1" applyFill="1" applyAlignment="1">
      <alignment vertical="center" wrapText="1"/>
    </xf>
    <xf numFmtId="0" fontId="47" fillId="13" borderId="0" xfId="0" applyFont="1" applyFill="1" applyAlignment="1">
      <alignment horizontal="center" vertical="center"/>
    </xf>
    <xf numFmtId="0" fontId="3" fillId="0" borderId="3" xfId="0" applyFont="1" applyBorder="1" applyAlignment="1">
      <alignment horizontal="left" vertical="top" wrapText="1"/>
    </xf>
    <xf numFmtId="0" fontId="0" fillId="0" borderId="3" xfId="0" applyBorder="1" applyAlignment="1">
      <alignment horizontal="left" vertical="top" wrapText="1"/>
    </xf>
    <xf numFmtId="0" fontId="0" fillId="13" borderId="50" xfId="0" applyFill="1" applyBorder="1" applyAlignment="1">
      <alignment wrapText="1"/>
    </xf>
    <xf numFmtId="0" fontId="3" fillId="13" borderId="0" xfId="0" applyFont="1" applyFill="1" applyAlignment="1">
      <alignment vertical="top" wrapText="1"/>
    </xf>
    <xf numFmtId="3" fontId="3" fillId="13" borderId="0" xfId="0" applyNumberFormat="1" applyFont="1" applyFill="1" applyAlignment="1">
      <alignment horizontal="right" vertical="top" wrapText="1"/>
    </xf>
    <xf numFmtId="3" fontId="3" fillId="13" borderId="14" xfId="0" applyNumberFormat="1" applyFont="1" applyFill="1" applyBorder="1" applyAlignment="1">
      <alignment horizontal="right" vertical="top" wrapText="1"/>
    </xf>
    <xf numFmtId="0" fontId="47" fillId="13" borderId="12" xfId="0" applyFont="1" applyFill="1" applyBorder="1" applyAlignment="1">
      <alignment horizontal="left" indent="1"/>
    </xf>
    <xf numFmtId="0" fontId="3" fillId="0" borderId="4" xfId="0" applyFont="1" applyBorder="1" applyAlignment="1">
      <alignment horizontal="left"/>
    </xf>
    <xf numFmtId="0" fontId="20" fillId="4" borderId="25" xfId="0" applyFont="1" applyFill="1" applyBorder="1" applyAlignment="1">
      <alignment horizontal="center" vertical="center"/>
    </xf>
    <xf numFmtId="165" fontId="20" fillId="0" borderId="25" xfId="0" applyNumberFormat="1" applyFont="1" applyBorder="1" applyAlignment="1">
      <alignment vertical="center"/>
    </xf>
    <xf numFmtId="0" fontId="0" fillId="13" borderId="50" xfId="0" applyFill="1" applyBorder="1" applyAlignment="1">
      <alignment vertical="top"/>
    </xf>
    <xf numFmtId="0" fontId="0" fillId="13" borderId="50" xfId="0" applyFill="1" applyBorder="1" applyAlignment="1">
      <alignment vertical="center"/>
    </xf>
    <xf numFmtId="0" fontId="38" fillId="13" borderId="10" xfId="0" applyFont="1" applyFill="1" applyBorder="1" applyAlignment="1">
      <alignment vertical="center"/>
    </xf>
    <xf numFmtId="0" fontId="38" fillId="13" borderId="10" xfId="0" applyFont="1" applyFill="1" applyBorder="1" applyAlignment="1">
      <alignment horizontal="left" vertical="center"/>
    </xf>
    <xf numFmtId="0" fontId="0" fillId="13" borderId="11" xfId="0" applyFill="1" applyBorder="1" applyAlignment="1">
      <alignment wrapText="1"/>
    </xf>
    <xf numFmtId="0" fontId="47" fillId="13" borderId="12" xfId="0" applyFont="1" applyFill="1" applyBorder="1" applyAlignment="1">
      <alignment horizontal="left" vertical="top"/>
    </xf>
    <xf numFmtId="0" fontId="47" fillId="13" borderId="2" xfId="0" applyFont="1" applyFill="1" applyBorder="1" applyAlignment="1">
      <alignment horizontal="left"/>
    </xf>
    <xf numFmtId="0" fontId="47" fillId="13" borderId="13" xfId="0" applyFont="1" applyFill="1" applyBorder="1" applyAlignment="1">
      <alignment vertical="top" wrapText="1"/>
    </xf>
    <xf numFmtId="0" fontId="57" fillId="4" borderId="25" xfId="0" applyFont="1" applyFill="1" applyBorder="1" applyAlignment="1">
      <alignment horizontal="center" vertical="center"/>
    </xf>
    <xf numFmtId="165" fontId="57" fillId="0" borderId="25" xfId="0" applyNumberFormat="1" applyFont="1" applyBorder="1" applyAlignment="1">
      <alignment vertical="center"/>
    </xf>
    <xf numFmtId="0" fontId="0" fillId="0" borderId="0" xfId="0" quotePrefix="1" applyAlignment="1">
      <alignment vertical="center" wrapText="1"/>
    </xf>
    <xf numFmtId="0" fontId="20" fillId="0" borderId="0" xfId="0" quotePrefix="1" applyFont="1" applyAlignment="1">
      <alignment vertical="center"/>
    </xf>
    <xf numFmtId="0" fontId="21" fillId="13" borderId="0" xfId="0" applyFont="1" applyFill="1" applyAlignment="1">
      <alignment vertical="center"/>
    </xf>
    <xf numFmtId="0" fontId="82" fillId="13" borderId="0" xfId="0" applyFont="1" applyFill="1" applyAlignment="1">
      <alignment horizontal="left" vertical="top"/>
    </xf>
    <xf numFmtId="0" fontId="50" fillId="13" borderId="6" xfId="0" applyFont="1" applyFill="1" applyBorder="1" applyAlignment="1">
      <alignment vertical="center"/>
    </xf>
    <xf numFmtId="0" fontId="83" fillId="0" borderId="0" xfId="0" applyFont="1"/>
    <xf numFmtId="0" fontId="47" fillId="13" borderId="12" xfId="0" applyFont="1" applyFill="1" applyBorder="1" applyAlignment="1">
      <alignment horizontal="left" vertical="center"/>
    </xf>
    <xf numFmtId="0" fontId="50" fillId="0" borderId="0" xfId="0" applyFont="1" applyAlignment="1">
      <alignment vertical="top" wrapText="1"/>
    </xf>
    <xf numFmtId="0" fontId="49" fillId="0" borderId="0" xfId="0" applyFont="1" applyAlignment="1">
      <alignment horizontal="center" vertical="top" wrapText="1"/>
    </xf>
    <xf numFmtId="0" fontId="50" fillId="13" borderId="10" xfId="0" applyFont="1" applyFill="1" applyBorder="1" applyAlignment="1">
      <alignment horizontal="left" vertical="center"/>
    </xf>
    <xf numFmtId="0" fontId="20" fillId="0" borderId="25" xfId="0" applyFont="1" applyBorder="1" applyProtection="1">
      <protection locked="0"/>
    </xf>
    <xf numFmtId="0" fontId="20" fillId="0" borderId="25" xfId="0" applyFont="1" applyBorder="1" applyAlignment="1" applyProtection="1">
      <alignment vertical="center"/>
      <protection locked="0"/>
    </xf>
    <xf numFmtId="0" fontId="20" fillId="14" borderId="25" xfId="0" applyFont="1" applyFill="1" applyBorder="1" applyAlignment="1" applyProtection="1">
      <alignment vertical="center"/>
      <protection locked="0"/>
    </xf>
    <xf numFmtId="0" fontId="52" fillId="0" borderId="5" xfId="0" applyFont="1" applyBorder="1" applyAlignment="1" applyProtection="1">
      <alignment horizontal="center"/>
      <protection locked="0"/>
    </xf>
    <xf numFmtId="0" fontId="52" fillId="0" borderId="17" xfId="0" applyFont="1" applyBorder="1" applyProtection="1">
      <protection locked="0"/>
    </xf>
    <xf numFmtId="0" fontId="46" fillId="14" borderId="17" xfId="0" applyFont="1" applyFill="1" applyBorder="1" applyAlignment="1" applyProtection="1">
      <alignment vertical="center"/>
      <protection locked="0"/>
    </xf>
    <xf numFmtId="0" fontId="46" fillId="0" borderId="17" xfId="0" applyFont="1" applyBorder="1" applyAlignment="1" applyProtection="1">
      <alignment vertical="center"/>
      <protection locked="0"/>
    </xf>
    <xf numFmtId="177" fontId="46" fillId="14" borderId="17" xfId="6" applyNumberFormat="1" applyFont="1" applyFill="1" applyBorder="1" applyProtection="1">
      <protection locked="0"/>
    </xf>
    <xf numFmtId="0" fontId="46" fillId="14" borderId="17" xfId="0" applyFont="1" applyFill="1" applyBorder="1" applyProtection="1">
      <protection locked="0"/>
    </xf>
    <xf numFmtId="0" fontId="46" fillId="14" borderId="17" xfId="1" applyNumberFormat="1" applyFont="1" applyFill="1" applyBorder="1" applyAlignment="1" applyProtection="1">
      <protection locked="0"/>
    </xf>
    <xf numFmtId="0" fontId="46" fillId="0" borderId="22" xfId="0" applyFont="1" applyBorder="1" applyProtection="1">
      <protection locked="0"/>
    </xf>
    <xf numFmtId="0" fontId="46" fillId="0" borderId="22" xfId="0" applyFont="1" applyBorder="1" applyAlignment="1" applyProtection="1">
      <alignment horizontal="right"/>
      <protection locked="0"/>
    </xf>
    <xf numFmtId="0" fontId="46" fillId="0" borderId="22" xfId="0" applyFont="1" applyBorder="1" applyAlignment="1" applyProtection="1">
      <alignment vertical="center"/>
      <protection locked="0"/>
    </xf>
    <xf numFmtId="0" fontId="46" fillId="0" borderId="17" xfId="0" applyFont="1" applyBorder="1" applyProtection="1">
      <protection locked="0"/>
    </xf>
    <xf numFmtId="0" fontId="46" fillId="0" borderId="24" xfId="0" applyFont="1" applyBorder="1" applyProtection="1">
      <protection locked="0"/>
    </xf>
    <xf numFmtId="0" fontId="46" fillId="0" borderId="17" xfId="0" applyFont="1" applyBorder="1" applyAlignment="1" applyProtection="1">
      <alignment horizontal="right"/>
      <protection locked="0"/>
    </xf>
    <xf numFmtId="0" fontId="46" fillId="0" borderId="24" xfId="0" applyFont="1" applyBorder="1" applyAlignment="1" applyProtection="1">
      <alignment vertical="center"/>
      <protection locked="0"/>
    </xf>
    <xf numFmtId="0" fontId="24" fillId="0" borderId="22" xfId="0" applyFont="1" applyBorder="1" applyProtection="1">
      <protection locked="0"/>
    </xf>
    <xf numFmtId="0" fontId="46" fillId="14" borderId="22" xfId="0" applyFont="1" applyFill="1" applyBorder="1" applyAlignment="1" applyProtection="1">
      <alignment horizontal="center" vertical="center"/>
      <protection locked="0"/>
    </xf>
    <xf numFmtId="0" fontId="24" fillId="0" borderId="22" xfId="0" applyFont="1" applyBorder="1" applyAlignment="1" applyProtection="1">
      <alignment vertical="center"/>
      <protection locked="0"/>
    </xf>
    <xf numFmtId="0" fontId="24" fillId="18" borderId="22" xfId="0" applyFont="1" applyFill="1" applyBorder="1" applyAlignment="1" applyProtection="1">
      <alignment vertical="center"/>
      <protection locked="0"/>
    </xf>
    <xf numFmtId="0" fontId="20" fillId="19" borderId="25" xfId="0" applyFont="1" applyFill="1" applyBorder="1" applyAlignment="1" applyProtection="1">
      <alignment vertical="center"/>
      <protection locked="0"/>
    </xf>
    <xf numFmtId="0" fontId="0" fillId="0" borderId="17" xfId="0" applyBorder="1" applyAlignment="1" applyProtection="1">
      <alignment horizontal="center" vertical="top" wrapText="1"/>
      <protection locked="0"/>
    </xf>
    <xf numFmtId="0" fontId="0" fillId="0" borderId="17" xfId="0" applyBorder="1" applyAlignment="1" applyProtection="1">
      <alignment vertical="top" wrapText="1"/>
      <protection locked="0"/>
    </xf>
    <xf numFmtId="0" fontId="0" fillId="0" borderId="18" xfId="0" applyBorder="1" applyAlignment="1" applyProtection="1">
      <alignment vertical="top" wrapText="1"/>
      <protection locked="0"/>
    </xf>
    <xf numFmtId="0" fontId="20" fillId="0" borderId="18" xfId="0" applyFont="1" applyBorder="1" applyProtection="1">
      <protection locked="0"/>
    </xf>
    <xf numFmtId="0" fontId="3" fillId="14" borderId="19" xfId="0" applyFont="1" applyFill="1" applyBorder="1" applyAlignment="1" applyProtection="1">
      <alignment vertical="top" wrapText="1"/>
      <protection locked="0"/>
    </xf>
    <xf numFmtId="0" fontId="3" fillId="0" borderId="19" xfId="0" applyFont="1" applyBorder="1" applyAlignment="1" applyProtection="1">
      <alignment vertical="top" wrapText="1"/>
      <protection locked="0"/>
    </xf>
    <xf numFmtId="0" fontId="0" fillId="0" borderId="17" xfId="0" applyBorder="1" applyAlignment="1" applyProtection="1">
      <alignment horizontal="center" vertical="center" wrapText="1"/>
      <protection locked="0"/>
    </xf>
    <xf numFmtId="9" fontId="0" fillId="17" borderId="17" xfId="0" applyNumberFormat="1" applyFill="1" applyBorder="1" applyAlignment="1" applyProtection="1">
      <alignment horizontal="center" vertical="center" wrapText="1"/>
      <protection locked="0"/>
    </xf>
    <xf numFmtId="0" fontId="0" fillId="0" borderId="17" xfId="0" applyBorder="1" applyAlignment="1" applyProtection="1">
      <alignment vertical="center" wrapText="1"/>
      <protection locked="0"/>
    </xf>
    <xf numFmtId="0" fontId="0" fillId="0" borderId="18" xfId="0"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14" borderId="18" xfId="0" applyFill="1" applyBorder="1" applyAlignment="1" applyProtection="1">
      <alignment vertical="center" wrapText="1"/>
      <protection locked="0"/>
    </xf>
    <xf numFmtId="20" fontId="53" fillId="0" borderId="27" xfId="0" applyNumberFormat="1" applyFont="1" applyBorder="1" applyAlignment="1" applyProtection="1">
      <alignment vertical="center" wrapText="1"/>
      <protection locked="0"/>
    </xf>
    <xf numFmtId="14" fontId="53" fillId="0" borderId="27" xfId="0" applyNumberFormat="1" applyFont="1" applyBorder="1" applyAlignment="1" applyProtection="1">
      <alignment vertical="center" wrapText="1"/>
      <protection locked="0"/>
    </xf>
    <xf numFmtId="20" fontId="53" fillId="0" borderId="30" xfId="0" applyNumberFormat="1" applyFont="1" applyBorder="1" applyAlignment="1" applyProtection="1">
      <alignment vertical="center" wrapText="1"/>
      <protection locked="0"/>
    </xf>
    <xf numFmtId="14" fontId="53" fillId="0" borderId="30" xfId="0" applyNumberFormat="1" applyFont="1" applyBorder="1" applyAlignment="1" applyProtection="1">
      <alignment vertical="center" wrapText="1"/>
      <protection locked="0"/>
    </xf>
    <xf numFmtId="174" fontId="53" fillId="0" borderId="31" xfId="0" applyNumberFormat="1" applyFont="1" applyBorder="1" applyAlignment="1" applyProtection="1">
      <alignment vertical="center" wrapText="1"/>
      <protection locked="0"/>
    </xf>
    <xf numFmtId="0" fontId="53" fillId="0" borderId="31" xfId="0" applyFont="1" applyBorder="1" applyAlignment="1" applyProtection="1">
      <alignment vertical="center" wrapText="1"/>
      <protection locked="0"/>
    </xf>
    <xf numFmtId="20" fontId="53" fillId="0" borderId="31" xfId="0" applyNumberFormat="1" applyFont="1" applyBorder="1" applyAlignment="1" applyProtection="1">
      <alignment vertical="center" wrapText="1"/>
      <protection locked="0"/>
    </xf>
    <xf numFmtId="0" fontId="0" fillId="20" borderId="0" xfId="0" applyFill="1" applyProtection="1">
      <protection locked="0"/>
    </xf>
    <xf numFmtId="0" fontId="20" fillId="20" borderId="0" xfId="0" applyFont="1" applyFill="1" applyAlignment="1" applyProtection="1">
      <alignment vertical="top"/>
      <protection locked="0"/>
    </xf>
    <xf numFmtId="0" fontId="20" fillId="20" borderId="0" xfId="0" applyFont="1" applyFill="1" applyProtection="1">
      <protection locked="0"/>
    </xf>
    <xf numFmtId="0" fontId="20" fillId="20" borderId="0" xfId="0" applyFont="1" applyFill="1" applyAlignment="1" applyProtection="1">
      <alignment horizontal="left"/>
      <protection locked="0"/>
    </xf>
    <xf numFmtId="0" fontId="8" fillId="20" borderId="0" xfId="0" applyFont="1" applyFill="1" applyProtection="1">
      <protection locked="0"/>
    </xf>
    <xf numFmtId="0" fontId="0" fillId="20" borderId="0" xfId="0" quotePrefix="1" applyFill="1" applyProtection="1">
      <protection locked="0"/>
    </xf>
    <xf numFmtId="0" fontId="0" fillId="21" borderId="0" xfId="0" applyFill="1" applyProtection="1">
      <protection locked="0"/>
    </xf>
    <xf numFmtId="0" fontId="40" fillId="0" borderId="14" xfId="0" applyFont="1" applyBorder="1" applyProtection="1">
      <protection locked="0"/>
    </xf>
    <xf numFmtId="0" fontId="0" fillId="13" borderId="17" xfId="0" applyFill="1" applyBorder="1" applyAlignment="1">
      <alignment vertical="top" wrapText="1"/>
    </xf>
    <xf numFmtId="0" fontId="40" fillId="0" borderId="21" xfId="0" applyFont="1" applyBorder="1" applyProtection="1">
      <protection locked="0"/>
    </xf>
    <xf numFmtId="0" fontId="40" fillId="0" borderId="26" xfId="0" applyFont="1" applyBorder="1" applyProtection="1">
      <protection locked="0"/>
    </xf>
    <xf numFmtId="0" fontId="24" fillId="0" borderId="21" xfId="0" applyFont="1" applyBorder="1" applyAlignment="1" applyProtection="1">
      <alignment vertical="center"/>
      <protection locked="0"/>
    </xf>
    <xf numFmtId="0" fontId="24" fillId="0" borderId="26" xfId="0" applyFont="1" applyBorder="1" applyAlignment="1" applyProtection="1">
      <alignment vertical="center"/>
      <protection locked="0"/>
    </xf>
    <xf numFmtId="0" fontId="24" fillId="14" borderId="21" xfId="0" applyFont="1" applyFill="1" applyBorder="1" applyAlignment="1" applyProtection="1">
      <alignment vertical="center"/>
      <protection locked="0"/>
    </xf>
    <xf numFmtId="0" fontId="40" fillId="0" borderId="17" xfId="0" applyFont="1" applyBorder="1" applyProtection="1">
      <protection locked="0"/>
    </xf>
    <xf numFmtId="0" fontId="40" fillId="14" borderId="17" xfId="0" applyFont="1" applyFill="1" applyBorder="1" applyProtection="1">
      <protection locked="0"/>
    </xf>
    <xf numFmtId="0" fontId="40" fillId="0" borderId="24" xfId="0" applyFont="1" applyBorder="1" applyProtection="1">
      <protection locked="0"/>
    </xf>
    <xf numFmtId="0" fontId="24" fillId="0" borderId="17" xfId="0" applyFont="1" applyBorder="1" applyAlignment="1" applyProtection="1">
      <alignment vertical="center"/>
      <protection locked="0"/>
    </xf>
    <xf numFmtId="0" fontId="24" fillId="0" borderId="24" xfId="0" applyFont="1" applyBorder="1" applyAlignment="1" applyProtection="1">
      <alignment vertical="center"/>
      <protection locked="0"/>
    </xf>
    <xf numFmtId="0" fontId="40" fillId="0" borderId="22" xfId="0" applyFont="1" applyBorder="1" applyProtection="1">
      <protection locked="0"/>
    </xf>
    <xf numFmtId="0" fontId="40" fillId="0" borderId="23" xfId="0" applyFont="1" applyBorder="1" applyProtection="1">
      <protection locked="0"/>
    </xf>
    <xf numFmtId="0" fontId="24" fillId="0" borderId="23" xfId="0" applyFont="1" applyBorder="1" applyAlignment="1" applyProtection="1">
      <alignment vertical="center"/>
      <protection locked="0"/>
    </xf>
    <xf numFmtId="0" fontId="24" fillId="14" borderId="17" xfId="0" applyFont="1" applyFill="1" applyBorder="1" applyAlignment="1" applyProtection="1">
      <alignment vertical="center"/>
      <protection locked="0"/>
    </xf>
    <xf numFmtId="0" fontId="24" fillId="16" borderId="17" xfId="0" applyFont="1" applyFill="1" applyBorder="1" applyAlignment="1" applyProtection="1">
      <alignment vertical="center"/>
      <protection locked="0"/>
    </xf>
    <xf numFmtId="0" fontId="24" fillId="17" borderId="17" xfId="0" applyFont="1" applyFill="1" applyBorder="1" applyAlignment="1" applyProtection="1">
      <alignment vertical="center"/>
      <protection locked="0"/>
    </xf>
    <xf numFmtId="0" fontId="42" fillId="8" borderId="0" xfId="2" applyFont="1" applyFill="1" applyAlignment="1">
      <alignment vertical="center"/>
    </xf>
    <xf numFmtId="0" fontId="0" fillId="20" borderId="0" xfId="0" quotePrefix="1" applyFill="1" applyAlignment="1" applyProtection="1">
      <alignment vertical="center"/>
      <protection locked="0"/>
    </xf>
    <xf numFmtId="0" fontId="20" fillId="0" borderId="25" xfId="0" applyFont="1" applyBorder="1" applyAlignment="1" applyProtection="1">
      <alignment horizontal="center" vertical="center"/>
      <protection locked="0"/>
    </xf>
    <xf numFmtId="0" fontId="20" fillId="0" borderId="0" xfId="0" applyFont="1" applyAlignment="1">
      <alignment vertical="center"/>
    </xf>
    <xf numFmtId="0" fontId="20" fillId="20" borderId="0" xfId="0" applyFont="1" applyFill="1" applyAlignment="1">
      <alignment vertical="center"/>
    </xf>
    <xf numFmtId="0" fontId="0" fillId="14" borderId="41" xfId="0" applyFill="1" applyBorder="1" applyAlignment="1" applyProtection="1">
      <alignment horizontal="center" vertical="center"/>
      <protection locked="0"/>
    </xf>
    <xf numFmtId="0" fontId="0" fillId="22" borderId="41" xfId="0" applyFill="1" applyBorder="1" applyAlignment="1" applyProtection="1">
      <alignment vertical="center"/>
      <protection locked="0"/>
    </xf>
    <xf numFmtId="0" fontId="0" fillId="14" borderId="25" xfId="0" applyFill="1" applyBorder="1" applyAlignment="1" applyProtection="1">
      <alignment horizontal="center"/>
      <protection locked="0"/>
    </xf>
    <xf numFmtId="0" fontId="20" fillId="14" borderId="25" xfId="0" applyFont="1" applyFill="1" applyBorder="1" applyAlignment="1" applyProtection="1">
      <alignment horizontal="center" vertical="center"/>
      <protection locked="0"/>
    </xf>
    <xf numFmtId="0" fontId="20" fillId="18" borderId="25" xfId="0" applyFont="1" applyFill="1" applyBorder="1" applyAlignment="1" applyProtection="1">
      <alignment horizontal="center" vertical="center"/>
      <protection locked="0"/>
    </xf>
    <xf numFmtId="0" fontId="20" fillId="0" borderId="25" xfId="0" applyFont="1" applyBorder="1" applyAlignment="1" applyProtection="1">
      <alignment vertical="center" wrapText="1"/>
      <protection locked="0"/>
    </xf>
    <xf numFmtId="0" fontId="53" fillId="0" borderId="65" xfId="0" applyFont="1" applyBorder="1" applyAlignment="1" applyProtection="1">
      <alignment vertical="center"/>
      <protection locked="0"/>
    </xf>
    <xf numFmtId="0" fontId="53" fillId="0" borderId="66" xfId="0" applyFont="1" applyBorder="1" applyAlignment="1" applyProtection="1">
      <alignment vertical="center"/>
      <protection locked="0"/>
    </xf>
    <xf numFmtId="0" fontId="53" fillId="0" borderId="37" xfId="0" applyFont="1" applyBorder="1" applyAlignment="1" applyProtection="1">
      <alignment vertical="center"/>
      <protection locked="0"/>
    </xf>
    <xf numFmtId="0" fontId="20" fillId="17" borderId="25" xfId="0" applyFont="1" applyFill="1" applyBorder="1" applyAlignment="1" applyProtection="1">
      <alignment horizontal="center" vertical="center"/>
      <protection locked="0"/>
    </xf>
    <xf numFmtId="0" fontId="53" fillId="26" borderId="81" xfId="0" applyFont="1" applyFill="1" applyBorder="1" applyAlignment="1" applyProtection="1">
      <alignment horizontal="left" vertical="center" wrapText="1"/>
      <protection locked="0"/>
    </xf>
    <xf numFmtId="0" fontId="53" fillId="26" borderId="81" xfId="0" applyFont="1" applyFill="1" applyBorder="1" applyAlignment="1" applyProtection="1">
      <alignment horizontal="center" vertical="center" wrapText="1"/>
      <protection locked="0"/>
    </xf>
    <xf numFmtId="0" fontId="53" fillId="0" borderId="81" xfId="0" applyFont="1" applyBorder="1" applyAlignment="1" applyProtection="1">
      <alignment vertical="center"/>
      <protection locked="0"/>
    </xf>
    <xf numFmtId="3" fontId="53" fillId="0" borderId="81" xfId="0" applyNumberFormat="1" applyFont="1" applyBorder="1" applyAlignment="1" applyProtection="1">
      <alignment vertical="center"/>
      <protection locked="0"/>
    </xf>
    <xf numFmtId="0" fontId="53" fillId="0" borderId="0" xfId="0" applyFont="1" applyProtection="1">
      <protection locked="0"/>
    </xf>
    <xf numFmtId="49" fontId="53" fillId="0" borderId="0" xfId="0" applyNumberFormat="1" applyFont="1" applyProtection="1">
      <protection locked="0"/>
    </xf>
    <xf numFmtId="0" fontId="0" fillId="4" borderId="25" xfId="0" applyFill="1" applyBorder="1" applyAlignment="1" applyProtection="1">
      <alignment vertical="top" wrapText="1"/>
      <protection locked="0"/>
    </xf>
    <xf numFmtId="0" fontId="53" fillId="4" borderId="25" xfId="0" applyFont="1" applyFill="1" applyBorder="1" applyAlignment="1" applyProtection="1">
      <alignment horizontal="left"/>
      <protection locked="0"/>
    </xf>
    <xf numFmtId="0" fontId="53" fillId="4" borderId="25" xfId="0" applyFont="1" applyFill="1" applyBorder="1" applyAlignment="1" applyProtection="1">
      <alignment horizontal="center"/>
      <protection locked="0"/>
    </xf>
    <xf numFmtId="3" fontId="46" fillId="0" borderId="25" xfId="0" applyNumberFormat="1" applyFont="1" applyBorder="1" applyProtection="1">
      <protection locked="0"/>
    </xf>
    <xf numFmtId="3" fontId="46" fillId="0" borderId="25" xfId="0" applyNumberFormat="1" applyFont="1" applyBorder="1" applyAlignment="1" applyProtection="1">
      <alignment vertical="center"/>
      <protection locked="0"/>
    </xf>
    <xf numFmtId="0" fontId="0" fillId="4" borderId="25" xfId="0" applyFill="1" applyBorder="1" applyAlignment="1" applyProtection="1">
      <alignment vertical="center" wrapText="1"/>
      <protection locked="0"/>
    </xf>
    <xf numFmtId="0" fontId="0" fillId="4" borderId="25" xfId="0" applyFill="1" applyBorder="1" applyAlignment="1" applyProtection="1">
      <alignment horizontal="center" vertical="center"/>
      <protection locked="0"/>
    </xf>
    <xf numFmtId="0" fontId="20" fillId="26" borderId="25" xfId="0" applyFont="1" applyFill="1" applyBorder="1"/>
    <xf numFmtId="0" fontId="20" fillId="26" borderId="25" xfId="0" applyFont="1" applyFill="1" applyBorder="1" applyAlignment="1">
      <alignment vertical="center"/>
    </xf>
    <xf numFmtId="0" fontId="20" fillId="0" borderId="25" xfId="0" applyFont="1" applyBorder="1" applyAlignment="1" applyProtection="1">
      <alignment horizontal="right"/>
      <protection locked="0"/>
    </xf>
    <xf numFmtId="0" fontId="20" fillId="0" borderId="83" xfId="0" applyFont="1" applyBorder="1" applyProtection="1">
      <protection locked="0"/>
    </xf>
    <xf numFmtId="0" fontId="20" fillId="0" borderId="63" xfId="0" applyFont="1" applyBorder="1" applyAlignment="1" applyProtection="1">
      <alignment horizontal="right"/>
      <protection locked="0"/>
    </xf>
    <xf numFmtId="0" fontId="20" fillId="0" borderId="84" xfId="0" applyFont="1" applyBorder="1" applyAlignment="1" applyProtection="1">
      <alignment horizontal="right"/>
      <protection locked="0"/>
    </xf>
    <xf numFmtId="0" fontId="20" fillId="0" borderId="48" xfId="0" applyFont="1" applyBorder="1" applyProtection="1">
      <protection locked="0"/>
    </xf>
    <xf numFmtId="3" fontId="20" fillId="0" borderId="25" xfId="0" applyNumberFormat="1" applyFont="1" applyBorder="1" applyProtection="1">
      <protection locked="0"/>
    </xf>
    <xf numFmtId="3" fontId="20" fillId="0" borderId="47" xfId="0" applyNumberFormat="1" applyFont="1" applyBorder="1" applyProtection="1">
      <protection locked="0"/>
    </xf>
    <xf numFmtId="0" fontId="20" fillId="0" borderId="85" xfId="0" applyFont="1" applyBorder="1" applyProtection="1">
      <protection locked="0"/>
    </xf>
    <xf numFmtId="3" fontId="20" fillId="0" borderId="54" xfId="0" applyNumberFormat="1" applyFont="1" applyBorder="1" applyProtection="1">
      <protection locked="0"/>
    </xf>
    <xf numFmtId="3" fontId="20" fillId="0" borderId="86" xfId="0" applyNumberFormat="1" applyFont="1" applyBorder="1" applyProtection="1">
      <protection locked="0"/>
    </xf>
    <xf numFmtId="0" fontId="20" fillId="20" borderId="0" xfId="0" applyFont="1" applyFill="1" applyAlignment="1">
      <alignment horizontal="left" vertical="top" indent="1"/>
    </xf>
    <xf numFmtId="0" fontId="20" fillId="20" borderId="0" xfId="0" applyFont="1" applyFill="1" applyAlignment="1">
      <alignment vertical="top" wrapText="1"/>
    </xf>
    <xf numFmtId="0" fontId="20" fillId="20" borderId="0" xfId="0" applyFont="1" applyFill="1" applyAlignment="1">
      <alignment vertical="top"/>
    </xf>
    <xf numFmtId="0" fontId="20" fillId="0" borderId="0" xfId="0" applyFont="1" applyAlignment="1">
      <alignment horizontal="left" vertical="top" wrapText="1" indent="1"/>
    </xf>
    <xf numFmtId="0" fontId="20" fillId="20" borderId="0" xfId="0" applyFont="1" applyFill="1" applyAlignment="1">
      <alignment horizontal="left" vertical="top"/>
    </xf>
    <xf numFmtId="0" fontId="20" fillId="20" borderId="0" xfId="0" applyFont="1" applyFill="1" applyAlignment="1">
      <alignment horizontal="left"/>
    </xf>
    <xf numFmtId="0" fontId="20" fillId="0" borderId="0" xfId="0" applyFont="1" applyAlignment="1">
      <alignment horizontal="left" vertical="top"/>
    </xf>
    <xf numFmtId="0" fontId="20" fillId="0" borderId="0" xfId="0" applyFont="1" applyAlignment="1">
      <alignment vertical="top"/>
    </xf>
    <xf numFmtId="0" fontId="20" fillId="4" borderId="25" xfId="0" applyFont="1" applyFill="1" applyBorder="1" applyAlignment="1" applyProtection="1">
      <alignment horizontal="center" vertical="center"/>
      <protection locked="0"/>
    </xf>
    <xf numFmtId="165" fontId="20" fillId="0" borderId="25" xfId="0" applyNumberFormat="1" applyFont="1" applyBorder="1" applyAlignment="1" applyProtection="1">
      <alignment vertical="center"/>
      <protection locked="0"/>
    </xf>
    <xf numFmtId="0" fontId="46" fillId="0" borderId="0" xfId="7" applyFont="1" applyAlignment="1">
      <alignment vertical="top"/>
    </xf>
    <xf numFmtId="0" fontId="46" fillId="0" borderId="0" xfId="7" applyFont="1" applyAlignment="1">
      <alignment vertical="center"/>
    </xf>
    <xf numFmtId="0" fontId="46" fillId="20" borderId="0" xfId="7" applyFont="1" applyFill="1" applyProtection="1">
      <protection locked="0"/>
    </xf>
    <xf numFmtId="0" fontId="46" fillId="20" borderId="0" xfId="7" applyFont="1" applyFill="1"/>
    <xf numFmtId="3" fontId="46" fillId="20" borderId="0" xfId="7" applyNumberFormat="1" applyFont="1" applyFill="1" applyProtection="1">
      <protection locked="0"/>
    </xf>
    <xf numFmtId="0" fontId="46" fillId="20" borderId="0" xfId="7" applyFont="1" applyFill="1" applyAlignment="1">
      <alignment vertical="top"/>
    </xf>
    <xf numFmtId="0" fontId="46" fillId="20" borderId="0" xfId="7" applyFont="1" applyFill="1" applyAlignment="1">
      <alignment vertical="center"/>
    </xf>
    <xf numFmtId="0" fontId="85" fillId="0" borderId="0" xfId="0" applyFont="1"/>
    <xf numFmtId="0" fontId="3" fillId="0" borderId="8" xfId="0" applyFont="1" applyBorder="1"/>
    <xf numFmtId="0" fontId="0" fillId="0" borderId="7"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5" fillId="0" borderId="0" xfId="2" applyBorder="1" applyAlignment="1">
      <alignment horizontal="left" vertical="center"/>
    </xf>
    <xf numFmtId="0" fontId="57" fillId="0" borderId="0" xfId="0" applyFont="1"/>
    <xf numFmtId="0" fontId="21" fillId="0" borderId="0" xfId="0" applyFont="1" applyAlignment="1">
      <alignment vertical="top"/>
    </xf>
    <xf numFmtId="0" fontId="3" fillId="0" borderId="0" xfId="0" applyFont="1" applyAlignment="1">
      <alignment horizontal="left" indent="1"/>
    </xf>
    <xf numFmtId="45" fontId="0" fillId="0" borderId="0" xfId="0" applyNumberFormat="1"/>
    <xf numFmtId="0" fontId="36" fillId="0" borderId="0" xfId="5" applyFill="1" applyBorder="1">
      <alignment horizontal="center" vertical="center"/>
    </xf>
    <xf numFmtId="15" fontId="32" fillId="0" borderId="0" xfId="0" applyNumberFormat="1" applyFont="1" applyAlignment="1">
      <alignment horizontal="center" vertical="center"/>
    </xf>
    <xf numFmtId="15" fontId="0" fillId="0" borderId="0" xfId="0" applyNumberFormat="1"/>
    <xf numFmtId="0" fontId="6" fillId="2" borderId="0" xfId="2" applyFont="1" applyFill="1" applyAlignment="1">
      <alignment horizontal="right" vertical="center"/>
    </xf>
    <xf numFmtId="0" fontId="0" fillId="0" borderId="0" xfId="0" applyAlignment="1">
      <alignment horizontal="left" vertical="top" wrapText="1"/>
    </xf>
    <xf numFmtId="0" fontId="20" fillId="0" borderId="0" xfId="0" applyFont="1" applyAlignment="1">
      <alignment horizontal="left" vertical="top" wrapText="1"/>
    </xf>
    <xf numFmtId="0" fontId="37" fillId="9" borderId="0" xfId="3" applyFill="1" applyAlignment="1">
      <alignment horizontal="left" vertical="center"/>
    </xf>
    <xf numFmtId="0" fontId="5" fillId="0" borderId="6" xfId="2" applyBorder="1" applyAlignment="1">
      <alignment horizontal="center"/>
    </xf>
    <xf numFmtId="0" fontId="5" fillId="0" borderId="0" xfId="2" applyAlignment="1">
      <alignment horizontal="center"/>
    </xf>
    <xf numFmtId="0" fontId="31" fillId="3" borderId="0" xfId="3" applyFont="1" applyAlignment="1">
      <alignment horizontal="center" vertical="center"/>
    </xf>
    <xf numFmtId="0" fontId="3" fillId="0" borderId="0" xfId="0" applyFont="1" applyAlignment="1">
      <alignment horizontal="left" vertical="top" wrapText="1"/>
    </xf>
    <xf numFmtId="0" fontId="86" fillId="0" borderId="0" xfId="0" applyFont="1" applyAlignment="1">
      <alignment horizontal="center" vertical="center"/>
    </xf>
    <xf numFmtId="0" fontId="84" fillId="8" borderId="0" xfId="2" applyFont="1" applyFill="1" applyAlignment="1">
      <alignment horizontal="center" vertical="center"/>
    </xf>
    <xf numFmtId="0" fontId="28" fillId="0" borderId="0" xfId="0" applyFont="1" applyAlignment="1">
      <alignment horizontal="center" vertical="center"/>
    </xf>
    <xf numFmtId="0" fontId="3" fillId="0" borderId="0" xfId="0" applyFont="1" applyAlignment="1">
      <alignment horizontal="left"/>
    </xf>
    <xf numFmtId="0" fontId="5" fillId="0" borderId="0" xfId="2" applyBorder="1" applyAlignment="1">
      <alignment horizontal="left" vertical="center"/>
    </xf>
    <xf numFmtId="0" fontId="5" fillId="0" borderId="0" xfId="2" applyAlignment="1">
      <alignment horizontal="left" vertical="center"/>
    </xf>
    <xf numFmtId="0" fontId="71" fillId="0" borderId="51" xfId="2" applyFont="1" applyBorder="1" applyAlignment="1">
      <alignment horizontal="left" vertical="center"/>
    </xf>
    <xf numFmtId="9" fontId="0" fillId="0" borderId="51" xfId="0" applyNumberFormat="1" applyBorder="1" applyAlignment="1">
      <alignment horizontal="center" vertical="center"/>
    </xf>
    <xf numFmtId="0" fontId="5" fillId="0" borderId="53" xfId="2" applyBorder="1" applyAlignment="1">
      <alignment horizontal="left" vertical="center"/>
    </xf>
    <xf numFmtId="9" fontId="13" fillId="4" borderId="1" xfId="1" applyFont="1" applyFill="1" applyBorder="1" applyAlignment="1">
      <alignment horizontal="center" vertical="center"/>
    </xf>
    <xf numFmtId="0" fontId="71" fillId="0" borderId="51" xfId="2" applyFont="1" applyBorder="1" applyAlignment="1">
      <alignment vertical="center"/>
    </xf>
    <xf numFmtId="0" fontId="21" fillId="0" borderId="0" xfId="0" applyFont="1" applyAlignment="1">
      <alignment horizontal="left" vertical="top" indent="1"/>
    </xf>
    <xf numFmtId="0" fontId="5" fillId="0" borderId="0" xfId="2" applyFill="1" applyBorder="1" applyAlignment="1">
      <alignment horizontal="left" indent="1"/>
    </xf>
    <xf numFmtId="0" fontId="3" fillId="0" borderId="4" xfId="0" applyFont="1" applyBorder="1" applyAlignment="1">
      <alignment horizontal="left" vertical="top" wrapText="1"/>
    </xf>
    <xf numFmtId="0" fontId="0" fillId="0" borderId="4" xfId="0" applyBorder="1" applyAlignment="1">
      <alignment horizontal="left" vertical="top" wrapText="1"/>
    </xf>
    <xf numFmtId="0" fontId="37" fillId="3" borderId="0" xfId="3" applyAlignment="1">
      <alignment horizontal="left" vertical="center"/>
    </xf>
    <xf numFmtId="0" fontId="5" fillId="0" borderId="0" xfId="2" applyAlignment="1">
      <alignment horizontal="left"/>
    </xf>
    <xf numFmtId="0" fontId="57" fillId="0" borderId="0" xfId="0" applyFont="1" applyAlignment="1">
      <alignment horizontal="left" vertical="top" wrapText="1"/>
    </xf>
    <xf numFmtId="0" fontId="24" fillId="0" borderId="0" xfId="0" applyFont="1" applyAlignment="1">
      <alignment horizontal="left" vertical="top" wrapText="1"/>
    </xf>
    <xf numFmtId="0" fontId="20" fillId="0" borderId="0" xfId="0" applyFont="1" applyAlignment="1">
      <alignment horizontal="left" vertical="top" wrapText="1" indent="2"/>
    </xf>
    <xf numFmtId="9" fontId="26" fillId="10" borderId="0" xfId="1" applyFont="1" applyFill="1" applyBorder="1" applyAlignment="1">
      <alignment horizontal="center" vertical="center"/>
    </xf>
    <xf numFmtId="0" fontId="29" fillId="0" borderId="0" xfId="0" applyFont="1" applyAlignment="1">
      <alignment horizontal="center"/>
    </xf>
    <xf numFmtId="0" fontId="0" fillId="0" borderId="4" xfId="0" applyBorder="1" applyAlignment="1">
      <alignment horizontal="left" vertical="center" wrapText="1"/>
    </xf>
    <xf numFmtId="0" fontId="0" fillId="0" borderId="0" xfId="0" applyAlignment="1">
      <alignment horizontal="left" vertical="center" wrapText="1"/>
    </xf>
    <xf numFmtId="0" fontId="3" fillId="0" borderId="61" xfId="0" applyFont="1" applyBorder="1" applyAlignment="1">
      <alignment horizontal="left" vertical="top" wrapText="1"/>
    </xf>
    <xf numFmtId="0" fontId="0" fillId="0" borderId="61" xfId="0" applyBorder="1" applyAlignment="1">
      <alignment horizontal="left" vertical="top" wrapText="1"/>
    </xf>
    <xf numFmtId="0" fontId="0" fillId="0" borderId="32" xfId="0" applyBorder="1" applyAlignment="1">
      <alignment horizontal="left" vertical="top" wrapText="1"/>
    </xf>
    <xf numFmtId="0" fontId="0" fillId="0" borderId="33" xfId="0" applyBorder="1" applyAlignment="1">
      <alignment horizontal="left" vertical="top" wrapText="1"/>
    </xf>
    <xf numFmtId="0" fontId="26" fillId="9" borderId="0" xfId="0" applyFont="1" applyFill="1" applyAlignment="1">
      <alignment horizontal="left" vertical="top" wrapText="1"/>
    </xf>
    <xf numFmtId="0" fontId="0" fillId="13" borderId="10" xfId="0" applyFill="1" applyBorder="1" applyAlignment="1">
      <alignment horizontal="left" vertical="top" wrapText="1"/>
    </xf>
    <xf numFmtId="0" fontId="0" fillId="13" borderId="0" xfId="0" applyFill="1" applyAlignment="1">
      <alignment horizontal="left" vertical="top" wrapText="1"/>
    </xf>
    <xf numFmtId="0" fontId="53" fillId="0" borderId="34" xfId="0" quotePrefix="1" applyFont="1" applyBorder="1" applyAlignment="1" applyProtection="1">
      <alignment horizontal="center" vertical="center" wrapText="1"/>
      <protection locked="0"/>
    </xf>
    <xf numFmtId="0" fontId="53" fillId="0" borderId="28" xfId="0" applyFont="1" applyBorder="1" applyAlignment="1" applyProtection="1">
      <alignment horizontal="center" vertical="center" wrapText="1"/>
      <protection locked="0"/>
    </xf>
    <xf numFmtId="0" fontId="0" fillId="0" borderId="34" xfId="0" quotePrefix="1" applyBorder="1" applyAlignment="1" applyProtection="1">
      <alignment horizontal="center" vertical="center" wrapText="1"/>
      <protection locked="0"/>
    </xf>
    <xf numFmtId="0" fontId="0" fillId="0" borderId="34" xfId="0" applyBorder="1" applyAlignment="1" applyProtection="1">
      <alignment horizontal="center" vertical="center" wrapText="1"/>
      <protection locked="0"/>
    </xf>
    <xf numFmtId="0" fontId="0" fillId="0" borderId="0" xfId="0" quotePrefix="1" applyAlignment="1">
      <alignment horizontal="left" vertical="top" wrapText="1"/>
    </xf>
    <xf numFmtId="0" fontId="0" fillId="0" borderId="0" xfId="0" applyAlignment="1">
      <alignment horizontal="left" wrapText="1"/>
    </xf>
    <xf numFmtId="0" fontId="0" fillId="0" borderId="0" xfId="0" applyAlignment="1">
      <alignment horizontal="left" vertical="center"/>
    </xf>
    <xf numFmtId="0" fontId="0" fillId="13" borderId="20" xfId="0" applyFill="1" applyBorder="1" applyAlignment="1">
      <alignment horizontal="left" vertical="top" wrapText="1"/>
    </xf>
    <xf numFmtId="0" fontId="0" fillId="15" borderId="8" xfId="0" applyFill="1" applyBorder="1" applyAlignment="1">
      <alignment horizontal="left" vertical="center" wrapText="1"/>
    </xf>
    <xf numFmtId="0" fontId="0" fillId="15" borderId="7" xfId="0" applyFill="1" applyBorder="1" applyAlignment="1">
      <alignment horizontal="left" vertical="center" wrapText="1"/>
    </xf>
    <xf numFmtId="0" fontId="0" fillId="15" borderId="9" xfId="0" applyFill="1" applyBorder="1" applyAlignment="1">
      <alignment horizontal="left" vertical="center" wrapText="1"/>
    </xf>
    <xf numFmtId="0" fontId="0" fillId="15" borderId="10" xfId="0" applyFill="1" applyBorder="1" applyAlignment="1">
      <alignment horizontal="left" vertical="center" wrapText="1"/>
    </xf>
    <xf numFmtId="0" fontId="0" fillId="15" borderId="0" xfId="0" applyFill="1" applyAlignment="1">
      <alignment horizontal="left" vertical="center" wrapText="1"/>
    </xf>
    <xf numFmtId="0" fontId="0" fillId="15" borderId="11" xfId="0" applyFill="1" applyBorder="1" applyAlignment="1">
      <alignment horizontal="left" vertical="center" wrapText="1"/>
    </xf>
    <xf numFmtId="0" fontId="0" fillId="15" borderId="12" xfId="0" applyFill="1" applyBorder="1" applyAlignment="1">
      <alignment horizontal="left" vertical="center" wrapText="1"/>
    </xf>
    <xf numFmtId="0" fontId="0" fillId="15" borderId="2" xfId="0" applyFill="1" applyBorder="1" applyAlignment="1">
      <alignment horizontal="left" vertical="center" wrapText="1"/>
    </xf>
    <xf numFmtId="0" fontId="0" fillId="15" borderId="13" xfId="0" applyFill="1" applyBorder="1" applyAlignment="1">
      <alignment horizontal="left" vertical="center" wrapText="1"/>
    </xf>
    <xf numFmtId="0" fontId="3" fillId="0" borderId="0" xfId="0" applyFont="1" applyAlignment="1">
      <alignment horizontal="center" vertical="top" wrapText="1"/>
    </xf>
    <xf numFmtId="0" fontId="0" fillId="13" borderId="12" xfId="0" applyFill="1" applyBorder="1" applyAlignment="1">
      <alignment horizontal="left" vertical="top" wrapText="1"/>
    </xf>
    <xf numFmtId="0" fontId="0" fillId="13" borderId="2" xfId="0" applyFill="1" applyBorder="1" applyAlignment="1">
      <alignment horizontal="left" vertical="top" wrapText="1"/>
    </xf>
    <xf numFmtId="0" fontId="49" fillId="13" borderId="0" xfId="0" applyFont="1" applyFill="1" applyAlignment="1">
      <alignment horizontal="left" vertical="top" wrapText="1"/>
    </xf>
    <xf numFmtId="0" fontId="47" fillId="13" borderId="0" xfId="0" applyFont="1" applyFill="1" applyAlignment="1">
      <alignment horizontal="left" vertical="top" wrapText="1"/>
    </xf>
    <xf numFmtId="0" fontId="47" fillId="13" borderId="11" xfId="0" applyFont="1" applyFill="1" applyBorder="1" applyAlignment="1">
      <alignment horizontal="left" vertical="top" wrapText="1"/>
    </xf>
    <xf numFmtId="0" fontId="0" fillId="13" borderId="0" xfId="0" quotePrefix="1" applyFill="1" applyAlignment="1">
      <alignment horizontal="center" vertical="top" wrapText="1"/>
    </xf>
    <xf numFmtId="0" fontId="50" fillId="13" borderId="10" xfId="0" applyFont="1" applyFill="1" applyBorder="1" applyAlignment="1">
      <alignment horizontal="center" wrapText="1"/>
    </xf>
    <xf numFmtId="0" fontId="50" fillId="13" borderId="0" xfId="0" applyFont="1" applyFill="1" applyAlignment="1">
      <alignment horizontal="center" wrapText="1"/>
    </xf>
    <xf numFmtId="0" fontId="50" fillId="13" borderId="20" xfId="0" applyFont="1" applyFill="1" applyBorder="1" applyAlignment="1">
      <alignment horizontal="center" wrapText="1"/>
    </xf>
    <xf numFmtId="0" fontId="50" fillId="13" borderId="10" xfId="0" applyFont="1" applyFill="1" applyBorder="1" applyAlignment="1">
      <alignment horizontal="center"/>
    </xf>
    <xf numFmtId="0" fontId="50" fillId="13" borderId="0" xfId="0" applyFont="1" applyFill="1" applyAlignment="1">
      <alignment horizontal="center"/>
    </xf>
    <xf numFmtId="0" fontId="50" fillId="13" borderId="20" xfId="0" applyFont="1" applyFill="1" applyBorder="1" applyAlignment="1">
      <alignment horizontal="center"/>
    </xf>
    <xf numFmtId="0" fontId="41" fillId="13" borderId="10" xfId="0" applyFont="1" applyFill="1" applyBorder="1" applyAlignment="1">
      <alignment horizontal="left" vertical="top" wrapText="1"/>
    </xf>
    <xf numFmtId="0" fontId="41" fillId="13" borderId="0" xfId="0" applyFont="1" applyFill="1" applyAlignment="1">
      <alignment horizontal="left" vertical="top" wrapText="1"/>
    </xf>
    <xf numFmtId="0" fontId="41" fillId="13" borderId="11" xfId="0" applyFont="1" applyFill="1" applyBorder="1" applyAlignment="1">
      <alignment horizontal="left" vertical="top" wrapText="1"/>
    </xf>
    <xf numFmtId="0" fontId="41" fillId="13" borderId="12" xfId="0" applyFont="1" applyFill="1" applyBorder="1" applyAlignment="1">
      <alignment horizontal="left" vertical="top" wrapText="1"/>
    </xf>
    <xf numFmtId="0" fontId="41" fillId="13" borderId="2" xfId="0" applyFont="1" applyFill="1" applyBorder="1" applyAlignment="1">
      <alignment horizontal="left" vertical="top" wrapText="1"/>
    </xf>
    <xf numFmtId="0" fontId="41" fillId="13" borderId="13" xfId="0" applyFont="1" applyFill="1" applyBorder="1" applyAlignment="1">
      <alignment horizontal="left" vertical="top" wrapText="1"/>
    </xf>
    <xf numFmtId="0" fontId="8" fillId="0" borderId="0" xfId="0" applyFont="1" applyAlignment="1">
      <alignment horizontal="left" vertical="top" wrapText="1"/>
    </xf>
    <xf numFmtId="166" fontId="0" fillId="0" borderId="0" xfId="0" applyNumberFormat="1" applyAlignment="1">
      <alignment vertical="top" wrapText="1"/>
    </xf>
    <xf numFmtId="14" fontId="0" fillId="0" borderId="0" xfId="0" applyNumberFormat="1" applyAlignment="1">
      <alignment vertical="top" wrapText="1"/>
    </xf>
    <xf numFmtId="0" fontId="0" fillId="0" borderId="2" xfId="0" applyBorder="1" applyAlignment="1">
      <alignment horizontal="center" vertical="top" wrapText="1"/>
    </xf>
    <xf numFmtId="169" fontId="0" fillId="13" borderId="29" xfId="0" applyNumberFormat="1" applyFill="1" applyBorder="1" applyAlignment="1">
      <alignment horizontal="center" vertical="center" wrapText="1"/>
    </xf>
    <xf numFmtId="169" fontId="0" fillId="13" borderId="0" xfId="0" applyNumberFormat="1" applyFill="1" applyAlignment="1">
      <alignment horizontal="center" vertical="center" wrapText="1"/>
    </xf>
    <xf numFmtId="167" fontId="0" fillId="0" borderId="0" xfId="0" applyNumberFormat="1" applyAlignment="1">
      <alignment vertical="top" wrapText="1"/>
    </xf>
    <xf numFmtId="0" fontId="0" fillId="0" borderId="0" xfId="0" applyAlignment="1">
      <alignment horizontal="center" vertical="top" wrapText="1"/>
    </xf>
    <xf numFmtId="166" fontId="0" fillId="13" borderId="29" xfId="0" applyNumberFormat="1" applyFill="1" applyBorder="1" applyAlignment="1">
      <alignment horizontal="center" vertical="center" wrapText="1"/>
    </xf>
    <xf numFmtId="166" fontId="0" fillId="13" borderId="0" xfId="0" applyNumberFormat="1" applyFill="1" applyAlignment="1">
      <alignment horizontal="center" vertical="center" wrapText="1"/>
    </xf>
    <xf numFmtId="14" fontId="0" fillId="0" borderId="27" xfId="0" applyNumberFormat="1" applyBorder="1" applyAlignment="1" applyProtection="1">
      <alignment horizontal="center" vertical="center" wrapText="1"/>
      <protection locked="0"/>
    </xf>
    <xf numFmtId="0" fontId="0" fillId="0" borderId="28" xfId="0" applyBorder="1" applyAlignment="1" applyProtection="1">
      <alignment horizontal="center" vertical="center" wrapText="1"/>
      <protection locked="0"/>
    </xf>
    <xf numFmtId="0" fontId="0" fillId="0" borderId="27" xfId="0" applyBorder="1" applyAlignment="1" applyProtection="1">
      <alignment horizontal="center" vertical="center" wrapText="1"/>
      <protection locked="0"/>
    </xf>
    <xf numFmtId="168" fontId="0" fillId="13" borderId="29" xfId="0" applyNumberFormat="1" applyFill="1" applyBorder="1" applyAlignment="1">
      <alignment horizontal="center" vertical="center" wrapText="1"/>
    </xf>
    <xf numFmtId="168" fontId="0" fillId="13" borderId="0" xfId="0" applyNumberFormat="1" applyFill="1" applyAlignment="1">
      <alignment horizontal="center" vertical="center" wrapText="1"/>
    </xf>
    <xf numFmtId="14" fontId="0" fillId="13" borderId="29" xfId="0" applyNumberFormat="1" applyFill="1" applyBorder="1" applyAlignment="1">
      <alignment horizontal="center" vertical="center" wrapText="1"/>
    </xf>
    <xf numFmtId="0" fontId="0" fillId="13" borderId="0" xfId="0" applyFill="1" applyAlignment="1">
      <alignment horizontal="center" vertical="center" wrapText="1"/>
    </xf>
    <xf numFmtId="4" fontId="0" fillId="0" borderId="27" xfId="0" applyNumberFormat="1" applyBorder="1" applyAlignment="1" applyProtection="1">
      <alignment horizontal="center" vertical="center" wrapText="1"/>
      <protection locked="0"/>
    </xf>
    <xf numFmtId="4" fontId="0" fillId="0" borderId="28" xfId="0" applyNumberFormat="1" applyBorder="1" applyAlignment="1" applyProtection="1">
      <alignment horizontal="center" vertical="center" wrapText="1"/>
      <protection locked="0"/>
    </xf>
    <xf numFmtId="17" fontId="0" fillId="0" borderId="0" xfId="0" applyNumberFormat="1" applyAlignment="1">
      <alignment vertical="top" wrapText="1"/>
    </xf>
    <xf numFmtId="20" fontId="0" fillId="0" borderId="27" xfId="0" applyNumberFormat="1" applyBorder="1" applyAlignment="1" applyProtection="1">
      <alignment horizontal="center" vertical="center" wrapText="1"/>
      <protection locked="0"/>
    </xf>
    <xf numFmtId="172" fontId="0" fillId="13" borderId="29" xfId="0" applyNumberFormat="1" applyFill="1" applyBorder="1" applyAlignment="1">
      <alignment horizontal="center" vertical="center" wrapText="1"/>
    </xf>
    <xf numFmtId="172" fontId="0" fillId="13" borderId="0" xfId="0" applyNumberFormat="1" applyFill="1" applyAlignment="1">
      <alignment horizontal="center" vertical="center" wrapText="1"/>
    </xf>
    <xf numFmtId="173" fontId="0" fillId="13" borderId="29" xfId="0" applyNumberFormat="1" applyFill="1" applyBorder="1" applyAlignment="1">
      <alignment horizontal="center" vertical="center" wrapText="1"/>
    </xf>
    <xf numFmtId="173" fontId="0" fillId="13" borderId="0" xfId="0" applyNumberFormat="1" applyFill="1" applyAlignment="1">
      <alignment horizontal="center" vertical="center" wrapText="1"/>
    </xf>
    <xf numFmtId="174" fontId="0" fillId="0" borderId="27" xfId="0" applyNumberFormat="1" applyBorder="1" applyAlignment="1" applyProtection="1">
      <alignment horizontal="center" vertical="center" wrapText="1"/>
      <protection locked="0"/>
    </xf>
    <xf numFmtId="174" fontId="0" fillId="0" borderId="28" xfId="0" applyNumberFormat="1" applyBorder="1" applyAlignment="1" applyProtection="1">
      <alignment horizontal="center" vertical="center" wrapText="1"/>
      <protection locked="0"/>
    </xf>
    <xf numFmtId="20" fontId="0" fillId="13" borderId="29" xfId="0" applyNumberFormat="1" applyFill="1" applyBorder="1" applyAlignment="1">
      <alignment horizontal="center" vertical="center" wrapText="1"/>
    </xf>
    <xf numFmtId="0" fontId="0" fillId="13" borderId="87" xfId="0" applyFill="1" applyBorder="1" applyAlignment="1">
      <alignment horizontal="left" vertical="top" wrapText="1"/>
    </xf>
    <xf numFmtId="0" fontId="20" fillId="13" borderId="10" xfId="0" applyFont="1" applyFill="1" applyBorder="1" applyAlignment="1">
      <alignment horizontal="left" vertical="top" wrapText="1"/>
    </xf>
    <xf numFmtId="0" fontId="20" fillId="13" borderId="0" xfId="0" applyFont="1" applyFill="1" applyAlignment="1">
      <alignment horizontal="left" vertical="top" wrapText="1"/>
    </xf>
    <xf numFmtId="0" fontId="0" fillId="13" borderId="10" xfId="0" applyFill="1" applyBorder="1" applyAlignment="1">
      <alignment horizontal="center" vertical="top" wrapText="1"/>
    </xf>
    <xf numFmtId="0" fontId="0" fillId="13" borderId="0" xfId="0" applyFill="1" applyAlignment="1">
      <alignment horizontal="center" vertical="top" wrapText="1"/>
    </xf>
    <xf numFmtId="0" fontId="0" fillId="13" borderId="10" xfId="0" applyFill="1" applyBorder="1" applyAlignment="1">
      <alignment horizontal="right"/>
    </xf>
    <xf numFmtId="0" fontId="0" fillId="13" borderId="0" xfId="0" applyFill="1" applyAlignment="1">
      <alignment horizontal="right"/>
    </xf>
    <xf numFmtId="0" fontId="41" fillId="13" borderId="10" xfId="0" applyFont="1" applyFill="1" applyBorder="1" applyAlignment="1">
      <alignment horizontal="center" vertical="top" wrapText="1"/>
    </xf>
    <xf numFmtId="0" fontId="41" fillId="13" borderId="0" xfId="0" applyFont="1" applyFill="1" applyAlignment="1">
      <alignment horizontal="center" vertical="top" wrapText="1"/>
    </xf>
    <xf numFmtId="0" fontId="0" fillId="13" borderId="10" xfId="0" applyFill="1" applyBorder="1" applyAlignment="1">
      <alignment horizontal="left" vertical="center" wrapText="1"/>
    </xf>
    <xf numFmtId="0" fontId="0" fillId="13" borderId="0" xfId="0" applyFill="1" applyAlignment="1">
      <alignment horizontal="left" vertical="center" wrapText="1"/>
    </xf>
    <xf numFmtId="0" fontId="0" fillId="13" borderId="11" xfId="0" applyFill="1" applyBorder="1" applyAlignment="1">
      <alignment horizontal="left" vertical="center" wrapText="1"/>
    </xf>
    <xf numFmtId="0" fontId="0" fillId="13" borderId="12" xfId="0" applyFill="1" applyBorder="1" applyAlignment="1">
      <alignment horizontal="left" vertical="center" wrapText="1"/>
    </xf>
    <xf numFmtId="0" fontId="0" fillId="13" borderId="2" xfId="0" applyFill="1" applyBorder="1" applyAlignment="1">
      <alignment horizontal="left" vertical="center" wrapText="1"/>
    </xf>
    <xf numFmtId="0" fontId="0" fillId="13" borderId="13" xfId="0" applyFill="1" applyBorder="1" applyAlignment="1">
      <alignment horizontal="left" vertical="center" wrapText="1"/>
    </xf>
    <xf numFmtId="0" fontId="0" fillId="13" borderId="8" xfId="0" applyFill="1" applyBorder="1" applyAlignment="1">
      <alignment horizontal="left" wrapText="1"/>
    </xf>
    <xf numFmtId="0" fontId="0" fillId="13" borderId="7" xfId="0" applyFill="1" applyBorder="1" applyAlignment="1">
      <alignment horizontal="left" wrapText="1"/>
    </xf>
    <xf numFmtId="0" fontId="0" fillId="13" borderId="9" xfId="0" applyFill="1" applyBorder="1" applyAlignment="1">
      <alignment horizontal="left" wrapText="1"/>
    </xf>
    <xf numFmtId="0" fontId="0" fillId="13" borderId="10" xfId="0" applyFill="1" applyBorder="1" applyAlignment="1">
      <alignment horizontal="left" wrapText="1"/>
    </xf>
    <xf numFmtId="0" fontId="0" fillId="13" borderId="0" xfId="0" applyFill="1" applyAlignment="1">
      <alignment horizontal="left" wrapText="1"/>
    </xf>
    <xf numFmtId="0" fontId="0" fillId="13" borderId="11" xfId="0" applyFill="1" applyBorder="1" applyAlignment="1">
      <alignment horizontal="left" wrapText="1"/>
    </xf>
    <xf numFmtId="0" fontId="0" fillId="0" borderId="61" xfId="0" applyBorder="1" applyAlignment="1">
      <alignment horizontal="left" vertical="center" wrapText="1"/>
    </xf>
    <xf numFmtId="0" fontId="0" fillId="13" borderId="8" xfId="0" applyFill="1" applyBorder="1" applyAlignment="1">
      <alignment horizontal="left" vertical="center" wrapText="1"/>
    </xf>
    <xf numFmtId="0" fontId="0" fillId="13" borderId="7" xfId="0" applyFill="1" applyBorder="1" applyAlignment="1">
      <alignment horizontal="left" vertical="center" wrapText="1"/>
    </xf>
    <xf numFmtId="0" fontId="0" fillId="13" borderId="9" xfId="0" applyFill="1" applyBorder="1" applyAlignment="1">
      <alignment horizontal="left" vertical="center" wrapText="1"/>
    </xf>
    <xf numFmtId="0" fontId="0" fillId="13" borderId="11" xfId="0" applyFill="1" applyBorder="1" applyAlignment="1">
      <alignment horizontal="left" vertical="top" wrapText="1"/>
    </xf>
    <xf numFmtId="0" fontId="41" fillId="13" borderId="10" xfId="0" applyFont="1" applyFill="1" applyBorder="1" applyAlignment="1">
      <alignment horizontal="left" vertical="center" wrapText="1"/>
    </xf>
    <xf numFmtId="0" fontId="41" fillId="13" borderId="0" xfId="0" applyFont="1" applyFill="1" applyAlignment="1">
      <alignment horizontal="left" vertical="center" wrapText="1"/>
    </xf>
    <xf numFmtId="0" fontId="41" fillId="13" borderId="11" xfId="0" applyFont="1" applyFill="1" applyBorder="1" applyAlignment="1">
      <alignment horizontal="left" vertical="center" wrapText="1"/>
    </xf>
    <xf numFmtId="0" fontId="41" fillId="0" borderId="0" xfId="0" applyFont="1" applyAlignment="1">
      <alignment horizontal="left" vertical="top" wrapText="1"/>
    </xf>
    <xf numFmtId="0" fontId="5" fillId="0" borderId="0" xfId="2" applyAlignment="1"/>
    <xf numFmtId="0" fontId="0" fillId="13" borderId="10" xfId="0" quotePrefix="1" applyFill="1" applyBorder="1" applyAlignment="1">
      <alignment horizontal="left" vertical="top" wrapText="1"/>
    </xf>
    <xf numFmtId="0" fontId="0" fillId="13" borderId="0" xfId="0" quotePrefix="1" applyFill="1" applyAlignment="1">
      <alignment horizontal="left" vertical="top" wrapText="1"/>
    </xf>
    <xf numFmtId="0" fontId="53" fillId="0" borderId="36" xfId="0" applyFont="1" applyBorder="1" applyAlignment="1" applyProtection="1">
      <alignment horizontal="center" vertical="center" wrapText="1"/>
      <protection locked="0"/>
    </xf>
    <xf numFmtId="0" fontId="53" fillId="0" borderId="37" xfId="0" applyFont="1" applyBorder="1" applyAlignment="1" applyProtection="1">
      <alignment horizontal="center" vertical="center" wrapText="1"/>
      <protection locked="0"/>
    </xf>
    <xf numFmtId="0" fontId="53" fillId="14" borderId="36" xfId="0" applyFont="1" applyFill="1" applyBorder="1" applyAlignment="1" applyProtection="1">
      <alignment horizontal="center" vertical="center" wrapText="1"/>
      <protection locked="0"/>
    </xf>
    <xf numFmtId="0" fontId="53" fillId="14" borderId="37" xfId="0" applyFont="1" applyFill="1" applyBorder="1" applyAlignment="1" applyProtection="1">
      <alignment horizontal="center" vertical="center" wrapText="1"/>
      <protection locked="0"/>
    </xf>
    <xf numFmtId="0" fontId="50" fillId="13" borderId="35" xfId="0" applyFont="1" applyFill="1" applyBorder="1" applyAlignment="1">
      <alignment horizontal="left" vertical="top" wrapText="1"/>
    </xf>
    <xf numFmtId="0" fontId="50" fillId="13" borderId="0" xfId="0" applyFont="1" applyFill="1" applyAlignment="1">
      <alignment horizontal="left" vertical="top" wrapText="1"/>
    </xf>
    <xf numFmtId="0" fontId="3" fillId="0" borderId="0" xfId="0" quotePrefix="1" applyFont="1" applyAlignment="1">
      <alignment horizontal="left" vertical="center" wrapText="1"/>
    </xf>
    <xf numFmtId="0" fontId="0" fillId="13" borderId="50" xfId="0" applyFill="1" applyBorder="1" applyAlignment="1">
      <alignment horizontal="left" vertical="top" wrapText="1"/>
    </xf>
    <xf numFmtId="0" fontId="0" fillId="0" borderId="7" xfId="0" applyBorder="1" applyAlignment="1">
      <alignment horizontal="left" vertical="top" wrapText="1"/>
    </xf>
    <xf numFmtId="0" fontId="0" fillId="11" borderId="38" xfId="0" applyFill="1" applyBorder="1" applyAlignment="1" applyProtection="1">
      <alignment horizontal="center" vertical="center" wrapText="1"/>
      <protection locked="0"/>
    </xf>
    <xf numFmtId="0" fontId="0" fillId="11" borderId="39" xfId="0" applyFill="1" applyBorder="1" applyAlignment="1" applyProtection="1">
      <alignment horizontal="center" vertical="center" wrapText="1"/>
      <protection locked="0"/>
    </xf>
    <xf numFmtId="0" fontId="0" fillId="0" borderId="0" xfId="0" applyAlignment="1">
      <alignment vertical="top" wrapText="1"/>
    </xf>
    <xf numFmtId="0" fontId="0" fillId="0" borderId="0" xfId="0" applyAlignment="1">
      <alignment wrapText="1"/>
    </xf>
    <xf numFmtId="0" fontId="0" fillId="13" borderId="10" xfId="0" applyFill="1" applyBorder="1" applyAlignment="1">
      <alignment vertical="top" wrapText="1"/>
    </xf>
    <xf numFmtId="0" fontId="0" fillId="13" borderId="0" xfId="0" applyFill="1" applyAlignment="1">
      <alignment vertical="top" wrapText="1"/>
    </xf>
    <xf numFmtId="0" fontId="50" fillId="13" borderId="6" xfId="0" applyFont="1" applyFill="1" applyBorder="1" applyAlignment="1">
      <alignment horizontal="left" vertical="center" wrapText="1"/>
    </xf>
    <xf numFmtId="0" fontId="50" fillId="13" borderId="0" xfId="0" applyFont="1" applyFill="1" applyAlignment="1">
      <alignment horizontal="left" vertical="center" wrapText="1"/>
    </xf>
    <xf numFmtId="0" fontId="0" fillId="13" borderId="42" xfId="0" applyFill="1" applyBorder="1" applyAlignment="1">
      <alignment horizontal="left" vertical="top" wrapText="1"/>
    </xf>
    <xf numFmtId="0" fontId="0" fillId="4" borderId="41" xfId="0" applyFill="1" applyBorder="1" applyAlignment="1">
      <alignment horizontal="left" vertical="center" wrapText="1"/>
    </xf>
    <xf numFmtId="0" fontId="0" fillId="0" borderId="41" xfId="0" applyBorder="1" applyAlignment="1">
      <alignment horizontal="left" vertical="center" wrapText="1"/>
    </xf>
    <xf numFmtId="0" fontId="0" fillId="0" borderId="41" xfId="0" applyBorder="1" applyAlignment="1">
      <alignment horizontal="left" vertical="center"/>
    </xf>
    <xf numFmtId="0" fontId="0" fillId="0" borderId="0" xfId="0" applyAlignment="1">
      <alignment vertical="center" wrapText="1"/>
    </xf>
    <xf numFmtId="0" fontId="0" fillId="13" borderId="11" xfId="0" applyFill="1" applyBorder="1" applyAlignment="1">
      <alignment vertical="top" wrapText="1"/>
    </xf>
    <xf numFmtId="0" fontId="50" fillId="13" borderId="10" xfId="0" applyFont="1" applyFill="1" applyBorder="1" applyAlignment="1">
      <alignment horizontal="center" vertical="center"/>
    </xf>
    <xf numFmtId="0" fontId="50" fillId="13" borderId="0" xfId="0" applyFont="1" applyFill="1" applyAlignment="1">
      <alignment horizontal="center" vertical="center"/>
    </xf>
    <xf numFmtId="0" fontId="50" fillId="13" borderId="42" xfId="0" applyFont="1" applyFill="1" applyBorder="1" applyAlignment="1">
      <alignment horizontal="center" vertical="center"/>
    </xf>
    <xf numFmtId="0" fontId="0" fillId="0" borderId="2" xfId="0" applyBorder="1" applyAlignment="1">
      <alignment horizontal="left" vertical="top" wrapText="1" indent="1"/>
    </xf>
    <xf numFmtId="0" fontId="0" fillId="0" borderId="0" xfId="0" applyAlignment="1">
      <alignment horizontal="left" vertical="center" wrapText="1" indent="1"/>
    </xf>
    <xf numFmtId="0" fontId="0" fillId="11" borderId="47" xfId="0" applyFill="1" applyBorder="1" applyAlignment="1">
      <alignment horizontal="center" vertical="center" wrapText="1"/>
    </xf>
    <xf numFmtId="0" fontId="0" fillId="11" borderId="48" xfId="0" applyFill="1" applyBorder="1" applyAlignment="1">
      <alignment horizontal="center" vertical="center" wrapText="1"/>
    </xf>
    <xf numFmtId="0" fontId="0" fillId="13" borderId="49" xfId="0" applyFill="1" applyBorder="1" applyAlignment="1">
      <alignment horizontal="center"/>
    </xf>
    <xf numFmtId="0" fontId="0" fillId="11" borderId="47" xfId="0" applyFill="1" applyBorder="1" applyAlignment="1">
      <alignment vertical="top" wrapText="1"/>
    </xf>
    <xf numFmtId="0" fontId="0" fillId="11" borderId="48" xfId="0" applyFill="1" applyBorder="1" applyAlignment="1">
      <alignment vertical="top" wrapText="1"/>
    </xf>
    <xf numFmtId="0" fontId="0" fillId="14" borderId="0" xfId="0" applyFill="1" applyAlignment="1" applyProtection="1">
      <alignment horizontal="center" vertical="center"/>
      <protection locked="0"/>
    </xf>
    <xf numFmtId="0" fontId="0" fillId="0" borderId="0" xfId="0" applyAlignment="1">
      <alignment horizontal="left" vertical="top" wrapText="1" indent="1"/>
    </xf>
    <xf numFmtId="0" fontId="37" fillId="3" borderId="0" xfId="3" quotePrefix="1" applyAlignment="1">
      <alignment horizontal="left" vertical="center"/>
    </xf>
    <xf numFmtId="1" fontId="53" fillId="0" borderId="36" xfId="0" applyNumberFormat="1" applyFont="1" applyBorder="1" applyAlignment="1">
      <alignment horizontal="center" vertical="center" wrapText="1"/>
    </xf>
    <xf numFmtId="1" fontId="53" fillId="0" borderId="37" xfId="0" applyNumberFormat="1" applyFont="1" applyBorder="1" applyAlignment="1">
      <alignment horizontal="center" vertical="center" wrapText="1"/>
    </xf>
    <xf numFmtId="174" fontId="53" fillId="0" borderId="36" xfId="0" applyNumberFormat="1" applyFont="1" applyBorder="1" applyAlignment="1">
      <alignment horizontal="center" vertical="center" wrapText="1"/>
    </xf>
    <xf numFmtId="174" fontId="53" fillId="0" borderId="37" xfId="0" applyNumberFormat="1" applyFont="1" applyBorder="1" applyAlignment="1">
      <alignment horizontal="center" vertical="center" wrapText="1"/>
    </xf>
    <xf numFmtId="14" fontId="53" fillId="0" borderId="36" xfId="0" applyNumberFormat="1" applyFont="1" applyBorder="1" applyAlignment="1">
      <alignment horizontal="center" vertical="center" wrapText="1"/>
    </xf>
    <xf numFmtId="14" fontId="53" fillId="0" borderId="37" xfId="0" applyNumberFormat="1" applyFont="1" applyBorder="1" applyAlignment="1">
      <alignment horizontal="center" vertical="center" wrapText="1"/>
    </xf>
    <xf numFmtId="170" fontId="53" fillId="0" borderId="36" xfId="0" applyNumberFormat="1" applyFont="1" applyBorder="1" applyAlignment="1">
      <alignment horizontal="center" vertical="center" wrapText="1"/>
    </xf>
    <xf numFmtId="170" fontId="53" fillId="0" borderId="37" xfId="0" applyNumberFormat="1" applyFont="1" applyBorder="1" applyAlignment="1">
      <alignment horizontal="center" vertical="center" wrapText="1"/>
    </xf>
    <xf numFmtId="0" fontId="0" fillId="13" borderId="46" xfId="0" applyFill="1" applyBorder="1" applyAlignment="1">
      <alignment horizontal="left" vertical="top" wrapText="1"/>
    </xf>
    <xf numFmtId="0" fontId="47" fillId="13" borderId="2" xfId="0" applyFont="1" applyFill="1" applyBorder="1" applyAlignment="1">
      <alignment horizontal="left" vertical="top" wrapText="1"/>
    </xf>
    <xf numFmtId="0" fontId="47" fillId="13" borderId="13" xfId="0" applyFont="1" applyFill="1" applyBorder="1" applyAlignment="1">
      <alignment horizontal="left" vertical="top" wrapText="1"/>
    </xf>
    <xf numFmtId="0" fontId="0" fillId="0" borderId="2" xfId="0" applyBorder="1" applyAlignment="1">
      <alignment horizontal="left" vertical="top" wrapText="1"/>
    </xf>
    <xf numFmtId="0" fontId="20" fillId="0" borderId="47" xfId="0" applyFont="1" applyBorder="1" applyAlignment="1">
      <alignment horizontal="center" vertical="center"/>
    </xf>
    <xf numFmtId="0" fontId="20" fillId="0" borderId="48" xfId="0" applyFont="1" applyBorder="1" applyAlignment="1">
      <alignment horizontal="center" vertical="center"/>
    </xf>
    <xf numFmtId="0" fontId="20" fillId="14" borderId="47" xfId="0" applyFont="1" applyFill="1" applyBorder="1" applyAlignment="1" applyProtection="1">
      <alignment horizontal="center" vertical="center"/>
      <protection locked="0"/>
    </xf>
    <xf numFmtId="0" fontId="20" fillId="14" borderId="48" xfId="0" applyFont="1" applyFill="1" applyBorder="1" applyAlignment="1" applyProtection="1">
      <alignment horizontal="center" vertical="center"/>
      <protection locked="0"/>
    </xf>
    <xf numFmtId="0" fontId="0" fillId="15" borderId="10" xfId="0" quotePrefix="1" applyFill="1" applyBorder="1" applyAlignment="1">
      <alignment horizontal="left" vertical="center" wrapText="1"/>
    </xf>
    <xf numFmtId="0" fontId="0" fillId="15" borderId="0" xfId="0" quotePrefix="1" applyFill="1" applyAlignment="1">
      <alignment horizontal="left" vertical="center" wrapText="1"/>
    </xf>
    <xf numFmtId="0" fontId="0" fillId="15" borderId="11" xfId="0" quotePrefix="1" applyFill="1" applyBorder="1" applyAlignment="1">
      <alignment horizontal="left" vertical="center" wrapText="1"/>
    </xf>
    <xf numFmtId="0" fontId="0" fillId="13" borderId="10" xfId="0" quotePrefix="1" applyFill="1" applyBorder="1" applyAlignment="1">
      <alignment horizontal="left" wrapText="1"/>
    </xf>
    <xf numFmtId="0" fontId="0" fillId="13" borderId="0" xfId="0" quotePrefix="1" applyFill="1" applyAlignment="1">
      <alignment horizontal="left" wrapText="1"/>
    </xf>
    <xf numFmtId="0" fontId="20" fillId="0" borderId="38" xfId="0" applyFont="1" applyBorder="1" applyAlignment="1" applyProtection="1">
      <alignment horizontal="left" vertical="center"/>
      <protection locked="0"/>
    </xf>
    <xf numFmtId="0" fontId="20" fillId="0" borderId="64" xfId="0" applyFont="1" applyBorder="1" applyAlignment="1" applyProtection="1">
      <alignment horizontal="left" vertical="center"/>
      <protection locked="0"/>
    </xf>
    <xf numFmtId="0" fontId="20" fillId="0" borderId="39" xfId="0" applyFont="1" applyBorder="1" applyAlignment="1" applyProtection="1">
      <alignment horizontal="left" vertical="center"/>
      <protection locked="0"/>
    </xf>
    <xf numFmtId="0" fontId="73" fillId="0" borderId="38" xfId="0" applyFont="1" applyBorder="1" applyAlignment="1">
      <alignment horizontal="left" vertical="center"/>
    </xf>
    <xf numFmtId="0" fontId="73" fillId="0" borderId="64" xfId="0" applyFont="1" applyBorder="1" applyAlignment="1">
      <alignment horizontal="left" vertical="center"/>
    </xf>
    <xf numFmtId="0" fontId="73" fillId="0" borderId="39" xfId="0" applyFont="1" applyBorder="1" applyAlignment="1">
      <alignment horizontal="left" vertical="center"/>
    </xf>
    <xf numFmtId="0" fontId="20" fillId="4" borderId="54" xfId="0" applyFont="1" applyFill="1" applyBorder="1" applyAlignment="1">
      <alignment horizontal="center" vertical="center" textRotation="90"/>
    </xf>
    <xf numFmtId="0" fontId="20" fillId="4" borderId="62" xfId="0" applyFont="1" applyFill="1" applyBorder="1" applyAlignment="1">
      <alignment horizontal="center" vertical="center" textRotation="90"/>
    </xf>
    <xf numFmtId="0" fontId="20" fillId="4" borderId="63" xfId="0" applyFont="1" applyFill="1" applyBorder="1" applyAlignment="1">
      <alignment horizontal="center" vertical="center" textRotation="90"/>
    </xf>
    <xf numFmtId="0" fontId="20" fillId="4" borderId="47" xfId="0" applyFont="1" applyFill="1" applyBorder="1" applyAlignment="1">
      <alignment horizontal="center" vertical="center"/>
    </xf>
    <xf numFmtId="0" fontId="20" fillId="4" borderId="60" xfId="0" applyFont="1" applyFill="1" applyBorder="1" applyAlignment="1">
      <alignment horizontal="center" vertical="center"/>
    </xf>
    <xf numFmtId="0" fontId="20" fillId="4" borderId="48" xfId="0" applyFont="1" applyFill="1" applyBorder="1" applyAlignment="1">
      <alignment horizontal="center" vertical="center"/>
    </xf>
    <xf numFmtId="0" fontId="0" fillId="15" borderId="8" xfId="0" applyFill="1" applyBorder="1" applyAlignment="1">
      <alignment vertical="center" wrapText="1"/>
    </xf>
    <xf numFmtId="0" fontId="0" fillId="15" borderId="7" xfId="0" applyFill="1" applyBorder="1" applyAlignment="1">
      <alignment vertical="center" wrapText="1"/>
    </xf>
    <xf numFmtId="0" fontId="0" fillId="15" borderId="9" xfId="0" applyFill="1" applyBorder="1" applyAlignment="1">
      <alignment vertical="center" wrapText="1"/>
    </xf>
    <xf numFmtId="0" fontId="0" fillId="15" borderId="10" xfId="0" applyFill="1" applyBorder="1" applyAlignment="1">
      <alignment vertical="center" wrapText="1"/>
    </xf>
    <xf numFmtId="0" fontId="0" fillId="15" borderId="0" xfId="0" applyFill="1" applyAlignment="1">
      <alignment vertical="center" wrapText="1"/>
    </xf>
    <xf numFmtId="0" fontId="0" fillId="15" borderId="11" xfId="0" applyFill="1" applyBorder="1" applyAlignment="1">
      <alignment vertical="center" wrapText="1"/>
    </xf>
    <xf numFmtId="0" fontId="0" fillId="13" borderId="50" xfId="0" applyFill="1" applyBorder="1" applyAlignment="1">
      <alignment vertical="top" wrapText="1"/>
    </xf>
    <xf numFmtId="0" fontId="53" fillId="23" borderId="76" xfId="0" applyFont="1" applyFill="1" applyBorder="1" applyAlignment="1">
      <alignment horizontal="center" vertical="center"/>
    </xf>
    <xf numFmtId="0" fontId="53" fillId="23" borderId="80" xfId="0" applyFont="1" applyFill="1" applyBorder="1" applyAlignment="1">
      <alignment horizontal="center" vertical="center"/>
    </xf>
    <xf numFmtId="0" fontId="53" fillId="23" borderId="37" xfId="0" applyFont="1" applyFill="1" applyBorder="1" applyAlignment="1">
      <alignment horizontal="center" vertical="center"/>
    </xf>
    <xf numFmtId="0" fontId="53" fillId="24" borderId="76" xfId="0" applyFont="1" applyFill="1" applyBorder="1" applyAlignment="1">
      <alignment horizontal="center" vertical="center"/>
    </xf>
    <xf numFmtId="0" fontId="53" fillId="24" borderId="80" xfId="0" applyFont="1" applyFill="1" applyBorder="1" applyAlignment="1">
      <alignment horizontal="center" vertical="center"/>
    </xf>
    <xf numFmtId="0" fontId="53" fillId="24" borderId="37" xfId="0" applyFont="1" applyFill="1" applyBorder="1" applyAlignment="1">
      <alignment horizontal="center" vertical="center"/>
    </xf>
    <xf numFmtId="0" fontId="53" fillId="0" borderId="76" xfId="0" applyFont="1" applyBorder="1" applyAlignment="1" applyProtection="1">
      <alignment horizontal="center" vertical="center"/>
      <protection locked="0"/>
    </xf>
    <xf numFmtId="0" fontId="53" fillId="0" borderId="80" xfId="0" applyFont="1" applyBorder="1" applyAlignment="1" applyProtection="1">
      <alignment horizontal="center" vertical="center"/>
      <protection locked="0"/>
    </xf>
    <xf numFmtId="0" fontId="53" fillId="0" borderId="37" xfId="0" applyFont="1" applyBorder="1" applyAlignment="1" applyProtection="1">
      <alignment horizontal="center" vertical="center"/>
      <protection locked="0"/>
    </xf>
    <xf numFmtId="0" fontId="0" fillId="15" borderId="8" xfId="0" applyFill="1" applyBorder="1" applyAlignment="1">
      <alignment horizontal="left" vertical="top" wrapText="1"/>
    </xf>
    <xf numFmtId="0" fontId="0" fillId="15" borderId="7" xfId="0" applyFill="1" applyBorder="1" applyAlignment="1">
      <alignment horizontal="left" vertical="top" wrapText="1"/>
    </xf>
    <xf numFmtId="0" fontId="0" fillId="15" borderId="9" xfId="0" applyFill="1" applyBorder="1" applyAlignment="1">
      <alignment horizontal="left" vertical="top" wrapText="1"/>
    </xf>
    <xf numFmtId="0" fontId="0" fillId="15" borderId="12" xfId="0" applyFill="1" applyBorder="1" applyAlignment="1">
      <alignment horizontal="left" vertical="top" wrapText="1"/>
    </xf>
    <xf numFmtId="0" fontId="0" fillId="15" borderId="2" xfId="0" applyFill="1" applyBorder="1" applyAlignment="1">
      <alignment horizontal="left" vertical="top" wrapText="1"/>
    </xf>
    <xf numFmtId="0" fontId="0" fillId="15" borderId="13" xfId="0" applyFill="1" applyBorder="1" applyAlignment="1">
      <alignment horizontal="left" vertical="top" wrapText="1"/>
    </xf>
    <xf numFmtId="0" fontId="0" fillId="0" borderId="0" xfId="0" quotePrefix="1" applyAlignment="1">
      <alignment horizontal="left" vertical="center" wrapText="1"/>
    </xf>
    <xf numFmtId="0" fontId="0" fillId="15" borderId="10" xfId="0" applyFill="1" applyBorder="1" applyAlignment="1">
      <alignment horizontal="left" vertical="top" wrapText="1"/>
    </xf>
    <xf numFmtId="0" fontId="0" fillId="15" borderId="0" xfId="0" applyFill="1" applyAlignment="1">
      <alignment horizontal="left" vertical="top" wrapText="1"/>
    </xf>
    <xf numFmtId="0" fontId="0" fillId="15" borderId="11" xfId="0" applyFill="1" applyBorder="1" applyAlignment="1">
      <alignment horizontal="left" vertical="top" wrapText="1"/>
    </xf>
    <xf numFmtId="0" fontId="0" fillId="0" borderId="0" xfId="0" applyAlignment="1">
      <alignment horizontal="left" vertical="center" wrapText="1" indent="2"/>
    </xf>
    <xf numFmtId="0" fontId="0" fillId="0" borderId="0" xfId="0" applyAlignment="1">
      <alignment horizontal="left" wrapText="1" indent="2"/>
    </xf>
    <xf numFmtId="0" fontId="47" fillId="13" borderId="10" xfId="0" applyFont="1" applyFill="1" applyBorder="1" applyAlignment="1">
      <alignment horizontal="left" vertical="top" wrapText="1" indent="1"/>
    </xf>
    <xf numFmtId="0" fontId="47" fillId="13" borderId="0" xfId="0" applyFont="1" applyFill="1" applyAlignment="1">
      <alignment horizontal="left" vertical="top" wrapText="1" indent="1"/>
    </xf>
    <xf numFmtId="0" fontId="47" fillId="13" borderId="10" xfId="0" applyFont="1" applyFill="1" applyBorder="1" applyAlignment="1">
      <alignment horizontal="left" vertical="center" wrapText="1" indent="1"/>
    </xf>
    <xf numFmtId="0" fontId="47" fillId="13" borderId="0" xfId="0" applyFont="1" applyFill="1" applyAlignment="1">
      <alignment horizontal="left" vertical="center" wrapText="1" indent="1"/>
    </xf>
    <xf numFmtId="0" fontId="0" fillId="0" borderId="61" xfId="0" applyBorder="1" applyAlignment="1">
      <alignment horizontal="left" wrapText="1"/>
    </xf>
    <xf numFmtId="0" fontId="47" fillId="13" borderId="10" xfId="0" applyFont="1" applyFill="1" applyBorder="1" applyAlignment="1">
      <alignment horizontal="left" vertical="center" wrapText="1"/>
    </xf>
    <xf numFmtId="0" fontId="47" fillId="13" borderId="0" xfId="0" applyFont="1" applyFill="1" applyAlignment="1">
      <alignment horizontal="left" vertical="center" wrapText="1"/>
    </xf>
    <xf numFmtId="0" fontId="47" fillId="13" borderId="11" xfId="0" applyFont="1" applyFill="1" applyBorder="1" applyAlignment="1">
      <alignment horizontal="left" vertical="center" wrapText="1"/>
    </xf>
    <xf numFmtId="0" fontId="47" fillId="13" borderId="12" xfId="0" applyFont="1" applyFill="1" applyBorder="1" applyAlignment="1">
      <alignment horizontal="left" vertical="top"/>
    </xf>
    <xf numFmtId="0" fontId="47" fillId="13" borderId="2" xfId="0" applyFont="1" applyFill="1" applyBorder="1" applyAlignment="1">
      <alignment horizontal="left" vertical="top"/>
    </xf>
    <xf numFmtId="0" fontId="47" fillId="13" borderId="13" xfId="0" applyFont="1" applyFill="1" applyBorder="1" applyAlignment="1">
      <alignment horizontal="left" vertical="top"/>
    </xf>
    <xf numFmtId="0" fontId="47" fillId="13" borderId="10" xfId="0" applyFont="1" applyFill="1" applyBorder="1" applyAlignment="1">
      <alignment horizontal="left" vertical="top" wrapText="1"/>
    </xf>
    <xf numFmtId="0" fontId="47" fillId="13" borderId="12" xfId="0" applyFont="1" applyFill="1" applyBorder="1" applyAlignment="1">
      <alignment horizontal="left" vertical="top" wrapText="1"/>
    </xf>
    <xf numFmtId="165" fontId="20" fillId="0" borderId="47" xfId="0" applyNumberFormat="1" applyFont="1" applyBorder="1" applyAlignment="1">
      <alignment horizontal="center" vertical="center"/>
    </xf>
    <xf numFmtId="165" fontId="20" fillId="0" borderId="48" xfId="0" applyNumberFormat="1" applyFont="1" applyBorder="1" applyAlignment="1">
      <alignment horizontal="center" vertical="center"/>
    </xf>
    <xf numFmtId="0" fontId="0" fillId="13" borderId="50" xfId="0" applyFill="1" applyBorder="1" applyAlignment="1">
      <alignment horizontal="left" vertical="center" wrapText="1"/>
    </xf>
    <xf numFmtId="165" fontId="20" fillId="14" borderId="47" xfId="0" applyNumberFormat="1" applyFont="1" applyFill="1" applyBorder="1" applyAlignment="1" applyProtection="1">
      <alignment horizontal="center" vertical="center"/>
      <protection locked="0"/>
    </xf>
    <xf numFmtId="165" fontId="20" fillId="14" borderId="48" xfId="0" applyNumberFormat="1" applyFont="1" applyFill="1" applyBorder="1" applyAlignment="1" applyProtection="1">
      <alignment horizontal="center" vertical="center"/>
      <protection locked="0"/>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2" xfId="0" applyBorder="1" applyAlignment="1">
      <alignment horizontal="center" vertical="center" wrapText="1"/>
    </xf>
    <xf numFmtId="0" fontId="0" fillId="0" borderId="2" xfId="0" applyBorder="1" applyAlignment="1">
      <alignment horizontal="center" vertical="center" wrapText="1"/>
    </xf>
    <xf numFmtId="0" fontId="0" fillId="0" borderId="13" xfId="0" applyBorder="1" applyAlignment="1">
      <alignment horizontal="center" vertical="center" wrapText="1"/>
    </xf>
    <xf numFmtId="0" fontId="46" fillId="0" borderId="0" xfId="7" applyFont="1" applyAlignment="1">
      <alignment horizontal="left" vertical="center" wrapText="1"/>
    </xf>
    <xf numFmtId="0" fontId="81" fillId="0" borderId="0" xfId="7" applyFont="1" applyAlignment="1">
      <alignment horizontal="left" vertical="top" wrapText="1"/>
    </xf>
    <xf numFmtId="0" fontId="81" fillId="0" borderId="0" xfId="7" applyFont="1" applyAlignment="1">
      <alignment horizontal="left" vertical="center" wrapText="1" indent="1"/>
    </xf>
    <xf numFmtId="0" fontId="70" fillId="13" borderId="1" xfId="0" applyFont="1" applyFill="1" applyBorder="1" applyAlignment="1">
      <alignment horizontal="left" vertical="top"/>
    </xf>
    <xf numFmtId="0" fontId="46" fillId="13" borderId="0" xfId="7" applyFont="1" applyFill="1" applyAlignment="1">
      <alignment horizontal="left" vertical="top" wrapText="1"/>
    </xf>
    <xf numFmtId="0" fontId="70" fillId="0" borderId="1" xfId="0" applyFont="1" applyBorder="1" applyAlignment="1">
      <alignment horizontal="center" vertical="top"/>
    </xf>
    <xf numFmtId="0" fontId="68" fillId="16" borderId="8" xfId="7" applyFont="1" applyFill="1" applyBorder="1" applyAlignment="1">
      <alignment horizontal="center" vertical="center"/>
    </xf>
    <xf numFmtId="0" fontId="68" fillId="16" borderId="7" xfId="7" applyFont="1" applyFill="1" applyBorder="1" applyAlignment="1">
      <alignment horizontal="center" vertical="center"/>
    </xf>
    <xf numFmtId="0" fontId="68" fillId="16" borderId="12" xfId="7" applyFont="1" applyFill="1" applyBorder="1" applyAlignment="1">
      <alignment horizontal="center" vertical="center"/>
    </xf>
    <xf numFmtId="0" fontId="68" fillId="16" borderId="2" xfId="7" applyFont="1" applyFill="1" applyBorder="1" applyAlignment="1">
      <alignment horizontal="center" vertical="center"/>
    </xf>
    <xf numFmtId="0" fontId="68" fillId="0" borderId="7" xfId="7" applyFont="1" applyBorder="1" applyAlignment="1">
      <alignment horizontal="center" vertical="center"/>
    </xf>
    <xf numFmtId="0" fontId="68" fillId="0" borderId="2" xfId="7" applyFont="1" applyBorder="1" applyAlignment="1">
      <alignment horizontal="center" vertical="center"/>
    </xf>
    <xf numFmtId="0" fontId="65" fillId="0" borderId="0" xfId="7" applyFont="1" applyAlignment="1">
      <alignment horizontal="center"/>
    </xf>
    <xf numFmtId="0" fontId="67" fillId="0" borderId="0" xfId="7" applyFont="1" applyAlignment="1">
      <alignment horizontal="center"/>
    </xf>
    <xf numFmtId="0" fontId="65" fillId="0" borderId="0" xfId="7" quotePrefix="1" applyFont="1" applyAlignment="1">
      <alignment horizontal="center"/>
    </xf>
    <xf numFmtId="0" fontId="70" fillId="13" borderId="1" xfId="0" applyFont="1" applyFill="1" applyBorder="1" applyAlignment="1">
      <alignment horizontal="center" vertical="top"/>
    </xf>
    <xf numFmtId="0" fontId="66" fillId="13" borderId="0" xfId="7" applyFont="1" applyFill="1" applyAlignment="1">
      <alignment horizontal="left" vertical="top" wrapText="1"/>
    </xf>
    <xf numFmtId="0" fontId="66" fillId="13" borderId="0" xfId="7" applyFont="1" applyFill="1" applyAlignment="1">
      <alignment horizontal="left" vertical="top"/>
    </xf>
    <xf numFmtId="0" fontId="68" fillId="0" borderId="8" xfId="7" applyFont="1" applyBorder="1" applyAlignment="1">
      <alignment horizontal="center" vertical="center"/>
    </xf>
    <xf numFmtId="0" fontId="68" fillId="0" borderId="12" xfId="7" applyFont="1" applyBorder="1" applyAlignment="1">
      <alignment horizontal="center" vertical="center"/>
    </xf>
  </cellXfs>
  <cellStyles count="9">
    <cellStyle name="Link" xfId="2" builtinId="8"/>
    <cellStyle name="Linkhinweis" xfId="5" xr:uid="{00000000-0005-0000-0000-000001000000}"/>
    <cellStyle name="Prozent" xfId="1" builtinId="5"/>
    <cellStyle name="Standard" xfId="0" builtinId="0"/>
    <cellStyle name="Standard_Variante 1 - W1_AG_D" xfId="7" xr:uid="{00000000-0005-0000-0000-000004000000}"/>
    <cellStyle name="Themenabschnitt" xfId="4" xr:uid="{00000000-0005-0000-0000-000005000000}"/>
    <cellStyle name="Themenüberschrift" xfId="3" xr:uid="{00000000-0005-0000-0000-000006000000}"/>
    <cellStyle name="Währung" xfId="6" builtinId="4"/>
    <cellStyle name="Währung [0]" xfId="8" builtinId="7"/>
  </cellStyles>
  <dxfs count="192">
    <dxf>
      <font>
        <b/>
        <i val="0"/>
        <color rgb="FF00B050"/>
      </font>
    </dxf>
    <dxf>
      <font>
        <b/>
        <i val="0"/>
        <color rgb="FF00B050"/>
      </font>
    </dxf>
    <dxf>
      <font>
        <b/>
        <i val="0"/>
        <color rgb="FF00B050"/>
      </font>
    </dxf>
    <dxf>
      <font>
        <b/>
        <i val="0"/>
        <color rgb="FF00B050"/>
      </font>
    </dxf>
    <dxf>
      <fill>
        <patternFill>
          <bgColor rgb="FF00B0F0"/>
        </patternFill>
      </fill>
    </dxf>
    <dxf>
      <font>
        <b/>
        <i val="0"/>
        <color rgb="FF00B050"/>
      </font>
    </dxf>
    <dxf>
      <font>
        <b/>
        <i val="0"/>
        <color rgb="FF00B050"/>
      </font>
    </dxf>
    <dxf>
      <font>
        <b/>
        <i val="0"/>
        <color rgb="FF00B050"/>
      </font>
    </dxf>
    <dxf>
      <font>
        <b/>
        <i val="0"/>
        <color rgb="FF00B050"/>
      </font>
    </dxf>
    <dxf>
      <fill>
        <patternFill>
          <bgColor rgb="FF00B0F0"/>
        </patternFill>
      </fill>
    </dxf>
    <dxf>
      <font>
        <color rgb="FF00B050"/>
      </font>
    </dxf>
    <dxf>
      <font>
        <color rgb="FF00B050"/>
      </font>
    </dxf>
    <dxf>
      <font>
        <color rgb="FF00B050"/>
      </font>
    </dxf>
    <dxf>
      <font>
        <b val="0"/>
        <i val="0"/>
        <color rgb="FF00B050"/>
      </font>
    </dxf>
    <dxf>
      <font>
        <b val="0"/>
        <i val="0"/>
        <color rgb="FF00B050"/>
      </font>
    </dxf>
    <dxf>
      <font>
        <b val="0"/>
        <i val="0"/>
        <color rgb="FF00B050"/>
      </font>
    </dxf>
    <dxf>
      <font>
        <b val="0"/>
        <i val="0"/>
        <color rgb="FF00B050"/>
      </font>
    </dxf>
    <dxf>
      <font>
        <b val="0"/>
        <i val="0"/>
        <color rgb="FF00B050"/>
      </font>
    </dxf>
    <dxf>
      <font>
        <b val="0"/>
        <i val="0"/>
        <strike val="0"/>
        <condense val="0"/>
        <extend val="0"/>
        <outline val="0"/>
        <shadow val="0"/>
        <u val="none"/>
        <vertAlign val="baseline"/>
        <sz val="11"/>
        <color auto="1"/>
        <name val="Calibri"/>
        <scheme val="minor"/>
      </font>
      <numFmt numFmtId="3" formatCode="#,##0"/>
      <fill>
        <patternFill patternType="none">
          <fgColor indexed="64"/>
          <bgColor indexed="65"/>
        </patternFill>
      </fill>
      <border diagonalUp="0" diagonalDown="0">
        <left style="thin">
          <color theme="0" tint="-0.34998626667073579"/>
        </left>
        <right/>
        <top style="thin">
          <color theme="0" tint="-0.34998626667073579"/>
        </top>
        <bottom style="thin">
          <color theme="0" tint="-0.34998626667073579"/>
        </bottom>
        <vertical/>
        <horizontal/>
      </border>
      <protection locked="0" hidden="0"/>
    </dxf>
    <dxf>
      <font>
        <b val="0"/>
        <i val="0"/>
        <strike val="0"/>
        <condense val="0"/>
        <extend val="0"/>
        <outline val="0"/>
        <shadow val="0"/>
        <u val="none"/>
        <vertAlign val="baseline"/>
        <sz val="11"/>
        <color auto="1"/>
        <name val="Calibri"/>
        <scheme val="minor"/>
      </font>
      <numFmt numFmtId="3" formatCode="#,##0"/>
      <fill>
        <patternFill patternType="none">
          <fgColor indexed="64"/>
          <bgColor indexed="65"/>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left/>
        <right style="thin">
          <color theme="0" tint="-0.34998626667073579"/>
        </right>
        <top style="thin">
          <color theme="0" tint="-0.34998626667073579"/>
        </top>
        <bottom style="thin">
          <color theme="0" tint="-0.34998626667073579"/>
        </bottom>
        <vertical/>
        <horizontal/>
      </border>
      <protection locked="0" hidden="0"/>
    </dxf>
    <dxf>
      <border outline="0">
        <top style="thin">
          <color theme="0" tint="-0.34998626667073579"/>
        </top>
      </border>
    </dxf>
    <dxf>
      <border outline="0">
        <left style="thin">
          <color theme="0" tint="-0.34998626667073579"/>
        </left>
        <right style="thin">
          <color theme="0" tint="-0.34998626667073579"/>
        </right>
        <top style="thin">
          <color theme="0" tint="-0.34998626667073579"/>
        </top>
        <bottom style="thin">
          <color theme="0" tint="-0.34998626667073579"/>
        </bottom>
      </border>
    </dxf>
    <dxf>
      <protection locked="0" hidden="0"/>
    </dxf>
    <dxf>
      <border outline="0">
        <bottom style="thin">
          <color theme="0" tint="-0.34998626667073579"/>
        </bottom>
      </border>
    </dxf>
    <dxf>
      <protection locked="0" hidden="0"/>
    </dxf>
    <dxf>
      <font>
        <b/>
        <i val="0"/>
        <color rgb="FF00B050"/>
      </font>
    </dxf>
    <dxf>
      <font>
        <b/>
        <i val="0"/>
        <color theme="0"/>
      </font>
      <fill>
        <patternFill>
          <bgColor rgb="FF00B050"/>
        </patternFill>
      </fill>
    </dxf>
    <dxf>
      <font>
        <color theme="1"/>
      </font>
      <fill>
        <patternFill>
          <bgColor theme="3" tint="0.79998168889431442"/>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border>
    </dxf>
    <dxf>
      <font>
        <b/>
        <i val="0"/>
        <color rgb="FF00B050"/>
      </font>
    </dxf>
    <dxf>
      <font>
        <b/>
        <i val="0"/>
        <color rgb="FF00B050"/>
      </font>
    </dxf>
    <dxf>
      <font>
        <b/>
        <i val="0"/>
        <color auto="1"/>
      </font>
    </dxf>
    <dxf>
      <font>
        <b/>
        <i val="0"/>
        <color rgb="FF00B050"/>
      </font>
    </dxf>
    <dxf>
      <font>
        <b/>
        <i val="0"/>
        <color rgb="FF00B050"/>
      </font>
    </dxf>
    <dxf>
      <font>
        <color rgb="FF00B050"/>
      </font>
    </dxf>
    <dxf>
      <font>
        <color rgb="FFFF0000"/>
      </font>
    </dxf>
    <dxf>
      <font>
        <color rgb="FFFF0000"/>
      </font>
    </dxf>
    <dxf>
      <font>
        <color rgb="FF00B050"/>
      </font>
    </dxf>
    <dxf>
      <font>
        <color rgb="FF00B050"/>
      </font>
    </dxf>
    <dxf>
      <font>
        <color rgb="FFFF0000"/>
      </font>
    </dxf>
    <dxf>
      <font>
        <color auto="1"/>
      </font>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ont>
        <b/>
        <i val="0"/>
        <color rgb="FF00B050"/>
      </font>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ont>
        <b/>
        <i val="0"/>
        <color rgb="FF00B050"/>
      </font>
    </dxf>
    <dxf>
      <fill>
        <patternFill>
          <bgColor rgb="FF00B050"/>
        </patternFill>
      </fill>
    </dxf>
    <dxf>
      <fill>
        <patternFill>
          <bgColor rgb="FFFF0000"/>
        </patternFill>
      </fill>
    </dxf>
    <dxf>
      <fill>
        <patternFill>
          <bgColor rgb="FFFFFF00"/>
        </patternFill>
      </fill>
    </dxf>
    <dxf>
      <font>
        <b/>
        <i val="0"/>
        <color rgb="FF00B050"/>
      </font>
    </dxf>
    <dxf>
      <font>
        <b/>
        <i val="0"/>
        <color rgb="FF00B050"/>
      </font>
    </dxf>
    <dxf>
      <font>
        <b/>
        <i val="0"/>
        <color rgb="FF00B050"/>
      </font>
    </dxf>
    <dxf>
      <font>
        <b/>
        <i val="0"/>
        <color rgb="FF00B050"/>
      </font>
      <fill>
        <patternFill patternType="solid">
          <bgColor theme="6" tint="0.79998168889431442"/>
        </patternFill>
      </fill>
    </dxf>
    <dxf>
      <font>
        <b/>
        <i val="0"/>
        <color rgb="FF00B050"/>
      </font>
      <fill>
        <patternFill patternType="solid">
          <bgColor theme="6" tint="0.79998168889431442"/>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ont>
        <color rgb="FFFF0000"/>
      </font>
    </dxf>
    <dxf>
      <font>
        <color rgb="FF00B050"/>
      </font>
    </dxf>
    <dxf>
      <font>
        <color rgb="FF00B050"/>
      </font>
    </dxf>
    <dxf>
      <font>
        <color rgb="FFFF0000"/>
      </font>
    </dxf>
    <dxf>
      <font>
        <color rgb="FFFF0000"/>
      </font>
    </dxf>
    <dxf>
      <font>
        <color rgb="FF00B050"/>
      </font>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FF00"/>
        </patternFill>
      </fill>
    </dxf>
    <dxf>
      <font>
        <b/>
        <i val="0"/>
        <color rgb="FF00B050"/>
      </font>
    </dxf>
    <dxf>
      <font>
        <b/>
        <i val="0"/>
        <color rgb="FF00B050"/>
      </font>
    </dxf>
    <dxf>
      <fill>
        <patternFill>
          <bgColor rgb="FF92D050"/>
        </patternFill>
      </fill>
    </dxf>
    <dxf>
      <fill>
        <patternFill>
          <bgColor rgb="FF92D050"/>
        </patternFill>
      </fill>
    </dxf>
    <dxf>
      <fill>
        <patternFill>
          <bgColor rgb="FF92D050"/>
        </patternFill>
      </fill>
    </dxf>
    <dxf>
      <fill>
        <patternFill>
          <bgColor rgb="FF92D050"/>
        </patternFill>
      </fill>
    </dxf>
    <dxf>
      <font>
        <b/>
        <i val="0"/>
        <color rgb="FF00B050"/>
      </font>
    </dxf>
    <dxf>
      <font>
        <b/>
        <i val="0"/>
        <color rgb="FFFF0000"/>
      </font>
    </dxf>
    <dxf>
      <font>
        <b/>
        <i val="0"/>
        <color rgb="FFFF0000"/>
      </font>
    </dxf>
    <dxf>
      <font>
        <color rgb="FF00B050"/>
      </font>
    </dxf>
    <dxf>
      <font>
        <color rgb="FFFF0000"/>
      </font>
    </dxf>
    <dxf>
      <font>
        <color rgb="FF00B050"/>
      </font>
    </dxf>
    <dxf>
      <font>
        <color rgb="FFFF0000"/>
      </font>
    </dxf>
    <dxf>
      <font>
        <color rgb="FFFF0000"/>
      </font>
    </dxf>
    <dxf>
      <font>
        <color rgb="FF00B050"/>
      </font>
    </dxf>
    <dxf>
      <font>
        <color rgb="FF00B050"/>
      </font>
    </dxf>
    <dxf>
      <font>
        <color rgb="FFFF0000"/>
      </font>
    </dxf>
    <dxf>
      <font>
        <color rgb="FFFF0000"/>
      </font>
    </dxf>
    <dxf>
      <font>
        <color rgb="FF00B050"/>
      </font>
    </dxf>
    <dxf>
      <font>
        <color rgb="FF00B050"/>
      </font>
    </dxf>
    <dxf>
      <font>
        <color rgb="FFFF0000"/>
      </font>
    </dxf>
    <dxf>
      <font>
        <color rgb="FFFF0000"/>
      </font>
    </dxf>
    <dxf>
      <font>
        <color rgb="FF00B050"/>
      </font>
    </dxf>
    <dxf>
      <font>
        <color rgb="FFFF0000"/>
      </font>
    </dxf>
    <dxf>
      <font>
        <color rgb="FF00B050"/>
      </font>
    </dxf>
    <dxf>
      <font>
        <color rgb="FF00B050"/>
      </font>
    </dxf>
    <dxf>
      <font>
        <color rgb="FFFF0000"/>
      </font>
    </dxf>
    <dxf>
      <font>
        <color rgb="FFFF0000"/>
      </font>
    </dxf>
    <dxf>
      <font>
        <color rgb="FF00B050"/>
      </font>
    </dxf>
    <dxf>
      <font>
        <color rgb="FF00B050"/>
      </font>
    </dxf>
    <dxf>
      <font>
        <color rgb="FFFF0000"/>
      </font>
    </dxf>
    <dxf>
      <font>
        <color rgb="FFFF0000"/>
      </font>
    </dxf>
    <dxf>
      <font>
        <color rgb="FF00B050"/>
      </font>
    </dxf>
    <dxf>
      <font>
        <color rgb="FFFF0000"/>
      </font>
    </dxf>
    <dxf>
      <font>
        <color rgb="FF00B050"/>
      </font>
    </dxf>
    <dxf>
      <font>
        <color rgb="FF00B050"/>
      </font>
    </dxf>
    <dxf>
      <font>
        <color rgb="FF00B050"/>
      </font>
    </dxf>
    <dxf>
      <font>
        <color rgb="FFFF0000"/>
      </font>
    </dxf>
    <dxf>
      <font>
        <color rgb="FF00B050"/>
      </font>
    </dxf>
    <dxf>
      <font>
        <color rgb="FFFF0000"/>
      </font>
    </dxf>
    <dxf>
      <font>
        <color rgb="FF00B050"/>
      </font>
    </dxf>
    <dxf>
      <font>
        <color rgb="FFFF0000"/>
      </font>
    </dxf>
    <dxf>
      <font>
        <color rgb="FFFF0000"/>
      </font>
    </dxf>
    <dxf>
      <font>
        <color rgb="FF00B050"/>
      </font>
    </dxf>
    <dxf>
      <font>
        <b/>
        <i val="0"/>
        <color rgb="FFFF0000"/>
      </font>
      <fill>
        <patternFill patternType="solid">
          <bgColor theme="6" tint="0.79998168889431442"/>
        </patternFill>
      </fill>
    </dxf>
    <dxf>
      <font>
        <b/>
        <i val="0"/>
        <color rgb="FF00B050"/>
      </font>
      <fill>
        <patternFill patternType="solid">
          <bgColor theme="6" tint="0.79998168889431442"/>
        </patternFill>
      </fill>
    </dxf>
    <dxf>
      <font>
        <b/>
        <i val="0"/>
        <color rgb="FF00B050"/>
      </font>
    </dxf>
    <dxf>
      <font>
        <b/>
        <i val="0"/>
        <color rgb="FF00B050"/>
      </font>
    </dxf>
    <dxf>
      <font>
        <b/>
        <i val="0"/>
        <color rgb="FF00B050"/>
      </font>
    </dxf>
    <dxf>
      <font>
        <b/>
        <i val="0"/>
        <color rgb="FF00B050"/>
      </font>
    </dxf>
    <dxf>
      <font>
        <b/>
        <i val="0"/>
        <color rgb="FF00B050"/>
      </font>
      <fill>
        <patternFill>
          <bgColor theme="6" tint="0.79998168889431442"/>
        </patternFill>
      </fill>
    </dxf>
    <dxf>
      <font>
        <b/>
        <i val="0"/>
        <color rgb="FFFF0000"/>
      </font>
      <fill>
        <patternFill>
          <bgColor theme="6" tint="0.79998168889431442"/>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i val="0"/>
        <color rgb="FF00B050"/>
      </font>
    </dxf>
    <dxf>
      <font>
        <b/>
        <i val="0"/>
        <color rgb="FF00B050"/>
      </font>
    </dxf>
    <dxf>
      <fill>
        <patternFill>
          <bgColor rgb="FFFF0000"/>
        </patternFill>
      </fill>
    </dxf>
    <dxf>
      <fill>
        <patternFill>
          <bgColor rgb="FF00B050"/>
        </patternFill>
      </fill>
    </dxf>
    <dxf>
      <font>
        <color auto="1"/>
      </font>
    </dxf>
    <dxf>
      <font>
        <color rgb="FFFF0000"/>
      </font>
    </dxf>
    <dxf>
      <font>
        <b/>
        <i val="0"/>
        <color rgb="FF00B050"/>
      </font>
    </dxf>
    <dxf>
      <font>
        <color rgb="FFFF0000"/>
      </font>
    </dxf>
    <dxf>
      <font>
        <b/>
        <i val="0"/>
        <color rgb="FF00B05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FF0000"/>
      </font>
    </dxf>
    <dxf>
      <fill>
        <patternFill>
          <bgColor rgb="FFFF0000"/>
        </patternFill>
      </fill>
    </dxf>
    <dxf>
      <fill>
        <patternFill>
          <bgColor rgb="FF00B050"/>
        </patternFill>
      </fill>
    </dxf>
    <dxf>
      <fill>
        <patternFill patternType="none">
          <bgColor auto="1"/>
        </patternFill>
      </fill>
    </dxf>
    <dxf>
      <fill>
        <patternFill>
          <bgColor rgb="FFFF0000"/>
        </patternFill>
      </fill>
    </dxf>
    <dxf>
      <fill>
        <patternFill>
          <bgColor rgb="FF00B050"/>
        </patternFill>
      </fill>
    </dxf>
    <dxf>
      <fill>
        <patternFill patternType="none">
          <bgColor auto="1"/>
        </patternFill>
      </fill>
    </dxf>
    <dxf>
      <font>
        <b/>
        <i val="0"/>
        <color rgb="FF00B050"/>
      </font>
    </dxf>
    <dxf>
      <font>
        <b val="0"/>
        <i val="0"/>
        <color rgb="FFFF0000"/>
      </font>
    </dxf>
    <dxf>
      <font>
        <b/>
        <i val="0"/>
        <color rgb="FF00B050"/>
      </font>
      <fill>
        <patternFill patternType="none">
          <bgColor auto="1"/>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00B050"/>
        </patternFill>
      </fill>
    </dxf>
    <dxf>
      <font>
        <color auto="1"/>
      </font>
    </dxf>
    <dxf>
      <fill>
        <patternFill>
          <bgColor rgb="FF00B050"/>
        </patternFill>
      </fill>
    </dxf>
    <dxf>
      <fill>
        <patternFill>
          <bgColor rgb="FFFF0000"/>
        </patternFill>
      </fill>
    </dxf>
    <dxf>
      <fill>
        <patternFill>
          <bgColor theme="0"/>
        </patternFill>
      </fill>
    </dxf>
    <dxf>
      <font>
        <color rgb="FFFF0000"/>
      </font>
    </dxf>
    <dxf>
      <font>
        <b/>
        <i val="0"/>
        <color rgb="FF00B050"/>
      </font>
    </dxf>
    <dxf>
      <font>
        <color rgb="FFFF0000"/>
      </font>
    </dxf>
    <dxf>
      <font>
        <b/>
        <i val="0"/>
        <color rgb="FF00B050"/>
      </font>
    </dxf>
    <dxf>
      <font>
        <color theme="1"/>
      </font>
    </dxf>
    <dxf>
      <fill>
        <patternFill patternType="solid">
          <bgColor rgb="FF00B0F0"/>
        </patternFill>
      </fill>
    </dxf>
    <dxf>
      <fill>
        <patternFill>
          <bgColor theme="0"/>
        </patternFill>
      </fill>
    </dxf>
    <dxf>
      <font>
        <color rgb="FFFF0000"/>
      </font>
    </dxf>
    <dxf>
      <font>
        <b/>
        <i val="0"/>
        <color rgb="FF00B050"/>
      </font>
    </dxf>
  </dxfs>
  <tableStyles count="0" defaultTableStyle="TableStyleMedium2" defaultPivotStyle="PivotStyleLight16"/>
  <colors>
    <mruColors>
      <color rgb="FFBF0000"/>
      <color rgb="FF008080"/>
      <color rgb="FFFFFFCC"/>
      <color rgb="FF007373"/>
      <color rgb="FFF7F5E7"/>
      <color rgb="FF006666"/>
      <color rgb="FF0049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'10_Diagramme'!$G$141</c:f>
              <c:strCache>
                <c:ptCount val="1"/>
                <c:pt idx="0">
                  <c:v>Jan</c:v>
                </c:pt>
              </c:strCache>
            </c:strRef>
          </c:tx>
          <c:spPr>
            <a:solidFill>
              <a:schemeClr val="accent1"/>
            </a:solidFill>
            <a:ln>
              <a:noFill/>
            </a:ln>
            <a:effectLst/>
          </c:spPr>
          <c:invertIfNegative val="0"/>
          <c:cat>
            <c:strRef>
              <c:f>'10_Diagramme'!$H$140:$J$140</c:f>
              <c:strCache>
                <c:ptCount val="3"/>
                <c:pt idx="0">
                  <c:v>Produkt 1</c:v>
                </c:pt>
                <c:pt idx="1">
                  <c:v>Produkt 2</c:v>
                </c:pt>
                <c:pt idx="2">
                  <c:v>Produkt 3</c:v>
                </c:pt>
              </c:strCache>
            </c:strRef>
          </c:cat>
          <c:val>
            <c:numRef>
              <c:f>'10_Diagramme'!$H$141:$J$141</c:f>
              <c:numCache>
                <c:formatCode>#,##0\ "€"</c:formatCode>
                <c:ptCount val="3"/>
                <c:pt idx="0">
                  <c:v>1958</c:v>
                </c:pt>
                <c:pt idx="1">
                  <c:v>2738</c:v>
                </c:pt>
                <c:pt idx="2">
                  <c:v>2928</c:v>
                </c:pt>
              </c:numCache>
            </c:numRef>
          </c:val>
          <c:extLst>
            <c:ext xmlns:c16="http://schemas.microsoft.com/office/drawing/2014/chart" uri="{C3380CC4-5D6E-409C-BE32-E72D297353CC}">
              <c16:uniqueId val="{00000000-8B12-4519-BDAB-F567B641BB0C}"/>
            </c:ext>
          </c:extLst>
        </c:ser>
        <c:ser>
          <c:idx val="1"/>
          <c:order val="1"/>
          <c:tx>
            <c:strRef>
              <c:f>'10_Diagramme'!$G$142</c:f>
              <c:strCache>
                <c:ptCount val="1"/>
                <c:pt idx="0">
                  <c:v>Feb</c:v>
                </c:pt>
              </c:strCache>
            </c:strRef>
          </c:tx>
          <c:spPr>
            <a:solidFill>
              <a:schemeClr val="accent2"/>
            </a:solidFill>
            <a:ln>
              <a:noFill/>
            </a:ln>
            <a:effectLst/>
          </c:spPr>
          <c:invertIfNegative val="0"/>
          <c:cat>
            <c:strRef>
              <c:f>'10_Diagramme'!$H$140:$J$140</c:f>
              <c:strCache>
                <c:ptCount val="3"/>
                <c:pt idx="0">
                  <c:v>Produkt 1</c:v>
                </c:pt>
                <c:pt idx="1">
                  <c:v>Produkt 2</c:v>
                </c:pt>
                <c:pt idx="2">
                  <c:v>Produkt 3</c:v>
                </c:pt>
              </c:strCache>
            </c:strRef>
          </c:cat>
          <c:val>
            <c:numRef>
              <c:f>'10_Diagramme'!$H$142:$J$142</c:f>
              <c:numCache>
                <c:formatCode>#,##0\ "€"</c:formatCode>
                <c:ptCount val="3"/>
                <c:pt idx="0">
                  <c:v>2242</c:v>
                </c:pt>
                <c:pt idx="1">
                  <c:v>3515</c:v>
                </c:pt>
                <c:pt idx="2">
                  <c:v>3778</c:v>
                </c:pt>
              </c:numCache>
            </c:numRef>
          </c:val>
          <c:extLst>
            <c:ext xmlns:c16="http://schemas.microsoft.com/office/drawing/2014/chart" uri="{C3380CC4-5D6E-409C-BE32-E72D297353CC}">
              <c16:uniqueId val="{00000001-8B12-4519-BDAB-F567B641BB0C}"/>
            </c:ext>
          </c:extLst>
        </c:ser>
        <c:ser>
          <c:idx val="2"/>
          <c:order val="2"/>
          <c:tx>
            <c:strRef>
              <c:f>'10_Diagramme'!$G$143</c:f>
              <c:strCache>
                <c:ptCount val="1"/>
                <c:pt idx="0">
                  <c:v>Mär</c:v>
                </c:pt>
              </c:strCache>
            </c:strRef>
          </c:tx>
          <c:spPr>
            <a:solidFill>
              <a:schemeClr val="accent3"/>
            </a:solidFill>
            <a:ln>
              <a:noFill/>
            </a:ln>
            <a:effectLst/>
          </c:spPr>
          <c:invertIfNegative val="0"/>
          <c:cat>
            <c:strRef>
              <c:f>'10_Diagramme'!$H$140:$J$140</c:f>
              <c:strCache>
                <c:ptCount val="3"/>
                <c:pt idx="0">
                  <c:v>Produkt 1</c:v>
                </c:pt>
                <c:pt idx="1">
                  <c:v>Produkt 2</c:v>
                </c:pt>
                <c:pt idx="2">
                  <c:v>Produkt 3</c:v>
                </c:pt>
              </c:strCache>
            </c:strRef>
          </c:cat>
          <c:val>
            <c:numRef>
              <c:f>'10_Diagramme'!$H$143:$J$143</c:f>
              <c:numCache>
                <c:formatCode>#,##0\ "€"</c:formatCode>
                <c:ptCount val="3"/>
                <c:pt idx="0">
                  <c:v>6000</c:v>
                </c:pt>
                <c:pt idx="1">
                  <c:v>3155</c:v>
                </c:pt>
                <c:pt idx="2">
                  <c:v>3424</c:v>
                </c:pt>
              </c:numCache>
            </c:numRef>
          </c:val>
          <c:extLst>
            <c:ext xmlns:c16="http://schemas.microsoft.com/office/drawing/2014/chart" uri="{C3380CC4-5D6E-409C-BE32-E72D297353CC}">
              <c16:uniqueId val="{00000002-8B12-4519-BDAB-F567B641BB0C}"/>
            </c:ext>
          </c:extLst>
        </c:ser>
        <c:dLbls>
          <c:showLegendKey val="0"/>
          <c:showVal val="0"/>
          <c:showCatName val="0"/>
          <c:showSerName val="0"/>
          <c:showPercent val="0"/>
          <c:showBubbleSize val="0"/>
        </c:dLbls>
        <c:gapWidth val="219"/>
        <c:overlap val="-27"/>
        <c:axId val="528837328"/>
        <c:axId val="528840464"/>
      </c:barChart>
      <c:catAx>
        <c:axId val="52883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0464"/>
        <c:crosses val="autoZero"/>
        <c:auto val="1"/>
        <c:lblAlgn val="ctr"/>
        <c:lblOffset val="100"/>
        <c:noMultiLvlLbl val="0"/>
      </c:catAx>
      <c:valAx>
        <c:axId val="528840464"/>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3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'10_Diagramme'!$D$237</c:f>
              <c:strCache>
                <c:ptCount val="1"/>
                <c:pt idx="0">
                  <c:v>Jan</c:v>
                </c:pt>
              </c:strCache>
            </c:strRef>
          </c:tx>
          <c:spPr>
            <a:solidFill>
              <a:schemeClr val="accent1"/>
            </a:solidFill>
            <a:ln>
              <a:noFill/>
            </a:ln>
            <a:effectLst/>
          </c:spPr>
          <c:invertIfNegative val="0"/>
          <c:cat>
            <c:strRef>
              <c:f>'10_Diagramme'!$E$236:$G$236</c:f>
              <c:strCache>
                <c:ptCount val="3"/>
                <c:pt idx="0">
                  <c:v>Produkt 1</c:v>
                </c:pt>
                <c:pt idx="1">
                  <c:v>Produkt 2</c:v>
                </c:pt>
                <c:pt idx="2">
                  <c:v>Produkt 3</c:v>
                </c:pt>
              </c:strCache>
            </c:strRef>
          </c:cat>
          <c:val>
            <c:numRef>
              <c:f>'10_Diagramme'!$E$237:$G$237</c:f>
              <c:numCache>
                <c:formatCode>#,##0\ "€"</c:formatCode>
                <c:ptCount val="3"/>
                <c:pt idx="0">
                  <c:v>1958</c:v>
                </c:pt>
                <c:pt idx="1">
                  <c:v>2738</c:v>
                </c:pt>
                <c:pt idx="2">
                  <c:v>2928</c:v>
                </c:pt>
              </c:numCache>
            </c:numRef>
          </c:val>
          <c:extLst>
            <c:ext xmlns:c16="http://schemas.microsoft.com/office/drawing/2014/chart" uri="{C3380CC4-5D6E-409C-BE32-E72D297353CC}">
              <c16:uniqueId val="{00000000-555A-425E-BDC2-DC661B13391E}"/>
            </c:ext>
          </c:extLst>
        </c:ser>
        <c:ser>
          <c:idx val="1"/>
          <c:order val="1"/>
          <c:tx>
            <c:strRef>
              <c:f>'10_Diagramme'!$D$238</c:f>
              <c:strCache>
                <c:ptCount val="1"/>
                <c:pt idx="0">
                  <c:v>Feb</c:v>
                </c:pt>
              </c:strCache>
            </c:strRef>
          </c:tx>
          <c:spPr>
            <a:solidFill>
              <a:schemeClr val="accent2"/>
            </a:solidFill>
            <a:ln>
              <a:noFill/>
            </a:ln>
            <a:effectLst/>
          </c:spPr>
          <c:invertIfNegative val="0"/>
          <c:cat>
            <c:strRef>
              <c:f>'10_Diagramme'!$E$236:$G$236</c:f>
              <c:strCache>
                <c:ptCount val="3"/>
                <c:pt idx="0">
                  <c:v>Produkt 1</c:v>
                </c:pt>
                <c:pt idx="1">
                  <c:v>Produkt 2</c:v>
                </c:pt>
                <c:pt idx="2">
                  <c:v>Produkt 3</c:v>
                </c:pt>
              </c:strCache>
            </c:strRef>
          </c:cat>
          <c:val>
            <c:numRef>
              <c:f>'10_Diagramme'!$E$238:$G$238</c:f>
              <c:numCache>
                <c:formatCode>#,##0\ "€"</c:formatCode>
                <c:ptCount val="3"/>
                <c:pt idx="0">
                  <c:v>2242</c:v>
                </c:pt>
                <c:pt idx="1">
                  <c:v>3515</c:v>
                </c:pt>
                <c:pt idx="2">
                  <c:v>3778</c:v>
                </c:pt>
              </c:numCache>
            </c:numRef>
          </c:val>
          <c:extLst>
            <c:ext xmlns:c16="http://schemas.microsoft.com/office/drawing/2014/chart" uri="{C3380CC4-5D6E-409C-BE32-E72D297353CC}">
              <c16:uniqueId val="{00000001-555A-425E-BDC2-DC661B13391E}"/>
            </c:ext>
          </c:extLst>
        </c:ser>
        <c:ser>
          <c:idx val="2"/>
          <c:order val="2"/>
          <c:tx>
            <c:strRef>
              <c:f>'10_Diagramme'!$D$239</c:f>
              <c:strCache>
                <c:ptCount val="1"/>
                <c:pt idx="0">
                  <c:v>Mär</c:v>
                </c:pt>
              </c:strCache>
            </c:strRef>
          </c:tx>
          <c:spPr>
            <a:solidFill>
              <a:schemeClr val="accent3"/>
            </a:solidFill>
            <a:ln>
              <a:noFill/>
            </a:ln>
            <a:effectLst/>
          </c:spPr>
          <c:invertIfNegative val="0"/>
          <c:cat>
            <c:strRef>
              <c:f>'10_Diagramme'!$E$236:$G$236</c:f>
              <c:strCache>
                <c:ptCount val="3"/>
                <c:pt idx="0">
                  <c:v>Produkt 1</c:v>
                </c:pt>
                <c:pt idx="1">
                  <c:v>Produkt 2</c:v>
                </c:pt>
                <c:pt idx="2">
                  <c:v>Produkt 3</c:v>
                </c:pt>
              </c:strCache>
            </c:strRef>
          </c:cat>
          <c:val>
            <c:numRef>
              <c:f>'10_Diagramme'!$E$239:$G$239</c:f>
              <c:numCache>
                <c:formatCode>#,##0\ "€"</c:formatCode>
                <c:ptCount val="3"/>
                <c:pt idx="0">
                  <c:v>1000</c:v>
                </c:pt>
                <c:pt idx="1">
                  <c:v>3155</c:v>
                </c:pt>
                <c:pt idx="2">
                  <c:v>3424</c:v>
                </c:pt>
              </c:numCache>
            </c:numRef>
          </c:val>
          <c:extLst>
            <c:ext xmlns:c16="http://schemas.microsoft.com/office/drawing/2014/chart" uri="{C3380CC4-5D6E-409C-BE32-E72D297353CC}">
              <c16:uniqueId val="{00000002-555A-425E-BDC2-DC661B13391E}"/>
            </c:ext>
          </c:extLst>
        </c:ser>
        <c:dLbls>
          <c:showLegendKey val="0"/>
          <c:showVal val="0"/>
          <c:showCatName val="0"/>
          <c:showSerName val="0"/>
          <c:showPercent val="0"/>
          <c:showBubbleSize val="0"/>
        </c:dLbls>
        <c:gapWidth val="219"/>
        <c:axId val="528842032"/>
        <c:axId val="528840072"/>
      </c:barChart>
      <c:catAx>
        <c:axId val="52884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0072"/>
        <c:crosses val="autoZero"/>
        <c:auto val="1"/>
        <c:lblAlgn val="ctr"/>
        <c:lblOffset val="100"/>
        <c:noMultiLvlLbl val="0"/>
      </c:catAx>
      <c:valAx>
        <c:axId val="52884007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'10_Diagramme'!$G$358</c:f>
              <c:strCache>
                <c:ptCount val="1"/>
                <c:pt idx="0">
                  <c:v>Jan</c:v>
                </c:pt>
              </c:strCache>
            </c:strRef>
          </c:tx>
          <c:spPr>
            <a:solidFill>
              <a:schemeClr val="accent1"/>
            </a:solidFill>
            <a:ln>
              <a:noFill/>
            </a:ln>
            <a:effectLst/>
          </c:spPr>
          <c:invertIfNegative val="0"/>
          <c:cat>
            <c:strRef>
              <c:f>'10_Diagramme'!$H$357:$J$357</c:f>
              <c:strCache>
                <c:ptCount val="3"/>
                <c:pt idx="0">
                  <c:v>Produkt 1</c:v>
                </c:pt>
                <c:pt idx="1">
                  <c:v>Produkt 2</c:v>
                </c:pt>
                <c:pt idx="2">
                  <c:v>Produkt 3</c:v>
                </c:pt>
              </c:strCache>
            </c:strRef>
          </c:cat>
          <c:val>
            <c:numRef>
              <c:f>'10_Diagramme'!$H$358:$J$358</c:f>
              <c:numCache>
                <c:formatCode>#,##0\ "€"</c:formatCode>
                <c:ptCount val="3"/>
                <c:pt idx="0">
                  <c:v>100</c:v>
                </c:pt>
                <c:pt idx="1">
                  <c:v>2738</c:v>
                </c:pt>
                <c:pt idx="2">
                  <c:v>2928</c:v>
                </c:pt>
              </c:numCache>
            </c:numRef>
          </c:val>
          <c:extLst>
            <c:ext xmlns:c16="http://schemas.microsoft.com/office/drawing/2014/chart" uri="{C3380CC4-5D6E-409C-BE32-E72D297353CC}">
              <c16:uniqueId val="{00000000-78B0-4BBA-8270-159B0256CB4B}"/>
            </c:ext>
          </c:extLst>
        </c:ser>
        <c:ser>
          <c:idx val="1"/>
          <c:order val="1"/>
          <c:tx>
            <c:strRef>
              <c:f>'10_Diagramme'!$G$359</c:f>
              <c:strCache>
                <c:ptCount val="1"/>
                <c:pt idx="0">
                  <c:v>Feb</c:v>
                </c:pt>
              </c:strCache>
            </c:strRef>
          </c:tx>
          <c:spPr>
            <a:solidFill>
              <a:schemeClr val="accent2"/>
            </a:solidFill>
            <a:ln>
              <a:noFill/>
            </a:ln>
            <a:effectLst/>
          </c:spPr>
          <c:invertIfNegative val="0"/>
          <c:cat>
            <c:strRef>
              <c:f>'10_Diagramme'!$H$357:$J$357</c:f>
              <c:strCache>
                <c:ptCount val="3"/>
                <c:pt idx="0">
                  <c:v>Produkt 1</c:v>
                </c:pt>
                <c:pt idx="1">
                  <c:v>Produkt 2</c:v>
                </c:pt>
                <c:pt idx="2">
                  <c:v>Produkt 3</c:v>
                </c:pt>
              </c:strCache>
            </c:strRef>
          </c:cat>
          <c:val>
            <c:numRef>
              <c:f>'10_Diagramme'!$H$359:$J$359</c:f>
              <c:numCache>
                <c:formatCode>#,##0\ "€"</c:formatCode>
                <c:ptCount val="3"/>
                <c:pt idx="0">
                  <c:v>2242</c:v>
                </c:pt>
                <c:pt idx="1">
                  <c:v>3515</c:v>
                </c:pt>
                <c:pt idx="2">
                  <c:v>3778</c:v>
                </c:pt>
              </c:numCache>
            </c:numRef>
          </c:val>
          <c:extLst>
            <c:ext xmlns:c16="http://schemas.microsoft.com/office/drawing/2014/chart" uri="{C3380CC4-5D6E-409C-BE32-E72D297353CC}">
              <c16:uniqueId val="{00000001-78B0-4BBA-8270-159B0256CB4B}"/>
            </c:ext>
          </c:extLst>
        </c:ser>
        <c:ser>
          <c:idx val="2"/>
          <c:order val="2"/>
          <c:tx>
            <c:strRef>
              <c:f>'10_Diagramme'!$G$360</c:f>
              <c:strCache>
                <c:ptCount val="1"/>
                <c:pt idx="0">
                  <c:v>Mär</c:v>
                </c:pt>
              </c:strCache>
            </c:strRef>
          </c:tx>
          <c:spPr>
            <a:solidFill>
              <a:schemeClr val="accent3"/>
            </a:solidFill>
            <a:ln>
              <a:noFill/>
            </a:ln>
            <a:effectLst/>
          </c:spPr>
          <c:invertIfNegative val="0"/>
          <c:cat>
            <c:strRef>
              <c:f>'10_Diagramme'!$H$357:$J$357</c:f>
              <c:strCache>
                <c:ptCount val="3"/>
                <c:pt idx="0">
                  <c:v>Produkt 1</c:v>
                </c:pt>
                <c:pt idx="1">
                  <c:v>Produkt 2</c:v>
                </c:pt>
                <c:pt idx="2">
                  <c:v>Produkt 3</c:v>
                </c:pt>
              </c:strCache>
            </c:strRef>
          </c:cat>
          <c:val>
            <c:numRef>
              <c:f>'10_Diagramme'!$H$360:$J$360</c:f>
              <c:numCache>
                <c:formatCode>#,##0\ "€"</c:formatCode>
                <c:ptCount val="3"/>
                <c:pt idx="0">
                  <c:v>6000</c:v>
                </c:pt>
                <c:pt idx="1">
                  <c:v>3155</c:v>
                </c:pt>
                <c:pt idx="2">
                  <c:v>3424</c:v>
                </c:pt>
              </c:numCache>
            </c:numRef>
          </c:val>
          <c:extLst>
            <c:ext xmlns:c16="http://schemas.microsoft.com/office/drawing/2014/chart" uri="{C3380CC4-5D6E-409C-BE32-E72D297353CC}">
              <c16:uniqueId val="{00000002-78B0-4BBA-8270-159B0256CB4B}"/>
            </c:ext>
          </c:extLst>
        </c:ser>
        <c:dLbls>
          <c:showLegendKey val="0"/>
          <c:showVal val="0"/>
          <c:showCatName val="0"/>
          <c:showSerName val="0"/>
          <c:showPercent val="0"/>
          <c:showBubbleSize val="0"/>
        </c:dLbls>
        <c:gapWidth val="219"/>
        <c:overlap val="-27"/>
        <c:axId val="528840856"/>
        <c:axId val="528832624"/>
      </c:barChart>
      <c:catAx>
        <c:axId val="528840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32624"/>
        <c:crosses val="autoZero"/>
        <c:auto val="1"/>
        <c:lblAlgn val="ctr"/>
        <c:lblOffset val="100"/>
        <c:noMultiLvlLbl val="0"/>
      </c:catAx>
      <c:valAx>
        <c:axId val="528832624"/>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Umsatzübersicht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'10_Diagramme'!$D$587</c:f>
              <c:strCache>
                <c:ptCount val="1"/>
                <c:pt idx="0">
                  <c:v>Produkt 1</c:v>
                </c:pt>
              </c:strCache>
            </c:strRef>
          </c:tx>
          <c:spPr>
            <a:solidFill>
              <a:schemeClr val="accent1"/>
            </a:solidFill>
            <a:ln>
              <a:noFill/>
            </a:ln>
            <a:effectLst/>
          </c:spPr>
          <c:invertIfNegative val="0"/>
          <c:cat>
            <c:strRef>
              <c:f>'10_Diagramme'!$C$588:$C$590</c:f>
              <c:strCache>
                <c:ptCount val="3"/>
                <c:pt idx="0">
                  <c:v>Jan</c:v>
                </c:pt>
                <c:pt idx="1">
                  <c:v>Feb</c:v>
                </c:pt>
                <c:pt idx="2">
                  <c:v>Mär</c:v>
                </c:pt>
              </c:strCache>
            </c:strRef>
          </c:cat>
          <c:val>
            <c:numRef>
              <c:f>'10_Diagramme'!$D$588:$D$590</c:f>
              <c:numCache>
                <c:formatCode>#,##0\ "€"</c:formatCode>
                <c:ptCount val="3"/>
                <c:pt idx="0">
                  <c:v>4512</c:v>
                </c:pt>
                <c:pt idx="1">
                  <c:v>2242</c:v>
                </c:pt>
                <c:pt idx="2">
                  <c:v>6000</c:v>
                </c:pt>
              </c:numCache>
            </c:numRef>
          </c:val>
          <c:extLst>
            <c:ext xmlns:c16="http://schemas.microsoft.com/office/drawing/2014/chart" uri="{C3380CC4-5D6E-409C-BE32-E72D297353CC}">
              <c16:uniqueId val="{00000000-84F3-45D8-A572-8FE619FA42B9}"/>
            </c:ext>
          </c:extLst>
        </c:ser>
        <c:ser>
          <c:idx val="1"/>
          <c:order val="1"/>
          <c:tx>
            <c:strRef>
              <c:f>'10_Diagramme'!$E$587</c:f>
              <c:strCache>
                <c:ptCount val="1"/>
                <c:pt idx="0">
                  <c:v>Produkt 2</c:v>
                </c:pt>
              </c:strCache>
            </c:strRef>
          </c:tx>
          <c:spPr>
            <a:solidFill>
              <a:schemeClr val="accent2"/>
            </a:solidFill>
            <a:ln>
              <a:noFill/>
            </a:ln>
            <a:effectLst/>
          </c:spPr>
          <c:invertIfNegative val="0"/>
          <c:cat>
            <c:strRef>
              <c:f>'10_Diagramme'!$C$588:$C$590</c:f>
              <c:strCache>
                <c:ptCount val="3"/>
                <c:pt idx="0">
                  <c:v>Jan</c:v>
                </c:pt>
                <c:pt idx="1">
                  <c:v>Feb</c:v>
                </c:pt>
                <c:pt idx="2">
                  <c:v>Mär</c:v>
                </c:pt>
              </c:strCache>
            </c:strRef>
          </c:cat>
          <c:val>
            <c:numRef>
              <c:f>'10_Diagramme'!$E$588:$E$590</c:f>
              <c:numCache>
                <c:formatCode>#,##0\ "€"</c:formatCode>
                <c:ptCount val="3"/>
                <c:pt idx="0">
                  <c:v>2738</c:v>
                </c:pt>
                <c:pt idx="1">
                  <c:v>3515</c:v>
                </c:pt>
                <c:pt idx="2">
                  <c:v>3155</c:v>
                </c:pt>
              </c:numCache>
            </c:numRef>
          </c:val>
          <c:extLst>
            <c:ext xmlns:c16="http://schemas.microsoft.com/office/drawing/2014/chart" uri="{C3380CC4-5D6E-409C-BE32-E72D297353CC}">
              <c16:uniqueId val="{00000001-84F3-45D8-A572-8FE619FA42B9}"/>
            </c:ext>
          </c:extLst>
        </c:ser>
        <c:ser>
          <c:idx val="2"/>
          <c:order val="2"/>
          <c:tx>
            <c:strRef>
              <c:f>'10_Diagramme'!$F$587</c:f>
              <c:strCache>
                <c:ptCount val="1"/>
                <c:pt idx="0">
                  <c:v>Produkt 3</c:v>
                </c:pt>
              </c:strCache>
            </c:strRef>
          </c:tx>
          <c:spPr>
            <a:solidFill>
              <a:schemeClr val="accent3"/>
            </a:solidFill>
            <a:ln>
              <a:noFill/>
            </a:ln>
            <a:effectLst/>
          </c:spPr>
          <c:invertIfNegative val="0"/>
          <c:cat>
            <c:strRef>
              <c:f>'10_Diagramme'!$C$588:$C$590</c:f>
              <c:strCache>
                <c:ptCount val="3"/>
                <c:pt idx="0">
                  <c:v>Jan</c:v>
                </c:pt>
                <c:pt idx="1">
                  <c:v>Feb</c:v>
                </c:pt>
                <c:pt idx="2">
                  <c:v>Mär</c:v>
                </c:pt>
              </c:strCache>
            </c:strRef>
          </c:cat>
          <c:val>
            <c:numRef>
              <c:f>'10_Diagramme'!$F$588:$F$590</c:f>
              <c:numCache>
                <c:formatCode>#,##0\ "€"</c:formatCode>
                <c:ptCount val="3"/>
                <c:pt idx="0">
                  <c:v>2928</c:v>
                </c:pt>
                <c:pt idx="1">
                  <c:v>3778</c:v>
                </c:pt>
                <c:pt idx="2">
                  <c:v>3424</c:v>
                </c:pt>
              </c:numCache>
            </c:numRef>
          </c:val>
          <c:extLst>
            <c:ext xmlns:c16="http://schemas.microsoft.com/office/drawing/2014/chart" uri="{C3380CC4-5D6E-409C-BE32-E72D297353CC}">
              <c16:uniqueId val="{00000002-84F3-45D8-A572-8FE619FA42B9}"/>
            </c:ext>
          </c:extLst>
        </c:ser>
        <c:dLbls>
          <c:showLegendKey val="0"/>
          <c:showVal val="0"/>
          <c:showCatName val="0"/>
          <c:showSerName val="0"/>
          <c:showPercent val="0"/>
          <c:showBubbleSize val="0"/>
        </c:dLbls>
        <c:gapWidth val="219"/>
        <c:overlap val="-27"/>
        <c:axId val="528833408"/>
        <c:axId val="528838504"/>
      </c:barChart>
      <c:catAx>
        <c:axId val="528833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38504"/>
        <c:crosses val="autoZero"/>
        <c:auto val="1"/>
        <c:lblAlgn val="ctr"/>
        <c:lblOffset val="100"/>
        <c:noMultiLvlLbl val="0"/>
      </c:catAx>
      <c:valAx>
        <c:axId val="528838504"/>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3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Umsatzübersicht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'10_Diagramme'!$D$716</c:f>
              <c:strCache>
                <c:ptCount val="1"/>
                <c:pt idx="0">
                  <c:v>Produkt 1</c:v>
                </c:pt>
              </c:strCache>
            </c:strRef>
          </c:tx>
          <c:spPr>
            <a:solidFill>
              <a:schemeClr val="accent1"/>
            </a:solidFill>
            <a:ln>
              <a:noFill/>
            </a:ln>
            <a:effectLst/>
          </c:spPr>
          <c:invertIfNegative val="0"/>
          <c:cat>
            <c:strRef>
              <c:f>'10_Diagramme'!$C$717:$C$719</c:f>
              <c:strCache>
                <c:ptCount val="3"/>
                <c:pt idx="0">
                  <c:v>Jan</c:v>
                </c:pt>
                <c:pt idx="1">
                  <c:v>Feb</c:v>
                </c:pt>
                <c:pt idx="2">
                  <c:v>Mär</c:v>
                </c:pt>
              </c:strCache>
            </c:strRef>
          </c:cat>
          <c:val>
            <c:numRef>
              <c:f>'10_Diagramme'!$D$717:$D$719</c:f>
              <c:numCache>
                <c:formatCode>#,##0\ "€"</c:formatCode>
                <c:ptCount val="3"/>
                <c:pt idx="0">
                  <c:v>4512</c:v>
                </c:pt>
                <c:pt idx="1">
                  <c:v>2242</c:v>
                </c:pt>
                <c:pt idx="2">
                  <c:v>6000</c:v>
                </c:pt>
              </c:numCache>
            </c:numRef>
          </c:val>
          <c:extLst>
            <c:ext xmlns:c16="http://schemas.microsoft.com/office/drawing/2014/chart" uri="{C3380CC4-5D6E-409C-BE32-E72D297353CC}">
              <c16:uniqueId val="{00000000-4F19-4051-9DDF-7BCF74F0B235}"/>
            </c:ext>
          </c:extLst>
        </c:ser>
        <c:ser>
          <c:idx val="1"/>
          <c:order val="1"/>
          <c:tx>
            <c:strRef>
              <c:f>'10_Diagramme'!$E$716</c:f>
              <c:strCache>
                <c:ptCount val="1"/>
                <c:pt idx="0">
                  <c:v>Produkt 2</c:v>
                </c:pt>
              </c:strCache>
            </c:strRef>
          </c:tx>
          <c:spPr>
            <a:solidFill>
              <a:schemeClr val="accent2"/>
            </a:solidFill>
            <a:ln>
              <a:noFill/>
            </a:ln>
            <a:effectLst/>
          </c:spPr>
          <c:invertIfNegative val="0"/>
          <c:cat>
            <c:strRef>
              <c:f>'10_Diagramme'!$C$717:$C$719</c:f>
              <c:strCache>
                <c:ptCount val="3"/>
                <c:pt idx="0">
                  <c:v>Jan</c:v>
                </c:pt>
                <c:pt idx="1">
                  <c:v>Feb</c:v>
                </c:pt>
                <c:pt idx="2">
                  <c:v>Mär</c:v>
                </c:pt>
              </c:strCache>
            </c:strRef>
          </c:cat>
          <c:val>
            <c:numRef>
              <c:f>'10_Diagramme'!$E$717:$E$719</c:f>
              <c:numCache>
                <c:formatCode>#,##0\ "€"</c:formatCode>
                <c:ptCount val="3"/>
                <c:pt idx="0">
                  <c:v>2738</c:v>
                </c:pt>
                <c:pt idx="1">
                  <c:v>3515</c:v>
                </c:pt>
                <c:pt idx="2">
                  <c:v>3155</c:v>
                </c:pt>
              </c:numCache>
            </c:numRef>
          </c:val>
          <c:extLst>
            <c:ext xmlns:c16="http://schemas.microsoft.com/office/drawing/2014/chart" uri="{C3380CC4-5D6E-409C-BE32-E72D297353CC}">
              <c16:uniqueId val="{00000001-4F19-4051-9DDF-7BCF74F0B235}"/>
            </c:ext>
          </c:extLst>
        </c:ser>
        <c:ser>
          <c:idx val="2"/>
          <c:order val="2"/>
          <c:tx>
            <c:strRef>
              <c:f>'10_Diagramme'!$F$716</c:f>
              <c:strCache>
                <c:ptCount val="1"/>
                <c:pt idx="0">
                  <c:v>Produkt 3</c:v>
                </c:pt>
              </c:strCache>
            </c:strRef>
          </c:tx>
          <c:spPr>
            <a:solidFill>
              <a:schemeClr val="accent3"/>
            </a:solidFill>
            <a:ln>
              <a:noFill/>
            </a:ln>
            <a:effectLst/>
          </c:spPr>
          <c:invertIfNegative val="0"/>
          <c:cat>
            <c:strRef>
              <c:f>'10_Diagramme'!$C$717:$C$719</c:f>
              <c:strCache>
                <c:ptCount val="3"/>
                <c:pt idx="0">
                  <c:v>Jan</c:v>
                </c:pt>
                <c:pt idx="1">
                  <c:v>Feb</c:v>
                </c:pt>
                <c:pt idx="2">
                  <c:v>Mär</c:v>
                </c:pt>
              </c:strCache>
            </c:strRef>
          </c:cat>
          <c:val>
            <c:numRef>
              <c:f>'10_Diagramme'!$F$717:$F$719</c:f>
              <c:numCache>
                <c:formatCode>#,##0\ "€"</c:formatCode>
                <c:ptCount val="3"/>
                <c:pt idx="0">
                  <c:v>2928</c:v>
                </c:pt>
                <c:pt idx="1">
                  <c:v>3778</c:v>
                </c:pt>
                <c:pt idx="2">
                  <c:v>3424</c:v>
                </c:pt>
              </c:numCache>
            </c:numRef>
          </c:val>
          <c:extLst>
            <c:ext xmlns:c16="http://schemas.microsoft.com/office/drawing/2014/chart" uri="{C3380CC4-5D6E-409C-BE32-E72D297353CC}">
              <c16:uniqueId val="{00000002-4F19-4051-9DDF-7BCF74F0B235}"/>
            </c:ext>
          </c:extLst>
        </c:ser>
        <c:dLbls>
          <c:showLegendKey val="0"/>
          <c:showVal val="0"/>
          <c:showCatName val="0"/>
          <c:showSerName val="0"/>
          <c:showPercent val="0"/>
          <c:showBubbleSize val="0"/>
        </c:dLbls>
        <c:gapWidth val="219"/>
        <c:overlap val="-27"/>
        <c:axId val="528838896"/>
        <c:axId val="528841248"/>
      </c:barChart>
      <c:catAx>
        <c:axId val="528838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1248"/>
        <c:crosses val="autoZero"/>
        <c:auto val="1"/>
        <c:lblAlgn val="ctr"/>
        <c:lblOffset val="100"/>
        <c:noMultiLvlLbl val="0"/>
      </c:catAx>
      <c:valAx>
        <c:axId val="528841248"/>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38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Umsatzübersicht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'10_Diagramme'!$D$773</c:f>
              <c:strCache>
                <c:ptCount val="1"/>
                <c:pt idx="0">
                  <c:v>Produkt 1</c:v>
                </c:pt>
              </c:strCache>
            </c:strRef>
          </c:tx>
          <c:spPr>
            <a:solidFill>
              <a:schemeClr val="accent1"/>
            </a:solidFill>
            <a:ln>
              <a:noFill/>
            </a:ln>
            <a:effectLst/>
          </c:spPr>
          <c:invertIfNegative val="0"/>
          <c:cat>
            <c:strRef>
              <c:f>'10_Diagramme'!$C$774:$C$776</c:f>
              <c:strCache>
                <c:ptCount val="3"/>
                <c:pt idx="0">
                  <c:v>Jan</c:v>
                </c:pt>
                <c:pt idx="1">
                  <c:v>Feb</c:v>
                </c:pt>
                <c:pt idx="2">
                  <c:v>Mär</c:v>
                </c:pt>
              </c:strCache>
            </c:strRef>
          </c:cat>
          <c:val>
            <c:numRef>
              <c:f>'10_Diagramme'!$D$774:$D$776</c:f>
              <c:numCache>
                <c:formatCode>#,##0\ "€"</c:formatCode>
                <c:ptCount val="3"/>
                <c:pt idx="0">
                  <c:v>4512</c:v>
                </c:pt>
                <c:pt idx="1">
                  <c:v>2242</c:v>
                </c:pt>
                <c:pt idx="2">
                  <c:v>6000</c:v>
                </c:pt>
              </c:numCache>
            </c:numRef>
          </c:val>
          <c:extLst>
            <c:ext xmlns:c16="http://schemas.microsoft.com/office/drawing/2014/chart" uri="{C3380CC4-5D6E-409C-BE32-E72D297353CC}">
              <c16:uniqueId val="{00000000-C441-4E7B-BF84-08CB7AB9250B}"/>
            </c:ext>
          </c:extLst>
        </c:ser>
        <c:ser>
          <c:idx val="1"/>
          <c:order val="1"/>
          <c:tx>
            <c:strRef>
              <c:f>'10_Diagramme'!$E$773</c:f>
              <c:strCache>
                <c:ptCount val="1"/>
                <c:pt idx="0">
                  <c:v>Produkt 2</c:v>
                </c:pt>
              </c:strCache>
            </c:strRef>
          </c:tx>
          <c:spPr>
            <a:solidFill>
              <a:schemeClr val="accent2"/>
            </a:solidFill>
            <a:ln>
              <a:noFill/>
            </a:ln>
            <a:effectLst/>
          </c:spPr>
          <c:invertIfNegative val="0"/>
          <c:cat>
            <c:strRef>
              <c:f>'10_Diagramme'!$C$774:$C$776</c:f>
              <c:strCache>
                <c:ptCount val="3"/>
                <c:pt idx="0">
                  <c:v>Jan</c:v>
                </c:pt>
                <c:pt idx="1">
                  <c:v>Feb</c:v>
                </c:pt>
                <c:pt idx="2">
                  <c:v>Mär</c:v>
                </c:pt>
              </c:strCache>
            </c:strRef>
          </c:cat>
          <c:val>
            <c:numRef>
              <c:f>'10_Diagramme'!$E$774:$E$776</c:f>
              <c:numCache>
                <c:formatCode>#,##0\ "€"</c:formatCode>
                <c:ptCount val="3"/>
                <c:pt idx="0">
                  <c:v>2738</c:v>
                </c:pt>
                <c:pt idx="1">
                  <c:v>3515</c:v>
                </c:pt>
                <c:pt idx="2">
                  <c:v>3155</c:v>
                </c:pt>
              </c:numCache>
            </c:numRef>
          </c:val>
          <c:extLst>
            <c:ext xmlns:c16="http://schemas.microsoft.com/office/drawing/2014/chart" uri="{C3380CC4-5D6E-409C-BE32-E72D297353CC}">
              <c16:uniqueId val="{00000001-C441-4E7B-BF84-08CB7AB9250B}"/>
            </c:ext>
          </c:extLst>
        </c:ser>
        <c:ser>
          <c:idx val="2"/>
          <c:order val="2"/>
          <c:tx>
            <c:strRef>
              <c:f>'10_Diagramme'!$F$773</c:f>
              <c:strCache>
                <c:ptCount val="1"/>
                <c:pt idx="0">
                  <c:v>Produkt 3</c:v>
                </c:pt>
              </c:strCache>
            </c:strRef>
          </c:tx>
          <c:spPr>
            <a:solidFill>
              <a:schemeClr val="accent3"/>
            </a:solidFill>
            <a:ln>
              <a:noFill/>
            </a:ln>
            <a:effectLst/>
          </c:spPr>
          <c:invertIfNegative val="0"/>
          <c:cat>
            <c:strRef>
              <c:f>'10_Diagramme'!$C$774:$C$776</c:f>
              <c:strCache>
                <c:ptCount val="3"/>
                <c:pt idx="0">
                  <c:v>Jan</c:v>
                </c:pt>
                <c:pt idx="1">
                  <c:v>Feb</c:v>
                </c:pt>
                <c:pt idx="2">
                  <c:v>Mär</c:v>
                </c:pt>
              </c:strCache>
            </c:strRef>
          </c:cat>
          <c:val>
            <c:numRef>
              <c:f>'10_Diagramme'!$F$774:$F$776</c:f>
              <c:numCache>
                <c:formatCode>#,##0\ "€"</c:formatCode>
                <c:ptCount val="3"/>
                <c:pt idx="0">
                  <c:v>2928</c:v>
                </c:pt>
                <c:pt idx="1">
                  <c:v>3778</c:v>
                </c:pt>
                <c:pt idx="2">
                  <c:v>3424</c:v>
                </c:pt>
              </c:numCache>
            </c:numRef>
          </c:val>
          <c:extLst>
            <c:ext xmlns:c16="http://schemas.microsoft.com/office/drawing/2014/chart" uri="{C3380CC4-5D6E-409C-BE32-E72D297353CC}">
              <c16:uniqueId val="{00000002-C441-4E7B-BF84-08CB7AB9250B}"/>
            </c:ext>
          </c:extLst>
        </c:ser>
        <c:dLbls>
          <c:showLegendKey val="0"/>
          <c:showVal val="0"/>
          <c:showCatName val="0"/>
          <c:showSerName val="0"/>
          <c:showPercent val="0"/>
          <c:showBubbleSize val="0"/>
        </c:dLbls>
        <c:gapWidth val="219"/>
        <c:overlap val="-27"/>
        <c:axId val="528835760"/>
        <c:axId val="528844776"/>
      </c:barChart>
      <c:catAx>
        <c:axId val="52883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4776"/>
        <c:crosses val="autoZero"/>
        <c:auto val="1"/>
        <c:lblAlgn val="ctr"/>
        <c:lblOffset val="100"/>
        <c:noMultiLvlLbl val="0"/>
      </c:catAx>
      <c:valAx>
        <c:axId val="528844776"/>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35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Umsatzübersicht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'10_Diagramme'!$D$839</c:f>
              <c:strCache>
                <c:ptCount val="1"/>
                <c:pt idx="0">
                  <c:v>Produkt 1</c:v>
                </c:pt>
              </c:strCache>
            </c:strRef>
          </c:tx>
          <c:spPr>
            <a:solidFill>
              <a:schemeClr val="accent1"/>
            </a:solidFill>
            <a:ln>
              <a:noFill/>
            </a:ln>
            <a:effectLst/>
          </c:spPr>
          <c:invertIfNegative val="0"/>
          <c:cat>
            <c:strRef>
              <c:f>'10_Diagramme'!$C$840:$C$842</c:f>
              <c:strCache>
                <c:ptCount val="3"/>
                <c:pt idx="0">
                  <c:v>Jan</c:v>
                </c:pt>
                <c:pt idx="1">
                  <c:v>Feb</c:v>
                </c:pt>
                <c:pt idx="2">
                  <c:v>Mär</c:v>
                </c:pt>
              </c:strCache>
            </c:strRef>
          </c:cat>
          <c:val>
            <c:numRef>
              <c:f>'10_Diagramme'!$D$840:$D$842</c:f>
              <c:numCache>
                <c:formatCode>#,##0\ "€"</c:formatCode>
                <c:ptCount val="3"/>
                <c:pt idx="0">
                  <c:v>4512</c:v>
                </c:pt>
                <c:pt idx="1">
                  <c:v>2242</c:v>
                </c:pt>
                <c:pt idx="2">
                  <c:v>6000</c:v>
                </c:pt>
              </c:numCache>
            </c:numRef>
          </c:val>
          <c:extLst>
            <c:ext xmlns:c16="http://schemas.microsoft.com/office/drawing/2014/chart" uri="{C3380CC4-5D6E-409C-BE32-E72D297353CC}">
              <c16:uniqueId val="{00000000-FFA9-4AE1-8373-B735A78BFFFF}"/>
            </c:ext>
          </c:extLst>
        </c:ser>
        <c:ser>
          <c:idx val="1"/>
          <c:order val="1"/>
          <c:tx>
            <c:strRef>
              <c:f>'10_Diagramme'!$E$839</c:f>
              <c:strCache>
                <c:ptCount val="1"/>
                <c:pt idx="0">
                  <c:v>Produkt 2</c:v>
                </c:pt>
              </c:strCache>
            </c:strRef>
          </c:tx>
          <c:spPr>
            <a:solidFill>
              <a:schemeClr val="accent2"/>
            </a:solidFill>
            <a:ln>
              <a:noFill/>
            </a:ln>
            <a:effectLst/>
          </c:spPr>
          <c:invertIfNegative val="0"/>
          <c:cat>
            <c:strRef>
              <c:f>'10_Diagramme'!$C$840:$C$842</c:f>
              <c:strCache>
                <c:ptCount val="3"/>
                <c:pt idx="0">
                  <c:v>Jan</c:v>
                </c:pt>
                <c:pt idx="1">
                  <c:v>Feb</c:v>
                </c:pt>
                <c:pt idx="2">
                  <c:v>Mär</c:v>
                </c:pt>
              </c:strCache>
            </c:strRef>
          </c:cat>
          <c:val>
            <c:numRef>
              <c:f>'10_Diagramme'!$E$840:$E$842</c:f>
              <c:numCache>
                <c:formatCode>#,##0\ "€"</c:formatCode>
                <c:ptCount val="3"/>
                <c:pt idx="0">
                  <c:v>2738</c:v>
                </c:pt>
                <c:pt idx="1">
                  <c:v>3515</c:v>
                </c:pt>
                <c:pt idx="2">
                  <c:v>3155</c:v>
                </c:pt>
              </c:numCache>
            </c:numRef>
          </c:val>
          <c:extLst>
            <c:ext xmlns:c16="http://schemas.microsoft.com/office/drawing/2014/chart" uri="{C3380CC4-5D6E-409C-BE32-E72D297353CC}">
              <c16:uniqueId val="{00000001-FFA9-4AE1-8373-B735A78BFFFF}"/>
            </c:ext>
          </c:extLst>
        </c:ser>
        <c:ser>
          <c:idx val="2"/>
          <c:order val="2"/>
          <c:tx>
            <c:strRef>
              <c:f>'10_Diagramme'!$F$839</c:f>
              <c:strCache>
                <c:ptCount val="1"/>
                <c:pt idx="0">
                  <c:v>Produkt 3</c:v>
                </c:pt>
              </c:strCache>
            </c:strRef>
          </c:tx>
          <c:spPr>
            <a:solidFill>
              <a:schemeClr val="accent3"/>
            </a:solidFill>
            <a:ln>
              <a:noFill/>
            </a:ln>
            <a:effectLst/>
          </c:spPr>
          <c:invertIfNegative val="0"/>
          <c:cat>
            <c:strRef>
              <c:f>'10_Diagramme'!$C$840:$C$842</c:f>
              <c:strCache>
                <c:ptCount val="3"/>
                <c:pt idx="0">
                  <c:v>Jan</c:v>
                </c:pt>
                <c:pt idx="1">
                  <c:v>Feb</c:v>
                </c:pt>
                <c:pt idx="2">
                  <c:v>Mär</c:v>
                </c:pt>
              </c:strCache>
            </c:strRef>
          </c:cat>
          <c:val>
            <c:numRef>
              <c:f>'10_Diagramme'!$F$840:$F$842</c:f>
              <c:numCache>
                <c:formatCode>#,##0\ "€"</c:formatCode>
                <c:ptCount val="3"/>
                <c:pt idx="0">
                  <c:v>2928</c:v>
                </c:pt>
                <c:pt idx="1">
                  <c:v>3778</c:v>
                </c:pt>
                <c:pt idx="2">
                  <c:v>3424</c:v>
                </c:pt>
              </c:numCache>
            </c:numRef>
          </c:val>
          <c:extLst>
            <c:ext xmlns:c16="http://schemas.microsoft.com/office/drawing/2014/chart" uri="{C3380CC4-5D6E-409C-BE32-E72D297353CC}">
              <c16:uniqueId val="{00000002-FFA9-4AE1-8373-B735A78BFFFF}"/>
            </c:ext>
          </c:extLst>
        </c:ser>
        <c:dLbls>
          <c:showLegendKey val="0"/>
          <c:showVal val="0"/>
          <c:showCatName val="0"/>
          <c:showSerName val="0"/>
          <c:showPercent val="0"/>
          <c:showBubbleSize val="0"/>
        </c:dLbls>
        <c:gapWidth val="219"/>
        <c:overlap val="-27"/>
        <c:axId val="528845168"/>
        <c:axId val="528842424"/>
      </c:barChart>
      <c:catAx>
        <c:axId val="528845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2424"/>
        <c:crosses val="autoZero"/>
        <c:auto val="1"/>
        <c:lblAlgn val="ctr"/>
        <c:lblOffset val="100"/>
        <c:noMultiLvlLbl val="0"/>
      </c:catAx>
      <c:valAx>
        <c:axId val="528842424"/>
        <c:scaling>
          <c:orientation val="minMax"/>
        </c:scaling>
        <c:delete val="0"/>
        <c:axPos val="l"/>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5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Umsatzübersicht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'10_Diagramme'!$D$886</c:f>
              <c:strCache>
                <c:ptCount val="1"/>
                <c:pt idx="0">
                  <c:v>Produkt 1</c:v>
                </c:pt>
              </c:strCache>
            </c:strRef>
          </c:tx>
          <c:spPr>
            <a:solidFill>
              <a:schemeClr val="accent1"/>
            </a:solidFill>
            <a:ln>
              <a:noFill/>
            </a:ln>
            <a:effectLst/>
          </c:spPr>
          <c:invertIfNegative val="0"/>
          <c:cat>
            <c:strRef>
              <c:f>'10_Diagramme'!$C$887:$C$889</c:f>
              <c:strCache>
                <c:ptCount val="3"/>
                <c:pt idx="0">
                  <c:v>Jan</c:v>
                </c:pt>
                <c:pt idx="1">
                  <c:v>Feb</c:v>
                </c:pt>
                <c:pt idx="2">
                  <c:v>Mär</c:v>
                </c:pt>
              </c:strCache>
            </c:strRef>
          </c:cat>
          <c:val>
            <c:numRef>
              <c:f>'10_Diagramme'!$D$887:$D$889</c:f>
              <c:numCache>
                <c:formatCode>#,##0\ "€"</c:formatCode>
                <c:ptCount val="3"/>
                <c:pt idx="0">
                  <c:v>4512</c:v>
                </c:pt>
                <c:pt idx="1">
                  <c:v>2242</c:v>
                </c:pt>
                <c:pt idx="2">
                  <c:v>6000</c:v>
                </c:pt>
              </c:numCache>
            </c:numRef>
          </c:val>
          <c:extLst>
            <c:ext xmlns:c16="http://schemas.microsoft.com/office/drawing/2014/chart" uri="{C3380CC4-5D6E-409C-BE32-E72D297353CC}">
              <c16:uniqueId val="{00000000-3518-4084-B02D-F882E5FF2F45}"/>
            </c:ext>
          </c:extLst>
        </c:ser>
        <c:ser>
          <c:idx val="1"/>
          <c:order val="1"/>
          <c:tx>
            <c:strRef>
              <c:f>'10_Diagramme'!$E$886</c:f>
              <c:strCache>
                <c:ptCount val="1"/>
                <c:pt idx="0">
                  <c:v>Produkt 2</c:v>
                </c:pt>
              </c:strCache>
            </c:strRef>
          </c:tx>
          <c:spPr>
            <a:solidFill>
              <a:schemeClr val="accent2"/>
            </a:solidFill>
            <a:ln>
              <a:noFill/>
            </a:ln>
            <a:effectLst/>
          </c:spPr>
          <c:invertIfNegative val="0"/>
          <c:cat>
            <c:strRef>
              <c:f>'10_Diagramme'!$C$887:$C$889</c:f>
              <c:strCache>
                <c:ptCount val="3"/>
                <c:pt idx="0">
                  <c:v>Jan</c:v>
                </c:pt>
                <c:pt idx="1">
                  <c:v>Feb</c:v>
                </c:pt>
                <c:pt idx="2">
                  <c:v>Mär</c:v>
                </c:pt>
              </c:strCache>
            </c:strRef>
          </c:cat>
          <c:val>
            <c:numRef>
              <c:f>'10_Diagramme'!$E$887:$E$889</c:f>
              <c:numCache>
                <c:formatCode>#,##0\ "€"</c:formatCode>
                <c:ptCount val="3"/>
                <c:pt idx="0">
                  <c:v>2738</c:v>
                </c:pt>
                <c:pt idx="1">
                  <c:v>3515</c:v>
                </c:pt>
                <c:pt idx="2">
                  <c:v>3155</c:v>
                </c:pt>
              </c:numCache>
            </c:numRef>
          </c:val>
          <c:extLst>
            <c:ext xmlns:c16="http://schemas.microsoft.com/office/drawing/2014/chart" uri="{C3380CC4-5D6E-409C-BE32-E72D297353CC}">
              <c16:uniqueId val="{00000001-3518-4084-B02D-F882E5FF2F45}"/>
            </c:ext>
          </c:extLst>
        </c:ser>
        <c:ser>
          <c:idx val="2"/>
          <c:order val="2"/>
          <c:tx>
            <c:strRef>
              <c:f>'10_Diagramme'!$F$886</c:f>
              <c:strCache>
                <c:ptCount val="1"/>
                <c:pt idx="0">
                  <c:v>Produkt 3</c:v>
                </c:pt>
              </c:strCache>
            </c:strRef>
          </c:tx>
          <c:spPr>
            <a:solidFill>
              <a:schemeClr val="accent3"/>
            </a:solidFill>
            <a:ln>
              <a:noFill/>
            </a:ln>
            <a:effectLst/>
          </c:spPr>
          <c:invertIfNegative val="0"/>
          <c:cat>
            <c:strRef>
              <c:f>'10_Diagramme'!$C$887:$C$889</c:f>
              <c:strCache>
                <c:ptCount val="3"/>
                <c:pt idx="0">
                  <c:v>Jan</c:v>
                </c:pt>
                <c:pt idx="1">
                  <c:v>Feb</c:v>
                </c:pt>
                <c:pt idx="2">
                  <c:v>Mär</c:v>
                </c:pt>
              </c:strCache>
            </c:strRef>
          </c:cat>
          <c:val>
            <c:numRef>
              <c:f>'10_Diagramme'!$F$887:$F$889</c:f>
              <c:numCache>
                <c:formatCode>#,##0\ "€"</c:formatCode>
                <c:ptCount val="3"/>
                <c:pt idx="0">
                  <c:v>2928</c:v>
                </c:pt>
                <c:pt idx="1">
                  <c:v>3778</c:v>
                </c:pt>
                <c:pt idx="2">
                  <c:v>3424</c:v>
                </c:pt>
              </c:numCache>
            </c:numRef>
          </c:val>
          <c:extLst>
            <c:ext xmlns:c16="http://schemas.microsoft.com/office/drawing/2014/chart" uri="{C3380CC4-5D6E-409C-BE32-E72D297353CC}">
              <c16:uniqueId val="{00000002-3518-4084-B02D-F882E5FF2F45}"/>
            </c:ext>
          </c:extLst>
        </c:ser>
        <c:dLbls>
          <c:showLegendKey val="0"/>
          <c:showVal val="0"/>
          <c:showCatName val="0"/>
          <c:showSerName val="0"/>
          <c:showPercent val="0"/>
          <c:showBubbleSize val="0"/>
        </c:dLbls>
        <c:gapWidth val="219"/>
        <c:overlap val="-27"/>
        <c:axId val="528843600"/>
        <c:axId val="528842816"/>
      </c:barChart>
      <c:catAx>
        <c:axId val="52884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2816"/>
        <c:crosses val="autoZero"/>
        <c:auto val="1"/>
        <c:lblAlgn val="ctr"/>
        <c:lblOffset val="100"/>
        <c:noMultiLvlLbl val="0"/>
      </c:catAx>
      <c:valAx>
        <c:axId val="528842816"/>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3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Umsatzübersicht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'10_Diagramme'!$D$982</c:f>
              <c:strCache>
                <c:ptCount val="1"/>
                <c:pt idx="0">
                  <c:v>Produkt 1</c:v>
                </c:pt>
              </c:strCache>
            </c:strRef>
          </c:tx>
          <c:spPr>
            <a:solidFill>
              <a:schemeClr val="accent1"/>
            </a:solidFill>
            <a:ln>
              <a:noFill/>
            </a:ln>
            <a:effectLst/>
          </c:spPr>
          <c:invertIfNegative val="0"/>
          <c:cat>
            <c:strRef>
              <c:f>'10_Diagramme'!$C$983:$C$985</c:f>
              <c:strCache>
                <c:ptCount val="3"/>
                <c:pt idx="0">
                  <c:v>Jan</c:v>
                </c:pt>
                <c:pt idx="1">
                  <c:v>Feb</c:v>
                </c:pt>
                <c:pt idx="2">
                  <c:v>Mär</c:v>
                </c:pt>
              </c:strCache>
            </c:strRef>
          </c:cat>
          <c:val>
            <c:numRef>
              <c:f>'10_Diagramme'!$D$983:$D$985</c:f>
              <c:numCache>
                <c:formatCode>#,##0\ "€"</c:formatCode>
                <c:ptCount val="3"/>
                <c:pt idx="0">
                  <c:v>3082</c:v>
                </c:pt>
                <c:pt idx="1">
                  <c:v>3916</c:v>
                </c:pt>
                <c:pt idx="2">
                  <c:v>2800</c:v>
                </c:pt>
              </c:numCache>
            </c:numRef>
          </c:val>
          <c:extLst>
            <c:ext xmlns:c16="http://schemas.microsoft.com/office/drawing/2014/chart" uri="{C3380CC4-5D6E-409C-BE32-E72D297353CC}">
              <c16:uniqueId val="{00000000-F836-4015-9DAD-A8C34474EC29}"/>
            </c:ext>
          </c:extLst>
        </c:ser>
        <c:ser>
          <c:idx val="1"/>
          <c:order val="1"/>
          <c:tx>
            <c:strRef>
              <c:f>'10_Diagramme'!$E$982</c:f>
              <c:strCache>
                <c:ptCount val="1"/>
                <c:pt idx="0">
                  <c:v>Produkt 2</c:v>
                </c:pt>
              </c:strCache>
            </c:strRef>
          </c:tx>
          <c:spPr>
            <a:solidFill>
              <a:schemeClr val="accent2"/>
            </a:solidFill>
            <a:ln>
              <a:noFill/>
            </a:ln>
            <a:effectLst/>
          </c:spPr>
          <c:invertIfNegative val="0"/>
          <c:cat>
            <c:strRef>
              <c:f>'10_Diagramme'!$C$983:$C$985</c:f>
              <c:strCache>
                <c:ptCount val="3"/>
                <c:pt idx="0">
                  <c:v>Jan</c:v>
                </c:pt>
                <c:pt idx="1">
                  <c:v>Feb</c:v>
                </c:pt>
                <c:pt idx="2">
                  <c:v>Mär</c:v>
                </c:pt>
              </c:strCache>
            </c:strRef>
          </c:cat>
          <c:val>
            <c:numRef>
              <c:f>'10_Diagramme'!$E$983:$E$985</c:f>
              <c:numCache>
                <c:formatCode>#,##0\ "€"</c:formatCode>
                <c:ptCount val="3"/>
                <c:pt idx="0">
                  <c:v>5626</c:v>
                </c:pt>
                <c:pt idx="1">
                  <c:v>4623</c:v>
                </c:pt>
                <c:pt idx="2">
                  <c:v>2837</c:v>
                </c:pt>
              </c:numCache>
            </c:numRef>
          </c:val>
          <c:extLst>
            <c:ext xmlns:c16="http://schemas.microsoft.com/office/drawing/2014/chart" uri="{C3380CC4-5D6E-409C-BE32-E72D297353CC}">
              <c16:uniqueId val="{00000001-F836-4015-9DAD-A8C34474EC29}"/>
            </c:ext>
          </c:extLst>
        </c:ser>
        <c:ser>
          <c:idx val="2"/>
          <c:order val="2"/>
          <c:tx>
            <c:strRef>
              <c:f>'10_Diagramme'!$F$982</c:f>
              <c:strCache>
                <c:ptCount val="1"/>
                <c:pt idx="0">
                  <c:v>Produkt 3</c:v>
                </c:pt>
              </c:strCache>
            </c:strRef>
          </c:tx>
          <c:spPr>
            <a:solidFill>
              <a:schemeClr val="accent3"/>
            </a:solidFill>
            <a:ln>
              <a:noFill/>
            </a:ln>
            <a:effectLst/>
          </c:spPr>
          <c:invertIfNegative val="0"/>
          <c:cat>
            <c:strRef>
              <c:f>'10_Diagramme'!$C$983:$C$985</c:f>
              <c:strCache>
                <c:ptCount val="3"/>
                <c:pt idx="0">
                  <c:v>Jan</c:v>
                </c:pt>
                <c:pt idx="1">
                  <c:v>Feb</c:v>
                </c:pt>
                <c:pt idx="2">
                  <c:v>Mär</c:v>
                </c:pt>
              </c:strCache>
            </c:strRef>
          </c:cat>
          <c:val>
            <c:numRef>
              <c:f>'10_Diagramme'!$F$983:$F$985</c:f>
              <c:numCache>
                <c:formatCode>#,##0\ "€"</c:formatCode>
                <c:ptCount val="3"/>
                <c:pt idx="0">
                  <c:v>2854</c:v>
                </c:pt>
                <c:pt idx="1">
                  <c:v>5268</c:v>
                </c:pt>
                <c:pt idx="2">
                  <c:v>4995</c:v>
                </c:pt>
              </c:numCache>
            </c:numRef>
          </c:val>
          <c:extLst>
            <c:ext xmlns:c16="http://schemas.microsoft.com/office/drawing/2014/chart" uri="{C3380CC4-5D6E-409C-BE32-E72D297353CC}">
              <c16:uniqueId val="{00000002-F836-4015-9DAD-A8C34474EC29}"/>
            </c:ext>
          </c:extLst>
        </c:ser>
        <c:dLbls>
          <c:showLegendKey val="0"/>
          <c:showVal val="0"/>
          <c:showCatName val="0"/>
          <c:showSerName val="0"/>
          <c:showPercent val="0"/>
          <c:showBubbleSize val="0"/>
        </c:dLbls>
        <c:gapWidth val="219"/>
        <c:overlap val="-27"/>
        <c:axId val="528843208"/>
        <c:axId val="317658880"/>
      </c:barChart>
      <c:catAx>
        <c:axId val="528843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17658880"/>
        <c:crosses val="autoZero"/>
        <c:auto val="1"/>
        <c:lblAlgn val="ctr"/>
        <c:lblOffset val="100"/>
        <c:noMultiLvlLbl val="0"/>
      </c:catAx>
      <c:valAx>
        <c:axId val="317658880"/>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884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Umsatzübersicht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'10_Diagramme'!$D$982</c:f>
              <c:strCache>
                <c:ptCount val="1"/>
                <c:pt idx="0">
                  <c:v>Produkt 1</c:v>
                </c:pt>
              </c:strCache>
            </c:strRef>
          </c:tx>
          <c:spPr>
            <a:solidFill>
              <a:schemeClr val="accent1"/>
            </a:solidFill>
            <a:ln>
              <a:noFill/>
            </a:ln>
            <a:effectLst/>
          </c:spPr>
          <c:invertIfNegative val="0"/>
          <c:cat>
            <c:strRef>
              <c:f>'10_Diagramme'!$C$983:$C$985</c:f>
              <c:strCache>
                <c:ptCount val="3"/>
                <c:pt idx="0">
                  <c:v>Jan</c:v>
                </c:pt>
                <c:pt idx="1">
                  <c:v>Feb</c:v>
                </c:pt>
                <c:pt idx="2">
                  <c:v>Mär</c:v>
                </c:pt>
              </c:strCache>
            </c:strRef>
          </c:cat>
          <c:val>
            <c:numRef>
              <c:f>'10_Diagramme'!$D$983:$D$985</c:f>
              <c:numCache>
                <c:formatCode>#,##0\ "€"</c:formatCode>
                <c:ptCount val="3"/>
                <c:pt idx="0">
                  <c:v>3082</c:v>
                </c:pt>
                <c:pt idx="1">
                  <c:v>3916</c:v>
                </c:pt>
                <c:pt idx="2">
                  <c:v>2800</c:v>
                </c:pt>
              </c:numCache>
            </c:numRef>
          </c:val>
          <c:extLst>
            <c:ext xmlns:c16="http://schemas.microsoft.com/office/drawing/2014/chart" uri="{C3380CC4-5D6E-409C-BE32-E72D297353CC}">
              <c16:uniqueId val="{00000000-C66F-4672-AC31-E378915645C9}"/>
            </c:ext>
          </c:extLst>
        </c:ser>
        <c:ser>
          <c:idx val="1"/>
          <c:order val="1"/>
          <c:tx>
            <c:strRef>
              <c:f>'10_Diagramme'!$E$982</c:f>
              <c:strCache>
                <c:ptCount val="1"/>
                <c:pt idx="0">
                  <c:v>Produkt 2</c:v>
                </c:pt>
              </c:strCache>
            </c:strRef>
          </c:tx>
          <c:spPr>
            <a:solidFill>
              <a:schemeClr val="accent2"/>
            </a:solidFill>
            <a:ln>
              <a:noFill/>
            </a:ln>
            <a:effectLst/>
          </c:spPr>
          <c:invertIfNegative val="0"/>
          <c:cat>
            <c:strRef>
              <c:f>'10_Diagramme'!$C$983:$C$985</c:f>
              <c:strCache>
                <c:ptCount val="3"/>
                <c:pt idx="0">
                  <c:v>Jan</c:v>
                </c:pt>
                <c:pt idx="1">
                  <c:v>Feb</c:v>
                </c:pt>
                <c:pt idx="2">
                  <c:v>Mär</c:v>
                </c:pt>
              </c:strCache>
            </c:strRef>
          </c:cat>
          <c:val>
            <c:numRef>
              <c:f>'10_Diagramme'!$E$983:$E$985</c:f>
              <c:numCache>
                <c:formatCode>#,##0\ "€"</c:formatCode>
                <c:ptCount val="3"/>
                <c:pt idx="0">
                  <c:v>5626</c:v>
                </c:pt>
                <c:pt idx="1">
                  <c:v>4623</c:v>
                </c:pt>
                <c:pt idx="2">
                  <c:v>2837</c:v>
                </c:pt>
              </c:numCache>
            </c:numRef>
          </c:val>
          <c:extLst>
            <c:ext xmlns:c16="http://schemas.microsoft.com/office/drawing/2014/chart" uri="{C3380CC4-5D6E-409C-BE32-E72D297353CC}">
              <c16:uniqueId val="{00000001-C66F-4672-AC31-E378915645C9}"/>
            </c:ext>
          </c:extLst>
        </c:ser>
        <c:ser>
          <c:idx val="2"/>
          <c:order val="2"/>
          <c:tx>
            <c:strRef>
              <c:f>'10_Diagramme'!$F$982</c:f>
              <c:strCache>
                <c:ptCount val="1"/>
                <c:pt idx="0">
                  <c:v>Produkt 3</c:v>
                </c:pt>
              </c:strCache>
            </c:strRef>
          </c:tx>
          <c:spPr>
            <a:solidFill>
              <a:schemeClr val="accent3"/>
            </a:solidFill>
            <a:ln>
              <a:noFill/>
            </a:ln>
            <a:effectLst/>
          </c:spPr>
          <c:invertIfNegative val="0"/>
          <c:cat>
            <c:strRef>
              <c:f>'10_Diagramme'!$C$983:$C$985</c:f>
              <c:strCache>
                <c:ptCount val="3"/>
                <c:pt idx="0">
                  <c:v>Jan</c:v>
                </c:pt>
                <c:pt idx="1">
                  <c:v>Feb</c:v>
                </c:pt>
                <c:pt idx="2">
                  <c:v>Mär</c:v>
                </c:pt>
              </c:strCache>
            </c:strRef>
          </c:cat>
          <c:val>
            <c:numRef>
              <c:f>'10_Diagramme'!$F$983:$F$985</c:f>
              <c:numCache>
                <c:formatCode>#,##0\ "€"</c:formatCode>
                <c:ptCount val="3"/>
                <c:pt idx="0">
                  <c:v>2854</c:v>
                </c:pt>
                <c:pt idx="1">
                  <c:v>5268</c:v>
                </c:pt>
                <c:pt idx="2">
                  <c:v>4995</c:v>
                </c:pt>
              </c:numCache>
            </c:numRef>
          </c:val>
          <c:extLst>
            <c:ext xmlns:c16="http://schemas.microsoft.com/office/drawing/2014/chart" uri="{C3380CC4-5D6E-409C-BE32-E72D297353CC}">
              <c16:uniqueId val="{00000002-C66F-4672-AC31-E378915645C9}"/>
            </c:ext>
          </c:extLst>
        </c:ser>
        <c:dLbls>
          <c:showLegendKey val="0"/>
          <c:showVal val="0"/>
          <c:showCatName val="0"/>
          <c:showSerName val="0"/>
          <c:showPercent val="0"/>
          <c:showBubbleSize val="0"/>
        </c:dLbls>
        <c:gapWidth val="219"/>
        <c:overlap val="-27"/>
        <c:axId val="722818472"/>
        <c:axId val="722819648"/>
      </c:barChart>
      <c:catAx>
        <c:axId val="722818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22819648"/>
        <c:crosses val="autoZero"/>
        <c:auto val="1"/>
        <c:lblAlgn val="ctr"/>
        <c:lblOffset val="100"/>
        <c:noMultiLvlLbl val="0"/>
      </c:catAx>
      <c:valAx>
        <c:axId val="722819648"/>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22818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J$8" lockText="1" noThreeD="1"/>
</file>

<file path=xl/ctrlProps/ctrlProp2.xml><?xml version="1.0" encoding="utf-8"?>
<formControlPr xmlns="http://schemas.microsoft.com/office/spreadsheetml/2009/9/main" objectType="CheckBox" fmlaLink="$J$9" lockText="1" noThreeD="1"/>
</file>

<file path=xl/ctrlProps/ctrlProp3.xml><?xml version="1.0" encoding="utf-8"?>
<formControlPr xmlns="http://schemas.microsoft.com/office/spreadsheetml/2009/9/main" objectType="CheckBox" fmlaLink="$J$11" lockText="1" noThreeD="1"/>
</file>

<file path=xl/ctrlProps/ctrlProp4.xml><?xml version="1.0" encoding="utf-8"?>
<formControlPr xmlns="http://schemas.microsoft.com/office/spreadsheetml/2009/9/main" objectType="CheckBox" fmlaLink="$J$12" lockText="1" noThreeD="1"/>
</file>

<file path=xl/ctrlProps/ctrlProp5.xml><?xml version="1.0" encoding="utf-8"?>
<formControlPr xmlns="http://schemas.microsoft.com/office/spreadsheetml/2009/9/main" objectType="CheckBox" fmlaLink="$J$10" lockText="1" noThreeD="1"/>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CheckBox" fmlaLink="$J$8" lockText="1" noThreeD="1"/>
</file>

<file path=xl/ctrlProps/ctrlProp8.xml><?xml version="1.0" encoding="utf-8"?>
<formControlPr xmlns="http://schemas.microsoft.com/office/spreadsheetml/2009/9/main" objectType="CheckBox" fmlaLink="$J$9" lockText="1" noThreeD="1"/>
</file>

<file path=xl/ctrlProps/ctrlProp9.xml><?xml version="1.0" encoding="utf-8"?>
<formControlPr xmlns="http://schemas.microsoft.com/office/spreadsheetml/2009/9/main" objectType="CheckBox" fmlaLink="$J$10" lockText="1" noThreeD="1"/>
</file>

<file path=xl/ctrlProps/ctrlProp10.xml><?xml version="1.0" encoding="utf-8"?>
<formControlPr xmlns="http://schemas.microsoft.com/office/spreadsheetml/2009/9/main" objectType="CheckBox" fmlaLink="$J$11" lockText="1" noThreeD="1"/>
</file>

<file path=xl/ctrlProps/ctrlProp11.xml><?xml version="1.0" encoding="utf-8"?>
<formControlPr xmlns="http://schemas.microsoft.com/office/spreadsheetml/2009/9/main" objectType="CheckBox" fmlaLink="$J$12" lockText="1" noThreeD="1"/>
</file>

<file path=xl/ctrlProps/ctrlProp12.xml><?xml version="1.0" encoding="utf-8"?>
<formControlPr xmlns="http://schemas.microsoft.com/office/spreadsheetml/2009/9/main" objectType="CheckBox" fmlaLink="$J$13" lockText="1" noThreeD="1"/>
</file>

<file path=xl/ctrlProps/ctrlProp13.xml><?xml version="1.0" encoding="utf-8"?>
<formControlPr xmlns="http://schemas.microsoft.com/office/spreadsheetml/2009/9/main" objectType="CheckBox" fmlaLink="$J$14" lockText="1" noThreeD="1"/>
</file>

<file path=xl/ctrlProps/ctrlProp14.xml><?xml version="1.0" encoding="utf-8"?>
<formControlPr xmlns="http://schemas.microsoft.com/office/spreadsheetml/2009/9/main" objectType="CheckBox" fmlaLink="$J$15" lockText="1" noThreeD="1"/>
</file>

<file path=xl/ctrlProps/ctrlProp15.xml><?xml version="1.0" encoding="utf-8"?>
<formControlPr xmlns="http://schemas.microsoft.com/office/spreadsheetml/2009/9/main" objectType="CheckBox" fmlaLink="$J$16" lockText="1" noThreeD="1"/>
</file>

<file path=xl/ctrlProps/ctrlProp16.xml><?xml version="1.0" encoding="utf-8"?>
<formControlPr xmlns="http://schemas.microsoft.com/office/spreadsheetml/2009/9/main" objectType="Radio" firstButton="1" fmlaLink="$M$6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M$6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CheckBox" fmlaLink="$J$17" lockText="1" noThreeD="1"/>
</file>

<file path=xl/ctrlProps/ctrlProp24.xml><?xml version="1.0" encoding="utf-8"?>
<formControlPr xmlns="http://schemas.microsoft.com/office/spreadsheetml/2009/9/main" objectType="CheckBox" fmlaLink="$M$943" lockText="1" noThreeD="1"/>
</file>

<file path=xl/ctrlProps/ctrlProp25.xml><?xml version="1.0" encoding="utf-8"?>
<formControlPr xmlns="http://schemas.microsoft.com/office/spreadsheetml/2009/9/main" objectType="CheckBox" fmlaLink="$J$8" lockText="1" noThreeD="1"/>
</file>

<file path=xl/ctrlProps/ctrlProp26.xml><?xml version="1.0" encoding="utf-8"?>
<formControlPr xmlns="http://schemas.microsoft.com/office/spreadsheetml/2009/9/main" objectType="CheckBox" fmlaLink="$J$9" lockText="1" noThreeD="1"/>
</file>

<file path=xl/ctrlProps/ctrlProp27.xml><?xml version="1.0" encoding="utf-8"?>
<formControlPr xmlns="http://schemas.microsoft.com/office/spreadsheetml/2009/9/main" objectType="CheckBox" fmlaLink="$J$10" lockText="1" noThreeD="1"/>
</file>

<file path=xl/ctrlProps/ctrlProp28.xml><?xml version="1.0" encoding="utf-8"?>
<formControlPr xmlns="http://schemas.microsoft.com/office/spreadsheetml/2009/9/main" objectType="CheckBox" fmlaLink="$J$11" lockText="1" noThreeD="1"/>
</file>

<file path=xl/ctrlProps/ctrlProp29.xml><?xml version="1.0" encoding="utf-8"?>
<formControlPr xmlns="http://schemas.microsoft.com/office/spreadsheetml/2009/9/main" objectType="CheckBox" fmlaLink="$J$12" lockText="1" noThreeD="1"/>
</file>

<file path=xl/ctrlProps/ctrlProp30.xml><?xml version="1.0" encoding="utf-8"?>
<formControlPr xmlns="http://schemas.microsoft.com/office/spreadsheetml/2009/9/main" objectType="CheckBox" fmlaLink="$J$13" lockText="1" noThreeD="1"/>
</file>

<file path=xl/ctrlProps/ctrlProp31.xml><?xml version="1.0" encoding="utf-8"?>
<formControlPr xmlns="http://schemas.microsoft.com/office/spreadsheetml/2009/9/main" objectType="CheckBox" fmlaLink="$J$14" lockText="1" noThreeD="1"/>
</file>

<file path=xl/ctrlProps/ctrlProp32.xml><?xml version="1.0" encoding="utf-8"?>
<formControlPr xmlns="http://schemas.microsoft.com/office/spreadsheetml/2009/9/main" objectType="CheckBox" fmlaLink="$J$15" lockText="1" noThreeD="1"/>
</file>

<file path=xl/ctrlProps/ctrlProp33.xml><?xml version="1.0" encoding="utf-8"?>
<formControlPr xmlns="http://schemas.microsoft.com/office/spreadsheetml/2009/9/main" objectType="CheckBox" fmlaLink="$J$16" lockText="1" noThreeD="1"/>
</file>

<file path=xl/ctrlProps/ctrlProp34.xml><?xml version="1.0" encoding="utf-8"?>
<formControlPr xmlns="http://schemas.microsoft.com/office/spreadsheetml/2009/9/main" objectType="CheckBox" fmlaLink="$J$17" lockText="1" noThreeD="1"/>
</file>

<file path=xl/ctrlProps/ctrlProp35.xml><?xml version="1.0" encoding="utf-8"?>
<formControlPr xmlns="http://schemas.microsoft.com/office/spreadsheetml/2009/9/main" objectType="CheckBox" fmlaLink="$J$8" lockText="1" noThreeD="1"/>
</file>

<file path=xl/ctrlProps/ctrlProp36.xml><?xml version="1.0" encoding="utf-8"?>
<formControlPr xmlns="http://schemas.microsoft.com/office/spreadsheetml/2009/9/main" objectType="CheckBox" fmlaLink="$J$9" lockText="1" noThreeD="1"/>
</file>

<file path=xl/ctrlProps/ctrlProp37.xml><?xml version="1.0" encoding="utf-8"?>
<formControlPr xmlns="http://schemas.microsoft.com/office/spreadsheetml/2009/9/main" objectType="CheckBox" fmlaLink="$J$10" lockText="1" noThreeD="1"/>
</file>

<file path=xl/ctrlProps/ctrlProp38.xml><?xml version="1.0" encoding="utf-8"?>
<formControlPr xmlns="http://schemas.microsoft.com/office/spreadsheetml/2009/9/main" objectType="CheckBox" fmlaLink="$J$11" lockText="1" noThreeD="1"/>
</file>

<file path=xl/ctrlProps/ctrlProp39.xml><?xml version="1.0" encoding="utf-8"?>
<formControlPr xmlns="http://schemas.microsoft.com/office/spreadsheetml/2009/9/main" objectType="CheckBox" fmlaLink="$J$12" lockText="1" noThreeD="1"/>
</file>

<file path=xl/ctrlProps/ctrlProp40.xml><?xml version="1.0" encoding="utf-8"?>
<formControlPr xmlns="http://schemas.microsoft.com/office/spreadsheetml/2009/9/main" objectType="CheckBox" fmlaLink="$J$13" lockText="1" noThreeD="1"/>
</file>

<file path=xl/ctrlProps/ctrlProp41.xml><?xml version="1.0" encoding="utf-8"?>
<formControlPr xmlns="http://schemas.microsoft.com/office/spreadsheetml/2009/9/main" objectType="CheckBox" fmlaLink="$J$14" lockText="1" noThreeD="1"/>
</file>

<file path=xl/ctrlProps/ctrlProp42.xml><?xml version="1.0" encoding="utf-8"?>
<formControlPr xmlns="http://schemas.microsoft.com/office/spreadsheetml/2009/9/main" objectType="CheckBox" fmlaLink="$J$15" lockText="1" noThreeD="1"/>
</file>

<file path=xl/ctrlProps/ctrlProp43.xml><?xml version="1.0" encoding="utf-8"?>
<formControlPr xmlns="http://schemas.microsoft.com/office/spreadsheetml/2009/9/main" objectType="CheckBox" fmlaLink="$J$16" lockText="1" noThreeD="1"/>
</file>

<file path=xl/ctrlProps/ctrlProp44.xml><?xml version="1.0" encoding="utf-8"?>
<formControlPr xmlns="http://schemas.microsoft.com/office/spreadsheetml/2009/9/main" objectType="CheckBox" fmlaLink="$J$17" lockText="1"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CheckBox" fmlaLink="$J$8" lockText="1" noThreeD="1"/>
</file>

<file path=xl/ctrlProps/ctrlProp57.xml><?xml version="1.0" encoding="utf-8"?>
<formControlPr xmlns="http://schemas.microsoft.com/office/spreadsheetml/2009/9/main" objectType="CheckBox" fmlaLink="$J$9" lockText="1" noThreeD="1"/>
</file>

<file path=xl/ctrlProps/ctrlProp58.xml><?xml version="1.0" encoding="utf-8"?>
<formControlPr xmlns="http://schemas.microsoft.com/office/spreadsheetml/2009/9/main" objectType="CheckBox" fmlaLink="$J$10" lockText="1" noThreeD="1"/>
</file>

<file path=xl/ctrlProps/ctrlProp59.xml><?xml version="1.0" encoding="utf-8"?>
<formControlPr xmlns="http://schemas.microsoft.com/office/spreadsheetml/2009/9/main" objectType="CheckBox" fmlaLink="$J$11" lockText="1" noThreeD="1"/>
</file>

<file path=xl/ctrlProps/ctrlProp60.xml><?xml version="1.0" encoding="utf-8"?>
<formControlPr xmlns="http://schemas.microsoft.com/office/spreadsheetml/2009/9/main" objectType="CheckBox" fmlaLink="$J$12" lockText="1" noThreeD="1"/>
</file>

<file path=xl/ctrlProps/ctrlProp61.xml><?xml version="1.0" encoding="utf-8"?>
<formControlPr xmlns="http://schemas.microsoft.com/office/spreadsheetml/2009/9/main" objectType="CheckBox" fmlaLink="$J$13" lockText="1" noThreeD="1"/>
</file>

<file path=xl/ctrlProps/ctrlProp62.xml><?xml version="1.0" encoding="utf-8"?>
<formControlPr xmlns="http://schemas.microsoft.com/office/spreadsheetml/2009/9/main" objectType="CheckBox" fmlaLink="$J$14" lockText="1" noThreeD="1"/>
</file>

<file path=xl/ctrlProps/ctrlProp63.xml><?xml version="1.0" encoding="utf-8"?>
<formControlPr xmlns="http://schemas.microsoft.com/office/spreadsheetml/2009/9/main" objectType="CheckBox" fmlaLink="$J$15" lockText="1" noThreeD="1"/>
</file>

<file path=xl/ctrlProps/ctrlProp64.xml><?xml version="1.0" encoding="utf-8"?>
<formControlPr xmlns="http://schemas.microsoft.com/office/spreadsheetml/2009/9/main" objectType="CheckBox" fmlaLink="$J$16" lockText="1" noThreeD="1"/>
</file>

<file path=xl/ctrlProps/ctrlProp65.xml><?xml version="1.0" encoding="utf-8"?>
<formControlPr xmlns="http://schemas.microsoft.com/office/spreadsheetml/2009/9/main" objectType="CheckBox" fmlaLink="$J$17" lockText="1" noThreeD="1"/>
</file>

<file path=xl/ctrlProps/ctrlProp66.xml><?xml version="1.0" encoding="utf-8"?>
<formControlPr xmlns="http://schemas.microsoft.com/office/spreadsheetml/2009/9/main" objectType="CheckBox" fmlaLink="$M$91" lockText="1" noThreeD="1"/>
</file>

<file path=xl/ctrlProps/ctrlProp67.xml><?xml version="1.0" encoding="utf-8"?>
<formControlPr xmlns="http://schemas.microsoft.com/office/spreadsheetml/2009/9/main" objectType="CheckBox" fmlaLink="$M$92" lockText="1" noThreeD="1"/>
</file>

<file path=xl/ctrlProps/ctrlProp68.xml><?xml version="1.0" encoding="utf-8"?>
<formControlPr xmlns="http://schemas.microsoft.com/office/spreadsheetml/2009/9/main" objectType="CheckBox" fmlaLink="$M$93" lockText="1" noThreeD="1"/>
</file>

<file path=xl/ctrlProps/ctrlProp69.xml><?xml version="1.0" encoding="utf-8"?>
<formControlPr xmlns="http://schemas.microsoft.com/office/spreadsheetml/2009/9/main" objectType="CheckBox" fmlaLink="$M$94" lockText="1" noThreeD="1"/>
</file>

<file path=xl/ctrlProps/ctrlProp70.xml><?xml version="1.0" encoding="utf-8"?>
<formControlPr xmlns="http://schemas.microsoft.com/office/spreadsheetml/2009/9/main" objectType="CheckBox" fmlaLink="$M$95" lockText="1" noThreeD="1"/>
</file>

<file path=xl/ctrlProps/ctrlProp71.xml><?xml version="1.0" encoding="utf-8"?>
<formControlPr xmlns="http://schemas.microsoft.com/office/spreadsheetml/2009/9/main" objectType="CheckBox" fmlaLink="$M$311" lockText="1" noThreeD="1"/>
</file>

<file path=xl/ctrlProps/ctrlProp72.xml><?xml version="1.0" encoding="utf-8"?>
<formControlPr xmlns="http://schemas.microsoft.com/office/spreadsheetml/2009/9/main" objectType="CheckBox" fmlaLink="$M$377" lockText="1" noThreeD="1"/>
</file>

<file path=xl/ctrlProps/ctrlProp73.xml><?xml version="1.0" encoding="utf-8"?>
<formControlPr xmlns="http://schemas.microsoft.com/office/spreadsheetml/2009/9/main" objectType="Radio" firstButton="1" fmlaLink="$M$424"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Radio" firstButton="1" fmlaLink="$M$425"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Radio" firstButton="1" fmlaLink="$M$426"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firstButton="1" fmlaLink="$M$427" lockText="1"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firstButton="1" fmlaLink="$M$464" lockText="1"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Radio" firstButton="1" fmlaLink="$M$465"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firstButton="1" fmlaLink="$M$466"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firstButton="1" fmlaLink="$M$579"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Radio" firstButton="1" fmlaLink="$M$580" lockText="1" noThreeD="1"/>
</file>

<file path=xl/ctrlProps/ctrlProp100.xml><?xml version="1.0" encoding="utf-8"?>
<formControlPr xmlns="http://schemas.microsoft.com/office/spreadsheetml/2009/9/main" objectType="Radio" lockText="1" noThreeD="1"/>
</file>

<file path=xl/ctrlProps/ctrlProp101.xml><?xml version="1.0" encoding="utf-8"?>
<formControlPr xmlns="http://schemas.microsoft.com/office/spreadsheetml/2009/9/main" objectType="Radio" firstButton="1" fmlaLink="$M$578"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CheckBox" fmlaLink="$M$661" lockText="1" noThreeD="1"/>
</file>

<file path=xl/ctrlProps/ctrlProp104.xml><?xml version="1.0" encoding="utf-8"?>
<formControlPr xmlns="http://schemas.microsoft.com/office/spreadsheetml/2009/9/main" objectType="CheckBox" fmlaLink="$M225" lockText="1" noThreeD="1"/>
</file>

<file path=xl/ctrlProps/ctrlProp105.xml><?xml version="1.0" encoding="utf-8"?>
<formControlPr xmlns="http://schemas.microsoft.com/office/spreadsheetml/2009/9/main" objectType="CheckBox" fmlaLink="$M226" lockText="1" noThreeD="1"/>
</file>

<file path=xl/ctrlProps/ctrlProp106.xml><?xml version="1.0" encoding="utf-8"?>
<formControlPr xmlns="http://schemas.microsoft.com/office/spreadsheetml/2009/9/main" objectType="CheckBox" fmlaLink="$M227" lockText="1" noThreeD="1"/>
</file>

<file path=xl/ctrlProps/ctrlProp107.xml><?xml version="1.0" encoding="utf-8"?>
<formControlPr xmlns="http://schemas.microsoft.com/office/spreadsheetml/2009/9/main" objectType="CheckBox" fmlaLink="$M228" lockText="1" noThreeD="1"/>
</file>

<file path=xl/ctrlProps/ctrlProp108.xml><?xml version="1.0" encoding="utf-8"?>
<formControlPr xmlns="http://schemas.microsoft.com/office/spreadsheetml/2009/9/main" objectType="CheckBox" fmlaLink="$J$8" lockText="1" noThreeD="1"/>
</file>

<file path=xl/ctrlProps/ctrlProp109.xml><?xml version="1.0" encoding="utf-8"?>
<formControlPr xmlns="http://schemas.microsoft.com/office/spreadsheetml/2009/9/main" objectType="CheckBox" fmlaLink="$J$9" lockText="1" noThreeD="1"/>
</file>

<file path=xl/ctrlProps/ctrlProp110.xml><?xml version="1.0" encoding="utf-8"?>
<formControlPr xmlns="http://schemas.microsoft.com/office/spreadsheetml/2009/9/main" objectType="CheckBox" fmlaLink="$J$10" lockText="1" noThreeD="1"/>
</file>

<file path=xl/ctrlProps/ctrlProp111.xml><?xml version="1.0" encoding="utf-8"?>
<formControlPr xmlns="http://schemas.microsoft.com/office/spreadsheetml/2009/9/main" objectType="CheckBox" fmlaLink="$J$11" lockText="1" noThreeD="1"/>
</file>

<file path=xl/ctrlProps/ctrlProp112.xml><?xml version="1.0" encoding="utf-8"?>
<formControlPr xmlns="http://schemas.microsoft.com/office/spreadsheetml/2009/9/main" objectType="CheckBox" fmlaLink="$J$12" lockText="1" noThreeD="1"/>
</file>

<file path=xl/ctrlProps/ctrlProp113.xml><?xml version="1.0" encoding="utf-8"?>
<formControlPr xmlns="http://schemas.microsoft.com/office/spreadsheetml/2009/9/main" objectType="CheckBox" fmlaLink="$J$13" lockText="1" noThreeD="1"/>
</file>

<file path=xl/ctrlProps/ctrlProp114.xml><?xml version="1.0" encoding="utf-8"?>
<formControlPr xmlns="http://schemas.microsoft.com/office/spreadsheetml/2009/9/main" objectType="CheckBox" fmlaLink="$J$14" lockText="1" noThreeD="1"/>
</file>

<file path=xl/ctrlProps/ctrlProp115.xml><?xml version="1.0" encoding="utf-8"?>
<formControlPr xmlns="http://schemas.microsoft.com/office/spreadsheetml/2009/9/main" objectType="CheckBox" fmlaLink="$J$15" lockText="1" noThreeD="1"/>
</file>

<file path=xl/ctrlProps/ctrlProp116.xml><?xml version="1.0" encoding="utf-8"?>
<formControlPr xmlns="http://schemas.microsoft.com/office/spreadsheetml/2009/9/main" objectType="CheckBox" fmlaLink="$J$16" lockText="1" noThreeD="1"/>
</file>

<file path=xl/ctrlProps/ctrlProp117.xml><?xml version="1.0" encoding="utf-8"?>
<formControlPr xmlns="http://schemas.microsoft.com/office/spreadsheetml/2009/9/main" objectType="CheckBox" fmlaLink="$J$17" lockText="1"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GBox"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CheckBox" fmlaLink="$M$153" lockText="1"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GBox"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GBox"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GBox"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CheckBox" fmlaLink="$J$8" lockText="1" noThreeD="1"/>
</file>

<file path=xl/ctrlProps/ctrlProp158.xml><?xml version="1.0" encoding="utf-8"?>
<formControlPr xmlns="http://schemas.microsoft.com/office/spreadsheetml/2009/9/main" objectType="CheckBox" fmlaLink="$J$9" lockText="1" noThreeD="1"/>
</file>

<file path=xl/ctrlProps/ctrlProp159.xml><?xml version="1.0" encoding="utf-8"?>
<formControlPr xmlns="http://schemas.microsoft.com/office/spreadsheetml/2009/9/main" objectType="CheckBox" fmlaLink="$J$10" lockText="1" noThreeD="1"/>
</file>

<file path=xl/ctrlProps/ctrlProp160.xml><?xml version="1.0" encoding="utf-8"?>
<formControlPr xmlns="http://schemas.microsoft.com/office/spreadsheetml/2009/9/main" objectType="CheckBox" fmlaLink="$J$11" lockText="1" noThreeD="1"/>
</file>

<file path=xl/ctrlProps/ctrlProp161.xml><?xml version="1.0" encoding="utf-8"?>
<formControlPr xmlns="http://schemas.microsoft.com/office/spreadsheetml/2009/9/main" objectType="CheckBox" fmlaLink="$J$12" lockText="1" noThreeD="1"/>
</file>

<file path=xl/ctrlProps/ctrlProp162.xml><?xml version="1.0" encoding="utf-8"?>
<formControlPr xmlns="http://schemas.microsoft.com/office/spreadsheetml/2009/9/main" objectType="CheckBox" fmlaLink="$J$13" lockText="1" noThreeD="1"/>
</file>

<file path=xl/ctrlProps/ctrlProp163.xml><?xml version="1.0" encoding="utf-8"?>
<formControlPr xmlns="http://schemas.microsoft.com/office/spreadsheetml/2009/9/main" objectType="CheckBox" fmlaLink="$J$14" lockText="1" noThreeD="1"/>
</file>

<file path=xl/ctrlProps/ctrlProp164.xml><?xml version="1.0" encoding="utf-8"?>
<formControlPr xmlns="http://schemas.microsoft.com/office/spreadsheetml/2009/9/main" objectType="CheckBox" fmlaLink="$J$15" lockText="1" noThreeD="1"/>
</file>

<file path=xl/ctrlProps/ctrlProp165.xml><?xml version="1.0" encoding="utf-8"?>
<formControlPr xmlns="http://schemas.microsoft.com/office/spreadsheetml/2009/9/main" objectType="CheckBox" fmlaLink="$J$16" lockText="1" noThreeD="1"/>
</file>

<file path=xl/ctrlProps/ctrlProp166.xml><?xml version="1.0" encoding="utf-8"?>
<formControlPr xmlns="http://schemas.microsoft.com/office/spreadsheetml/2009/9/main" objectType="CheckBox" fmlaLink="$J$17" lockText="1"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CheckBox" fmlaLink="$M$151" lockText="1" noThreeD="1"/>
</file>

<file path=xl/ctrlProps/ctrlProp178.xml><?xml version="1.0" encoding="utf-8"?>
<formControlPr xmlns="http://schemas.microsoft.com/office/spreadsheetml/2009/9/main" objectType="CheckBox" fmlaLink="$M$204" lockText="1" noThreeD="1"/>
</file>

<file path=xl/ctrlProps/ctrlProp179.xml><?xml version="1.0" encoding="utf-8"?>
<formControlPr xmlns="http://schemas.microsoft.com/office/spreadsheetml/2009/9/main" objectType="CheckBox" fmlaLink="$M$324" lockText="1"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CheckBox" fmlaLink="$M$364" lockText="1"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CheckBox" fmlaLink="$M$413" lockText="1" noThreeD="1"/>
</file>

<file path=xl/ctrlProps/ctrlProp186.xml><?xml version="1.0" encoding="utf-8"?>
<formControlPr xmlns="http://schemas.microsoft.com/office/spreadsheetml/2009/9/main" objectType="CheckBox" fmlaLink="$M$516" lockText="1" noThreeD="1"/>
</file>

<file path=xl/ctrlProps/ctrlProp187.xml><?xml version="1.0" encoding="utf-8"?>
<formControlPr xmlns="http://schemas.microsoft.com/office/spreadsheetml/2009/9/main" objectType="CheckBox" fmlaLink="$M$584" lockText="1" noThreeD="1"/>
</file>

<file path=xl/ctrlProps/ctrlProp188.xml><?xml version="1.0" encoding="utf-8"?>
<formControlPr xmlns="http://schemas.microsoft.com/office/spreadsheetml/2009/9/main" objectType="CheckBox" fmlaLink="$K$8" lockText="1" noThreeD="1"/>
</file>

<file path=xl/ctrlProps/ctrlProp189.xml><?xml version="1.0" encoding="utf-8"?>
<formControlPr xmlns="http://schemas.microsoft.com/office/spreadsheetml/2009/9/main" objectType="CheckBox" fmlaLink="$K$9" lockText="1" noThreeD="1"/>
</file>

<file path=xl/ctrlProps/ctrlProp190.xml><?xml version="1.0" encoding="utf-8"?>
<formControlPr xmlns="http://schemas.microsoft.com/office/spreadsheetml/2009/9/main" objectType="CheckBox" fmlaLink="$K$10" lockText="1" noThreeD="1"/>
</file>

<file path=xl/ctrlProps/ctrlProp191.xml><?xml version="1.0" encoding="utf-8"?>
<formControlPr xmlns="http://schemas.microsoft.com/office/spreadsheetml/2009/9/main" objectType="CheckBox" fmlaLink="$K$11" lockText="1" noThreeD="1"/>
</file>

<file path=xl/ctrlProps/ctrlProp192.xml><?xml version="1.0" encoding="utf-8"?>
<formControlPr xmlns="http://schemas.microsoft.com/office/spreadsheetml/2009/9/main" objectType="CheckBox" fmlaLink="$K$12" lockText="1" noThreeD="1"/>
</file>

<file path=xl/ctrlProps/ctrlProp193.xml><?xml version="1.0" encoding="utf-8"?>
<formControlPr xmlns="http://schemas.microsoft.com/office/spreadsheetml/2009/9/main" objectType="CheckBox" fmlaLink="$K$13" lockText="1" noThreeD="1"/>
</file>

<file path=xl/ctrlProps/ctrlProp194.xml><?xml version="1.0" encoding="utf-8"?>
<formControlPr xmlns="http://schemas.microsoft.com/office/spreadsheetml/2009/9/main" objectType="CheckBox" fmlaLink="$K$14" lockText="1" noThreeD="1"/>
</file>

<file path=xl/ctrlProps/ctrlProp195.xml><?xml version="1.0" encoding="utf-8"?>
<formControlPr xmlns="http://schemas.microsoft.com/office/spreadsheetml/2009/9/main" objectType="CheckBox" fmlaLink="$K$15" lockText="1" noThreeD="1"/>
</file>

<file path=xl/ctrlProps/ctrlProp196.xml><?xml version="1.0" encoding="utf-8"?>
<formControlPr xmlns="http://schemas.microsoft.com/office/spreadsheetml/2009/9/main" objectType="CheckBox" fmlaLink="$K$17" lockText="1" noThreeD="1"/>
</file>

<file path=xl/ctrlProps/ctrlProp197.xml><?xml version="1.0" encoding="utf-8"?>
<formControlPr xmlns="http://schemas.microsoft.com/office/spreadsheetml/2009/9/main" objectType="GBox"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GBox"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GBox"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GBox" noThreeD="1"/>
</file>

<file path=xl/ctrlProps/ctrlProp208.xml><?xml version="1.0" encoding="utf-8"?>
<formControlPr xmlns="http://schemas.microsoft.com/office/spreadsheetml/2009/9/main" objectType="CheckBox" fmlaLink="$K$16" lockText="1"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GBox" noThreeD="1"/>
</file>

<file path=xl/ctrlProps/ctrlProp211.xml><?xml version="1.0" encoding="utf-8"?>
<formControlPr xmlns="http://schemas.microsoft.com/office/spreadsheetml/2009/9/main" objectType="GBox"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CheckBox" fmlaLink="$J$8" lockText="1" noThreeD="1"/>
</file>

<file path=xl/ctrlProps/ctrlProp214.xml><?xml version="1.0" encoding="utf-8"?>
<formControlPr xmlns="http://schemas.microsoft.com/office/spreadsheetml/2009/9/main" objectType="CheckBox" fmlaLink="$J$10" lockText="1" noThreeD="1"/>
</file>

<file path=xl/ctrlProps/ctrlProp215.xml><?xml version="1.0" encoding="utf-8"?>
<formControlPr xmlns="http://schemas.microsoft.com/office/spreadsheetml/2009/9/main" objectType="CheckBox" fmlaLink="$J$11" lockText="1" noThreeD="1"/>
</file>

<file path=xl/ctrlProps/ctrlProp216.xml><?xml version="1.0" encoding="utf-8"?>
<formControlPr xmlns="http://schemas.microsoft.com/office/spreadsheetml/2009/9/main" objectType="CheckBox" fmlaLink="$J$12" lockText="1" noThreeD="1"/>
</file>

<file path=xl/ctrlProps/ctrlProp217.xml><?xml version="1.0" encoding="utf-8"?>
<formControlPr xmlns="http://schemas.microsoft.com/office/spreadsheetml/2009/9/main" objectType="CheckBox" fmlaLink="$J$13" lockText="1" noThreeD="1"/>
</file>

<file path=xl/ctrlProps/ctrlProp218.xml><?xml version="1.0" encoding="utf-8"?>
<formControlPr xmlns="http://schemas.microsoft.com/office/spreadsheetml/2009/9/main" objectType="CheckBox" fmlaLink="$J$14" lockText="1" noThreeD="1"/>
</file>

<file path=xl/ctrlProps/ctrlProp219.xml><?xml version="1.0" encoding="utf-8"?>
<formControlPr xmlns="http://schemas.microsoft.com/office/spreadsheetml/2009/9/main" objectType="CheckBox" fmlaLink="$J$15" lockText="1" noThreeD="1"/>
</file>

<file path=xl/ctrlProps/ctrlProp220.xml><?xml version="1.0" encoding="utf-8"?>
<formControlPr xmlns="http://schemas.microsoft.com/office/spreadsheetml/2009/9/main" objectType="CheckBox" fmlaLink="$J$16" lockText="1" noThreeD="1"/>
</file>

<file path=xl/ctrlProps/ctrlProp221.xml><?xml version="1.0" encoding="utf-8"?>
<formControlPr xmlns="http://schemas.microsoft.com/office/spreadsheetml/2009/9/main" objectType="CheckBox" fmlaLink="$J$17" lockText="1" noThreeD="1"/>
</file>

<file path=xl/ctrlProps/ctrlProp222.xml><?xml version="1.0" encoding="utf-8"?>
<formControlPr xmlns="http://schemas.microsoft.com/office/spreadsheetml/2009/9/main" objectType="GBox"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GBox"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GBox"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GBox"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GBox" noThreeD="1"/>
</file>

<file path=xl/ctrlProps/ctrlProp231.xml><?xml version="1.0" encoding="utf-8"?>
<formControlPr xmlns="http://schemas.microsoft.com/office/spreadsheetml/2009/9/main" objectType="GBox" noThreeD="1"/>
</file>

<file path=xl/ctrlProps/ctrlProp232.xml><?xml version="1.0" encoding="utf-8"?>
<formControlPr xmlns="http://schemas.microsoft.com/office/spreadsheetml/2009/9/main" objectType="GBox"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GBox" noThreeD="1"/>
</file>

<file path=xl/ctrlProps/ctrlProp236.xml><?xml version="1.0" encoding="utf-8"?>
<formControlPr xmlns="http://schemas.microsoft.com/office/spreadsheetml/2009/9/main" objectType="CheckBox" fmlaLink="$J$9" lockText="1"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GBox" noThreeD="1"/>
</file>

<file path=xl/ctrlProps/ctrlProp239.xml><?xml version="1.0" encoding="utf-8"?>
<formControlPr xmlns="http://schemas.microsoft.com/office/spreadsheetml/2009/9/main" objectType="GBox" noThreeD="1"/>
</file>

<file path=xl/ctrlProps/ctrlProp240.xml><?xml version="1.0" encoding="utf-8"?>
<formControlPr xmlns="http://schemas.microsoft.com/office/spreadsheetml/2009/9/main" objectType="GBox" noThreeD="1"/>
</file>

<file path=xl/ctrlProps/ctrlProp241.xml><?xml version="1.0" encoding="utf-8"?>
<formControlPr xmlns="http://schemas.microsoft.com/office/spreadsheetml/2009/9/main" objectType="CheckBox" fmlaLink="$M$307" lockText="1" noThreeD="1"/>
</file>

<file path=xl/ctrlProps/ctrlProp242.xml><?xml version="1.0" encoding="utf-8"?>
<formControlPr xmlns="http://schemas.microsoft.com/office/spreadsheetml/2009/9/main" objectType="CheckBox" fmlaLink="$M$408" lockText="1" noThreeD="1"/>
</file>

<file path=xl/ctrlProps/ctrlProp243.xml><?xml version="1.0" encoding="utf-8"?>
<formControlPr xmlns="http://schemas.microsoft.com/office/spreadsheetml/2009/9/main" objectType="CheckBox" fmlaLink="$M$586" lockText="1" noThreeD="1"/>
</file>

<file path=xl/ctrlProps/ctrlProp244.xml><?xml version="1.0" encoding="utf-8"?>
<formControlPr xmlns="http://schemas.microsoft.com/office/spreadsheetml/2009/9/main" objectType="GBox"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GBox" noThreeD="1"/>
</file>

<file path=xl/ctrlProps/ctrlProp248.xml><?xml version="1.0" encoding="utf-8"?>
<formControlPr xmlns="http://schemas.microsoft.com/office/spreadsheetml/2009/9/main" objectType="GBox"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GBox" noThreeD="1"/>
</file>

<file path=xl/ctrlProps/ctrlProp251.xml><?xml version="1.0" encoding="utf-8"?>
<formControlPr xmlns="http://schemas.microsoft.com/office/spreadsheetml/2009/9/main" objectType="GBox" noThreeD="1"/>
</file>

<file path=xl/ctrlProps/ctrlProp252.xml><?xml version="1.0" encoding="utf-8"?>
<formControlPr xmlns="http://schemas.microsoft.com/office/spreadsheetml/2009/9/main" objectType="GBox"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GBox"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CheckBox" fmlaLink="$M$1090" lockText="1"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GBox"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GBox"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GBox"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GBox"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GBox"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GBox"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GBox"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GBox"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GBox" noThreeD="1"/>
</file>

<file path=xl/ctrlProps/ctrlProp287.xml><?xml version="1.0" encoding="utf-8"?>
<formControlPr xmlns="http://schemas.microsoft.com/office/spreadsheetml/2009/9/main" objectType="GBox" noThreeD="1"/>
</file>

<file path=xl/ctrlProps/ctrlProp288.xml><?xml version="1.0" encoding="utf-8"?>
<formControlPr xmlns="http://schemas.microsoft.com/office/spreadsheetml/2009/9/main" objectType="GBox"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GBox" noThreeD="1"/>
</file>

<file path=xl/ctrlProps/ctrlProp292.xml><?xml version="1.0" encoding="utf-8"?>
<formControlPr xmlns="http://schemas.microsoft.com/office/spreadsheetml/2009/9/main" objectType="GBox"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CheckBox" fmlaLink="$M$1421" lockText="1" noThreeD="1"/>
</file>

<file path=xl/ctrlProps/ctrlProp295.xml><?xml version="1.0" encoding="utf-8"?>
<formControlPr xmlns="http://schemas.microsoft.com/office/spreadsheetml/2009/9/main" objectType="CheckBox" fmlaLink="$J$8" lockText="1" noThreeD="1"/>
</file>

<file path=xl/ctrlProps/ctrlProp296.xml><?xml version="1.0" encoding="utf-8"?>
<formControlPr xmlns="http://schemas.microsoft.com/office/spreadsheetml/2009/9/main" objectType="CheckBox" fmlaLink="$J$9" lockText="1" noThreeD="1"/>
</file>

<file path=xl/ctrlProps/ctrlProp297.xml><?xml version="1.0" encoding="utf-8"?>
<formControlPr xmlns="http://schemas.microsoft.com/office/spreadsheetml/2009/9/main" objectType="CheckBox" fmlaLink="$J$10" lockText="1" noThreeD="1"/>
</file>

<file path=xl/ctrlProps/ctrlProp298.xml><?xml version="1.0" encoding="utf-8"?>
<formControlPr xmlns="http://schemas.microsoft.com/office/spreadsheetml/2009/9/main" objectType="CheckBox" fmlaLink="$J$11" lockText="1" noThreeD="1"/>
</file>

<file path=xl/ctrlProps/ctrlProp299.xml><?xml version="1.0" encoding="utf-8"?>
<formControlPr xmlns="http://schemas.microsoft.com/office/spreadsheetml/2009/9/main" objectType="CheckBox" fmlaLink="$J$12" lockText="1" noThreeD="1"/>
</file>

<file path=xl/ctrlProps/ctrlProp300.xml><?xml version="1.0" encoding="utf-8"?>
<formControlPr xmlns="http://schemas.microsoft.com/office/spreadsheetml/2009/9/main" objectType="CheckBox" fmlaLink="$J$13" lockText="1" noThreeD="1"/>
</file>

<file path=xl/ctrlProps/ctrlProp301.xml><?xml version="1.0" encoding="utf-8"?>
<formControlPr xmlns="http://schemas.microsoft.com/office/spreadsheetml/2009/9/main" objectType="CheckBox" fmlaLink="$J$14" lockText="1" noThreeD="1"/>
</file>

<file path=xl/ctrlProps/ctrlProp302.xml><?xml version="1.0" encoding="utf-8"?>
<formControlPr xmlns="http://schemas.microsoft.com/office/spreadsheetml/2009/9/main" objectType="CheckBox" fmlaLink="$J$15" lockText="1" noThreeD="1"/>
</file>

<file path=xl/ctrlProps/ctrlProp303.xml><?xml version="1.0" encoding="utf-8"?>
<formControlPr xmlns="http://schemas.microsoft.com/office/spreadsheetml/2009/9/main" objectType="CheckBox" fmlaLink="$J$16" lockText="1" noThreeD="1"/>
</file>

<file path=xl/ctrlProps/ctrlProp304.xml><?xml version="1.0" encoding="utf-8"?>
<formControlPr xmlns="http://schemas.microsoft.com/office/spreadsheetml/2009/9/main" objectType="CheckBox" fmlaLink="$J$17" lockText="1"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CheckBox" fmlaLink="$M$373" lockText="1" noThreeD="1"/>
</file>

<file path=xl/ctrlProps/ctrlProp316.xml><?xml version="1.0" encoding="utf-8"?>
<formControlPr xmlns="http://schemas.microsoft.com/office/spreadsheetml/2009/9/main" objectType="CheckBox" fmlaLink="$M$596" lockText="1" noThreeD="1"/>
</file>

<file path=xl/ctrlProps/ctrlProp317.xml><?xml version="1.0" encoding="utf-8"?>
<formControlPr xmlns="http://schemas.microsoft.com/office/spreadsheetml/2009/9/main" objectType="CheckBox" fmlaLink="$M$725" lockText="1"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CheckBox" fmlaLink="$M$782" lockText="1"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CheckBox" fmlaLink="$M$895" lockText="1"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CheckBox" fmlaLink="$M$999" lockText="1"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CheckBox" fmlaLink="$M$1108" lockText="1"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CheckBox" fmlaLink="$M$17" lockText="1" noThreeD="1"/>
</file>

<file path=xl/ctrlProps/ctrlProp339.xml><?xml version="1.0" encoding="utf-8"?>
<formControlPr xmlns="http://schemas.microsoft.com/office/spreadsheetml/2009/9/main" objectType="CheckBox" fmlaLink="$M$30" lockText="1" noThreeD="1"/>
</file>

<file path=xl/ctrlProps/ctrlProp340.xml><?xml version="1.0" encoding="utf-8"?>
<formControlPr xmlns="http://schemas.microsoft.com/office/spreadsheetml/2009/9/main" objectType="CheckBox" fmlaLink="$M$46"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hyperlink" Target="#Inhalt!A5"/><Relationship Id="rId7" Type="http://schemas.openxmlformats.org/officeDocument/2006/relationships/image" Target="../media/image5.png"/><Relationship Id="rId2" Type="http://schemas.openxmlformats.org/officeDocument/2006/relationships/hyperlink" Target="http://www.tabellenexperte.de/" TargetMode="External"/><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Start!Start"/><Relationship Id="rId1" Type="http://schemas.openxmlformats.org/officeDocument/2006/relationships/hyperlink" Target="#'1_Einstieg'!L_Anfa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hyperlink" Target="#'2_'!L2_Anfa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hyperlink" Target="#'2_Dateneingabe'!L_Anfa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6.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hyperlink" Target="#Inhalt!A5"/><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s>
</file>

<file path=xl/drawings/_rels/drawing4.xml.rels><?xml version="1.0" encoding="UTF-8" standalone="yes"?>
<Relationships xmlns="http://schemas.openxmlformats.org/package/2006/relationships"><Relationship Id="rId13" Type="http://schemas.openxmlformats.org/officeDocument/2006/relationships/image" Target="../media/image40.png"/><Relationship Id="rId18" Type="http://schemas.openxmlformats.org/officeDocument/2006/relationships/image" Target="../media/image45.png"/><Relationship Id="rId26" Type="http://schemas.openxmlformats.org/officeDocument/2006/relationships/image" Target="../media/image53.png"/><Relationship Id="rId39" Type="http://schemas.openxmlformats.org/officeDocument/2006/relationships/image" Target="../media/image66.png"/><Relationship Id="rId21" Type="http://schemas.openxmlformats.org/officeDocument/2006/relationships/image" Target="../media/image48.png"/><Relationship Id="rId34" Type="http://schemas.openxmlformats.org/officeDocument/2006/relationships/image" Target="../media/image61.png"/><Relationship Id="rId42" Type="http://schemas.openxmlformats.org/officeDocument/2006/relationships/image" Target="../media/image69.png"/><Relationship Id="rId47" Type="http://schemas.openxmlformats.org/officeDocument/2006/relationships/image" Target="../media/image74.png"/><Relationship Id="rId50" Type="http://schemas.openxmlformats.org/officeDocument/2006/relationships/image" Target="../media/image77.png"/><Relationship Id="rId7" Type="http://schemas.openxmlformats.org/officeDocument/2006/relationships/image" Target="../media/image34.png"/><Relationship Id="rId2" Type="http://schemas.openxmlformats.org/officeDocument/2006/relationships/hyperlink" Target="#'1_Einstieg'!L_Anfang"/><Relationship Id="rId16" Type="http://schemas.openxmlformats.org/officeDocument/2006/relationships/image" Target="../media/image43.png"/><Relationship Id="rId29" Type="http://schemas.openxmlformats.org/officeDocument/2006/relationships/image" Target="../media/image56.png"/><Relationship Id="rId11" Type="http://schemas.openxmlformats.org/officeDocument/2006/relationships/image" Target="../media/image38.png"/><Relationship Id="rId24" Type="http://schemas.openxmlformats.org/officeDocument/2006/relationships/image" Target="../media/image51.png"/><Relationship Id="rId32" Type="http://schemas.openxmlformats.org/officeDocument/2006/relationships/image" Target="../media/image59.png"/><Relationship Id="rId37" Type="http://schemas.openxmlformats.org/officeDocument/2006/relationships/image" Target="../media/image64.png"/><Relationship Id="rId40" Type="http://schemas.openxmlformats.org/officeDocument/2006/relationships/image" Target="../media/image67.png"/><Relationship Id="rId45" Type="http://schemas.openxmlformats.org/officeDocument/2006/relationships/image" Target="../media/image72.png"/><Relationship Id="rId53" Type="http://schemas.openxmlformats.org/officeDocument/2006/relationships/image" Target="../media/image80.png"/><Relationship Id="rId5" Type="http://schemas.openxmlformats.org/officeDocument/2006/relationships/image" Target="../media/image32.png"/><Relationship Id="rId10" Type="http://schemas.openxmlformats.org/officeDocument/2006/relationships/image" Target="../media/image37.png"/><Relationship Id="rId19" Type="http://schemas.openxmlformats.org/officeDocument/2006/relationships/image" Target="../media/image46.png"/><Relationship Id="rId31" Type="http://schemas.openxmlformats.org/officeDocument/2006/relationships/image" Target="../media/image58.png"/><Relationship Id="rId44" Type="http://schemas.openxmlformats.org/officeDocument/2006/relationships/image" Target="../media/image71.png"/><Relationship Id="rId52" Type="http://schemas.openxmlformats.org/officeDocument/2006/relationships/image" Target="../media/image79.png"/><Relationship Id="rId4" Type="http://schemas.openxmlformats.org/officeDocument/2006/relationships/image" Target="../media/image31.png"/><Relationship Id="rId9" Type="http://schemas.openxmlformats.org/officeDocument/2006/relationships/image" Target="../media/image36.png"/><Relationship Id="rId14" Type="http://schemas.openxmlformats.org/officeDocument/2006/relationships/image" Target="../media/image41.png"/><Relationship Id="rId22" Type="http://schemas.openxmlformats.org/officeDocument/2006/relationships/image" Target="../media/image49.png"/><Relationship Id="rId27" Type="http://schemas.openxmlformats.org/officeDocument/2006/relationships/image" Target="../media/image54.png"/><Relationship Id="rId30" Type="http://schemas.openxmlformats.org/officeDocument/2006/relationships/image" Target="../media/image57.png"/><Relationship Id="rId35" Type="http://schemas.openxmlformats.org/officeDocument/2006/relationships/image" Target="../media/image62.png"/><Relationship Id="rId43" Type="http://schemas.openxmlformats.org/officeDocument/2006/relationships/image" Target="../media/image70.png"/><Relationship Id="rId48" Type="http://schemas.openxmlformats.org/officeDocument/2006/relationships/image" Target="../media/image75.png"/><Relationship Id="rId8" Type="http://schemas.openxmlformats.org/officeDocument/2006/relationships/image" Target="../media/image35.png"/><Relationship Id="rId51" Type="http://schemas.openxmlformats.org/officeDocument/2006/relationships/image" Target="../media/image78.png"/><Relationship Id="rId3" Type="http://schemas.openxmlformats.org/officeDocument/2006/relationships/image" Target="../media/image30.png"/><Relationship Id="rId12" Type="http://schemas.openxmlformats.org/officeDocument/2006/relationships/image" Target="../media/image39.png"/><Relationship Id="rId17" Type="http://schemas.openxmlformats.org/officeDocument/2006/relationships/image" Target="../media/image44.png"/><Relationship Id="rId25" Type="http://schemas.openxmlformats.org/officeDocument/2006/relationships/image" Target="../media/image52.png"/><Relationship Id="rId33" Type="http://schemas.openxmlformats.org/officeDocument/2006/relationships/image" Target="../media/image60.png"/><Relationship Id="rId38" Type="http://schemas.openxmlformats.org/officeDocument/2006/relationships/image" Target="../media/image65.png"/><Relationship Id="rId46" Type="http://schemas.openxmlformats.org/officeDocument/2006/relationships/image" Target="../media/image73.png"/><Relationship Id="rId20" Type="http://schemas.openxmlformats.org/officeDocument/2006/relationships/image" Target="../media/image47.png"/><Relationship Id="rId41" Type="http://schemas.openxmlformats.org/officeDocument/2006/relationships/image" Target="../media/image68.png"/><Relationship Id="rId1" Type="http://schemas.openxmlformats.org/officeDocument/2006/relationships/hyperlink" Target="#'3_Navigation'!L_Anfang"/><Relationship Id="rId6" Type="http://schemas.openxmlformats.org/officeDocument/2006/relationships/image" Target="../media/image33.png"/><Relationship Id="rId15" Type="http://schemas.openxmlformats.org/officeDocument/2006/relationships/image" Target="../media/image42.png"/><Relationship Id="rId23" Type="http://schemas.openxmlformats.org/officeDocument/2006/relationships/image" Target="../media/image50.png"/><Relationship Id="rId28" Type="http://schemas.openxmlformats.org/officeDocument/2006/relationships/image" Target="../media/image55.png"/><Relationship Id="rId36" Type="http://schemas.openxmlformats.org/officeDocument/2006/relationships/image" Target="../media/image63.png"/><Relationship Id="rId49" Type="http://schemas.openxmlformats.org/officeDocument/2006/relationships/image" Target="../media/image76.png"/></Relationships>
</file>

<file path=xl/drawings/_rels/drawing5.xml.rels><?xml version="1.0" encoding="UTF-8" standalone="yes"?>
<Relationships xmlns="http://schemas.openxmlformats.org/package/2006/relationships"><Relationship Id="rId8" Type="http://schemas.openxmlformats.org/officeDocument/2006/relationships/image" Target="../media/image86.png"/><Relationship Id="rId13" Type="http://schemas.openxmlformats.org/officeDocument/2006/relationships/image" Target="../media/image91.png"/><Relationship Id="rId18" Type="http://schemas.openxmlformats.org/officeDocument/2006/relationships/image" Target="../media/image96.png"/><Relationship Id="rId3" Type="http://schemas.openxmlformats.org/officeDocument/2006/relationships/image" Target="../media/image81.png"/><Relationship Id="rId21" Type="http://schemas.openxmlformats.org/officeDocument/2006/relationships/image" Target="../media/image99.png"/><Relationship Id="rId7" Type="http://schemas.openxmlformats.org/officeDocument/2006/relationships/image" Target="../media/image85.png"/><Relationship Id="rId12" Type="http://schemas.openxmlformats.org/officeDocument/2006/relationships/image" Target="../media/image90.png"/><Relationship Id="rId17" Type="http://schemas.openxmlformats.org/officeDocument/2006/relationships/image" Target="../media/image95.png"/><Relationship Id="rId2" Type="http://schemas.openxmlformats.org/officeDocument/2006/relationships/hyperlink" Target="#'2_Dateneingabe'!L_Anfang"/><Relationship Id="rId16" Type="http://schemas.openxmlformats.org/officeDocument/2006/relationships/image" Target="../media/image94.png"/><Relationship Id="rId20" Type="http://schemas.openxmlformats.org/officeDocument/2006/relationships/image" Target="../media/image98.png"/><Relationship Id="rId1" Type="http://schemas.openxmlformats.org/officeDocument/2006/relationships/hyperlink" Target="#'4_Arbeitsblatt'!L_Anfang"/><Relationship Id="rId6" Type="http://schemas.openxmlformats.org/officeDocument/2006/relationships/image" Target="../media/image84.png"/><Relationship Id="rId11" Type="http://schemas.openxmlformats.org/officeDocument/2006/relationships/image" Target="../media/image89.png"/><Relationship Id="rId5" Type="http://schemas.openxmlformats.org/officeDocument/2006/relationships/image" Target="../media/image83.png"/><Relationship Id="rId15" Type="http://schemas.openxmlformats.org/officeDocument/2006/relationships/image" Target="../media/image93.png"/><Relationship Id="rId10" Type="http://schemas.openxmlformats.org/officeDocument/2006/relationships/image" Target="../media/image88.png"/><Relationship Id="rId19" Type="http://schemas.openxmlformats.org/officeDocument/2006/relationships/image" Target="../media/image97.png"/><Relationship Id="rId4" Type="http://schemas.openxmlformats.org/officeDocument/2006/relationships/image" Target="../media/image82.png"/><Relationship Id="rId9" Type="http://schemas.openxmlformats.org/officeDocument/2006/relationships/image" Target="../media/image87.png"/><Relationship Id="rId14" Type="http://schemas.openxmlformats.org/officeDocument/2006/relationships/image" Target="../media/image92.png"/><Relationship Id="rId22" Type="http://schemas.openxmlformats.org/officeDocument/2006/relationships/image" Target="../media/image10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110.png"/><Relationship Id="rId18" Type="http://schemas.openxmlformats.org/officeDocument/2006/relationships/hyperlink" Target="#'A48'!D2"/><Relationship Id="rId26" Type="http://schemas.openxmlformats.org/officeDocument/2006/relationships/image" Target="../media/image122.png"/><Relationship Id="rId39" Type="http://schemas.openxmlformats.org/officeDocument/2006/relationships/image" Target="../media/image135.png"/><Relationship Id="rId21" Type="http://schemas.openxmlformats.org/officeDocument/2006/relationships/image" Target="../media/image117.png"/><Relationship Id="rId34" Type="http://schemas.openxmlformats.org/officeDocument/2006/relationships/image" Target="../media/image130.png"/><Relationship Id="rId42" Type="http://schemas.openxmlformats.org/officeDocument/2006/relationships/image" Target="../media/image138.png"/><Relationship Id="rId47" Type="http://schemas.openxmlformats.org/officeDocument/2006/relationships/image" Target="../media/image143.png"/><Relationship Id="rId50" Type="http://schemas.openxmlformats.org/officeDocument/2006/relationships/image" Target="../media/image146.png"/><Relationship Id="rId55" Type="http://schemas.openxmlformats.org/officeDocument/2006/relationships/image" Target="../media/image151.png"/><Relationship Id="rId7" Type="http://schemas.openxmlformats.org/officeDocument/2006/relationships/image" Target="../media/image105.png"/><Relationship Id="rId2" Type="http://schemas.openxmlformats.org/officeDocument/2006/relationships/hyperlink" Target="#'3_Navigation'!L_Anfang"/><Relationship Id="rId16" Type="http://schemas.openxmlformats.org/officeDocument/2006/relationships/image" Target="../media/image113.png"/><Relationship Id="rId29" Type="http://schemas.openxmlformats.org/officeDocument/2006/relationships/image" Target="../media/image125.png"/><Relationship Id="rId11" Type="http://schemas.openxmlformats.org/officeDocument/2006/relationships/image" Target="../media/image108.png"/><Relationship Id="rId24" Type="http://schemas.openxmlformats.org/officeDocument/2006/relationships/image" Target="../media/image120.png"/><Relationship Id="rId32" Type="http://schemas.openxmlformats.org/officeDocument/2006/relationships/image" Target="../media/image128.png"/><Relationship Id="rId37" Type="http://schemas.openxmlformats.org/officeDocument/2006/relationships/image" Target="../media/image133.png"/><Relationship Id="rId40" Type="http://schemas.openxmlformats.org/officeDocument/2006/relationships/image" Target="../media/image136.png"/><Relationship Id="rId45" Type="http://schemas.openxmlformats.org/officeDocument/2006/relationships/image" Target="../media/image141.png"/><Relationship Id="rId53" Type="http://schemas.openxmlformats.org/officeDocument/2006/relationships/image" Target="../media/image149.png"/><Relationship Id="rId58" Type="http://schemas.openxmlformats.org/officeDocument/2006/relationships/image" Target="../media/image154.png"/><Relationship Id="rId5" Type="http://schemas.openxmlformats.org/officeDocument/2006/relationships/image" Target="../media/image103.png"/><Relationship Id="rId19" Type="http://schemas.openxmlformats.org/officeDocument/2006/relationships/image" Target="../media/image115.png"/><Relationship Id="rId4" Type="http://schemas.openxmlformats.org/officeDocument/2006/relationships/image" Target="../media/image102.png"/><Relationship Id="rId9" Type="http://schemas.openxmlformats.org/officeDocument/2006/relationships/hyperlink" Target="#'A47'!D2"/><Relationship Id="rId14" Type="http://schemas.openxmlformats.org/officeDocument/2006/relationships/image" Target="../media/image111.png"/><Relationship Id="rId22" Type="http://schemas.openxmlformats.org/officeDocument/2006/relationships/image" Target="../media/image118.png"/><Relationship Id="rId27" Type="http://schemas.openxmlformats.org/officeDocument/2006/relationships/image" Target="../media/image123.png"/><Relationship Id="rId30" Type="http://schemas.openxmlformats.org/officeDocument/2006/relationships/image" Target="../media/image126.png"/><Relationship Id="rId35" Type="http://schemas.openxmlformats.org/officeDocument/2006/relationships/image" Target="../media/image131.png"/><Relationship Id="rId43" Type="http://schemas.openxmlformats.org/officeDocument/2006/relationships/image" Target="../media/image139.png"/><Relationship Id="rId48" Type="http://schemas.openxmlformats.org/officeDocument/2006/relationships/image" Target="../media/image144.png"/><Relationship Id="rId56" Type="http://schemas.openxmlformats.org/officeDocument/2006/relationships/image" Target="../media/image152.png"/><Relationship Id="rId8" Type="http://schemas.openxmlformats.org/officeDocument/2006/relationships/image" Target="../media/image106.png"/><Relationship Id="rId51" Type="http://schemas.openxmlformats.org/officeDocument/2006/relationships/image" Target="../media/image147.png"/><Relationship Id="rId3" Type="http://schemas.openxmlformats.org/officeDocument/2006/relationships/image" Target="../media/image101.png"/><Relationship Id="rId12" Type="http://schemas.openxmlformats.org/officeDocument/2006/relationships/image" Target="../media/image109.png"/><Relationship Id="rId17" Type="http://schemas.openxmlformats.org/officeDocument/2006/relationships/image" Target="../media/image114.png"/><Relationship Id="rId25" Type="http://schemas.openxmlformats.org/officeDocument/2006/relationships/image" Target="../media/image121.png"/><Relationship Id="rId33" Type="http://schemas.openxmlformats.org/officeDocument/2006/relationships/image" Target="../media/image129.png"/><Relationship Id="rId38" Type="http://schemas.openxmlformats.org/officeDocument/2006/relationships/image" Target="../media/image134.png"/><Relationship Id="rId46" Type="http://schemas.openxmlformats.org/officeDocument/2006/relationships/image" Target="../media/image142.png"/><Relationship Id="rId20" Type="http://schemas.openxmlformats.org/officeDocument/2006/relationships/image" Target="../media/image116.png"/><Relationship Id="rId41" Type="http://schemas.openxmlformats.org/officeDocument/2006/relationships/image" Target="../media/image137.png"/><Relationship Id="rId54" Type="http://schemas.openxmlformats.org/officeDocument/2006/relationships/image" Target="../media/image150.png"/><Relationship Id="rId1" Type="http://schemas.openxmlformats.org/officeDocument/2006/relationships/hyperlink" Target="#'5_Formeln1'!L_Anfang"/><Relationship Id="rId6" Type="http://schemas.openxmlformats.org/officeDocument/2006/relationships/image" Target="../media/image104.png"/><Relationship Id="rId15" Type="http://schemas.openxmlformats.org/officeDocument/2006/relationships/image" Target="../media/image112.png"/><Relationship Id="rId23" Type="http://schemas.openxmlformats.org/officeDocument/2006/relationships/image" Target="../media/image119.png"/><Relationship Id="rId28" Type="http://schemas.openxmlformats.org/officeDocument/2006/relationships/image" Target="../media/image124.png"/><Relationship Id="rId36" Type="http://schemas.openxmlformats.org/officeDocument/2006/relationships/image" Target="../media/image132.png"/><Relationship Id="rId49" Type="http://schemas.openxmlformats.org/officeDocument/2006/relationships/image" Target="../media/image145.png"/><Relationship Id="rId57" Type="http://schemas.openxmlformats.org/officeDocument/2006/relationships/image" Target="../media/image153.png"/><Relationship Id="rId10" Type="http://schemas.openxmlformats.org/officeDocument/2006/relationships/image" Target="../media/image107.png"/><Relationship Id="rId31" Type="http://schemas.openxmlformats.org/officeDocument/2006/relationships/image" Target="../media/image127.png"/><Relationship Id="rId44" Type="http://schemas.openxmlformats.org/officeDocument/2006/relationships/image" Target="../media/image140.png"/><Relationship Id="rId52" Type="http://schemas.openxmlformats.org/officeDocument/2006/relationships/image" Target="../media/image148.png"/></Relationships>
</file>

<file path=xl/drawings/_rels/drawing7.xml.rels><?xml version="1.0" encoding="UTF-8" standalone="yes"?>
<Relationships xmlns="http://schemas.openxmlformats.org/package/2006/relationships"><Relationship Id="rId8" Type="http://schemas.openxmlformats.org/officeDocument/2006/relationships/image" Target="../media/image160.png"/><Relationship Id="rId13" Type="http://schemas.openxmlformats.org/officeDocument/2006/relationships/image" Target="../media/image165.png"/><Relationship Id="rId18" Type="http://schemas.openxmlformats.org/officeDocument/2006/relationships/image" Target="../media/image170.png"/><Relationship Id="rId3" Type="http://schemas.openxmlformats.org/officeDocument/2006/relationships/image" Target="../media/image155.png"/><Relationship Id="rId21" Type="http://schemas.openxmlformats.org/officeDocument/2006/relationships/image" Target="../media/image173.png"/><Relationship Id="rId7" Type="http://schemas.openxmlformats.org/officeDocument/2006/relationships/image" Target="../media/image159.png"/><Relationship Id="rId12" Type="http://schemas.openxmlformats.org/officeDocument/2006/relationships/image" Target="../media/image164.png"/><Relationship Id="rId17" Type="http://schemas.openxmlformats.org/officeDocument/2006/relationships/image" Target="../media/image169.png"/><Relationship Id="rId2" Type="http://schemas.openxmlformats.org/officeDocument/2006/relationships/hyperlink" Target="#'4_Arbeitsblatt'!L_Anfang"/><Relationship Id="rId16" Type="http://schemas.openxmlformats.org/officeDocument/2006/relationships/image" Target="../media/image168.png"/><Relationship Id="rId20" Type="http://schemas.openxmlformats.org/officeDocument/2006/relationships/image" Target="../media/image172.png"/><Relationship Id="rId1" Type="http://schemas.openxmlformats.org/officeDocument/2006/relationships/hyperlink" Target="#'6_Drucken'!L_Anfang"/><Relationship Id="rId6" Type="http://schemas.openxmlformats.org/officeDocument/2006/relationships/image" Target="../media/image158.png"/><Relationship Id="rId11" Type="http://schemas.openxmlformats.org/officeDocument/2006/relationships/image" Target="../media/image163.png"/><Relationship Id="rId5" Type="http://schemas.openxmlformats.org/officeDocument/2006/relationships/image" Target="../media/image157.png"/><Relationship Id="rId15" Type="http://schemas.openxmlformats.org/officeDocument/2006/relationships/image" Target="../media/image167.png"/><Relationship Id="rId23" Type="http://schemas.openxmlformats.org/officeDocument/2006/relationships/image" Target="../media/image175.png"/><Relationship Id="rId10" Type="http://schemas.openxmlformats.org/officeDocument/2006/relationships/image" Target="../media/image162.png"/><Relationship Id="rId19" Type="http://schemas.openxmlformats.org/officeDocument/2006/relationships/image" Target="../media/image171.png"/><Relationship Id="rId4" Type="http://schemas.openxmlformats.org/officeDocument/2006/relationships/image" Target="../media/image156.png"/><Relationship Id="rId9" Type="http://schemas.openxmlformats.org/officeDocument/2006/relationships/image" Target="../media/image161.png"/><Relationship Id="rId14" Type="http://schemas.openxmlformats.org/officeDocument/2006/relationships/image" Target="../media/image166.png"/><Relationship Id="rId22" Type="http://schemas.openxmlformats.org/officeDocument/2006/relationships/image" Target="../media/image174.png"/></Relationships>
</file>

<file path=xl/drawings/_rels/drawing8.xml.rels><?xml version="1.0" encoding="UTF-8" standalone="yes"?>
<Relationships xmlns="http://schemas.openxmlformats.org/package/2006/relationships"><Relationship Id="rId13" Type="http://schemas.openxmlformats.org/officeDocument/2006/relationships/image" Target="../media/image181.png"/><Relationship Id="rId18" Type="http://schemas.openxmlformats.org/officeDocument/2006/relationships/image" Target="../media/image186.png"/><Relationship Id="rId26" Type="http://schemas.openxmlformats.org/officeDocument/2006/relationships/hyperlink" Target="#'A610'!A13"/><Relationship Id="rId39" Type="http://schemas.openxmlformats.org/officeDocument/2006/relationships/image" Target="../media/image203.png"/><Relationship Id="rId21" Type="http://schemas.openxmlformats.org/officeDocument/2006/relationships/hyperlink" Target="#'A67'!A13"/><Relationship Id="rId34" Type="http://schemas.openxmlformats.org/officeDocument/2006/relationships/image" Target="../media/image198.png"/><Relationship Id="rId42" Type="http://schemas.openxmlformats.org/officeDocument/2006/relationships/image" Target="../media/image206.png"/><Relationship Id="rId47" Type="http://schemas.openxmlformats.org/officeDocument/2006/relationships/image" Target="../media/image211.png"/><Relationship Id="rId50" Type="http://schemas.openxmlformats.org/officeDocument/2006/relationships/image" Target="../media/image214.png"/><Relationship Id="rId55" Type="http://schemas.openxmlformats.org/officeDocument/2006/relationships/image" Target="../media/image219.png"/><Relationship Id="rId7" Type="http://schemas.openxmlformats.org/officeDocument/2006/relationships/hyperlink" Target="#'A63'!C2"/><Relationship Id="rId2" Type="http://schemas.openxmlformats.org/officeDocument/2006/relationships/hyperlink" Target="#'5_Formeln1'!L_Anfang"/><Relationship Id="rId16" Type="http://schemas.openxmlformats.org/officeDocument/2006/relationships/image" Target="../media/image184.png"/><Relationship Id="rId29" Type="http://schemas.openxmlformats.org/officeDocument/2006/relationships/image" Target="../media/image193.png"/><Relationship Id="rId11" Type="http://schemas.openxmlformats.org/officeDocument/2006/relationships/image" Target="../media/image180.png"/><Relationship Id="rId24" Type="http://schemas.openxmlformats.org/officeDocument/2006/relationships/image" Target="../media/image190.png"/><Relationship Id="rId32" Type="http://schemas.openxmlformats.org/officeDocument/2006/relationships/image" Target="../media/image196.png"/><Relationship Id="rId37" Type="http://schemas.openxmlformats.org/officeDocument/2006/relationships/image" Target="../media/image201.png"/><Relationship Id="rId40" Type="http://schemas.openxmlformats.org/officeDocument/2006/relationships/image" Target="../media/image204.png"/><Relationship Id="rId45" Type="http://schemas.openxmlformats.org/officeDocument/2006/relationships/image" Target="../media/image209.png"/><Relationship Id="rId53" Type="http://schemas.openxmlformats.org/officeDocument/2006/relationships/image" Target="../media/image217.png"/><Relationship Id="rId5" Type="http://schemas.openxmlformats.org/officeDocument/2006/relationships/image" Target="../media/image178.png"/><Relationship Id="rId19" Type="http://schemas.openxmlformats.org/officeDocument/2006/relationships/image" Target="../media/image187.png"/><Relationship Id="rId4" Type="http://schemas.openxmlformats.org/officeDocument/2006/relationships/image" Target="../media/image177.png"/><Relationship Id="rId9" Type="http://schemas.openxmlformats.org/officeDocument/2006/relationships/hyperlink" Target="#'A62'!D2"/><Relationship Id="rId14" Type="http://schemas.openxmlformats.org/officeDocument/2006/relationships/image" Target="../media/image182.png"/><Relationship Id="rId22" Type="http://schemas.openxmlformats.org/officeDocument/2006/relationships/hyperlink" Target="#'A68'!A13"/><Relationship Id="rId27" Type="http://schemas.openxmlformats.org/officeDocument/2006/relationships/image" Target="../media/image191.png"/><Relationship Id="rId30" Type="http://schemas.openxmlformats.org/officeDocument/2006/relationships/image" Target="../media/image194.png"/><Relationship Id="rId35" Type="http://schemas.openxmlformats.org/officeDocument/2006/relationships/image" Target="../media/image199.png"/><Relationship Id="rId43" Type="http://schemas.openxmlformats.org/officeDocument/2006/relationships/image" Target="../media/image207.png"/><Relationship Id="rId48" Type="http://schemas.openxmlformats.org/officeDocument/2006/relationships/image" Target="../media/image212.png"/><Relationship Id="rId56" Type="http://schemas.openxmlformats.org/officeDocument/2006/relationships/image" Target="../media/image220.png"/><Relationship Id="rId8" Type="http://schemas.openxmlformats.org/officeDocument/2006/relationships/hyperlink" Target="#'A64'!C2"/><Relationship Id="rId51" Type="http://schemas.openxmlformats.org/officeDocument/2006/relationships/image" Target="../media/image215.png"/><Relationship Id="rId3" Type="http://schemas.openxmlformats.org/officeDocument/2006/relationships/image" Target="../media/image176.png"/><Relationship Id="rId12" Type="http://schemas.openxmlformats.org/officeDocument/2006/relationships/hyperlink" Target="#'A66'!C2"/><Relationship Id="rId17" Type="http://schemas.openxmlformats.org/officeDocument/2006/relationships/image" Target="../media/image185.png"/><Relationship Id="rId25" Type="http://schemas.openxmlformats.org/officeDocument/2006/relationships/hyperlink" Target="#'A69'!A13"/><Relationship Id="rId33" Type="http://schemas.openxmlformats.org/officeDocument/2006/relationships/image" Target="../media/image197.png"/><Relationship Id="rId38" Type="http://schemas.openxmlformats.org/officeDocument/2006/relationships/image" Target="../media/image202.png"/><Relationship Id="rId46" Type="http://schemas.openxmlformats.org/officeDocument/2006/relationships/image" Target="../media/image210.png"/><Relationship Id="rId20" Type="http://schemas.openxmlformats.org/officeDocument/2006/relationships/image" Target="../media/image188.png"/><Relationship Id="rId41" Type="http://schemas.openxmlformats.org/officeDocument/2006/relationships/image" Target="../media/image205.png"/><Relationship Id="rId54" Type="http://schemas.openxmlformats.org/officeDocument/2006/relationships/image" Target="../media/image218.png"/><Relationship Id="rId1" Type="http://schemas.openxmlformats.org/officeDocument/2006/relationships/hyperlink" Target="#'7_Formeln2'!L_Anfang"/><Relationship Id="rId6" Type="http://schemas.openxmlformats.org/officeDocument/2006/relationships/image" Target="../media/image179.png"/><Relationship Id="rId15" Type="http://schemas.openxmlformats.org/officeDocument/2006/relationships/image" Target="../media/image183.png"/><Relationship Id="rId23" Type="http://schemas.openxmlformats.org/officeDocument/2006/relationships/image" Target="../media/image189.png"/><Relationship Id="rId28" Type="http://schemas.openxmlformats.org/officeDocument/2006/relationships/image" Target="../media/image192.png"/><Relationship Id="rId36" Type="http://schemas.openxmlformats.org/officeDocument/2006/relationships/image" Target="../media/image200.png"/><Relationship Id="rId49" Type="http://schemas.openxmlformats.org/officeDocument/2006/relationships/image" Target="../media/image213.png"/><Relationship Id="rId57" Type="http://schemas.openxmlformats.org/officeDocument/2006/relationships/image" Target="../media/image221.png"/><Relationship Id="rId10" Type="http://schemas.openxmlformats.org/officeDocument/2006/relationships/hyperlink" Target="#'A65'!C2"/><Relationship Id="rId31" Type="http://schemas.openxmlformats.org/officeDocument/2006/relationships/image" Target="../media/image195.png"/><Relationship Id="rId44" Type="http://schemas.openxmlformats.org/officeDocument/2006/relationships/image" Target="../media/image208.png"/><Relationship Id="rId52" Type="http://schemas.openxmlformats.org/officeDocument/2006/relationships/image" Target="../media/image216.png"/></Relationships>
</file>

<file path=xl/drawings/_rels/drawing9.xml.rels><?xml version="1.0" encoding="UTF-8" standalone="yes"?>
<Relationships xmlns="http://schemas.openxmlformats.org/package/2006/relationships"><Relationship Id="rId8" Type="http://schemas.openxmlformats.org/officeDocument/2006/relationships/image" Target="../media/image227.png"/><Relationship Id="rId13" Type="http://schemas.openxmlformats.org/officeDocument/2006/relationships/image" Target="../media/image232.png"/><Relationship Id="rId18" Type="http://schemas.openxmlformats.org/officeDocument/2006/relationships/image" Target="../media/image237.png"/><Relationship Id="rId3" Type="http://schemas.openxmlformats.org/officeDocument/2006/relationships/image" Target="../media/image222.png"/><Relationship Id="rId7" Type="http://schemas.openxmlformats.org/officeDocument/2006/relationships/image" Target="../media/image226.png"/><Relationship Id="rId12" Type="http://schemas.openxmlformats.org/officeDocument/2006/relationships/image" Target="../media/image231.png"/><Relationship Id="rId17" Type="http://schemas.openxmlformats.org/officeDocument/2006/relationships/image" Target="../media/image236.png"/><Relationship Id="rId2" Type="http://schemas.openxmlformats.org/officeDocument/2006/relationships/hyperlink" Target="#'6_Drucken'!L_Anfang"/><Relationship Id="rId16" Type="http://schemas.openxmlformats.org/officeDocument/2006/relationships/image" Target="../media/image235.png"/><Relationship Id="rId1" Type="http://schemas.openxmlformats.org/officeDocument/2006/relationships/hyperlink" Target="#'8_Formatierung'!L_Anfang"/><Relationship Id="rId6" Type="http://schemas.openxmlformats.org/officeDocument/2006/relationships/image" Target="../media/image225.png"/><Relationship Id="rId11" Type="http://schemas.openxmlformats.org/officeDocument/2006/relationships/image" Target="../media/image230.png"/><Relationship Id="rId5" Type="http://schemas.openxmlformats.org/officeDocument/2006/relationships/image" Target="../media/image224.png"/><Relationship Id="rId15" Type="http://schemas.openxmlformats.org/officeDocument/2006/relationships/image" Target="../media/image234.png"/><Relationship Id="rId10" Type="http://schemas.openxmlformats.org/officeDocument/2006/relationships/image" Target="../media/image229.png"/><Relationship Id="rId19" Type="http://schemas.openxmlformats.org/officeDocument/2006/relationships/image" Target="../media/image238.png"/><Relationship Id="rId4" Type="http://schemas.openxmlformats.org/officeDocument/2006/relationships/image" Target="../media/image223.png"/><Relationship Id="rId9" Type="http://schemas.openxmlformats.org/officeDocument/2006/relationships/image" Target="../media/image228.png"/><Relationship Id="rId14" Type="http://schemas.openxmlformats.org/officeDocument/2006/relationships/image" Target="../media/image233.png"/></Relationships>
</file>

<file path=xl/drawings/_rels/drawing10.xml.rels><?xml version="1.0" encoding="UTF-8" standalone="yes"?>
<Relationships xmlns="http://schemas.openxmlformats.org/package/2006/relationships"><Relationship Id="rId26" Type="http://schemas.openxmlformats.org/officeDocument/2006/relationships/image" Target="../media/image259.png"/><Relationship Id="rId21" Type="http://schemas.openxmlformats.org/officeDocument/2006/relationships/image" Target="../media/image254.png"/><Relationship Id="rId42" Type="http://schemas.openxmlformats.org/officeDocument/2006/relationships/image" Target="../media/image275.png"/><Relationship Id="rId47" Type="http://schemas.openxmlformats.org/officeDocument/2006/relationships/image" Target="../media/image280.png"/><Relationship Id="rId63" Type="http://schemas.openxmlformats.org/officeDocument/2006/relationships/image" Target="../media/image296.png"/><Relationship Id="rId68" Type="http://schemas.openxmlformats.org/officeDocument/2006/relationships/image" Target="../media/image301.png"/><Relationship Id="rId16" Type="http://schemas.openxmlformats.org/officeDocument/2006/relationships/hyperlink" Target="#'A86'!C2"/><Relationship Id="rId11" Type="http://schemas.openxmlformats.org/officeDocument/2006/relationships/image" Target="../media/image246.png"/><Relationship Id="rId24" Type="http://schemas.openxmlformats.org/officeDocument/2006/relationships/image" Target="../media/image257.png"/><Relationship Id="rId32" Type="http://schemas.openxmlformats.org/officeDocument/2006/relationships/image" Target="../media/image265.png"/><Relationship Id="rId37" Type="http://schemas.openxmlformats.org/officeDocument/2006/relationships/image" Target="../media/image270.png"/><Relationship Id="rId40" Type="http://schemas.openxmlformats.org/officeDocument/2006/relationships/image" Target="../media/image273.png"/><Relationship Id="rId45" Type="http://schemas.openxmlformats.org/officeDocument/2006/relationships/image" Target="../media/image278.png"/><Relationship Id="rId53" Type="http://schemas.openxmlformats.org/officeDocument/2006/relationships/image" Target="../media/image286.png"/><Relationship Id="rId58" Type="http://schemas.openxmlformats.org/officeDocument/2006/relationships/image" Target="../media/image291.png"/><Relationship Id="rId66" Type="http://schemas.openxmlformats.org/officeDocument/2006/relationships/image" Target="../media/image299.png"/><Relationship Id="rId74" Type="http://schemas.openxmlformats.org/officeDocument/2006/relationships/image" Target="../media/image307.png"/><Relationship Id="rId79" Type="http://schemas.openxmlformats.org/officeDocument/2006/relationships/image" Target="../media/image312.png"/><Relationship Id="rId5" Type="http://schemas.openxmlformats.org/officeDocument/2006/relationships/image" Target="../media/image240.png"/><Relationship Id="rId61" Type="http://schemas.openxmlformats.org/officeDocument/2006/relationships/image" Target="../media/image294.png"/><Relationship Id="rId19" Type="http://schemas.openxmlformats.org/officeDocument/2006/relationships/image" Target="../media/image252.png"/><Relationship Id="rId14" Type="http://schemas.openxmlformats.org/officeDocument/2006/relationships/image" Target="../media/image248.png"/><Relationship Id="rId22" Type="http://schemas.openxmlformats.org/officeDocument/2006/relationships/image" Target="../media/image255.png"/><Relationship Id="rId27" Type="http://schemas.openxmlformats.org/officeDocument/2006/relationships/image" Target="../media/image260.png"/><Relationship Id="rId30" Type="http://schemas.openxmlformats.org/officeDocument/2006/relationships/image" Target="../media/image263.png"/><Relationship Id="rId35" Type="http://schemas.openxmlformats.org/officeDocument/2006/relationships/image" Target="../media/image268.png"/><Relationship Id="rId43" Type="http://schemas.openxmlformats.org/officeDocument/2006/relationships/image" Target="../media/image276.png"/><Relationship Id="rId48" Type="http://schemas.openxmlformats.org/officeDocument/2006/relationships/image" Target="../media/image281.png"/><Relationship Id="rId56" Type="http://schemas.openxmlformats.org/officeDocument/2006/relationships/image" Target="../media/image289.png"/><Relationship Id="rId64" Type="http://schemas.openxmlformats.org/officeDocument/2006/relationships/image" Target="../media/image297.png"/><Relationship Id="rId69" Type="http://schemas.openxmlformats.org/officeDocument/2006/relationships/image" Target="../media/image302.png"/><Relationship Id="rId77" Type="http://schemas.openxmlformats.org/officeDocument/2006/relationships/image" Target="../media/image310.png"/><Relationship Id="rId8" Type="http://schemas.openxmlformats.org/officeDocument/2006/relationships/image" Target="../media/image243.png"/><Relationship Id="rId51" Type="http://schemas.openxmlformats.org/officeDocument/2006/relationships/image" Target="../media/image284.png"/><Relationship Id="rId72" Type="http://schemas.openxmlformats.org/officeDocument/2006/relationships/image" Target="../media/image305.png"/><Relationship Id="rId3" Type="http://schemas.openxmlformats.org/officeDocument/2006/relationships/image" Target="../media/image239.png"/><Relationship Id="rId12" Type="http://schemas.openxmlformats.org/officeDocument/2006/relationships/image" Target="../media/image247.png"/><Relationship Id="rId17" Type="http://schemas.openxmlformats.org/officeDocument/2006/relationships/image" Target="../media/image250.png"/><Relationship Id="rId25" Type="http://schemas.openxmlformats.org/officeDocument/2006/relationships/image" Target="../media/image258.png"/><Relationship Id="rId33" Type="http://schemas.openxmlformats.org/officeDocument/2006/relationships/image" Target="../media/image266.png"/><Relationship Id="rId38" Type="http://schemas.openxmlformats.org/officeDocument/2006/relationships/image" Target="../media/image271.png"/><Relationship Id="rId46" Type="http://schemas.openxmlformats.org/officeDocument/2006/relationships/image" Target="../media/image279.png"/><Relationship Id="rId59" Type="http://schemas.openxmlformats.org/officeDocument/2006/relationships/image" Target="../media/image292.png"/><Relationship Id="rId67" Type="http://schemas.openxmlformats.org/officeDocument/2006/relationships/image" Target="../media/image300.png"/><Relationship Id="rId20" Type="http://schemas.openxmlformats.org/officeDocument/2006/relationships/image" Target="../media/image253.png"/><Relationship Id="rId41" Type="http://schemas.openxmlformats.org/officeDocument/2006/relationships/image" Target="../media/image274.png"/><Relationship Id="rId54" Type="http://schemas.openxmlformats.org/officeDocument/2006/relationships/image" Target="../media/image287.png"/><Relationship Id="rId62" Type="http://schemas.openxmlformats.org/officeDocument/2006/relationships/image" Target="../media/image295.png"/><Relationship Id="rId70" Type="http://schemas.openxmlformats.org/officeDocument/2006/relationships/image" Target="../media/image303.png"/><Relationship Id="rId75" Type="http://schemas.openxmlformats.org/officeDocument/2006/relationships/image" Target="../media/image308.png"/><Relationship Id="rId1" Type="http://schemas.openxmlformats.org/officeDocument/2006/relationships/hyperlink" Target="#'9_Tabellen'!L_Anfang"/><Relationship Id="rId6" Type="http://schemas.openxmlformats.org/officeDocument/2006/relationships/image" Target="../media/image241.png"/><Relationship Id="rId15" Type="http://schemas.openxmlformats.org/officeDocument/2006/relationships/image" Target="../media/image249.png"/><Relationship Id="rId23" Type="http://schemas.openxmlformats.org/officeDocument/2006/relationships/image" Target="../media/image256.png"/><Relationship Id="rId28" Type="http://schemas.openxmlformats.org/officeDocument/2006/relationships/image" Target="../media/image261.png"/><Relationship Id="rId36" Type="http://schemas.openxmlformats.org/officeDocument/2006/relationships/image" Target="../media/image269.png"/><Relationship Id="rId49" Type="http://schemas.openxmlformats.org/officeDocument/2006/relationships/image" Target="../media/image282.png"/><Relationship Id="rId57" Type="http://schemas.openxmlformats.org/officeDocument/2006/relationships/image" Target="../media/image290.png"/><Relationship Id="rId10" Type="http://schemas.openxmlformats.org/officeDocument/2006/relationships/image" Target="../media/image245.png"/><Relationship Id="rId31" Type="http://schemas.openxmlformats.org/officeDocument/2006/relationships/image" Target="../media/image264.png"/><Relationship Id="rId44" Type="http://schemas.openxmlformats.org/officeDocument/2006/relationships/image" Target="../media/image277.png"/><Relationship Id="rId52" Type="http://schemas.openxmlformats.org/officeDocument/2006/relationships/image" Target="../media/image285.png"/><Relationship Id="rId60" Type="http://schemas.openxmlformats.org/officeDocument/2006/relationships/image" Target="../media/image293.png"/><Relationship Id="rId65" Type="http://schemas.openxmlformats.org/officeDocument/2006/relationships/image" Target="../media/image298.png"/><Relationship Id="rId73" Type="http://schemas.openxmlformats.org/officeDocument/2006/relationships/image" Target="../media/image306.png"/><Relationship Id="rId78" Type="http://schemas.openxmlformats.org/officeDocument/2006/relationships/image" Target="../media/image311.png"/><Relationship Id="rId4" Type="http://schemas.openxmlformats.org/officeDocument/2006/relationships/hyperlink" Target="#'A81'!C2"/><Relationship Id="rId9" Type="http://schemas.openxmlformats.org/officeDocument/2006/relationships/image" Target="../media/image244.png"/><Relationship Id="rId13" Type="http://schemas.openxmlformats.org/officeDocument/2006/relationships/hyperlink" Target="#'A82'!C2"/><Relationship Id="rId18" Type="http://schemas.openxmlformats.org/officeDocument/2006/relationships/image" Target="../media/image251.png"/><Relationship Id="rId39" Type="http://schemas.openxmlformats.org/officeDocument/2006/relationships/image" Target="../media/image272.png"/><Relationship Id="rId34" Type="http://schemas.openxmlformats.org/officeDocument/2006/relationships/image" Target="../media/image267.png"/><Relationship Id="rId50" Type="http://schemas.openxmlformats.org/officeDocument/2006/relationships/image" Target="../media/image283.png"/><Relationship Id="rId55" Type="http://schemas.openxmlformats.org/officeDocument/2006/relationships/image" Target="../media/image288.png"/><Relationship Id="rId76" Type="http://schemas.openxmlformats.org/officeDocument/2006/relationships/image" Target="../media/image309.png"/><Relationship Id="rId7" Type="http://schemas.openxmlformats.org/officeDocument/2006/relationships/image" Target="../media/image242.png"/><Relationship Id="rId71" Type="http://schemas.openxmlformats.org/officeDocument/2006/relationships/image" Target="../media/image304.png"/><Relationship Id="rId2" Type="http://schemas.openxmlformats.org/officeDocument/2006/relationships/hyperlink" Target="#'7_Formeln2'!L_Anfang"/><Relationship Id="rId29" Type="http://schemas.openxmlformats.org/officeDocument/2006/relationships/image" Target="../media/image262.png"/></Relationships>
</file>

<file path=xl/drawings/_rels/drawing11.xml.rels><?xml version="1.0" encoding="UTF-8" standalone="yes"?>
<Relationships xmlns="http://schemas.openxmlformats.org/package/2006/relationships"><Relationship Id="rId26" Type="http://schemas.openxmlformats.org/officeDocument/2006/relationships/image" Target="../media/image334.png"/><Relationship Id="rId21" Type="http://schemas.openxmlformats.org/officeDocument/2006/relationships/image" Target="../media/image329.png"/><Relationship Id="rId42" Type="http://schemas.openxmlformats.org/officeDocument/2006/relationships/image" Target="../media/image349.png"/><Relationship Id="rId47" Type="http://schemas.openxmlformats.org/officeDocument/2006/relationships/image" Target="../media/image354.png"/><Relationship Id="rId63" Type="http://schemas.openxmlformats.org/officeDocument/2006/relationships/image" Target="../media/image370.png"/><Relationship Id="rId68" Type="http://schemas.openxmlformats.org/officeDocument/2006/relationships/image" Target="../media/image375.png"/><Relationship Id="rId84" Type="http://schemas.openxmlformats.org/officeDocument/2006/relationships/image" Target="../media/image391.png"/><Relationship Id="rId89" Type="http://schemas.openxmlformats.org/officeDocument/2006/relationships/image" Target="../media/image396.png"/><Relationship Id="rId16" Type="http://schemas.openxmlformats.org/officeDocument/2006/relationships/image" Target="../media/image324.png"/><Relationship Id="rId11" Type="http://schemas.openxmlformats.org/officeDocument/2006/relationships/image" Target="../media/image319.png"/><Relationship Id="rId32" Type="http://schemas.openxmlformats.org/officeDocument/2006/relationships/image" Target="../media/image340.png"/><Relationship Id="rId37" Type="http://schemas.openxmlformats.org/officeDocument/2006/relationships/image" Target="../media/image345.png"/><Relationship Id="rId53" Type="http://schemas.openxmlformats.org/officeDocument/2006/relationships/image" Target="../media/image360.png"/><Relationship Id="rId58" Type="http://schemas.openxmlformats.org/officeDocument/2006/relationships/image" Target="../media/image365.png"/><Relationship Id="rId74" Type="http://schemas.openxmlformats.org/officeDocument/2006/relationships/image" Target="../media/image381.png"/><Relationship Id="rId79" Type="http://schemas.openxmlformats.org/officeDocument/2006/relationships/image" Target="../media/image386.png"/><Relationship Id="rId102" Type="http://schemas.openxmlformats.org/officeDocument/2006/relationships/image" Target="../media/image409.png"/><Relationship Id="rId5" Type="http://schemas.openxmlformats.org/officeDocument/2006/relationships/image" Target="../media/image315.png"/><Relationship Id="rId90" Type="http://schemas.openxmlformats.org/officeDocument/2006/relationships/image" Target="../media/image397.png"/><Relationship Id="rId95" Type="http://schemas.openxmlformats.org/officeDocument/2006/relationships/image" Target="../media/image402.png"/><Relationship Id="rId22" Type="http://schemas.openxmlformats.org/officeDocument/2006/relationships/image" Target="../media/image330.png"/><Relationship Id="rId27" Type="http://schemas.openxmlformats.org/officeDocument/2006/relationships/image" Target="../media/image335.png"/><Relationship Id="rId43" Type="http://schemas.openxmlformats.org/officeDocument/2006/relationships/image" Target="../media/image350.png"/><Relationship Id="rId48" Type="http://schemas.openxmlformats.org/officeDocument/2006/relationships/image" Target="../media/image355.png"/><Relationship Id="rId64" Type="http://schemas.openxmlformats.org/officeDocument/2006/relationships/image" Target="../media/image371.png"/><Relationship Id="rId69" Type="http://schemas.openxmlformats.org/officeDocument/2006/relationships/image" Target="../media/image376.png"/><Relationship Id="rId80" Type="http://schemas.openxmlformats.org/officeDocument/2006/relationships/image" Target="../media/image387.png"/><Relationship Id="rId85" Type="http://schemas.openxmlformats.org/officeDocument/2006/relationships/image" Target="../media/image392.png"/><Relationship Id="rId12" Type="http://schemas.openxmlformats.org/officeDocument/2006/relationships/image" Target="../media/image320.png"/><Relationship Id="rId17" Type="http://schemas.openxmlformats.org/officeDocument/2006/relationships/image" Target="../media/image325.png"/><Relationship Id="rId33" Type="http://schemas.openxmlformats.org/officeDocument/2006/relationships/image" Target="../media/image341.png"/><Relationship Id="rId38" Type="http://schemas.openxmlformats.org/officeDocument/2006/relationships/image" Target="../media/image346.png"/><Relationship Id="rId59" Type="http://schemas.openxmlformats.org/officeDocument/2006/relationships/image" Target="../media/image366.png"/><Relationship Id="rId103" Type="http://schemas.openxmlformats.org/officeDocument/2006/relationships/image" Target="../media/image410.png"/><Relationship Id="rId20" Type="http://schemas.openxmlformats.org/officeDocument/2006/relationships/image" Target="../media/image328.png"/><Relationship Id="rId41" Type="http://schemas.openxmlformats.org/officeDocument/2006/relationships/image" Target="../media/image348.png"/><Relationship Id="rId54" Type="http://schemas.openxmlformats.org/officeDocument/2006/relationships/image" Target="../media/image361.png"/><Relationship Id="rId62" Type="http://schemas.openxmlformats.org/officeDocument/2006/relationships/image" Target="../media/image369.png"/><Relationship Id="rId70" Type="http://schemas.openxmlformats.org/officeDocument/2006/relationships/image" Target="../media/image377.png"/><Relationship Id="rId75" Type="http://schemas.openxmlformats.org/officeDocument/2006/relationships/image" Target="../media/image382.png"/><Relationship Id="rId83" Type="http://schemas.openxmlformats.org/officeDocument/2006/relationships/image" Target="../media/image390.png"/><Relationship Id="rId88" Type="http://schemas.openxmlformats.org/officeDocument/2006/relationships/image" Target="../media/image395.png"/><Relationship Id="rId91" Type="http://schemas.openxmlformats.org/officeDocument/2006/relationships/image" Target="../media/image398.png"/><Relationship Id="rId96" Type="http://schemas.openxmlformats.org/officeDocument/2006/relationships/image" Target="../media/image403.png"/><Relationship Id="rId1" Type="http://schemas.openxmlformats.org/officeDocument/2006/relationships/hyperlink" Target="#'10_Diagramme'!L_Anfang"/><Relationship Id="rId6" Type="http://schemas.openxmlformats.org/officeDocument/2006/relationships/image" Target="../media/image316.png"/><Relationship Id="rId15" Type="http://schemas.openxmlformats.org/officeDocument/2006/relationships/image" Target="../media/image323.png"/><Relationship Id="rId23" Type="http://schemas.openxmlformats.org/officeDocument/2006/relationships/image" Target="../media/image331.png"/><Relationship Id="rId28" Type="http://schemas.openxmlformats.org/officeDocument/2006/relationships/image" Target="../media/image336.png"/><Relationship Id="rId36" Type="http://schemas.openxmlformats.org/officeDocument/2006/relationships/image" Target="../media/image344.png"/><Relationship Id="rId49" Type="http://schemas.openxmlformats.org/officeDocument/2006/relationships/image" Target="../media/image356.png"/><Relationship Id="rId57" Type="http://schemas.openxmlformats.org/officeDocument/2006/relationships/image" Target="../media/image364.png"/><Relationship Id="rId10" Type="http://schemas.openxmlformats.org/officeDocument/2006/relationships/image" Target="../media/image318.png"/><Relationship Id="rId31" Type="http://schemas.openxmlformats.org/officeDocument/2006/relationships/image" Target="../media/image339.png"/><Relationship Id="rId44" Type="http://schemas.openxmlformats.org/officeDocument/2006/relationships/image" Target="../media/image351.png"/><Relationship Id="rId52" Type="http://schemas.openxmlformats.org/officeDocument/2006/relationships/image" Target="../media/image359.png"/><Relationship Id="rId60" Type="http://schemas.openxmlformats.org/officeDocument/2006/relationships/image" Target="../media/image367.png"/><Relationship Id="rId65" Type="http://schemas.openxmlformats.org/officeDocument/2006/relationships/image" Target="../media/image372.png"/><Relationship Id="rId73" Type="http://schemas.openxmlformats.org/officeDocument/2006/relationships/image" Target="../media/image380.png"/><Relationship Id="rId78" Type="http://schemas.openxmlformats.org/officeDocument/2006/relationships/image" Target="../media/image385.png"/><Relationship Id="rId81" Type="http://schemas.openxmlformats.org/officeDocument/2006/relationships/image" Target="../media/image388.png"/><Relationship Id="rId86" Type="http://schemas.openxmlformats.org/officeDocument/2006/relationships/image" Target="../media/image393.png"/><Relationship Id="rId94" Type="http://schemas.openxmlformats.org/officeDocument/2006/relationships/image" Target="../media/image401.png"/><Relationship Id="rId99" Type="http://schemas.openxmlformats.org/officeDocument/2006/relationships/image" Target="../media/image406.png"/><Relationship Id="rId101" Type="http://schemas.openxmlformats.org/officeDocument/2006/relationships/image" Target="../media/image408.png"/><Relationship Id="rId4" Type="http://schemas.openxmlformats.org/officeDocument/2006/relationships/image" Target="../media/image314.png"/><Relationship Id="rId9" Type="http://schemas.openxmlformats.org/officeDocument/2006/relationships/hyperlink" Target="#'A92'!A7"/><Relationship Id="rId13" Type="http://schemas.openxmlformats.org/officeDocument/2006/relationships/image" Target="../media/image321.png"/><Relationship Id="rId18" Type="http://schemas.openxmlformats.org/officeDocument/2006/relationships/image" Target="../media/image326.png"/><Relationship Id="rId39" Type="http://schemas.openxmlformats.org/officeDocument/2006/relationships/hyperlink" Target="#'A96'!C2"/><Relationship Id="rId34" Type="http://schemas.openxmlformats.org/officeDocument/2006/relationships/image" Target="../media/image342.png"/><Relationship Id="rId50" Type="http://schemas.openxmlformats.org/officeDocument/2006/relationships/image" Target="../media/image357.png"/><Relationship Id="rId55" Type="http://schemas.openxmlformats.org/officeDocument/2006/relationships/image" Target="../media/image362.png"/><Relationship Id="rId76" Type="http://schemas.openxmlformats.org/officeDocument/2006/relationships/image" Target="../media/image383.png"/><Relationship Id="rId97" Type="http://schemas.openxmlformats.org/officeDocument/2006/relationships/image" Target="../media/image404.png"/><Relationship Id="rId104" Type="http://schemas.openxmlformats.org/officeDocument/2006/relationships/image" Target="../media/image411.png"/><Relationship Id="rId7" Type="http://schemas.openxmlformats.org/officeDocument/2006/relationships/image" Target="../media/image317.png"/><Relationship Id="rId71" Type="http://schemas.openxmlformats.org/officeDocument/2006/relationships/image" Target="../media/image378.png"/><Relationship Id="rId92" Type="http://schemas.openxmlformats.org/officeDocument/2006/relationships/image" Target="../media/image399.png"/><Relationship Id="rId2" Type="http://schemas.openxmlformats.org/officeDocument/2006/relationships/hyperlink" Target="#'8_Formatierung'!L_Anfang"/><Relationship Id="rId29" Type="http://schemas.openxmlformats.org/officeDocument/2006/relationships/image" Target="../media/image337.png"/><Relationship Id="rId24" Type="http://schemas.openxmlformats.org/officeDocument/2006/relationships/image" Target="../media/image332.png"/><Relationship Id="rId40" Type="http://schemas.openxmlformats.org/officeDocument/2006/relationships/image" Target="../media/image347.png"/><Relationship Id="rId45" Type="http://schemas.openxmlformats.org/officeDocument/2006/relationships/image" Target="../media/image352.png"/><Relationship Id="rId66" Type="http://schemas.openxmlformats.org/officeDocument/2006/relationships/image" Target="../media/image373.png"/><Relationship Id="rId87" Type="http://schemas.openxmlformats.org/officeDocument/2006/relationships/image" Target="../media/image394.png"/><Relationship Id="rId61" Type="http://schemas.openxmlformats.org/officeDocument/2006/relationships/image" Target="../media/image368.png"/><Relationship Id="rId82" Type="http://schemas.openxmlformats.org/officeDocument/2006/relationships/image" Target="../media/image389.png"/><Relationship Id="rId19" Type="http://schemas.openxmlformats.org/officeDocument/2006/relationships/image" Target="../media/image327.png"/><Relationship Id="rId14" Type="http://schemas.openxmlformats.org/officeDocument/2006/relationships/image" Target="../media/image322.png"/><Relationship Id="rId30" Type="http://schemas.openxmlformats.org/officeDocument/2006/relationships/image" Target="../media/image338.png"/><Relationship Id="rId35" Type="http://schemas.openxmlformats.org/officeDocument/2006/relationships/image" Target="../media/image343.png"/><Relationship Id="rId56" Type="http://schemas.openxmlformats.org/officeDocument/2006/relationships/image" Target="../media/image363.png"/><Relationship Id="rId77" Type="http://schemas.openxmlformats.org/officeDocument/2006/relationships/image" Target="../media/image384.png"/><Relationship Id="rId100" Type="http://schemas.openxmlformats.org/officeDocument/2006/relationships/image" Target="../media/image407.png"/><Relationship Id="rId105" Type="http://schemas.openxmlformats.org/officeDocument/2006/relationships/image" Target="../media/image412.png"/><Relationship Id="rId8" Type="http://schemas.openxmlformats.org/officeDocument/2006/relationships/hyperlink" Target="#'A91'!A7"/><Relationship Id="rId51" Type="http://schemas.openxmlformats.org/officeDocument/2006/relationships/image" Target="../media/image358.png"/><Relationship Id="rId72" Type="http://schemas.openxmlformats.org/officeDocument/2006/relationships/image" Target="../media/image379.png"/><Relationship Id="rId93" Type="http://schemas.openxmlformats.org/officeDocument/2006/relationships/image" Target="../media/image400.png"/><Relationship Id="rId98" Type="http://schemas.openxmlformats.org/officeDocument/2006/relationships/image" Target="../media/image405.png"/><Relationship Id="rId3" Type="http://schemas.openxmlformats.org/officeDocument/2006/relationships/image" Target="../media/image313.png"/><Relationship Id="rId25" Type="http://schemas.openxmlformats.org/officeDocument/2006/relationships/image" Target="../media/image333.png"/><Relationship Id="rId46" Type="http://schemas.openxmlformats.org/officeDocument/2006/relationships/image" Target="../media/image353.png"/><Relationship Id="rId67" Type="http://schemas.openxmlformats.org/officeDocument/2006/relationships/image" Target="../media/image374.png"/></Relationships>
</file>

<file path=xl/drawings/_rels/drawing12.xml.rels><?xml version="1.0" encoding="UTF-8" standalone="yes"?>
<Relationships xmlns="http://schemas.openxmlformats.org/package/2006/relationships"><Relationship Id="rId13" Type="http://schemas.openxmlformats.org/officeDocument/2006/relationships/image" Target="../media/image421.png"/><Relationship Id="rId18" Type="http://schemas.openxmlformats.org/officeDocument/2006/relationships/image" Target="../media/image426.png"/><Relationship Id="rId26" Type="http://schemas.openxmlformats.org/officeDocument/2006/relationships/chart" Target="../charts/chart9.xml"/><Relationship Id="rId39" Type="http://schemas.openxmlformats.org/officeDocument/2006/relationships/image" Target="../media/image439.png"/><Relationship Id="rId21" Type="http://schemas.openxmlformats.org/officeDocument/2006/relationships/chart" Target="../charts/chart4.xml"/><Relationship Id="rId34" Type="http://schemas.openxmlformats.org/officeDocument/2006/relationships/image" Target="../media/image434.png"/><Relationship Id="rId42" Type="http://schemas.openxmlformats.org/officeDocument/2006/relationships/image" Target="../media/image442.png"/><Relationship Id="rId47" Type="http://schemas.openxmlformats.org/officeDocument/2006/relationships/image" Target="../media/image447.png"/><Relationship Id="rId50" Type="http://schemas.openxmlformats.org/officeDocument/2006/relationships/image" Target="../media/image450.png"/><Relationship Id="rId55" Type="http://schemas.openxmlformats.org/officeDocument/2006/relationships/image" Target="../media/image455.png"/><Relationship Id="rId7" Type="http://schemas.openxmlformats.org/officeDocument/2006/relationships/image" Target="../media/image416.png"/><Relationship Id="rId2" Type="http://schemas.openxmlformats.org/officeDocument/2006/relationships/image" Target="../media/image413.png"/><Relationship Id="rId16" Type="http://schemas.openxmlformats.org/officeDocument/2006/relationships/image" Target="../media/image424.png"/><Relationship Id="rId29" Type="http://schemas.openxmlformats.org/officeDocument/2006/relationships/image" Target="../media/image429.png"/><Relationship Id="rId11" Type="http://schemas.openxmlformats.org/officeDocument/2006/relationships/image" Target="../media/image420.png"/><Relationship Id="rId24" Type="http://schemas.openxmlformats.org/officeDocument/2006/relationships/chart" Target="../charts/chart7.xml"/><Relationship Id="rId32" Type="http://schemas.openxmlformats.org/officeDocument/2006/relationships/image" Target="../media/image432.png"/><Relationship Id="rId37" Type="http://schemas.openxmlformats.org/officeDocument/2006/relationships/image" Target="../media/image437.png"/><Relationship Id="rId40" Type="http://schemas.openxmlformats.org/officeDocument/2006/relationships/image" Target="../media/image440.png"/><Relationship Id="rId45" Type="http://schemas.openxmlformats.org/officeDocument/2006/relationships/image" Target="../media/image445.png"/><Relationship Id="rId53" Type="http://schemas.openxmlformats.org/officeDocument/2006/relationships/image" Target="../media/image453.png"/><Relationship Id="rId58" Type="http://schemas.openxmlformats.org/officeDocument/2006/relationships/image" Target="../media/image458.png"/><Relationship Id="rId5" Type="http://schemas.openxmlformats.org/officeDocument/2006/relationships/image" Target="../media/image415.png"/><Relationship Id="rId19" Type="http://schemas.openxmlformats.org/officeDocument/2006/relationships/image" Target="../media/image427.png"/><Relationship Id="rId4" Type="http://schemas.openxmlformats.org/officeDocument/2006/relationships/image" Target="../media/image414.png"/><Relationship Id="rId9" Type="http://schemas.openxmlformats.org/officeDocument/2006/relationships/image" Target="../media/image418.png"/><Relationship Id="rId14" Type="http://schemas.openxmlformats.org/officeDocument/2006/relationships/image" Target="../media/image422.png"/><Relationship Id="rId22" Type="http://schemas.openxmlformats.org/officeDocument/2006/relationships/chart" Target="../charts/chart5.xml"/><Relationship Id="rId27" Type="http://schemas.openxmlformats.org/officeDocument/2006/relationships/chart" Target="../charts/chart10.xml"/><Relationship Id="rId30" Type="http://schemas.openxmlformats.org/officeDocument/2006/relationships/image" Target="../media/image430.png"/><Relationship Id="rId35" Type="http://schemas.openxmlformats.org/officeDocument/2006/relationships/image" Target="../media/image435.png"/><Relationship Id="rId43" Type="http://schemas.openxmlformats.org/officeDocument/2006/relationships/image" Target="../media/image443.png"/><Relationship Id="rId48" Type="http://schemas.openxmlformats.org/officeDocument/2006/relationships/image" Target="../media/image448.png"/><Relationship Id="rId56" Type="http://schemas.openxmlformats.org/officeDocument/2006/relationships/image" Target="../media/image456.png"/><Relationship Id="rId8" Type="http://schemas.openxmlformats.org/officeDocument/2006/relationships/image" Target="../media/image417.png"/><Relationship Id="rId51" Type="http://schemas.openxmlformats.org/officeDocument/2006/relationships/image" Target="../media/image451.png"/><Relationship Id="rId3" Type="http://schemas.openxmlformats.org/officeDocument/2006/relationships/chart" Target="../charts/chart1.xml"/><Relationship Id="rId12" Type="http://schemas.openxmlformats.org/officeDocument/2006/relationships/chart" Target="../charts/chart3.xml"/><Relationship Id="rId17" Type="http://schemas.openxmlformats.org/officeDocument/2006/relationships/image" Target="../media/image425.png"/><Relationship Id="rId25" Type="http://schemas.openxmlformats.org/officeDocument/2006/relationships/chart" Target="../charts/chart8.xml"/><Relationship Id="rId33" Type="http://schemas.openxmlformats.org/officeDocument/2006/relationships/image" Target="../media/image433.png"/><Relationship Id="rId38" Type="http://schemas.openxmlformats.org/officeDocument/2006/relationships/image" Target="../media/image438.png"/><Relationship Id="rId46" Type="http://schemas.openxmlformats.org/officeDocument/2006/relationships/image" Target="../media/image446.png"/><Relationship Id="rId20" Type="http://schemas.openxmlformats.org/officeDocument/2006/relationships/image" Target="../media/image428.png"/><Relationship Id="rId41" Type="http://schemas.openxmlformats.org/officeDocument/2006/relationships/image" Target="../media/image441.png"/><Relationship Id="rId54" Type="http://schemas.openxmlformats.org/officeDocument/2006/relationships/image" Target="../media/image454.png"/><Relationship Id="rId1" Type="http://schemas.openxmlformats.org/officeDocument/2006/relationships/hyperlink" Target="#'9_Tabellen'!L_Anfang"/><Relationship Id="rId6" Type="http://schemas.openxmlformats.org/officeDocument/2006/relationships/chart" Target="../charts/chart2.xml"/><Relationship Id="rId15" Type="http://schemas.openxmlformats.org/officeDocument/2006/relationships/image" Target="../media/image423.png"/><Relationship Id="rId23" Type="http://schemas.openxmlformats.org/officeDocument/2006/relationships/chart" Target="../charts/chart6.xml"/><Relationship Id="rId28" Type="http://schemas.openxmlformats.org/officeDocument/2006/relationships/hyperlink" Target="#Abschluss!A1"/><Relationship Id="rId36" Type="http://schemas.openxmlformats.org/officeDocument/2006/relationships/image" Target="../media/image436.png"/><Relationship Id="rId49" Type="http://schemas.openxmlformats.org/officeDocument/2006/relationships/image" Target="../media/image449.png"/><Relationship Id="rId57" Type="http://schemas.openxmlformats.org/officeDocument/2006/relationships/image" Target="../media/image457.png"/><Relationship Id="rId10" Type="http://schemas.openxmlformats.org/officeDocument/2006/relationships/image" Target="../media/image419.png"/><Relationship Id="rId31" Type="http://schemas.openxmlformats.org/officeDocument/2006/relationships/image" Target="../media/image431.png"/><Relationship Id="rId44" Type="http://schemas.openxmlformats.org/officeDocument/2006/relationships/image" Target="../media/image444.png"/><Relationship Id="rId52" Type="http://schemas.openxmlformats.org/officeDocument/2006/relationships/image" Target="../media/image452.png"/></Relationships>
</file>

<file path=xl/drawings/_rels/drawing13.xml.rels><?xml version="1.0" encoding="UTF-8" standalone="yes"?>
<Relationships xmlns="http://schemas.openxmlformats.org/package/2006/relationships"><Relationship Id="rId1" Type="http://schemas.openxmlformats.org/officeDocument/2006/relationships/hyperlink" Target="#'4_Arbeitsblatt'!L_Thema8"/></Relationships>
</file>

<file path=xl/drawings/_rels/drawing14.xml.rels><?xml version="1.0" encoding="UTF-8" standalone="yes"?>
<Relationships xmlns="http://schemas.openxmlformats.org/package/2006/relationships"><Relationship Id="rId1" Type="http://schemas.openxmlformats.org/officeDocument/2006/relationships/hyperlink" Target="#'4_Arbeitsblatt'!L_Thema9"/></Relationships>
</file>

<file path=xl/drawings/_rels/drawing15.xml.rels><?xml version="1.0" encoding="UTF-8" standalone="yes"?>
<Relationships xmlns="http://schemas.openxmlformats.org/package/2006/relationships"><Relationship Id="rId3" Type="http://schemas.openxmlformats.org/officeDocument/2006/relationships/image" Target="../media/image460.png"/><Relationship Id="rId2" Type="http://schemas.openxmlformats.org/officeDocument/2006/relationships/image" Target="../media/image459.png"/><Relationship Id="rId1" Type="http://schemas.openxmlformats.org/officeDocument/2006/relationships/hyperlink" Target="#'6_Drucken'!L_Thema3"/><Relationship Id="rId5" Type="http://schemas.openxmlformats.org/officeDocument/2006/relationships/image" Target="../media/image462.png"/><Relationship Id="rId4" Type="http://schemas.openxmlformats.org/officeDocument/2006/relationships/image" Target="../media/image46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63.png"/><Relationship Id="rId2" Type="http://schemas.openxmlformats.org/officeDocument/2006/relationships/image" Target="../media/image459.png"/><Relationship Id="rId1" Type="http://schemas.openxmlformats.org/officeDocument/2006/relationships/hyperlink" Target="#'6_Drucken'!L_Thema4"/><Relationship Id="rId4" Type="http://schemas.openxmlformats.org/officeDocument/2006/relationships/image" Target="../media/image464.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66.png"/><Relationship Id="rId2" Type="http://schemas.openxmlformats.org/officeDocument/2006/relationships/image" Target="../media/image465.png"/><Relationship Id="rId1" Type="http://schemas.openxmlformats.org/officeDocument/2006/relationships/hyperlink" Target="#'6_Drucken'!L_Thema5"/><Relationship Id="rId6" Type="http://schemas.openxmlformats.org/officeDocument/2006/relationships/image" Target="../media/image469.png"/><Relationship Id="rId5" Type="http://schemas.openxmlformats.org/officeDocument/2006/relationships/image" Target="../media/image468.png"/><Relationship Id="rId4" Type="http://schemas.openxmlformats.org/officeDocument/2006/relationships/image" Target="../media/image467.png"/></Relationships>
</file>

<file path=xl/drawings/_rels/drawing18.xml.rels><?xml version="1.0" encoding="UTF-8" standalone="yes"?>
<Relationships xmlns="http://schemas.openxmlformats.org/package/2006/relationships"><Relationship Id="rId8" Type="http://schemas.openxmlformats.org/officeDocument/2006/relationships/image" Target="../media/image474.png"/><Relationship Id="rId3" Type="http://schemas.openxmlformats.org/officeDocument/2006/relationships/image" Target="../media/image470.png"/><Relationship Id="rId7" Type="http://schemas.openxmlformats.org/officeDocument/2006/relationships/image" Target="../media/image473.png"/><Relationship Id="rId2" Type="http://schemas.openxmlformats.org/officeDocument/2006/relationships/image" Target="../media/image465.png"/><Relationship Id="rId1" Type="http://schemas.openxmlformats.org/officeDocument/2006/relationships/hyperlink" Target="#'6_Drucken'!L_Thema6"/><Relationship Id="rId6" Type="http://schemas.openxmlformats.org/officeDocument/2006/relationships/image" Target="../media/image472.png"/><Relationship Id="rId5" Type="http://schemas.openxmlformats.org/officeDocument/2006/relationships/image" Target="../media/image471.png"/><Relationship Id="rId4" Type="http://schemas.openxmlformats.org/officeDocument/2006/relationships/image" Target="../media/image467.png"/></Relationships>
</file>

<file path=xl/drawings/_rels/drawing19.xml.rels><?xml version="1.0" encoding="UTF-8" standalone="yes"?>
<Relationships xmlns="http://schemas.openxmlformats.org/package/2006/relationships"><Relationship Id="rId8" Type="http://schemas.openxmlformats.org/officeDocument/2006/relationships/image" Target="../media/image477.png"/><Relationship Id="rId3" Type="http://schemas.openxmlformats.org/officeDocument/2006/relationships/image" Target="../media/image467.png"/><Relationship Id="rId7" Type="http://schemas.openxmlformats.org/officeDocument/2006/relationships/image" Target="../media/image476.png"/><Relationship Id="rId2" Type="http://schemas.openxmlformats.org/officeDocument/2006/relationships/image" Target="../media/image465.png"/><Relationship Id="rId1" Type="http://schemas.openxmlformats.org/officeDocument/2006/relationships/hyperlink" Target="#'6_Drucken'!L_Thema7"/><Relationship Id="rId6" Type="http://schemas.openxmlformats.org/officeDocument/2006/relationships/image" Target="../media/image475.png"/><Relationship Id="rId5" Type="http://schemas.openxmlformats.org/officeDocument/2006/relationships/image" Target="../media/image472.png"/><Relationship Id="rId10" Type="http://schemas.openxmlformats.org/officeDocument/2006/relationships/image" Target="../media/image479.png"/><Relationship Id="rId4" Type="http://schemas.openxmlformats.org/officeDocument/2006/relationships/image" Target="../media/image471.png"/><Relationship Id="rId9" Type="http://schemas.openxmlformats.org/officeDocument/2006/relationships/image" Target="../media/image478.png"/></Relationships>
</file>

<file path=xl/drawings/_rels/drawing20.xml.rels><?xml version="1.0" encoding="UTF-8" standalone="yes"?>
<Relationships xmlns="http://schemas.openxmlformats.org/package/2006/relationships"><Relationship Id="rId1" Type="http://schemas.openxmlformats.org/officeDocument/2006/relationships/hyperlink" Target="#'6_Drucken'!L_Thema8"/></Relationships>
</file>

<file path=xl/drawings/_rels/drawing21.xml.rels><?xml version="1.0" encoding="UTF-8" standalone="yes"?>
<Relationships xmlns="http://schemas.openxmlformats.org/package/2006/relationships"><Relationship Id="rId1" Type="http://schemas.openxmlformats.org/officeDocument/2006/relationships/hyperlink" Target="#'6_Drucken'!L_Thema9"/></Relationships>
</file>

<file path=xl/drawings/_rels/drawing22.xml.rels><?xml version="1.0" encoding="UTF-8" standalone="yes"?>
<Relationships xmlns="http://schemas.openxmlformats.org/package/2006/relationships"><Relationship Id="rId3" Type="http://schemas.openxmlformats.org/officeDocument/2006/relationships/image" Target="../media/image480.png"/><Relationship Id="rId2" Type="http://schemas.openxmlformats.org/officeDocument/2006/relationships/hyperlink" Target="#L&#246;sung69"/><Relationship Id="rId1" Type="http://schemas.openxmlformats.org/officeDocument/2006/relationships/hyperlink" Target="#'6_Drucken'!L_Thema10"/><Relationship Id="rId4" Type="http://schemas.openxmlformats.org/officeDocument/2006/relationships/image" Target="../media/image481.png"/></Relationships>
</file>

<file path=xl/drawings/_rels/drawing23.xml.rels><?xml version="1.0" encoding="UTF-8" standalone="yes"?>
<Relationships xmlns="http://schemas.openxmlformats.org/package/2006/relationships"><Relationship Id="rId3" Type="http://schemas.openxmlformats.org/officeDocument/2006/relationships/image" Target="../media/image482.png"/><Relationship Id="rId2" Type="http://schemas.openxmlformats.org/officeDocument/2006/relationships/hyperlink" Target="#L&#246;sung610"/><Relationship Id="rId1" Type="http://schemas.openxmlformats.org/officeDocument/2006/relationships/hyperlink" Target="#'6_Drucken'!L_ThemaEnde"/><Relationship Id="rId4" Type="http://schemas.openxmlformats.org/officeDocument/2006/relationships/image" Target="../media/image483.png"/></Relationships>
</file>

<file path=xl/drawings/_rels/drawing24.xml.rels><?xml version="1.0" encoding="UTF-8" standalone="yes"?>
<Relationships xmlns="http://schemas.openxmlformats.org/package/2006/relationships"><Relationship Id="rId3" Type="http://schemas.openxmlformats.org/officeDocument/2006/relationships/image" Target="../media/image485.png"/><Relationship Id="rId7" Type="http://schemas.openxmlformats.org/officeDocument/2006/relationships/image" Target="../media/image489.png"/><Relationship Id="rId2" Type="http://schemas.openxmlformats.org/officeDocument/2006/relationships/image" Target="../media/image484.png"/><Relationship Id="rId1" Type="http://schemas.openxmlformats.org/officeDocument/2006/relationships/hyperlink" Target="#'8_Formatierung'!L_Thema2"/><Relationship Id="rId6" Type="http://schemas.openxmlformats.org/officeDocument/2006/relationships/image" Target="../media/image488.png"/><Relationship Id="rId5" Type="http://schemas.openxmlformats.org/officeDocument/2006/relationships/image" Target="../media/image487.png"/><Relationship Id="rId4" Type="http://schemas.openxmlformats.org/officeDocument/2006/relationships/image" Target="../media/image48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91.png"/><Relationship Id="rId7" Type="http://schemas.openxmlformats.org/officeDocument/2006/relationships/image" Target="../media/image495.png"/><Relationship Id="rId2" Type="http://schemas.openxmlformats.org/officeDocument/2006/relationships/image" Target="../media/image490.png"/><Relationship Id="rId1" Type="http://schemas.openxmlformats.org/officeDocument/2006/relationships/hyperlink" Target="#'8_Formatierung'!L_Thema3"/><Relationship Id="rId6" Type="http://schemas.openxmlformats.org/officeDocument/2006/relationships/image" Target="../media/image494.png"/><Relationship Id="rId5" Type="http://schemas.openxmlformats.org/officeDocument/2006/relationships/image" Target="../media/image493.png"/><Relationship Id="rId4" Type="http://schemas.openxmlformats.org/officeDocument/2006/relationships/image" Target="../media/image492.png"/></Relationships>
</file>

<file path=xl/drawings/_rels/drawing26.xml.rels><?xml version="1.0" encoding="UTF-8" standalone="yes"?>
<Relationships xmlns="http://schemas.openxmlformats.org/package/2006/relationships"><Relationship Id="rId3" Type="http://schemas.openxmlformats.org/officeDocument/2006/relationships/image" Target="../media/image497.png"/><Relationship Id="rId2" Type="http://schemas.openxmlformats.org/officeDocument/2006/relationships/image" Target="../media/image496.png"/><Relationship Id="rId1" Type="http://schemas.openxmlformats.org/officeDocument/2006/relationships/hyperlink" Target="#'8_Formatierung'!L_Thema7"/><Relationship Id="rId5" Type="http://schemas.openxmlformats.org/officeDocument/2006/relationships/image" Target="../media/image499.png"/><Relationship Id="rId4" Type="http://schemas.openxmlformats.org/officeDocument/2006/relationships/image" Target="../media/image498.png"/></Relationships>
</file>

<file path=xl/drawings/_rels/drawing27.xml.rels><?xml version="1.0" encoding="UTF-8" standalone="yes"?>
<Relationships xmlns="http://schemas.openxmlformats.org/package/2006/relationships"><Relationship Id="rId8" Type="http://schemas.openxmlformats.org/officeDocument/2006/relationships/hyperlink" Target="#Aufgabe3"/><Relationship Id="rId13" Type="http://schemas.openxmlformats.org/officeDocument/2006/relationships/image" Target="../media/image506.png"/><Relationship Id="rId3" Type="http://schemas.openxmlformats.org/officeDocument/2006/relationships/hyperlink" Target="#Aufgabe2"/><Relationship Id="rId7" Type="http://schemas.openxmlformats.org/officeDocument/2006/relationships/hyperlink" Target="#L&#246;sung2"/><Relationship Id="rId12" Type="http://schemas.openxmlformats.org/officeDocument/2006/relationships/hyperlink" Target="#L&#246;sung3"/><Relationship Id="rId2" Type="http://schemas.openxmlformats.org/officeDocument/2006/relationships/hyperlink" Target="#L&#246;sung1"/><Relationship Id="rId1" Type="http://schemas.openxmlformats.org/officeDocument/2006/relationships/hyperlink" Target="#'9_Tabellen'!L_Thema2"/><Relationship Id="rId6" Type="http://schemas.openxmlformats.org/officeDocument/2006/relationships/image" Target="../media/image502.png"/><Relationship Id="rId11" Type="http://schemas.openxmlformats.org/officeDocument/2006/relationships/image" Target="../media/image505.png"/><Relationship Id="rId5" Type="http://schemas.openxmlformats.org/officeDocument/2006/relationships/image" Target="../media/image501.png"/><Relationship Id="rId15" Type="http://schemas.openxmlformats.org/officeDocument/2006/relationships/image" Target="../media/image508.png"/><Relationship Id="rId10" Type="http://schemas.openxmlformats.org/officeDocument/2006/relationships/image" Target="../media/image504.png"/><Relationship Id="rId4" Type="http://schemas.openxmlformats.org/officeDocument/2006/relationships/image" Target="../media/image500.png"/><Relationship Id="rId9" Type="http://schemas.openxmlformats.org/officeDocument/2006/relationships/image" Target="../media/image503.png"/><Relationship Id="rId14" Type="http://schemas.openxmlformats.org/officeDocument/2006/relationships/image" Target="../media/image507.png"/></Relationships>
</file>

<file path=xl/drawings/_rels/drawing28.xml.rels><?xml version="1.0" encoding="UTF-8" standalone="yes"?>
<Relationships xmlns="http://schemas.openxmlformats.org/package/2006/relationships"><Relationship Id="rId8" Type="http://schemas.openxmlformats.org/officeDocument/2006/relationships/image" Target="../media/image510.png"/><Relationship Id="rId13" Type="http://schemas.openxmlformats.org/officeDocument/2006/relationships/image" Target="../media/image515.png"/><Relationship Id="rId3" Type="http://schemas.openxmlformats.org/officeDocument/2006/relationships/hyperlink" Target="#'A92'!Aufgabe2"/><Relationship Id="rId7" Type="http://schemas.openxmlformats.org/officeDocument/2006/relationships/image" Target="../media/image509.png"/><Relationship Id="rId12" Type="http://schemas.openxmlformats.org/officeDocument/2006/relationships/image" Target="../media/image514.png"/><Relationship Id="rId2" Type="http://schemas.openxmlformats.org/officeDocument/2006/relationships/hyperlink" Target="#L&#246;sung921"/><Relationship Id="rId1" Type="http://schemas.openxmlformats.org/officeDocument/2006/relationships/hyperlink" Target="#'9_Tabellen'!L_Thema3"/><Relationship Id="rId6" Type="http://schemas.openxmlformats.org/officeDocument/2006/relationships/hyperlink" Target="#'A92'!L&#246;sung3"/><Relationship Id="rId11" Type="http://schemas.openxmlformats.org/officeDocument/2006/relationships/image" Target="../media/image513.png"/><Relationship Id="rId5" Type="http://schemas.openxmlformats.org/officeDocument/2006/relationships/hyperlink" Target="#Aufgabe3"/><Relationship Id="rId15" Type="http://schemas.openxmlformats.org/officeDocument/2006/relationships/image" Target="../media/image517.png"/><Relationship Id="rId10" Type="http://schemas.openxmlformats.org/officeDocument/2006/relationships/image" Target="../media/image512.png"/><Relationship Id="rId4" Type="http://schemas.openxmlformats.org/officeDocument/2006/relationships/hyperlink" Target="#'A92'!L&#246;sung2"/><Relationship Id="rId9" Type="http://schemas.openxmlformats.org/officeDocument/2006/relationships/image" Target="../media/image511.png"/><Relationship Id="rId14" Type="http://schemas.openxmlformats.org/officeDocument/2006/relationships/image" Target="../media/image516.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18.png"/><Relationship Id="rId1" Type="http://schemas.openxmlformats.org/officeDocument/2006/relationships/hyperlink" Target="#'9_Tabellen'!L_Thema7"/></Relationships>
</file>

<file path=xl/drawings/drawing1.xml><?xml version="1.0" encoding="utf-8"?>
<xdr:wsDr xmlns:xdr="http://schemas.openxmlformats.org/drawingml/2006/spreadsheetDrawing" xmlns:a="http://schemas.openxmlformats.org/drawingml/2006/main">
  <xdr:twoCellAnchor editAs="oneCell">
    <xdr:from>
      <xdr:col>0</xdr:col>
      <xdr:colOff>276226</xdr:colOff>
      <xdr:row>0</xdr:row>
      <xdr:rowOff>47625</xdr:rowOff>
    </xdr:from>
    <xdr:to>
      <xdr:col>3</xdr:col>
      <xdr:colOff>497133</xdr:colOff>
      <xdr:row>0</xdr:row>
      <xdr:rowOff>947625</xdr:rowOff>
    </xdr:to>
    <xdr:pic>
      <xdr:nvPicPr>
        <xdr:cNvPr id="3" name="Grafik 2" descr="logo_387x140.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276226" y="47625"/>
          <a:ext cx="2487857" cy="900000"/>
        </a:xfrm>
        <a:prstGeom prst="rect">
          <a:avLst/>
        </a:prstGeom>
      </xdr:spPr>
    </xdr:pic>
    <xdr:clientData/>
  </xdr:twoCellAnchor>
  <xdr:twoCellAnchor>
    <xdr:from>
      <xdr:col>0</xdr:col>
      <xdr:colOff>27676</xdr:colOff>
      <xdr:row>0</xdr:row>
      <xdr:rowOff>19050</xdr:rowOff>
    </xdr:from>
    <xdr:to>
      <xdr:col>11</xdr:col>
      <xdr:colOff>599177</xdr:colOff>
      <xdr:row>3</xdr:row>
      <xdr:rowOff>0</xdr:rowOff>
    </xdr:to>
    <xdr:sp macro="" textlink="">
      <xdr:nvSpPr>
        <xdr:cNvPr id="4" name="Rechteck 3">
          <a:hlinkClick xmlns:r="http://schemas.openxmlformats.org/officeDocument/2006/relationships" r:id="rId2" tooltip="Der Tabellen-Experte. Keine Angst Excel beißt nicht!"/>
          <a:extLst>
            <a:ext uri="{FF2B5EF4-FFF2-40B4-BE49-F238E27FC236}">
              <a16:creationId xmlns:a16="http://schemas.microsoft.com/office/drawing/2014/main" id="{00000000-0008-0000-0000-000004000000}"/>
            </a:ext>
          </a:extLst>
        </xdr:cNvPr>
        <xdr:cNvSpPr>
          <a:spLocks noChangeAspect="1"/>
        </xdr:cNvSpPr>
      </xdr:nvSpPr>
      <xdr:spPr>
        <a:xfrm>
          <a:off x="27676" y="19050"/>
          <a:ext cx="8292143" cy="1361176"/>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DE" sz="1100"/>
        </a:p>
      </xdr:txBody>
    </xdr:sp>
    <xdr:clientData/>
  </xdr:twoCellAnchor>
  <xdr:twoCellAnchor>
    <xdr:from>
      <xdr:col>7</xdr:col>
      <xdr:colOff>447675</xdr:colOff>
      <xdr:row>116</xdr:row>
      <xdr:rowOff>47625</xdr:rowOff>
    </xdr:from>
    <xdr:to>
      <xdr:col>9</xdr:col>
      <xdr:colOff>542925</xdr:colOff>
      <xdr:row>118</xdr:row>
      <xdr:rowOff>142875</xdr:rowOff>
    </xdr:to>
    <xdr:sp macro="" textlink="">
      <xdr:nvSpPr>
        <xdr:cNvPr id="13" name="Pfeil nach rechts 12">
          <a:hlinkClick xmlns:r="http://schemas.openxmlformats.org/officeDocument/2006/relationships" r:id="rId3" tooltip="Inhaltsverzeichnis"/>
          <a:extLst>
            <a:ext uri="{FF2B5EF4-FFF2-40B4-BE49-F238E27FC236}">
              <a16:creationId xmlns:a16="http://schemas.microsoft.com/office/drawing/2014/main" id="{00000000-0008-0000-0000-00000D000000}"/>
            </a:ext>
          </a:extLst>
        </xdr:cNvPr>
        <xdr:cNvSpPr/>
      </xdr:nvSpPr>
      <xdr:spPr>
        <a:xfrm>
          <a:off x="5467350" y="26136600"/>
          <a:ext cx="1314450" cy="533400"/>
        </a:xfrm>
        <a:prstGeom prst="rightArrow">
          <a:avLst/>
        </a:prstGeom>
        <a:solidFill>
          <a:srgbClr val="FFFF00"/>
        </a:solidFill>
        <a:ln w="12700">
          <a:solidFill>
            <a:schemeClr val="bg1">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b="1">
              <a:solidFill>
                <a:sysClr val="windowText" lastClr="000000"/>
              </a:solidFill>
            </a:rPr>
            <a:t>Inhalt</a:t>
          </a:r>
        </a:p>
      </xdr:txBody>
    </xdr:sp>
    <xdr:clientData/>
  </xdr:twoCellAnchor>
  <xdr:twoCellAnchor editAs="oneCell">
    <xdr:from>
      <xdr:col>1</xdr:col>
      <xdr:colOff>161925</xdr:colOff>
      <xdr:row>55</xdr:row>
      <xdr:rowOff>175648</xdr:rowOff>
    </xdr:from>
    <xdr:to>
      <xdr:col>10</xdr:col>
      <xdr:colOff>371475</xdr:colOff>
      <xdr:row>64</xdr:row>
      <xdr:rowOff>209260</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771525" y="11262748"/>
          <a:ext cx="6448425" cy="2005287"/>
        </a:xfrm>
        <a:prstGeom prst="rect">
          <a:avLst/>
        </a:prstGeom>
        <a:ln>
          <a:solidFill>
            <a:schemeClr val="tx1">
              <a:lumMod val="65000"/>
              <a:lumOff val="35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381000</xdr:colOff>
      <xdr:row>68</xdr:row>
      <xdr:rowOff>38100</xdr:rowOff>
    </xdr:from>
    <xdr:to>
      <xdr:col>7</xdr:col>
      <xdr:colOff>314079</xdr:colOff>
      <xdr:row>69</xdr:row>
      <xdr:rowOff>133311</xdr:rowOff>
    </xdr:to>
    <xdr:pic>
      <xdr:nvPicPr>
        <xdr:cNvPr id="5" name="Grafik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a:stretch>
          <a:fillRect/>
        </a:stretch>
      </xdr:blipFill>
      <xdr:spPr>
        <a:xfrm>
          <a:off x="3362325" y="13973175"/>
          <a:ext cx="1971429" cy="314286"/>
        </a:xfrm>
        <a:prstGeom prst="rect">
          <a:avLst/>
        </a:prstGeom>
        <a:ln>
          <a:solidFill>
            <a:schemeClr val="tx1">
              <a:lumMod val="65000"/>
              <a:lumOff val="35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77</xdr:row>
      <xdr:rowOff>80150</xdr:rowOff>
    </xdr:from>
    <xdr:to>
      <xdr:col>9</xdr:col>
      <xdr:colOff>257175</xdr:colOff>
      <xdr:row>84</xdr:row>
      <xdr:rowOff>148328</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667828" y="17910950"/>
          <a:ext cx="6050532" cy="157780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438150</xdr:colOff>
      <xdr:row>87</xdr:row>
      <xdr:rowOff>114300</xdr:rowOff>
    </xdr:from>
    <xdr:to>
      <xdr:col>7</xdr:col>
      <xdr:colOff>171050</xdr:colOff>
      <xdr:row>91</xdr:row>
      <xdr:rowOff>95143</xdr:rowOff>
    </xdr:to>
    <xdr:pic>
      <xdr:nvPicPr>
        <xdr:cNvPr id="9" name="Grafik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7"/>
        <a:stretch>
          <a:fillRect/>
        </a:stretch>
      </xdr:blipFill>
      <xdr:spPr>
        <a:xfrm>
          <a:off x="1990725" y="21050250"/>
          <a:ext cx="3200000" cy="8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161927</xdr:colOff>
      <xdr:row>127</xdr:row>
      <xdr:rowOff>0</xdr:rowOff>
    </xdr:from>
    <xdr:to>
      <xdr:col>11</xdr:col>
      <xdr:colOff>219077</xdr:colOff>
      <xdr:row>129</xdr:row>
      <xdr:rowOff>95250</xdr:rowOff>
    </xdr:to>
    <xdr:sp macro="" textlink="">
      <xdr:nvSpPr>
        <xdr:cNvPr id="2" name="Pfeil nach rechts 1">
          <a:hlinkClick xmlns:r="http://schemas.openxmlformats.org/officeDocument/2006/relationships" r:id="rId1" tooltip="Lektion 1: Einstieg"/>
          <a:extLst>
            <a:ext uri="{FF2B5EF4-FFF2-40B4-BE49-F238E27FC236}">
              <a16:creationId xmlns:a16="http://schemas.microsoft.com/office/drawing/2014/main" id="{00000000-0008-0000-0100-000002000000}"/>
            </a:ext>
          </a:extLst>
        </xdr:cNvPr>
        <xdr:cNvSpPr/>
      </xdr:nvSpPr>
      <xdr:spPr>
        <a:xfrm>
          <a:off x="6631738" y="27423374"/>
          <a:ext cx="1316607" cy="52657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Erste Lektion</a:t>
          </a:r>
        </a:p>
      </xdr:txBody>
    </xdr:sp>
    <xdr:clientData/>
  </xdr:twoCellAnchor>
  <xdr:twoCellAnchor>
    <xdr:from>
      <xdr:col>0</xdr:col>
      <xdr:colOff>381000</xdr:colOff>
      <xdr:row>127</xdr:row>
      <xdr:rowOff>0</xdr:rowOff>
    </xdr:from>
    <xdr:to>
      <xdr:col>2</xdr:col>
      <xdr:colOff>819151</xdr:colOff>
      <xdr:row>129</xdr:row>
      <xdr:rowOff>95250</xdr:rowOff>
    </xdr:to>
    <xdr:sp macro="" textlink="">
      <xdr:nvSpPr>
        <xdr:cNvPr id="3" name="Pfeil nach rechts 2">
          <a:hlinkClick xmlns:r="http://schemas.openxmlformats.org/officeDocument/2006/relationships" r:id="rId2" tooltip="Startseite"/>
          <a:extLst>
            <a:ext uri="{FF2B5EF4-FFF2-40B4-BE49-F238E27FC236}">
              <a16:creationId xmlns:a16="http://schemas.microsoft.com/office/drawing/2014/main" id="{00000000-0008-0000-0100-000003000000}"/>
            </a:ext>
          </a:extLst>
        </xdr:cNvPr>
        <xdr:cNvSpPr/>
      </xdr:nvSpPr>
      <xdr:spPr>
        <a:xfrm flipH="1">
          <a:off x="381000" y="27423374"/>
          <a:ext cx="1387057" cy="52657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Startseite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666750</xdr:colOff>
      <xdr:row>39</xdr:row>
      <xdr:rowOff>190500</xdr:rowOff>
    </xdr:from>
    <xdr:to>
      <xdr:col>6</xdr:col>
      <xdr:colOff>321945</xdr:colOff>
      <xdr:row>41</xdr:row>
      <xdr:rowOff>38100</xdr:rowOff>
    </xdr:to>
    <xdr:pic>
      <xdr:nvPicPr>
        <xdr:cNvPr id="11" name="Grafik 10">
          <a:extLst>
            <a:ext uri="{FF2B5EF4-FFF2-40B4-BE49-F238E27FC236}">
              <a16:creationId xmlns:a16="http://schemas.microsoft.com/office/drawing/2014/main" id="{00000000-0008-0000-0200-00000B000000}"/>
            </a:ext>
          </a:extLst>
        </xdr:cNvPr>
        <xdr:cNvPicPr/>
      </xdr:nvPicPr>
      <xdr:blipFill>
        <a:blip xmlns:r="http://schemas.openxmlformats.org/officeDocument/2006/relationships" r:embed="rId1" cstate="print"/>
        <a:srcRect/>
        <a:stretch>
          <a:fillRect/>
        </a:stretch>
      </xdr:blipFill>
      <xdr:spPr bwMode="auto">
        <a:xfrm>
          <a:off x="3648075" y="9915525"/>
          <a:ext cx="1228725" cy="285750"/>
        </a:xfrm>
        <a:prstGeom prst="rect">
          <a:avLst/>
        </a:prstGeom>
        <a:noFill/>
        <a:ln w="9525">
          <a:solidFill>
            <a:schemeClr val="accent1"/>
          </a:solidFill>
          <a:miter lim="800000"/>
          <a:headEnd/>
          <a:tailEnd/>
        </a:ln>
        <a:effectLst>
          <a:outerShdw blurRad="50800" dist="38100" dir="2700000" algn="tl" rotWithShape="0">
            <a:prstClr val="black">
              <a:alpha val="40000"/>
            </a:prstClr>
          </a:outerShdw>
        </a:effectLst>
      </xdr:spPr>
    </xdr:pic>
    <xdr:clientData/>
  </xdr:twoCellAnchor>
  <xdr:twoCellAnchor>
    <xdr:from>
      <xdr:col>9</xdr:col>
      <xdr:colOff>85725</xdr:colOff>
      <xdr:row>330</xdr:row>
      <xdr:rowOff>95250</xdr:rowOff>
    </xdr:from>
    <xdr:to>
      <xdr:col>11</xdr:col>
      <xdr:colOff>142875</xdr:colOff>
      <xdr:row>332</xdr:row>
      <xdr:rowOff>190500</xdr:rowOff>
    </xdr:to>
    <xdr:sp macro="" textlink="">
      <xdr:nvSpPr>
        <xdr:cNvPr id="16" name="Pfeil nach rechts 15">
          <a:hlinkClick xmlns:r="http://schemas.openxmlformats.org/officeDocument/2006/relationships" r:id="rId2" tooltip="Lektion 2: Dateneingabe"/>
          <a:extLst>
            <a:ext uri="{FF2B5EF4-FFF2-40B4-BE49-F238E27FC236}">
              <a16:creationId xmlns:a16="http://schemas.microsoft.com/office/drawing/2014/main" id="{00000000-0008-0000-0200-000010000000}"/>
            </a:ext>
          </a:extLst>
        </xdr:cNvPr>
        <xdr:cNvSpPr/>
      </xdr:nvSpPr>
      <xdr:spPr>
        <a:xfrm>
          <a:off x="6324600" y="34232850"/>
          <a:ext cx="1276350"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9</xdr:col>
      <xdr:colOff>171450</xdr:colOff>
      <xdr:row>393</xdr:row>
      <xdr:rowOff>219074</xdr:rowOff>
    </xdr:from>
    <xdr:to>
      <xdr:col>11</xdr:col>
      <xdr:colOff>228600</xdr:colOff>
      <xdr:row>393</xdr:row>
      <xdr:rowOff>219074</xdr:rowOff>
    </xdr:to>
    <xdr:sp macro="" textlink="">
      <xdr:nvSpPr>
        <xdr:cNvPr id="20" name="Pfeil nach rechts 19">
          <a:hlinkClick xmlns:r="http://schemas.openxmlformats.org/officeDocument/2006/relationships" r:id="rId3"/>
          <a:extLst>
            <a:ext uri="{FF2B5EF4-FFF2-40B4-BE49-F238E27FC236}">
              <a16:creationId xmlns:a16="http://schemas.microsoft.com/office/drawing/2014/main" id="{00000000-0008-0000-0200-000014000000}"/>
            </a:ext>
          </a:extLst>
        </xdr:cNvPr>
        <xdr:cNvSpPr/>
      </xdr:nvSpPr>
      <xdr:spPr>
        <a:xfrm>
          <a:off x="6410325" y="36766499"/>
          <a:ext cx="1276350" cy="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a:t>
          </a:r>
          <a:r>
            <a:rPr lang="de-DE" sz="1100" baseline="0"/>
            <a:t> Lektion 2 ...</a:t>
          </a:r>
          <a:endParaRPr lang="de-DE" sz="1100"/>
        </a:p>
      </xdr:txBody>
    </xdr:sp>
    <xdr:clientData/>
  </xdr:twoCellAnchor>
  <xdr:twoCellAnchor>
    <xdr:from>
      <xdr:col>0</xdr:col>
      <xdr:colOff>304798</xdr:colOff>
      <xdr:row>330</xdr:row>
      <xdr:rowOff>95250</xdr:rowOff>
    </xdr:from>
    <xdr:to>
      <xdr:col>2</xdr:col>
      <xdr:colOff>104774</xdr:colOff>
      <xdr:row>332</xdr:row>
      <xdr:rowOff>190500</xdr:rowOff>
    </xdr:to>
    <xdr:sp macro="" textlink="">
      <xdr:nvSpPr>
        <xdr:cNvPr id="21" name="Pfeil nach rechts 20">
          <a:hlinkClick xmlns:r="http://schemas.openxmlformats.org/officeDocument/2006/relationships" r:id="rId4" tooltip="Inhaltsverzeichnis"/>
          <a:extLst>
            <a:ext uri="{FF2B5EF4-FFF2-40B4-BE49-F238E27FC236}">
              <a16:creationId xmlns:a16="http://schemas.microsoft.com/office/drawing/2014/main" id="{00000000-0008-0000-0200-000015000000}"/>
            </a:ext>
          </a:extLst>
        </xdr:cNvPr>
        <xdr:cNvSpPr/>
      </xdr:nvSpPr>
      <xdr:spPr>
        <a:xfrm flipH="1">
          <a:off x="304798" y="34232850"/>
          <a:ext cx="1352551"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Inhalt</a:t>
          </a: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59</xdr:row>
          <xdr:rowOff>9525</xdr:rowOff>
        </xdr:from>
        <xdr:to>
          <xdr:col>3</xdr:col>
          <xdr:colOff>47625</xdr:colOff>
          <xdr:row>59</xdr:row>
          <xdr:rowOff>228600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113</xdr:row>
          <xdr:rowOff>9525</xdr:rowOff>
        </xdr:from>
        <xdr:to>
          <xdr:col>3</xdr:col>
          <xdr:colOff>47625</xdr:colOff>
          <xdr:row>113</xdr:row>
          <xdr:rowOff>228600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281</xdr:row>
          <xdr:rowOff>9525</xdr:rowOff>
        </xdr:from>
        <xdr:to>
          <xdr:col>3</xdr:col>
          <xdr:colOff>47625</xdr:colOff>
          <xdr:row>281</xdr:row>
          <xdr:rowOff>228600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326</xdr:row>
          <xdr:rowOff>9525</xdr:rowOff>
        </xdr:from>
        <xdr:to>
          <xdr:col>3</xdr:col>
          <xdr:colOff>47625</xdr:colOff>
          <xdr:row>326</xdr:row>
          <xdr:rowOff>228600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editAs="oneCell">
    <xdr:from>
      <xdr:col>4</xdr:col>
      <xdr:colOff>619125</xdr:colOff>
      <xdr:row>43</xdr:row>
      <xdr:rowOff>44301</xdr:rowOff>
    </xdr:from>
    <xdr:to>
      <xdr:col>6</xdr:col>
      <xdr:colOff>266700</xdr:colOff>
      <xdr:row>45</xdr:row>
      <xdr:rowOff>190417</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5"/>
        <a:stretch>
          <a:fillRect/>
        </a:stretch>
      </xdr:blipFill>
      <xdr:spPr>
        <a:xfrm>
          <a:off x="3600450" y="5092551"/>
          <a:ext cx="1209675" cy="584265"/>
        </a:xfrm>
        <a:prstGeom prst="rect">
          <a:avLst/>
        </a:prstGeom>
      </xdr:spPr>
    </xdr:pic>
    <xdr:clientData/>
  </xdr:twoCellAnchor>
  <xdr:oneCellAnchor>
    <xdr:from>
      <xdr:col>4</xdr:col>
      <xdr:colOff>685800</xdr:colOff>
      <xdr:row>41</xdr:row>
      <xdr:rowOff>190500</xdr:rowOff>
    </xdr:from>
    <xdr:ext cx="466725" cy="289935"/>
    <xdr:pic>
      <xdr:nvPicPr>
        <xdr:cNvPr id="22" name="Grafik 21">
          <a:extLst>
            <a:ext uri="{FF2B5EF4-FFF2-40B4-BE49-F238E27FC236}">
              <a16:creationId xmlns:a16="http://schemas.microsoft.com/office/drawing/2014/main" id="{00000000-0008-0000-0200-000016000000}"/>
            </a:ext>
          </a:extLst>
        </xdr:cNvPr>
        <xdr:cNvPicPr/>
      </xdr:nvPicPr>
      <xdr:blipFill>
        <a:blip xmlns:r="http://schemas.openxmlformats.org/officeDocument/2006/relationships" r:embed="rId6" cstate="print"/>
        <a:srcRect/>
        <a:stretch>
          <a:fillRect/>
        </a:stretch>
      </xdr:blipFill>
      <xdr:spPr bwMode="auto">
        <a:xfrm>
          <a:off x="3667125" y="5238750"/>
          <a:ext cx="466725" cy="289935"/>
        </a:xfrm>
        <a:prstGeom prst="rect">
          <a:avLst/>
        </a:prstGeom>
        <a:noFill/>
        <a:ln w="1">
          <a:solidFill>
            <a:schemeClr val="accent1"/>
          </a:solidFill>
          <a:miter lim="800000"/>
          <a:headEnd/>
          <a:tailEnd type="none" w="med" len="med"/>
        </a:ln>
        <a:effectLst>
          <a:outerShdw blurRad="50800" dist="38100" dir="2700000" algn="tl" rotWithShape="0">
            <a:prstClr val="black">
              <a:alpha val="40000"/>
            </a:prstClr>
          </a:outerShdw>
        </a:effectLst>
      </xdr:spPr>
    </xdr:pic>
    <xdr:clientData/>
  </xdr:oneCellAnchor>
  <xdr:twoCellAnchor editAs="oneCell">
    <xdr:from>
      <xdr:col>4</xdr:col>
      <xdr:colOff>590550</xdr:colOff>
      <xdr:row>45</xdr:row>
      <xdr:rowOff>95250</xdr:rowOff>
    </xdr:from>
    <xdr:to>
      <xdr:col>6</xdr:col>
      <xdr:colOff>207645</xdr:colOff>
      <xdr:row>47</xdr:row>
      <xdr:rowOff>172821</xdr:rowOff>
    </xdr:to>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7"/>
        <a:stretch>
          <a:fillRect/>
        </a:stretch>
      </xdr:blipFill>
      <xdr:spPr>
        <a:xfrm>
          <a:off x="3571875" y="5581650"/>
          <a:ext cx="1190625" cy="5081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9525</xdr:colOff>
          <xdr:row>240</xdr:row>
          <xdr:rowOff>9525</xdr:rowOff>
        </xdr:from>
        <xdr:to>
          <xdr:col>3</xdr:col>
          <xdr:colOff>47625</xdr:colOff>
          <xdr:row>240</xdr:row>
          <xdr:rowOff>228600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editAs="oneCell">
    <xdr:from>
      <xdr:col>0</xdr:col>
      <xdr:colOff>448577</xdr:colOff>
      <xdr:row>73</xdr:row>
      <xdr:rowOff>86263</xdr:rowOff>
    </xdr:from>
    <xdr:to>
      <xdr:col>11</xdr:col>
      <xdr:colOff>55283</xdr:colOff>
      <xdr:row>77</xdr:row>
      <xdr:rowOff>172526</xdr:rowOff>
    </xdr:to>
    <xdr:pic>
      <xdr:nvPicPr>
        <xdr:cNvPr id="23" name="Grafik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8"/>
        <a:stretch>
          <a:fillRect/>
        </a:stretch>
      </xdr:blipFill>
      <xdr:spPr>
        <a:xfrm>
          <a:off x="448577" y="15510293"/>
          <a:ext cx="7609288" cy="94890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517587</xdr:colOff>
      <xdr:row>89</xdr:row>
      <xdr:rowOff>115787</xdr:rowOff>
    </xdr:from>
    <xdr:to>
      <xdr:col>11</xdr:col>
      <xdr:colOff>134587</xdr:colOff>
      <xdr:row>93</xdr:row>
      <xdr:rowOff>130295</xdr:rowOff>
    </xdr:to>
    <xdr:pic>
      <xdr:nvPicPr>
        <xdr:cNvPr id="24" name="Grafik 23">
          <a:extLst>
            <a:ext uri="{FF2B5EF4-FFF2-40B4-BE49-F238E27FC236}">
              <a16:creationId xmlns:a16="http://schemas.microsoft.com/office/drawing/2014/main" id="{00000000-0008-0000-0200-00001800000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a:ext>
          </a:extLst>
        </a:blip>
        <a:srcRect/>
        <a:stretch/>
      </xdr:blipFill>
      <xdr:spPr>
        <a:xfrm>
          <a:off x="517587" y="18559062"/>
          <a:ext cx="7596722" cy="86762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25878</xdr:colOff>
      <xdr:row>180</xdr:row>
      <xdr:rowOff>166408</xdr:rowOff>
    </xdr:from>
    <xdr:to>
      <xdr:col>9</xdr:col>
      <xdr:colOff>20775</xdr:colOff>
      <xdr:row>184</xdr:row>
      <xdr:rowOff>134903</xdr:rowOff>
    </xdr:to>
    <xdr:pic>
      <xdr:nvPicPr>
        <xdr:cNvPr id="7" name="Grafik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0"/>
        <a:stretch>
          <a:fillRect/>
        </a:stretch>
      </xdr:blipFill>
      <xdr:spPr>
        <a:xfrm>
          <a:off x="1630391" y="43082823"/>
          <a:ext cx="5106839" cy="82351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43133</xdr:colOff>
      <xdr:row>208</xdr:row>
      <xdr:rowOff>181155</xdr:rowOff>
    </xdr:from>
    <xdr:to>
      <xdr:col>5</xdr:col>
      <xdr:colOff>549755</xdr:colOff>
      <xdr:row>214</xdr:row>
      <xdr:rowOff>76554</xdr:rowOff>
    </xdr:to>
    <xdr:pic>
      <xdr:nvPicPr>
        <xdr:cNvPr id="10" name="Grafik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1"/>
        <a:stretch>
          <a:fillRect/>
        </a:stretch>
      </xdr:blipFill>
      <xdr:spPr>
        <a:xfrm>
          <a:off x="1647646" y="48920400"/>
          <a:ext cx="2950234" cy="118936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34507</xdr:colOff>
      <xdr:row>220</xdr:row>
      <xdr:rowOff>172529</xdr:rowOff>
    </xdr:from>
    <xdr:to>
      <xdr:col>5</xdr:col>
      <xdr:colOff>550870</xdr:colOff>
      <xdr:row>228</xdr:row>
      <xdr:rowOff>135992</xdr:rowOff>
    </xdr:to>
    <xdr:pic>
      <xdr:nvPicPr>
        <xdr:cNvPr id="12" name="Grafik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2"/>
        <a:stretch>
          <a:fillRect/>
        </a:stretch>
      </xdr:blipFill>
      <xdr:spPr>
        <a:xfrm>
          <a:off x="1639020" y="51284038"/>
          <a:ext cx="2984740" cy="169446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17252</xdr:colOff>
      <xdr:row>292</xdr:row>
      <xdr:rowOff>69012</xdr:rowOff>
    </xdr:from>
    <xdr:to>
      <xdr:col>5</xdr:col>
      <xdr:colOff>574735</xdr:colOff>
      <xdr:row>300</xdr:row>
      <xdr:rowOff>111820</xdr:rowOff>
    </xdr:to>
    <xdr:pic>
      <xdr:nvPicPr>
        <xdr:cNvPr id="13" name="Grafik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3"/>
        <a:stretch>
          <a:fillRect/>
        </a:stretch>
      </xdr:blipFill>
      <xdr:spPr>
        <a:xfrm>
          <a:off x="646980" y="57244891"/>
          <a:ext cx="3985405" cy="176809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465827</xdr:colOff>
      <xdr:row>81</xdr:row>
      <xdr:rowOff>99240</xdr:rowOff>
    </xdr:from>
    <xdr:to>
      <xdr:col>11</xdr:col>
      <xdr:colOff>172177</xdr:colOff>
      <xdr:row>85</xdr:row>
      <xdr:rowOff>60382</xdr:rowOff>
    </xdr:to>
    <xdr:pic>
      <xdr:nvPicPr>
        <xdr:cNvPr id="35" name="Grafik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4"/>
        <a:stretch>
          <a:fillRect/>
        </a:stretch>
      </xdr:blipFill>
      <xdr:spPr>
        <a:xfrm>
          <a:off x="465827" y="13151006"/>
          <a:ext cx="7686072" cy="82378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563879</xdr:colOff>
      <xdr:row>97</xdr:row>
      <xdr:rowOff>121920</xdr:rowOff>
    </xdr:from>
    <xdr:to>
      <xdr:col>11</xdr:col>
      <xdr:colOff>181358</xdr:colOff>
      <xdr:row>101</xdr:row>
      <xdr:rowOff>22860</xdr:rowOff>
    </xdr:to>
    <xdr:pic>
      <xdr:nvPicPr>
        <xdr:cNvPr id="37" name="Grafik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5"/>
        <a:stretch>
          <a:fillRect/>
        </a:stretch>
      </xdr:blipFill>
      <xdr:spPr>
        <a:xfrm>
          <a:off x="563879" y="17228820"/>
          <a:ext cx="7534659" cy="784860"/>
        </a:xfrm>
        <a:prstGeom prst="rect">
          <a:avLst/>
        </a:prstGeom>
      </xdr:spPr>
    </xdr:pic>
    <xdr:clientData/>
  </xdr:twoCellAnchor>
  <xdr:twoCellAnchor editAs="oneCell">
    <xdr:from>
      <xdr:col>0</xdr:col>
      <xdr:colOff>304800</xdr:colOff>
      <xdr:row>126</xdr:row>
      <xdr:rowOff>121920</xdr:rowOff>
    </xdr:from>
    <xdr:to>
      <xdr:col>11</xdr:col>
      <xdr:colOff>312419</xdr:colOff>
      <xdr:row>129</xdr:row>
      <xdr:rowOff>132990</xdr:rowOff>
    </xdr:to>
    <xdr:pic>
      <xdr:nvPicPr>
        <xdr:cNvPr id="60" name="Grafik 59">
          <a:extLst>
            <a:ext uri="{FF2B5EF4-FFF2-40B4-BE49-F238E27FC236}">
              <a16:creationId xmlns:a16="http://schemas.microsoft.com/office/drawing/2014/main" id="{00000000-0008-0000-0200-00003C000000}"/>
            </a:ext>
          </a:extLst>
        </xdr:cNvPr>
        <xdr:cNvPicPr>
          <a:picLocks noChangeAspect="1"/>
        </xdr:cNvPicPr>
      </xdr:nvPicPr>
      <xdr:blipFill>
        <a:blip xmlns:r="http://schemas.openxmlformats.org/officeDocument/2006/relationships" r:embed="rId16"/>
        <a:stretch>
          <a:fillRect/>
        </a:stretch>
      </xdr:blipFill>
      <xdr:spPr>
        <a:xfrm>
          <a:off x="304800" y="23789640"/>
          <a:ext cx="7924799" cy="834030"/>
        </a:xfrm>
        <a:prstGeom prst="rect">
          <a:avLst/>
        </a:prstGeom>
      </xdr:spPr>
    </xdr:pic>
    <xdr:clientData/>
  </xdr:twoCellAnchor>
  <xdr:twoCellAnchor editAs="oneCell">
    <xdr:from>
      <xdr:col>0</xdr:col>
      <xdr:colOff>304800</xdr:colOff>
      <xdr:row>130</xdr:row>
      <xdr:rowOff>160497</xdr:rowOff>
    </xdr:from>
    <xdr:to>
      <xdr:col>11</xdr:col>
      <xdr:colOff>312419</xdr:colOff>
      <xdr:row>133</xdr:row>
      <xdr:rowOff>171567</xdr:rowOff>
    </xdr:to>
    <xdr:pic>
      <xdr:nvPicPr>
        <xdr:cNvPr id="61" name="Grafik 60">
          <a:extLst>
            <a:ext uri="{FF2B5EF4-FFF2-40B4-BE49-F238E27FC236}">
              <a16:creationId xmlns:a16="http://schemas.microsoft.com/office/drawing/2014/main" id="{00000000-0008-0000-0200-00003D000000}"/>
            </a:ext>
          </a:extLst>
        </xdr:cNvPr>
        <xdr:cNvPicPr>
          <a:picLocks noChangeAspect="1"/>
        </xdr:cNvPicPr>
      </xdr:nvPicPr>
      <xdr:blipFill>
        <a:blip xmlns:r="http://schemas.openxmlformats.org/officeDocument/2006/relationships" r:embed="rId17"/>
        <a:stretch>
          <a:fillRect/>
        </a:stretch>
      </xdr:blipFill>
      <xdr:spPr>
        <a:xfrm>
          <a:off x="304800" y="24925497"/>
          <a:ext cx="7924799" cy="834030"/>
        </a:xfrm>
        <a:prstGeom prst="rect">
          <a:avLst/>
        </a:prstGeom>
      </xdr:spPr>
    </xdr:pic>
    <xdr:clientData/>
  </xdr:twoCellAnchor>
  <xdr:twoCellAnchor editAs="oneCell">
    <xdr:from>
      <xdr:col>0</xdr:col>
      <xdr:colOff>304800</xdr:colOff>
      <xdr:row>134</xdr:row>
      <xdr:rowOff>199074</xdr:rowOff>
    </xdr:from>
    <xdr:to>
      <xdr:col>11</xdr:col>
      <xdr:colOff>312419</xdr:colOff>
      <xdr:row>137</xdr:row>
      <xdr:rowOff>214270</xdr:rowOff>
    </xdr:to>
    <xdr:pic>
      <xdr:nvPicPr>
        <xdr:cNvPr id="62" name="Grafik 61">
          <a:extLst>
            <a:ext uri="{FF2B5EF4-FFF2-40B4-BE49-F238E27FC236}">
              <a16:creationId xmlns:a16="http://schemas.microsoft.com/office/drawing/2014/main" id="{00000000-0008-0000-0200-00003E000000}"/>
            </a:ext>
          </a:extLst>
        </xdr:cNvPr>
        <xdr:cNvPicPr>
          <a:picLocks noChangeAspect="1"/>
        </xdr:cNvPicPr>
      </xdr:nvPicPr>
      <xdr:blipFill>
        <a:blip xmlns:r="http://schemas.openxmlformats.org/officeDocument/2006/relationships" r:embed="rId18"/>
        <a:stretch>
          <a:fillRect/>
        </a:stretch>
      </xdr:blipFill>
      <xdr:spPr>
        <a:xfrm>
          <a:off x="304800" y="26061354"/>
          <a:ext cx="7924799" cy="838156"/>
        </a:xfrm>
        <a:prstGeom prst="rect">
          <a:avLst/>
        </a:prstGeom>
      </xdr:spPr>
    </xdr:pic>
    <xdr:clientData/>
  </xdr:twoCellAnchor>
  <xdr:twoCellAnchor editAs="oneCell">
    <xdr:from>
      <xdr:col>0</xdr:col>
      <xdr:colOff>304800</xdr:colOff>
      <xdr:row>138</xdr:row>
      <xdr:rowOff>241777</xdr:rowOff>
    </xdr:from>
    <xdr:to>
      <xdr:col>11</xdr:col>
      <xdr:colOff>312419</xdr:colOff>
      <xdr:row>141</xdr:row>
      <xdr:rowOff>252847</xdr:rowOff>
    </xdr:to>
    <xdr:pic>
      <xdr:nvPicPr>
        <xdr:cNvPr id="63" name="Grafik 62">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9"/>
        <a:stretch>
          <a:fillRect/>
        </a:stretch>
      </xdr:blipFill>
      <xdr:spPr>
        <a:xfrm>
          <a:off x="304800" y="27201337"/>
          <a:ext cx="7924799" cy="834030"/>
        </a:xfrm>
        <a:prstGeom prst="rect">
          <a:avLst/>
        </a:prstGeom>
      </xdr:spPr>
    </xdr:pic>
    <xdr:clientData/>
  </xdr:twoCellAnchor>
  <xdr:twoCellAnchor editAs="oneCell">
    <xdr:from>
      <xdr:col>0</xdr:col>
      <xdr:colOff>304800</xdr:colOff>
      <xdr:row>143</xdr:row>
      <xdr:rowOff>6034</xdr:rowOff>
    </xdr:from>
    <xdr:to>
      <xdr:col>11</xdr:col>
      <xdr:colOff>312419</xdr:colOff>
      <xdr:row>146</xdr:row>
      <xdr:rowOff>25358</xdr:rowOff>
    </xdr:to>
    <xdr:pic>
      <xdr:nvPicPr>
        <xdr:cNvPr id="64" name="Grafik 63">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20"/>
        <a:stretch>
          <a:fillRect/>
        </a:stretch>
      </xdr:blipFill>
      <xdr:spPr>
        <a:xfrm>
          <a:off x="304800" y="28337194"/>
          <a:ext cx="7924799" cy="842284"/>
        </a:xfrm>
        <a:prstGeom prst="rect">
          <a:avLst/>
        </a:prstGeom>
      </xdr:spPr>
    </xdr:pic>
    <xdr:clientData/>
  </xdr:twoCellAnchor>
  <xdr:twoCellAnchor editAs="oneCell">
    <xdr:from>
      <xdr:col>0</xdr:col>
      <xdr:colOff>304800</xdr:colOff>
      <xdr:row>147</xdr:row>
      <xdr:rowOff>52865</xdr:rowOff>
    </xdr:from>
    <xdr:to>
      <xdr:col>11</xdr:col>
      <xdr:colOff>304164</xdr:colOff>
      <xdr:row>150</xdr:row>
      <xdr:rowOff>63935</xdr:rowOff>
    </xdr:to>
    <xdr:pic>
      <xdr:nvPicPr>
        <xdr:cNvPr id="65" name="Grafik 64">
          <a:extLst>
            <a:ext uri="{FF2B5EF4-FFF2-40B4-BE49-F238E27FC236}">
              <a16:creationId xmlns:a16="http://schemas.microsoft.com/office/drawing/2014/main" id="{00000000-0008-0000-0200-000041000000}"/>
            </a:ext>
          </a:extLst>
        </xdr:cNvPr>
        <xdr:cNvPicPr>
          <a:picLocks noChangeAspect="1"/>
        </xdr:cNvPicPr>
      </xdr:nvPicPr>
      <xdr:blipFill>
        <a:blip xmlns:r="http://schemas.openxmlformats.org/officeDocument/2006/relationships" r:embed="rId21"/>
        <a:stretch>
          <a:fillRect/>
        </a:stretch>
      </xdr:blipFill>
      <xdr:spPr>
        <a:xfrm>
          <a:off x="304800" y="29481305"/>
          <a:ext cx="7916544" cy="834030"/>
        </a:xfrm>
        <a:prstGeom prst="rect">
          <a:avLst/>
        </a:prstGeom>
      </xdr:spPr>
    </xdr:pic>
    <xdr:clientData/>
  </xdr:twoCellAnchor>
  <xdr:twoCellAnchor editAs="oneCell">
    <xdr:from>
      <xdr:col>0</xdr:col>
      <xdr:colOff>304800</xdr:colOff>
      <xdr:row>151</xdr:row>
      <xdr:rowOff>91441</xdr:rowOff>
    </xdr:from>
    <xdr:to>
      <xdr:col>11</xdr:col>
      <xdr:colOff>312419</xdr:colOff>
      <xdr:row>154</xdr:row>
      <xdr:rowOff>106637</xdr:rowOff>
    </xdr:to>
    <xdr:pic>
      <xdr:nvPicPr>
        <xdr:cNvPr id="66" name="Grafik 65">
          <a:extLst>
            <a:ext uri="{FF2B5EF4-FFF2-40B4-BE49-F238E27FC236}">
              <a16:creationId xmlns:a16="http://schemas.microsoft.com/office/drawing/2014/main" id="{00000000-0008-0000-0200-000042000000}"/>
            </a:ext>
          </a:extLst>
        </xdr:cNvPr>
        <xdr:cNvPicPr>
          <a:picLocks noChangeAspect="1"/>
        </xdr:cNvPicPr>
      </xdr:nvPicPr>
      <xdr:blipFill>
        <a:blip xmlns:r="http://schemas.openxmlformats.org/officeDocument/2006/relationships" r:embed="rId22"/>
        <a:stretch>
          <a:fillRect/>
        </a:stretch>
      </xdr:blipFill>
      <xdr:spPr>
        <a:xfrm>
          <a:off x="304800" y="30617161"/>
          <a:ext cx="7924799" cy="838156"/>
        </a:xfrm>
        <a:prstGeom prst="rect">
          <a:avLst/>
        </a:prstGeom>
      </xdr:spPr>
    </xdr:pic>
    <xdr:clientData/>
  </xdr:twoCellAnchor>
  <xdr:twoCellAnchor editAs="oneCell">
    <xdr:from>
      <xdr:col>2</xdr:col>
      <xdr:colOff>15241</xdr:colOff>
      <xdr:row>159</xdr:row>
      <xdr:rowOff>160020</xdr:rowOff>
    </xdr:from>
    <xdr:to>
      <xdr:col>5</xdr:col>
      <xdr:colOff>586741</xdr:colOff>
      <xdr:row>165</xdr:row>
      <xdr:rowOff>154217</xdr:rowOff>
    </xdr:to>
    <xdr:pic>
      <xdr:nvPicPr>
        <xdr:cNvPr id="14" name="Grafik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3"/>
        <a:stretch>
          <a:fillRect/>
        </a:stretch>
      </xdr:blipFill>
      <xdr:spPr>
        <a:xfrm>
          <a:off x="1607821" y="32773620"/>
          <a:ext cx="2971800" cy="1320077"/>
        </a:xfrm>
        <a:prstGeom prst="rect">
          <a:avLst/>
        </a:prstGeom>
      </xdr:spPr>
    </xdr:pic>
    <xdr:clientData/>
  </xdr:twoCellAnchor>
  <xdr:twoCellAnchor editAs="oneCell">
    <xdr:from>
      <xdr:col>2</xdr:col>
      <xdr:colOff>0</xdr:colOff>
      <xdr:row>168</xdr:row>
      <xdr:rowOff>198913</xdr:rowOff>
    </xdr:from>
    <xdr:to>
      <xdr:col>5</xdr:col>
      <xdr:colOff>160020</xdr:colOff>
      <xdr:row>177</xdr:row>
      <xdr:rowOff>0</xdr:rowOff>
    </xdr:to>
    <xdr:pic>
      <xdr:nvPicPr>
        <xdr:cNvPr id="15" name="Grafik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4"/>
        <a:stretch>
          <a:fillRect/>
        </a:stretch>
      </xdr:blipFill>
      <xdr:spPr>
        <a:xfrm>
          <a:off x="1592580" y="34801333"/>
          <a:ext cx="2560320" cy="1789907"/>
        </a:xfrm>
        <a:prstGeom prst="rect">
          <a:avLst/>
        </a:prstGeom>
      </xdr:spPr>
    </xdr:pic>
    <xdr:clientData/>
  </xdr:twoCellAnchor>
  <xdr:twoCellAnchor editAs="oneCell">
    <xdr:from>
      <xdr:col>1</xdr:col>
      <xdr:colOff>967739</xdr:colOff>
      <xdr:row>190</xdr:row>
      <xdr:rowOff>98733</xdr:rowOff>
    </xdr:from>
    <xdr:to>
      <xdr:col>8</xdr:col>
      <xdr:colOff>333140</xdr:colOff>
      <xdr:row>196</xdr:row>
      <xdr:rowOff>121920</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5"/>
        <a:stretch>
          <a:fillRect/>
        </a:stretch>
      </xdr:blipFill>
      <xdr:spPr>
        <a:xfrm>
          <a:off x="1592579" y="39486513"/>
          <a:ext cx="4783221" cy="1303347"/>
        </a:xfrm>
        <a:prstGeom prst="rect">
          <a:avLst/>
        </a:prstGeom>
      </xdr:spPr>
    </xdr:pic>
    <xdr:clientData/>
  </xdr:twoCellAnchor>
  <xdr:twoCellAnchor editAs="oneCell">
    <xdr:from>
      <xdr:col>2</xdr:col>
      <xdr:colOff>0</xdr:colOff>
      <xdr:row>200</xdr:row>
      <xdr:rowOff>0</xdr:rowOff>
    </xdr:from>
    <xdr:to>
      <xdr:col>6</xdr:col>
      <xdr:colOff>601980</xdr:colOff>
      <xdr:row>203</xdr:row>
      <xdr:rowOff>133660</xdr:rowOff>
    </xdr:to>
    <xdr:pic>
      <xdr:nvPicPr>
        <xdr:cNvPr id="19" name="Grafik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26"/>
        <a:stretch>
          <a:fillRect/>
        </a:stretch>
      </xdr:blipFill>
      <xdr:spPr>
        <a:xfrm>
          <a:off x="1592580" y="41536620"/>
          <a:ext cx="3802380" cy="773740"/>
        </a:xfrm>
        <a:prstGeom prst="rect">
          <a:avLst/>
        </a:prstGeom>
      </xdr:spPr>
    </xdr:pic>
    <xdr:clientData/>
  </xdr:twoCellAnchor>
  <xdr:twoCellAnchor editAs="oneCell">
    <xdr:from>
      <xdr:col>1</xdr:col>
      <xdr:colOff>0</xdr:colOff>
      <xdr:row>232</xdr:row>
      <xdr:rowOff>175260</xdr:rowOff>
    </xdr:from>
    <xdr:to>
      <xdr:col>10</xdr:col>
      <xdr:colOff>365760</xdr:colOff>
      <xdr:row>236</xdr:row>
      <xdr:rowOff>121857</xdr:rowOff>
    </xdr:to>
    <xdr:pic>
      <xdr:nvPicPr>
        <xdr:cNvPr id="71" name="Grafik 70">
          <a:extLst>
            <a:ext uri="{FF2B5EF4-FFF2-40B4-BE49-F238E27FC236}">
              <a16:creationId xmlns:a16="http://schemas.microsoft.com/office/drawing/2014/main" id="{00000000-0008-0000-0200-000047000000}"/>
            </a:ext>
          </a:extLst>
        </xdr:cNvPr>
        <xdr:cNvPicPr>
          <a:picLocks noChangeAspect="1"/>
        </xdr:cNvPicPr>
      </xdr:nvPicPr>
      <xdr:blipFill>
        <a:blip xmlns:r="http://schemas.openxmlformats.org/officeDocument/2006/relationships" r:embed="rId27"/>
        <a:stretch>
          <a:fillRect/>
        </a:stretch>
      </xdr:blipFill>
      <xdr:spPr>
        <a:xfrm>
          <a:off x="624840" y="48722280"/>
          <a:ext cx="7033260" cy="830517"/>
        </a:xfrm>
        <a:prstGeom prst="rect">
          <a:avLst/>
        </a:prstGeom>
        <a:ln w="3175">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114302</xdr:colOff>
      <xdr:row>950</xdr:row>
      <xdr:rowOff>95250</xdr:rowOff>
    </xdr:from>
    <xdr:to>
      <xdr:col>11</xdr:col>
      <xdr:colOff>171452</xdr:colOff>
      <xdr:row>952</xdr:row>
      <xdr:rowOff>190500</xdr:rowOff>
    </xdr:to>
    <xdr:sp macro="" textlink="">
      <xdr:nvSpPr>
        <xdr:cNvPr id="2" name="Pfeil nach rechts 1">
          <a:hlinkClick xmlns:r="http://schemas.openxmlformats.org/officeDocument/2006/relationships" r:id="rId1" tooltip="Lektion 3: Navigation"/>
          <a:extLst>
            <a:ext uri="{FF2B5EF4-FFF2-40B4-BE49-F238E27FC236}">
              <a16:creationId xmlns:a16="http://schemas.microsoft.com/office/drawing/2014/main" id="{00000000-0008-0000-0300-000002000000}"/>
            </a:ext>
          </a:extLst>
        </xdr:cNvPr>
        <xdr:cNvSpPr/>
      </xdr:nvSpPr>
      <xdr:spPr>
        <a:xfrm>
          <a:off x="6353177" y="106222800"/>
          <a:ext cx="1276350"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950</xdr:row>
      <xdr:rowOff>95250</xdr:rowOff>
    </xdr:from>
    <xdr:to>
      <xdr:col>2</xdr:col>
      <xdr:colOff>133351</xdr:colOff>
      <xdr:row>952</xdr:row>
      <xdr:rowOff>190500</xdr:rowOff>
    </xdr:to>
    <xdr:sp macro="" textlink="">
      <xdr:nvSpPr>
        <xdr:cNvPr id="3" name="Pfeil nach rechts 2">
          <a:hlinkClick xmlns:r="http://schemas.openxmlformats.org/officeDocument/2006/relationships" r:id="rId2" tooltip="Lektion 1: Einstieg"/>
          <a:extLst>
            <a:ext uri="{FF2B5EF4-FFF2-40B4-BE49-F238E27FC236}">
              <a16:creationId xmlns:a16="http://schemas.microsoft.com/office/drawing/2014/main" id="{00000000-0008-0000-0300-000003000000}"/>
            </a:ext>
          </a:extLst>
        </xdr:cNvPr>
        <xdr:cNvSpPr/>
      </xdr:nvSpPr>
      <xdr:spPr>
        <a:xfrm flipH="1">
          <a:off x="333375" y="106222800"/>
          <a:ext cx="1352551"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74</xdr:row>
          <xdr:rowOff>19050</xdr:rowOff>
        </xdr:from>
        <xdr:to>
          <xdr:col>3</xdr:col>
          <xdr:colOff>114300</xdr:colOff>
          <xdr:row>75</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219</xdr:row>
          <xdr:rowOff>9525</xdr:rowOff>
        </xdr:from>
        <xdr:to>
          <xdr:col>3</xdr:col>
          <xdr:colOff>114300</xdr:colOff>
          <xdr:row>219</xdr:row>
          <xdr:rowOff>228600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366</xdr:row>
          <xdr:rowOff>9525</xdr:rowOff>
        </xdr:from>
        <xdr:to>
          <xdr:col>3</xdr:col>
          <xdr:colOff>114300</xdr:colOff>
          <xdr:row>366</xdr:row>
          <xdr:rowOff>228600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409</xdr:row>
          <xdr:rowOff>9525</xdr:rowOff>
        </xdr:from>
        <xdr:to>
          <xdr:col>3</xdr:col>
          <xdr:colOff>114300</xdr:colOff>
          <xdr:row>409</xdr:row>
          <xdr:rowOff>228600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481</xdr:row>
          <xdr:rowOff>9525</xdr:rowOff>
        </xdr:from>
        <xdr:to>
          <xdr:col>3</xdr:col>
          <xdr:colOff>114300</xdr:colOff>
          <xdr:row>481</xdr:row>
          <xdr:rowOff>228600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559</xdr:row>
          <xdr:rowOff>9525</xdr:rowOff>
        </xdr:from>
        <xdr:to>
          <xdr:col>3</xdr:col>
          <xdr:colOff>114300</xdr:colOff>
          <xdr:row>559</xdr:row>
          <xdr:rowOff>228600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625</xdr:row>
          <xdr:rowOff>9525</xdr:rowOff>
        </xdr:from>
        <xdr:to>
          <xdr:col>3</xdr:col>
          <xdr:colOff>114300</xdr:colOff>
          <xdr:row>625</xdr:row>
          <xdr:rowOff>228600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759</xdr:row>
          <xdr:rowOff>9525</xdr:rowOff>
        </xdr:from>
        <xdr:to>
          <xdr:col>3</xdr:col>
          <xdr:colOff>114300</xdr:colOff>
          <xdr:row>759</xdr:row>
          <xdr:rowOff>228600</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886</xdr:row>
          <xdr:rowOff>9525</xdr:rowOff>
        </xdr:from>
        <xdr:to>
          <xdr:col>3</xdr:col>
          <xdr:colOff>114300</xdr:colOff>
          <xdr:row>886</xdr:row>
          <xdr:rowOff>228600</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57</xdr:row>
      <xdr:rowOff>19049</xdr:rowOff>
    </xdr:from>
    <xdr:to>
      <xdr:col>0</xdr:col>
      <xdr:colOff>561975</xdr:colOff>
      <xdr:row>59</xdr:row>
      <xdr:rowOff>76198</xdr:rowOff>
    </xdr:to>
    <xdr:sp macro="" textlink="">
      <xdr:nvSpPr>
        <xdr:cNvPr id="15" name="Nach rechts gekrümmter Pfeil 14">
          <a:extLst>
            <a:ext uri="{FF2B5EF4-FFF2-40B4-BE49-F238E27FC236}">
              <a16:creationId xmlns:a16="http://schemas.microsoft.com/office/drawing/2014/main" id="{00000000-0008-0000-0300-00000F000000}"/>
            </a:ext>
          </a:extLst>
        </xdr:cNvPr>
        <xdr:cNvSpPr/>
      </xdr:nvSpPr>
      <xdr:spPr>
        <a:xfrm>
          <a:off x="76200" y="6619874"/>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208</xdr:row>
      <xdr:rowOff>19049</xdr:rowOff>
    </xdr:from>
    <xdr:to>
      <xdr:col>0</xdr:col>
      <xdr:colOff>561975</xdr:colOff>
      <xdr:row>213</xdr:row>
      <xdr:rowOff>76198</xdr:rowOff>
    </xdr:to>
    <xdr:sp macro="" textlink="">
      <xdr:nvSpPr>
        <xdr:cNvPr id="20" name="Nach rechts gekrümmter Pfeil 19">
          <a:extLst>
            <a:ext uri="{FF2B5EF4-FFF2-40B4-BE49-F238E27FC236}">
              <a16:creationId xmlns:a16="http://schemas.microsoft.com/office/drawing/2014/main" id="{00000000-0008-0000-0300-000014000000}"/>
            </a:ext>
          </a:extLst>
        </xdr:cNvPr>
        <xdr:cNvSpPr/>
      </xdr:nvSpPr>
      <xdr:spPr>
        <a:xfrm>
          <a:off x="76200" y="12201524"/>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357</xdr:row>
      <xdr:rowOff>19049</xdr:rowOff>
    </xdr:from>
    <xdr:to>
      <xdr:col>0</xdr:col>
      <xdr:colOff>561975</xdr:colOff>
      <xdr:row>359</xdr:row>
      <xdr:rowOff>0</xdr:rowOff>
    </xdr:to>
    <xdr:sp macro="" textlink="">
      <xdr:nvSpPr>
        <xdr:cNvPr id="25" name="Nach rechts gekrümmter Pfeil 24">
          <a:extLst>
            <a:ext uri="{FF2B5EF4-FFF2-40B4-BE49-F238E27FC236}">
              <a16:creationId xmlns:a16="http://schemas.microsoft.com/office/drawing/2014/main" id="{00000000-0008-0000-0300-000019000000}"/>
            </a:ext>
          </a:extLst>
        </xdr:cNvPr>
        <xdr:cNvSpPr/>
      </xdr:nvSpPr>
      <xdr:spPr>
        <a:xfrm>
          <a:off x="76200" y="1712594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401</xdr:row>
      <xdr:rowOff>19049</xdr:rowOff>
    </xdr:from>
    <xdr:to>
      <xdr:col>0</xdr:col>
      <xdr:colOff>561975</xdr:colOff>
      <xdr:row>403</xdr:row>
      <xdr:rowOff>76198</xdr:rowOff>
    </xdr:to>
    <xdr:sp macro="" textlink="">
      <xdr:nvSpPr>
        <xdr:cNvPr id="33" name="Nach rechts gekrümmter Pfeil 32">
          <a:extLst>
            <a:ext uri="{FF2B5EF4-FFF2-40B4-BE49-F238E27FC236}">
              <a16:creationId xmlns:a16="http://schemas.microsoft.com/office/drawing/2014/main" id="{00000000-0008-0000-0300-000021000000}"/>
            </a:ext>
          </a:extLst>
        </xdr:cNvPr>
        <xdr:cNvSpPr/>
      </xdr:nvSpPr>
      <xdr:spPr>
        <a:xfrm>
          <a:off x="76200" y="25336499"/>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443</xdr:row>
      <xdr:rowOff>19049</xdr:rowOff>
    </xdr:from>
    <xdr:to>
      <xdr:col>0</xdr:col>
      <xdr:colOff>561975</xdr:colOff>
      <xdr:row>445</xdr:row>
      <xdr:rowOff>0</xdr:rowOff>
    </xdr:to>
    <xdr:sp macro="" textlink="">
      <xdr:nvSpPr>
        <xdr:cNvPr id="38" name="Nach rechts gekrümmter Pfeil 37">
          <a:extLst>
            <a:ext uri="{FF2B5EF4-FFF2-40B4-BE49-F238E27FC236}">
              <a16:creationId xmlns:a16="http://schemas.microsoft.com/office/drawing/2014/main" id="{00000000-0008-0000-0300-000026000000}"/>
            </a:ext>
          </a:extLst>
        </xdr:cNvPr>
        <xdr:cNvSpPr/>
      </xdr:nvSpPr>
      <xdr:spPr>
        <a:xfrm>
          <a:off x="76200" y="3508057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547</xdr:row>
      <xdr:rowOff>19049</xdr:rowOff>
    </xdr:from>
    <xdr:to>
      <xdr:col>0</xdr:col>
      <xdr:colOff>561975</xdr:colOff>
      <xdr:row>549</xdr:row>
      <xdr:rowOff>0</xdr:rowOff>
    </xdr:to>
    <xdr:sp macro="" textlink="">
      <xdr:nvSpPr>
        <xdr:cNvPr id="64" name="Nach rechts gekrümmter Pfeil 63">
          <a:extLst>
            <a:ext uri="{FF2B5EF4-FFF2-40B4-BE49-F238E27FC236}">
              <a16:creationId xmlns:a16="http://schemas.microsoft.com/office/drawing/2014/main" id="{00000000-0008-0000-0300-000040000000}"/>
            </a:ext>
          </a:extLst>
        </xdr:cNvPr>
        <xdr:cNvSpPr/>
      </xdr:nvSpPr>
      <xdr:spPr>
        <a:xfrm>
          <a:off x="76200" y="476726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614</xdr:row>
      <xdr:rowOff>19049</xdr:rowOff>
    </xdr:from>
    <xdr:to>
      <xdr:col>0</xdr:col>
      <xdr:colOff>561975</xdr:colOff>
      <xdr:row>616</xdr:row>
      <xdr:rowOff>0</xdr:rowOff>
    </xdr:to>
    <xdr:sp macro="" textlink="">
      <xdr:nvSpPr>
        <xdr:cNvPr id="74" name="Nach rechts gekrümmter Pfeil 73">
          <a:extLst>
            <a:ext uri="{FF2B5EF4-FFF2-40B4-BE49-F238E27FC236}">
              <a16:creationId xmlns:a16="http://schemas.microsoft.com/office/drawing/2014/main" id="{00000000-0008-0000-0300-00004A000000}"/>
            </a:ext>
          </a:extLst>
        </xdr:cNvPr>
        <xdr:cNvSpPr/>
      </xdr:nvSpPr>
      <xdr:spPr>
        <a:xfrm>
          <a:off x="76200" y="5763577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698</xdr:row>
      <xdr:rowOff>19049</xdr:rowOff>
    </xdr:from>
    <xdr:to>
      <xdr:col>0</xdr:col>
      <xdr:colOff>561975</xdr:colOff>
      <xdr:row>700</xdr:row>
      <xdr:rowOff>0</xdr:rowOff>
    </xdr:to>
    <xdr:sp macro="" textlink="">
      <xdr:nvSpPr>
        <xdr:cNvPr id="76" name="Nach rechts gekrümmter Pfeil 75">
          <a:extLst>
            <a:ext uri="{FF2B5EF4-FFF2-40B4-BE49-F238E27FC236}">
              <a16:creationId xmlns:a16="http://schemas.microsoft.com/office/drawing/2014/main" id="{00000000-0008-0000-0300-00004C000000}"/>
            </a:ext>
          </a:extLst>
        </xdr:cNvPr>
        <xdr:cNvSpPr/>
      </xdr:nvSpPr>
      <xdr:spPr>
        <a:xfrm>
          <a:off x="76200" y="649700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851</xdr:row>
      <xdr:rowOff>19049</xdr:rowOff>
    </xdr:from>
    <xdr:to>
      <xdr:col>0</xdr:col>
      <xdr:colOff>561975</xdr:colOff>
      <xdr:row>853</xdr:row>
      <xdr:rowOff>0</xdr:rowOff>
    </xdr:to>
    <xdr:sp macro="" textlink="">
      <xdr:nvSpPr>
        <xdr:cNvPr id="79" name="Nach rechts gekrümmter Pfeil 78">
          <a:extLst>
            <a:ext uri="{FF2B5EF4-FFF2-40B4-BE49-F238E27FC236}">
              <a16:creationId xmlns:a16="http://schemas.microsoft.com/office/drawing/2014/main" id="{00000000-0008-0000-0300-00004F000000}"/>
            </a:ext>
          </a:extLst>
        </xdr:cNvPr>
        <xdr:cNvSpPr/>
      </xdr:nvSpPr>
      <xdr:spPr>
        <a:xfrm>
          <a:off x="76200" y="762476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934</xdr:row>
      <xdr:rowOff>19049</xdr:rowOff>
    </xdr:from>
    <xdr:to>
      <xdr:col>0</xdr:col>
      <xdr:colOff>561975</xdr:colOff>
      <xdr:row>936</xdr:row>
      <xdr:rowOff>0</xdr:rowOff>
    </xdr:to>
    <xdr:sp macro="" textlink="">
      <xdr:nvSpPr>
        <xdr:cNvPr id="85" name="Nach rechts gekrümmter Pfeil 84">
          <a:extLst>
            <a:ext uri="{FF2B5EF4-FFF2-40B4-BE49-F238E27FC236}">
              <a16:creationId xmlns:a16="http://schemas.microsoft.com/office/drawing/2014/main" id="{00000000-0008-0000-0300-000055000000}"/>
            </a:ext>
          </a:extLst>
        </xdr:cNvPr>
        <xdr:cNvSpPr/>
      </xdr:nvSpPr>
      <xdr:spPr>
        <a:xfrm>
          <a:off x="76200" y="9124949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133350</xdr:colOff>
          <xdr:row>68</xdr:row>
          <xdr:rowOff>9525</xdr:rowOff>
        </xdr:from>
        <xdr:to>
          <xdr:col>1</xdr:col>
          <xdr:colOff>781050</xdr:colOff>
          <xdr:row>71</xdr:row>
          <xdr:rowOff>85725</xdr:rowOff>
        </xdr:to>
        <xdr:sp macro="" textlink="">
          <xdr:nvSpPr>
            <xdr:cNvPr id="8214" name="Group Box 22" hidden="1">
              <a:extLst>
                <a:ext uri="{63B3BB69-23CF-44E3-9099-C40C66FF867C}">
                  <a14:compatExt spid="_x0000_s8214"/>
                </a:ext>
                <a:ext uri="{FF2B5EF4-FFF2-40B4-BE49-F238E27FC236}">
                  <a16:creationId xmlns:a16="http://schemas.microsoft.com/office/drawing/2014/main" id="{00000000-0008-0000-0300-00001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68</xdr:row>
          <xdr:rowOff>9525</xdr:rowOff>
        </xdr:from>
        <xdr:to>
          <xdr:col>1</xdr:col>
          <xdr:colOff>666750</xdr:colOff>
          <xdr:row>69</xdr:row>
          <xdr:rowOff>28575</xdr:rowOff>
        </xdr:to>
        <xdr:sp macro="" textlink="">
          <xdr:nvSpPr>
            <xdr:cNvPr id="8210" name="Option Button 18" hidden="1">
              <a:extLst>
                <a:ext uri="{63B3BB69-23CF-44E3-9099-C40C66FF867C}">
                  <a14:compatExt spid="_x0000_s8210"/>
                </a:ext>
                <a:ext uri="{FF2B5EF4-FFF2-40B4-BE49-F238E27FC236}">
                  <a16:creationId xmlns:a16="http://schemas.microsoft.com/office/drawing/2014/main" id="{00000000-0008-0000-03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B59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69</xdr:row>
          <xdr:rowOff>0</xdr:rowOff>
        </xdr:from>
        <xdr:to>
          <xdr:col>1</xdr:col>
          <xdr:colOff>666750</xdr:colOff>
          <xdr:row>70</xdr:row>
          <xdr:rowOff>28575</xdr:rowOff>
        </xdr:to>
        <xdr:sp macro="" textlink="">
          <xdr:nvSpPr>
            <xdr:cNvPr id="8211" name="Option Button 19" hidden="1">
              <a:extLst>
                <a:ext uri="{63B3BB69-23CF-44E3-9099-C40C66FF867C}">
                  <a14:compatExt spid="_x0000_s8211"/>
                </a:ext>
                <a:ext uri="{FF2B5EF4-FFF2-40B4-BE49-F238E27FC236}">
                  <a16:creationId xmlns:a16="http://schemas.microsoft.com/office/drawing/2014/main" id="{00000000-0008-0000-03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K66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70</xdr:row>
          <xdr:rowOff>0</xdr:rowOff>
        </xdr:from>
        <xdr:to>
          <xdr:col>1</xdr:col>
          <xdr:colOff>666750</xdr:colOff>
          <xdr:row>71</xdr:row>
          <xdr:rowOff>19050</xdr:rowOff>
        </xdr:to>
        <xdr:sp macro="" textlink="">
          <xdr:nvSpPr>
            <xdr:cNvPr id="8212" name="Option Button 20" hidden="1">
              <a:extLst>
                <a:ext uri="{63B3BB69-23CF-44E3-9099-C40C66FF867C}">
                  <a14:compatExt spid="_x0000_s8212"/>
                </a:ext>
                <a:ext uri="{FF2B5EF4-FFF2-40B4-BE49-F238E27FC236}">
                  <a16:creationId xmlns:a16="http://schemas.microsoft.com/office/drawing/2014/main" id="{00000000-0008-0000-03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J68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60</xdr:row>
          <xdr:rowOff>209550</xdr:rowOff>
        </xdr:from>
        <xdr:to>
          <xdr:col>1</xdr:col>
          <xdr:colOff>685800</xdr:colOff>
          <xdr:row>61</xdr:row>
          <xdr:rowOff>180975</xdr:rowOff>
        </xdr:to>
        <xdr:sp macro="" textlink="">
          <xdr:nvSpPr>
            <xdr:cNvPr id="8206" name="Option Button 14"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61</xdr:row>
          <xdr:rowOff>209550</xdr:rowOff>
        </xdr:from>
        <xdr:to>
          <xdr:col>1</xdr:col>
          <xdr:colOff>685800</xdr:colOff>
          <xdr:row>62</xdr:row>
          <xdr:rowOff>180975</xdr:rowOff>
        </xdr:to>
        <xdr:sp macro="" textlink="">
          <xdr:nvSpPr>
            <xdr:cNvPr id="8207" name="Option Button 15" hidden="1">
              <a:extLst>
                <a:ext uri="{63B3BB69-23CF-44E3-9099-C40C66FF867C}">
                  <a14:compatExt spid="_x0000_s8207"/>
                </a:ext>
                <a:ext uri="{FF2B5EF4-FFF2-40B4-BE49-F238E27FC236}">
                  <a16:creationId xmlns:a16="http://schemas.microsoft.com/office/drawing/2014/main" id="{00000000-0008-0000-03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H62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63</xdr:row>
          <xdr:rowOff>9525</xdr:rowOff>
        </xdr:from>
        <xdr:to>
          <xdr:col>1</xdr:col>
          <xdr:colOff>685800</xdr:colOff>
          <xdr:row>63</xdr:row>
          <xdr:rowOff>200025</xdr:rowOff>
        </xdr:to>
        <xdr:sp macro="" textlink="">
          <xdr:nvSpPr>
            <xdr:cNvPr id="8208" name="Option Button 16" hidden="1">
              <a:extLst>
                <a:ext uri="{63B3BB69-23CF-44E3-9099-C40C66FF867C}">
                  <a14:compatExt spid="_x0000_s8208"/>
                </a:ext>
                <a:ext uri="{FF2B5EF4-FFF2-40B4-BE49-F238E27FC236}">
                  <a16:creationId xmlns:a16="http://schemas.microsoft.com/office/drawing/2014/main" id="{00000000-0008-0000-03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K68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60</xdr:row>
          <xdr:rowOff>171450</xdr:rowOff>
        </xdr:from>
        <xdr:to>
          <xdr:col>1</xdr:col>
          <xdr:colOff>781050</xdr:colOff>
          <xdr:row>64</xdr:row>
          <xdr:rowOff>0</xdr:rowOff>
        </xdr:to>
        <xdr:sp macro="" textlink="">
          <xdr:nvSpPr>
            <xdr:cNvPr id="8213" name="Group Box 21" hidden="1">
              <a:extLst>
                <a:ext uri="{63B3BB69-23CF-44E3-9099-C40C66FF867C}">
                  <a14:compatExt spid="_x0000_s8213"/>
                </a:ext>
                <a:ext uri="{FF2B5EF4-FFF2-40B4-BE49-F238E27FC236}">
                  <a16:creationId xmlns:a16="http://schemas.microsoft.com/office/drawing/2014/main" id="{00000000-0008-0000-0300-00001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76200</xdr:colOff>
      <xdr:row>129</xdr:row>
      <xdr:rowOff>19049</xdr:rowOff>
    </xdr:from>
    <xdr:to>
      <xdr:col>0</xdr:col>
      <xdr:colOff>561975</xdr:colOff>
      <xdr:row>131</xdr:row>
      <xdr:rowOff>76198</xdr:rowOff>
    </xdr:to>
    <xdr:sp macro="" textlink="">
      <xdr:nvSpPr>
        <xdr:cNvPr id="102" name="Nach rechts gekrümmter Pfeil 101">
          <a:extLst>
            <a:ext uri="{FF2B5EF4-FFF2-40B4-BE49-F238E27FC236}">
              <a16:creationId xmlns:a16="http://schemas.microsoft.com/office/drawing/2014/main" id="{00000000-0008-0000-0300-000066000000}"/>
            </a:ext>
          </a:extLst>
        </xdr:cNvPr>
        <xdr:cNvSpPr/>
      </xdr:nvSpPr>
      <xdr:spPr>
        <a:xfrm>
          <a:off x="76200" y="40681274"/>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155</xdr:row>
      <xdr:rowOff>19049</xdr:rowOff>
    </xdr:from>
    <xdr:to>
      <xdr:col>0</xdr:col>
      <xdr:colOff>561975</xdr:colOff>
      <xdr:row>157</xdr:row>
      <xdr:rowOff>76198</xdr:rowOff>
    </xdr:to>
    <xdr:sp macro="" textlink="">
      <xdr:nvSpPr>
        <xdr:cNvPr id="103" name="Nach rechts gekrümmter Pfeil 102">
          <a:extLst>
            <a:ext uri="{FF2B5EF4-FFF2-40B4-BE49-F238E27FC236}">
              <a16:creationId xmlns:a16="http://schemas.microsoft.com/office/drawing/2014/main" id="{00000000-0008-0000-0300-000067000000}"/>
            </a:ext>
          </a:extLst>
        </xdr:cNvPr>
        <xdr:cNvSpPr/>
      </xdr:nvSpPr>
      <xdr:spPr>
        <a:xfrm>
          <a:off x="76200" y="24907874"/>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oneCell">
    <xdr:from>
      <xdr:col>1</xdr:col>
      <xdr:colOff>685800</xdr:colOff>
      <xdr:row>285</xdr:row>
      <xdr:rowOff>0</xdr:rowOff>
    </xdr:from>
    <xdr:to>
      <xdr:col>7</xdr:col>
      <xdr:colOff>114300</xdr:colOff>
      <xdr:row>300</xdr:row>
      <xdr:rowOff>63603</xdr:rowOff>
    </xdr:to>
    <xdr:pic>
      <xdr:nvPicPr>
        <xdr:cNvPr id="8" name="Grafik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1295400" y="59388375"/>
          <a:ext cx="3943350" cy="334972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308</xdr:row>
      <xdr:rowOff>19049</xdr:rowOff>
    </xdr:from>
    <xdr:to>
      <xdr:col>0</xdr:col>
      <xdr:colOff>561975</xdr:colOff>
      <xdr:row>310</xdr:row>
      <xdr:rowOff>0</xdr:rowOff>
    </xdr:to>
    <xdr:sp macro="" textlink="">
      <xdr:nvSpPr>
        <xdr:cNvPr id="108" name="Nach rechts gekrümmter Pfeil 107">
          <a:extLst>
            <a:ext uri="{FF2B5EF4-FFF2-40B4-BE49-F238E27FC236}">
              <a16:creationId xmlns:a16="http://schemas.microsoft.com/office/drawing/2014/main" id="{00000000-0008-0000-0300-00006C000000}"/>
            </a:ext>
          </a:extLst>
        </xdr:cNvPr>
        <xdr:cNvSpPr/>
      </xdr:nvSpPr>
      <xdr:spPr>
        <a:xfrm>
          <a:off x="76200" y="6926579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oneCell">
    <xdr:from>
      <xdr:col>2</xdr:col>
      <xdr:colOff>561975</xdr:colOff>
      <xdr:row>334</xdr:row>
      <xdr:rowOff>57150</xdr:rowOff>
    </xdr:from>
    <xdr:to>
      <xdr:col>6</xdr:col>
      <xdr:colOff>561975</xdr:colOff>
      <xdr:row>335</xdr:row>
      <xdr:rowOff>209550</xdr:rowOff>
    </xdr:to>
    <xdr:pic>
      <xdr:nvPicPr>
        <xdr:cNvPr id="17" name="Grafik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4"/>
        <a:stretch>
          <a:fillRect/>
        </a:stretch>
      </xdr:blipFill>
      <xdr:spPr>
        <a:xfrm>
          <a:off x="2114550" y="70180200"/>
          <a:ext cx="2857500" cy="37147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247650</xdr:colOff>
      <xdr:row>382</xdr:row>
      <xdr:rowOff>28575</xdr:rowOff>
    </xdr:from>
    <xdr:to>
      <xdr:col>5</xdr:col>
      <xdr:colOff>37858</xdr:colOff>
      <xdr:row>384</xdr:row>
      <xdr:rowOff>199949</xdr:rowOff>
    </xdr:to>
    <xdr:pic>
      <xdr:nvPicPr>
        <xdr:cNvPr id="21" name="Grafik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5"/>
        <a:stretch>
          <a:fillRect/>
        </a:stretch>
      </xdr:blipFill>
      <xdr:spPr>
        <a:xfrm>
          <a:off x="1800225" y="80829150"/>
          <a:ext cx="1933333" cy="60952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6</xdr:col>
      <xdr:colOff>241540</xdr:colOff>
      <xdr:row>435</xdr:row>
      <xdr:rowOff>17253</xdr:rowOff>
    </xdr:from>
    <xdr:to>
      <xdr:col>10</xdr:col>
      <xdr:colOff>124519</xdr:colOff>
      <xdr:row>440</xdr:row>
      <xdr:rowOff>146715</xdr:rowOff>
    </xdr:to>
    <xdr:pic>
      <xdr:nvPicPr>
        <xdr:cNvPr id="26" name="Grafik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6"/>
        <a:stretch>
          <a:fillRect/>
        </a:stretch>
      </xdr:blipFill>
      <xdr:spPr>
        <a:xfrm>
          <a:off x="4813540" y="90163291"/>
          <a:ext cx="2820992" cy="120776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6</xdr:col>
      <xdr:colOff>198407</xdr:colOff>
      <xdr:row>421</xdr:row>
      <xdr:rowOff>189781</xdr:rowOff>
    </xdr:from>
    <xdr:to>
      <xdr:col>10</xdr:col>
      <xdr:colOff>107267</xdr:colOff>
      <xdr:row>427</xdr:row>
      <xdr:rowOff>77703</xdr:rowOff>
    </xdr:to>
    <xdr:pic>
      <xdr:nvPicPr>
        <xdr:cNvPr id="27" name="Grafik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7"/>
        <a:stretch>
          <a:fillRect/>
        </a:stretch>
      </xdr:blipFill>
      <xdr:spPr>
        <a:xfrm>
          <a:off x="4770407" y="87532234"/>
          <a:ext cx="2846873" cy="118188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465</xdr:row>
      <xdr:rowOff>19049</xdr:rowOff>
    </xdr:from>
    <xdr:to>
      <xdr:col>0</xdr:col>
      <xdr:colOff>561975</xdr:colOff>
      <xdr:row>467</xdr:row>
      <xdr:rowOff>0</xdr:rowOff>
    </xdr:to>
    <xdr:sp macro="" textlink="">
      <xdr:nvSpPr>
        <xdr:cNvPr id="112" name="Nach rechts gekrümmter Pfeil 111">
          <a:extLst>
            <a:ext uri="{FF2B5EF4-FFF2-40B4-BE49-F238E27FC236}">
              <a16:creationId xmlns:a16="http://schemas.microsoft.com/office/drawing/2014/main" id="{00000000-0008-0000-0300-000070000000}"/>
            </a:ext>
          </a:extLst>
        </xdr:cNvPr>
        <xdr:cNvSpPr/>
      </xdr:nvSpPr>
      <xdr:spPr>
        <a:xfrm>
          <a:off x="76200" y="9189037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2</xdr:col>
      <xdr:colOff>258434</xdr:colOff>
      <xdr:row>518</xdr:row>
      <xdr:rowOff>141616</xdr:rowOff>
    </xdr:from>
    <xdr:to>
      <xdr:col>2</xdr:col>
      <xdr:colOff>386931</xdr:colOff>
      <xdr:row>519</xdr:row>
      <xdr:rowOff>61422</xdr:rowOff>
    </xdr:to>
    <xdr:grpSp>
      <xdr:nvGrpSpPr>
        <xdr:cNvPr id="121" name="Gruppieren 120">
          <a:extLst>
            <a:ext uri="{FF2B5EF4-FFF2-40B4-BE49-F238E27FC236}">
              <a16:creationId xmlns:a16="http://schemas.microsoft.com/office/drawing/2014/main" id="{00000000-0008-0000-0300-000079000000}"/>
            </a:ext>
          </a:extLst>
        </xdr:cNvPr>
        <xdr:cNvGrpSpPr/>
      </xdr:nvGrpSpPr>
      <xdr:grpSpPr>
        <a:xfrm>
          <a:off x="1811009" y="110984041"/>
          <a:ext cx="128497" cy="138881"/>
          <a:chOff x="2955985" y="1069675"/>
          <a:chExt cx="155275" cy="152400"/>
        </a:xfrm>
      </xdr:grpSpPr>
      <xdr:cxnSp macro="">
        <xdr:nvCxnSpPr>
          <xdr:cNvPr id="122" name="Gerade Verbindung 121">
            <a:extLst>
              <a:ext uri="{FF2B5EF4-FFF2-40B4-BE49-F238E27FC236}">
                <a16:creationId xmlns:a16="http://schemas.microsoft.com/office/drawing/2014/main" id="{00000000-0008-0000-0300-00007A000000}"/>
              </a:ext>
            </a:extLst>
          </xdr:cNvPr>
          <xdr:cNvCxnSpPr/>
        </xdr:nvCxnSpPr>
        <xdr:spPr>
          <a:xfrm flipH="1">
            <a:off x="3027872" y="1069675"/>
            <a:ext cx="2875" cy="152400"/>
          </a:xfrm>
          <a:prstGeom prst="line">
            <a:avLst/>
          </a:prstGeom>
          <a:ln w="19050">
            <a:solidFill>
              <a:schemeClr val="dk1">
                <a:shade val="95000"/>
                <a:satMod val="105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xnSp macro="">
        <xdr:nvCxnSpPr>
          <xdr:cNvPr id="123" name="Gerade Verbindung 122">
            <a:extLst>
              <a:ext uri="{FF2B5EF4-FFF2-40B4-BE49-F238E27FC236}">
                <a16:creationId xmlns:a16="http://schemas.microsoft.com/office/drawing/2014/main" id="{00000000-0008-0000-0300-00007B000000}"/>
              </a:ext>
            </a:extLst>
          </xdr:cNvPr>
          <xdr:cNvCxnSpPr/>
        </xdr:nvCxnSpPr>
        <xdr:spPr>
          <a:xfrm flipH="1">
            <a:off x="2955985" y="1144438"/>
            <a:ext cx="155275" cy="0"/>
          </a:xfrm>
          <a:prstGeom prst="line">
            <a:avLst/>
          </a:prstGeom>
          <a:ln w="19050">
            <a:solidFill>
              <a:schemeClr val="dk1">
                <a:shade val="95000"/>
                <a:satMod val="105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grpSp>
    <xdr:clientData/>
  </xdr:twoCellAnchor>
  <xdr:twoCellAnchor>
    <xdr:from>
      <xdr:col>4</xdr:col>
      <xdr:colOff>146649</xdr:colOff>
      <xdr:row>514</xdr:row>
      <xdr:rowOff>69010</xdr:rowOff>
    </xdr:from>
    <xdr:to>
      <xdr:col>8</xdr:col>
      <xdr:colOff>163903</xdr:colOff>
      <xdr:row>521</xdr:row>
      <xdr:rowOff>165579</xdr:rowOff>
    </xdr:to>
    <xdr:grpSp>
      <xdr:nvGrpSpPr>
        <xdr:cNvPr id="35" name="Gruppieren 34">
          <a:extLst>
            <a:ext uri="{FF2B5EF4-FFF2-40B4-BE49-F238E27FC236}">
              <a16:creationId xmlns:a16="http://schemas.microsoft.com/office/drawing/2014/main" id="{00000000-0008-0000-0300-000023000000}"/>
            </a:ext>
          </a:extLst>
        </xdr:cNvPr>
        <xdr:cNvGrpSpPr/>
      </xdr:nvGrpSpPr>
      <xdr:grpSpPr>
        <a:xfrm>
          <a:off x="3127974" y="110035135"/>
          <a:ext cx="2874754" cy="1630094"/>
          <a:chOff x="3329796" y="107493758"/>
          <a:chExt cx="2760454" cy="1606191"/>
        </a:xfrm>
      </xdr:grpSpPr>
      <xdr:grpSp>
        <xdr:nvGrpSpPr>
          <xdr:cNvPr id="34" name="Gruppieren 33">
            <a:extLst>
              <a:ext uri="{FF2B5EF4-FFF2-40B4-BE49-F238E27FC236}">
                <a16:creationId xmlns:a16="http://schemas.microsoft.com/office/drawing/2014/main" id="{00000000-0008-0000-0300-000022000000}"/>
              </a:ext>
            </a:extLst>
          </xdr:cNvPr>
          <xdr:cNvGrpSpPr/>
        </xdr:nvGrpSpPr>
        <xdr:grpSpPr>
          <a:xfrm>
            <a:off x="3329796" y="107493758"/>
            <a:ext cx="2760454" cy="1606191"/>
            <a:chOff x="2035833" y="107407493"/>
            <a:chExt cx="3424797" cy="1992743"/>
          </a:xfrm>
        </xdr:grpSpPr>
        <xdr:pic>
          <xdr:nvPicPr>
            <xdr:cNvPr id="117" name="Grafik 116">
              <a:extLst>
                <a:ext uri="{FF2B5EF4-FFF2-40B4-BE49-F238E27FC236}">
                  <a16:creationId xmlns:a16="http://schemas.microsoft.com/office/drawing/2014/main" id="{00000000-0008-0000-0300-000075000000}"/>
                </a:ext>
              </a:extLst>
            </xdr:cNvPr>
            <xdr:cNvPicPr>
              <a:picLocks noChangeAspect="1"/>
            </xdr:cNvPicPr>
          </xdr:nvPicPr>
          <xdr:blipFill rotWithShape="1">
            <a:blip xmlns:r="http://schemas.openxmlformats.org/officeDocument/2006/relationships" r:embed="rId8" cstate="screen">
              <a:extLst>
                <a:ext uri="{28A0092B-C50C-407E-A947-70E740481C1C}">
                  <a14:useLocalDpi xmlns:a14="http://schemas.microsoft.com/office/drawing/2010/main"/>
                </a:ext>
              </a:extLst>
            </a:blip>
            <a:srcRect/>
            <a:stretch/>
          </xdr:blipFill>
          <xdr:spPr>
            <a:xfrm>
              <a:off x="2035833" y="107407493"/>
              <a:ext cx="2562045" cy="145795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pic>
          <xdr:nvPicPr>
            <xdr:cNvPr id="116" name="Grafik 115">
              <a:extLst>
                <a:ext uri="{FF2B5EF4-FFF2-40B4-BE49-F238E27FC236}">
                  <a16:creationId xmlns:a16="http://schemas.microsoft.com/office/drawing/2014/main" id="{00000000-0008-0000-0300-000074000000}"/>
                </a:ext>
              </a:extLst>
            </xdr:cNvPr>
            <xdr:cNvPicPr>
              <a:picLocks noChangeAspect="1"/>
            </xdr:cNvPicPr>
          </xdr:nvPicPr>
          <xdr:blipFill>
            <a:blip xmlns:r="http://schemas.openxmlformats.org/officeDocument/2006/relationships" r:embed="rId9"/>
            <a:stretch>
              <a:fillRect/>
            </a:stretch>
          </xdr:blipFill>
          <xdr:spPr>
            <a:xfrm>
              <a:off x="3476446" y="108684204"/>
              <a:ext cx="1984184" cy="716032"/>
            </a:xfrm>
            <a:prstGeom prst="rect">
              <a:avLst/>
            </a:prstGeom>
            <a:ln>
              <a:solidFill>
                <a:schemeClr val="tx1">
                  <a:lumMod val="50000"/>
                  <a:lumOff val="50000"/>
                </a:schemeClr>
              </a:solidFill>
            </a:ln>
            <a:effectLst>
              <a:outerShdw blurRad="50800" dist="38100" dir="2700000" algn="tl" rotWithShape="0">
                <a:srgbClr val="007373">
                  <a:alpha val="40000"/>
                </a:srgbClr>
              </a:outerShdw>
            </a:effectLst>
          </xdr:spPr>
        </xdr:pic>
        <xdr:cxnSp macro="">
          <xdr:nvCxnSpPr>
            <xdr:cNvPr id="32" name="Gerade Verbindung mit Pfeil 31">
              <a:extLst>
                <a:ext uri="{FF2B5EF4-FFF2-40B4-BE49-F238E27FC236}">
                  <a16:creationId xmlns:a16="http://schemas.microsoft.com/office/drawing/2014/main" id="{00000000-0008-0000-0300-000020000000}"/>
                </a:ext>
              </a:extLst>
            </xdr:cNvPr>
            <xdr:cNvCxnSpPr/>
          </xdr:nvCxnSpPr>
          <xdr:spPr>
            <a:xfrm>
              <a:off x="3096883" y="108692830"/>
              <a:ext cx="1457864" cy="422695"/>
            </a:xfrm>
            <a:prstGeom prst="straightConnector1">
              <a:avLst/>
            </a:prstGeom>
            <a:ln w="22225">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124" name="Gruppieren 123">
            <a:extLst>
              <a:ext uri="{FF2B5EF4-FFF2-40B4-BE49-F238E27FC236}">
                <a16:creationId xmlns:a16="http://schemas.microsoft.com/office/drawing/2014/main" id="{00000000-0008-0000-0300-00007C000000}"/>
              </a:ext>
            </a:extLst>
          </xdr:cNvPr>
          <xdr:cNvGrpSpPr/>
        </xdr:nvGrpSpPr>
        <xdr:grpSpPr>
          <a:xfrm>
            <a:off x="5943601" y="108968875"/>
            <a:ext cx="105470" cy="103517"/>
            <a:chOff x="2955985" y="1069675"/>
            <a:chExt cx="155275" cy="152400"/>
          </a:xfrm>
        </xdr:grpSpPr>
        <xdr:cxnSp macro="">
          <xdr:nvCxnSpPr>
            <xdr:cNvPr id="125" name="Gerade Verbindung 124">
              <a:extLst>
                <a:ext uri="{FF2B5EF4-FFF2-40B4-BE49-F238E27FC236}">
                  <a16:creationId xmlns:a16="http://schemas.microsoft.com/office/drawing/2014/main" id="{00000000-0008-0000-0300-00007D000000}"/>
                </a:ext>
              </a:extLst>
            </xdr:cNvPr>
            <xdr:cNvCxnSpPr/>
          </xdr:nvCxnSpPr>
          <xdr:spPr>
            <a:xfrm flipH="1">
              <a:off x="3027872" y="1069675"/>
              <a:ext cx="2875" cy="152400"/>
            </a:xfrm>
            <a:prstGeom prst="line">
              <a:avLst/>
            </a:prstGeom>
            <a:ln w="19050">
              <a:solidFill>
                <a:schemeClr val="dk1">
                  <a:shade val="95000"/>
                  <a:satMod val="105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xnSp macro="">
          <xdr:nvCxnSpPr>
            <xdr:cNvPr id="126" name="Gerade Verbindung 125">
              <a:extLst>
                <a:ext uri="{FF2B5EF4-FFF2-40B4-BE49-F238E27FC236}">
                  <a16:creationId xmlns:a16="http://schemas.microsoft.com/office/drawing/2014/main" id="{00000000-0008-0000-0300-00007E000000}"/>
                </a:ext>
              </a:extLst>
            </xdr:cNvPr>
            <xdr:cNvCxnSpPr/>
          </xdr:nvCxnSpPr>
          <xdr:spPr>
            <a:xfrm flipH="1">
              <a:off x="2955985" y="1144438"/>
              <a:ext cx="155275" cy="0"/>
            </a:xfrm>
            <a:prstGeom prst="line">
              <a:avLst/>
            </a:prstGeom>
            <a:ln w="19050">
              <a:solidFill>
                <a:schemeClr val="dk1">
                  <a:shade val="95000"/>
                  <a:satMod val="105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grpSp>
    </xdr:grpSp>
    <xdr:clientData/>
  </xdr:twoCellAnchor>
  <xdr:twoCellAnchor editAs="oneCell">
    <xdr:from>
      <xdr:col>2</xdr:col>
      <xdr:colOff>715992</xdr:colOff>
      <xdr:row>648</xdr:row>
      <xdr:rowOff>51758</xdr:rowOff>
    </xdr:from>
    <xdr:to>
      <xdr:col>5</xdr:col>
      <xdr:colOff>621218</xdr:colOff>
      <xdr:row>651</xdr:row>
      <xdr:rowOff>129436</xdr:rowOff>
    </xdr:to>
    <xdr:pic>
      <xdr:nvPicPr>
        <xdr:cNvPr id="16" name="Grafik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0"/>
        <a:stretch>
          <a:fillRect/>
        </a:stretch>
      </xdr:blipFill>
      <xdr:spPr>
        <a:xfrm>
          <a:off x="2320505" y="135797026"/>
          <a:ext cx="2130841" cy="72465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748</xdr:row>
      <xdr:rowOff>19049</xdr:rowOff>
    </xdr:from>
    <xdr:to>
      <xdr:col>0</xdr:col>
      <xdr:colOff>561975</xdr:colOff>
      <xdr:row>750</xdr:row>
      <xdr:rowOff>0</xdr:rowOff>
    </xdr:to>
    <xdr:sp macro="" textlink="">
      <xdr:nvSpPr>
        <xdr:cNvPr id="105" name="Nach rechts gekrümmter Pfeil 104">
          <a:extLst>
            <a:ext uri="{FF2B5EF4-FFF2-40B4-BE49-F238E27FC236}">
              <a16:creationId xmlns:a16="http://schemas.microsoft.com/office/drawing/2014/main" id="{00000000-0008-0000-0300-000069000000}"/>
            </a:ext>
          </a:extLst>
        </xdr:cNvPr>
        <xdr:cNvSpPr/>
      </xdr:nvSpPr>
      <xdr:spPr>
        <a:xfrm>
          <a:off x="76200" y="142881109"/>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oneCell">
    <xdr:from>
      <xdr:col>2</xdr:col>
      <xdr:colOff>526212</xdr:colOff>
      <xdr:row>673</xdr:row>
      <xdr:rowOff>172529</xdr:rowOff>
    </xdr:from>
    <xdr:to>
      <xdr:col>7</xdr:col>
      <xdr:colOff>102260</xdr:colOff>
      <xdr:row>682</xdr:row>
      <xdr:rowOff>34506</xdr:rowOff>
    </xdr:to>
    <xdr:pic>
      <xdr:nvPicPr>
        <xdr:cNvPr id="46" name="Grafik 45">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11"/>
        <a:stretch>
          <a:fillRect/>
        </a:stretch>
      </xdr:blipFill>
      <xdr:spPr>
        <a:xfrm>
          <a:off x="2130725" y="141309306"/>
          <a:ext cx="3278038" cy="1802921"/>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534838</xdr:colOff>
      <xdr:row>685</xdr:row>
      <xdr:rowOff>129395</xdr:rowOff>
    </xdr:from>
    <xdr:to>
      <xdr:col>7</xdr:col>
      <xdr:colOff>188523</xdr:colOff>
      <xdr:row>693</xdr:row>
      <xdr:rowOff>77945</xdr:rowOff>
    </xdr:to>
    <xdr:pic>
      <xdr:nvPicPr>
        <xdr:cNvPr id="47" name="Grafik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12"/>
        <a:stretch>
          <a:fillRect/>
        </a:stretch>
      </xdr:blipFill>
      <xdr:spPr>
        <a:xfrm>
          <a:off x="2139351" y="143854097"/>
          <a:ext cx="3355675" cy="1673833"/>
        </a:xfrm>
        <a:prstGeom prst="rect">
          <a:avLst/>
        </a:prstGeom>
        <a:effectLst>
          <a:outerShdw blurRad="50800" dist="38100" dir="2700000" algn="tl" rotWithShape="0">
            <a:prstClr val="black">
              <a:alpha val="40000"/>
            </a:prstClr>
          </a:outerShdw>
        </a:effectLst>
      </xdr:spPr>
    </xdr:pic>
    <xdr:clientData/>
  </xdr:twoCellAnchor>
  <xdr:twoCellAnchor>
    <xdr:from>
      <xdr:col>0</xdr:col>
      <xdr:colOff>76200</xdr:colOff>
      <xdr:row>826</xdr:row>
      <xdr:rowOff>19049</xdr:rowOff>
    </xdr:from>
    <xdr:to>
      <xdr:col>0</xdr:col>
      <xdr:colOff>561975</xdr:colOff>
      <xdr:row>828</xdr:row>
      <xdr:rowOff>0</xdr:rowOff>
    </xdr:to>
    <xdr:sp macro="" textlink="">
      <xdr:nvSpPr>
        <xdr:cNvPr id="120" name="Nach rechts gekrümmter Pfeil 119">
          <a:extLst>
            <a:ext uri="{FF2B5EF4-FFF2-40B4-BE49-F238E27FC236}">
              <a16:creationId xmlns:a16="http://schemas.microsoft.com/office/drawing/2014/main" id="{00000000-0008-0000-0300-000078000000}"/>
            </a:ext>
          </a:extLst>
        </xdr:cNvPr>
        <xdr:cNvSpPr/>
      </xdr:nvSpPr>
      <xdr:spPr>
        <a:xfrm>
          <a:off x="76200" y="185685381"/>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878</xdr:row>
      <xdr:rowOff>19049</xdr:rowOff>
    </xdr:from>
    <xdr:to>
      <xdr:col>0</xdr:col>
      <xdr:colOff>561975</xdr:colOff>
      <xdr:row>880</xdr:row>
      <xdr:rowOff>0</xdr:rowOff>
    </xdr:to>
    <xdr:sp macro="" textlink="">
      <xdr:nvSpPr>
        <xdr:cNvPr id="129" name="Nach rechts gekrümmter Pfeil 128">
          <a:extLst>
            <a:ext uri="{FF2B5EF4-FFF2-40B4-BE49-F238E27FC236}">
              <a16:creationId xmlns:a16="http://schemas.microsoft.com/office/drawing/2014/main" id="{00000000-0008-0000-0300-000081000000}"/>
            </a:ext>
          </a:extLst>
        </xdr:cNvPr>
        <xdr:cNvSpPr/>
      </xdr:nvSpPr>
      <xdr:spPr>
        <a:xfrm>
          <a:off x="76200" y="17943123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946</xdr:row>
          <xdr:rowOff>9525</xdr:rowOff>
        </xdr:from>
        <xdr:to>
          <xdr:col>3</xdr:col>
          <xdr:colOff>114300</xdr:colOff>
          <xdr:row>946</xdr:row>
          <xdr:rowOff>228600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300-0000172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editAs="oneCell">
    <xdr:from>
      <xdr:col>1</xdr:col>
      <xdr:colOff>224285</xdr:colOff>
      <xdr:row>903</xdr:row>
      <xdr:rowOff>199768</xdr:rowOff>
    </xdr:from>
    <xdr:to>
      <xdr:col>9</xdr:col>
      <xdr:colOff>312526</xdr:colOff>
      <xdr:row>913</xdr:row>
      <xdr:rowOff>182741</xdr:rowOff>
    </xdr:to>
    <xdr:pic>
      <xdr:nvPicPr>
        <xdr:cNvPr id="43" name="Grafik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a:ext>
          </a:extLst>
        </a:blip>
        <a:stretch>
          <a:fillRect/>
        </a:stretch>
      </xdr:blipFill>
      <xdr:spPr>
        <a:xfrm>
          <a:off x="854013" y="191378379"/>
          <a:ext cx="6254151" cy="213957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552450</xdr:colOff>
          <xdr:row>941</xdr:row>
          <xdr:rowOff>209550</xdr:rowOff>
        </xdr:from>
        <xdr:to>
          <xdr:col>6</xdr:col>
          <xdr:colOff>85725</xdr:colOff>
          <xdr:row>943</xdr:row>
          <xdr:rowOff>0</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300-00001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657225</xdr:colOff>
      <xdr:row>45</xdr:row>
      <xdr:rowOff>180975</xdr:rowOff>
    </xdr:from>
    <xdr:to>
      <xdr:col>7</xdr:col>
      <xdr:colOff>161540</xdr:colOff>
      <xdr:row>52</xdr:row>
      <xdr:rowOff>152212</xdr:rowOff>
    </xdr:to>
    <xdr:pic>
      <xdr:nvPicPr>
        <xdr:cNvPr id="6" name="Grafik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4"/>
        <a:stretch>
          <a:fillRect/>
        </a:stretch>
      </xdr:blipFill>
      <xdr:spPr>
        <a:xfrm>
          <a:off x="2209800" y="6781800"/>
          <a:ext cx="3076190" cy="1504762"/>
        </a:xfrm>
        <a:prstGeom prst="rect">
          <a:avLst/>
        </a:prstGeom>
      </xdr:spPr>
    </xdr:pic>
    <xdr:clientData/>
  </xdr:twoCellAnchor>
  <xdr:twoCellAnchor editAs="oneCell">
    <xdr:from>
      <xdr:col>2</xdr:col>
      <xdr:colOff>171450</xdr:colOff>
      <xdr:row>86</xdr:row>
      <xdr:rowOff>19050</xdr:rowOff>
    </xdr:from>
    <xdr:to>
      <xdr:col>8</xdr:col>
      <xdr:colOff>257175</xdr:colOff>
      <xdr:row>95</xdr:row>
      <xdr:rowOff>69097</xdr:rowOff>
    </xdr:to>
    <xdr:pic>
      <xdr:nvPicPr>
        <xdr:cNvPr id="7" name="Grafik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5"/>
        <a:stretch>
          <a:fillRect/>
        </a:stretch>
      </xdr:blipFill>
      <xdr:spPr>
        <a:xfrm>
          <a:off x="1724025" y="15725775"/>
          <a:ext cx="4371975" cy="2021722"/>
        </a:xfrm>
        <a:prstGeom prst="rect">
          <a:avLst/>
        </a:prstGeom>
      </xdr:spPr>
    </xdr:pic>
    <xdr:clientData/>
  </xdr:twoCellAnchor>
  <xdr:twoCellAnchor editAs="oneCell">
    <xdr:from>
      <xdr:col>1</xdr:col>
      <xdr:colOff>695325</xdr:colOff>
      <xdr:row>101</xdr:row>
      <xdr:rowOff>133350</xdr:rowOff>
    </xdr:from>
    <xdr:to>
      <xdr:col>8</xdr:col>
      <xdr:colOff>495300</xdr:colOff>
      <xdr:row>113</xdr:row>
      <xdr:rowOff>106010</xdr:rowOff>
    </xdr:to>
    <xdr:pic>
      <xdr:nvPicPr>
        <xdr:cNvPr id="13" name="Grafik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6"/>
        <a:stretch>
          <a:fillRect/>
        </a:stretch>
      </xdr:blipFill>
      <xdr:spPr>
        <a:xfrm>
          <a:off x="1304925" y="19126200"/>
          <a:ext cx="5029200" cy="2601560"/>
        </a:xfrm>
        <a:prstGeom prst="rect">
          <a:avLst/>
        </a:prstGeom>
      </xdr:spPr>
    </xdr:pic>
    <xdr:clientData/>
  </xdr:twoCellAnchor>
  <xdr:twoCellAnchor editAs="oneCell">
    <xdr:from>
      <xdr:col>1</xdr:col>
      <xdr:colOff>695326</xdr:colOff>
      <xdr:row>115</xdr:row>
      <xdr:rowOff>190500</xdr:rowOff>
    </xdr:from>
    <xdr:to>
      <xdr:col>8</xdr:col>
      <xdr:colOff>228601</xdr:colOff>
      <xdr:row>128</xdr:row>
      <xdr:rowOff>35025</xdr:rowOff>
    </xdr:to>
    <xdr:pic>
      <xdr:nvPicPr>
        <xdr:cNvPr id="63" name="Grafik 62">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17"/>
        <a:stretch>
          <a:fillRect/>
        </a:stretch>
      </xdr:blipFill>
      <xdr:spPr>
        <a:xfrm>
          <a:off x="1304926" y="22250400"/>
          <a:ext cx="4762500" cy="2692500"/>
        </a:xfrm>
        <a:prstGeom prst="rect">
          <a:avLst/>
        </a:prstGeom>
      </xdr:spPr>
    </xdr:pic>
    <xdr:clientData/>
  </xdr:twoCellAnchor>
  <xdr:twoCellAnchor editAs="oneCell">
    <xdr:from>
      <xdr:col>1</xdr:col>
      <xdr:colOff>10522</xdr:colOff>
      <xdr:row>171</xdr:row>
      <xdr:rowOff>190501</xdr:rowOff>
    </xdr:from>
    <xdr:to>
      <xdr:col>10</xdr:col>
      <xdr:colOff>571500</xdr:colOff>
      <xdr:row>178</xdr:row>
      <xdr:rowOff>200814</xdr:rowOff>
    </xdr:to>
    <xdr:pic>
      <xdr:nvPicPr>
        <xdr:cNvPr id="65" name="Grafik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18"/>
        <a:stretch>
          <a:fillRect/>
        </a:stretch>
      </xdr:blipFill>
      <xdr:spPr>
        <a:xfrm>
          <a:off x="620122" y="34518601"/>
          <a:ext cx="7218953" cy="1543838"/>
        </a:xfrm>
        <a:prstGeom prst="rect">
          <a:avLst/>
        </a:prstGeom>
      </xdr:spPr>
    </xdr:pic>
    <xdr:clientData/>
  </xdr:twoCellAnchor>
  <xdr:twoCellAnchor editAs="oneCell">
    <xdr:from>
      <xdr:col>1</xdr:col>
      <xdr:colOff>19050</xdr:colOff>
      <xdr:row>181</xdr:row>
      <xdr:rowOff>209550</xdr:rowOff>
    </xdr:from>
    <xdr:to>
      <xdr:col>10</xdr:col>
      <xdr:colOff>590550</xdr:colOff>
      <xdr:row>188</xdr:row>
      <xdr:rowOff>219006</xdr:rowOff>
    </xdr:to>
    <xdr:pic>
      <xdr:nvPicPr>
        <xdr:cNvPr id="66" name="Grafik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19"/>
        <a:stretch>
          <a:fillRect/>
        </a:stretch>
      </xdr:blipFill>
      <xdr:spPr>
        <a:xfrm>
          <a:off x="628650" y="36728400"/>
          <a:ext cx="7229475" cy="1542981"/>
        </a:xfrm>
        <a:prstGeom prst="rect">
          <a:avLst/>
        </a:prstGeom>
      </xdr:spPr>
    </xdr:pic>
    <xdr:clientData/>
  </xdr:twoCellAnchor>
  <xdr:twoCellAnchor editAs="oneCell">
    <xdr:from>
      <xdr:col>1</xdr:col>
      <xdr:colOff>19051</xdr:colOff>
      <xdr:row>192</xdr:row>
      <xdr:rowOff>0</xdr:rowOff>
    </xdr:from>
    <xdr:to>
      <xdr:col>10</xdr:col>
      <xdr:colOff>581025</xdr:colOff>
      <xdr:row>199</xdr:row>
      <xdr:rowOff>12374</xdr:rowOff>
    </xdr:to>
    <xdr:pic>
      <xdr:nvPicPr>
        <xdr:cNvPr id="67" name="Grafik 66">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20"/>
        <a:stretch>
          <a:fillRect/>
        </a:stretch>
      </xdr:blipFill>
      <xdr:spPr>
        <a:xfrm>
          <a:off x="628651" y="38928675"/>
          <a:ext cx="7219949" cy="1545899"/>
        </a:xfrm>
        <a:prstGeom prst="rect">
          <a:avLst/>
        </a:prstGeom>
      </xdr:spPr>
    </xdr:pic>
    <xdr:clientData/>
  </xdr:twoCellAnchor>
  <xdr:twoCellAnchor editAs="oneCell">
    <xdr:from>
      <xdr:col>1</xdr:col>
      <xdr:colOff>19050</xdr:colOff>
      <xdr:row>249</xdr:row>
      <xdr:rowOff>19050</xdr:rowOff>
    </xdr:from>
    <xdr:to>
      <xdr:col>9</xdr:col>
      <xdr:colOff>465926</xdr:colOff>
      <xdr:row>255</xdr:row>
      <xdr:rowOff>9362</xdr:rowOff>
    </xdr:to>
    <xdr:pic>
      <xdr:nvPicPr>
        <xdr:cNvPr id="68" name="Grafik 67">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21"/>
        <a:stretch>
          <a:fillRect/>
        </a:stretch>
      </xdr:blipFill>
      <xdr:spPr>
        <a:xfrm>
          <a:off x="628650" y="51558825"/>
          <a:ext cx="6390476" cy="1304762"/>
        </a:xfrm>
        <a:prstGeom prst="rect">
          <a:avLst/>
        </a:prstGeom>
      </xdr:spPr>
    </xdr:pic>
    <xdr:clientData/>
  </xdr:twoCellAnchor>
  <xdr:twoCellAnchor editAs="oneCell">
    <xdr:from>
      <xdr:col>3</xdr:col>
      <xdr:colOff>123825</xdr:colOff>
      <xdr:row>257</xdr:row>
      <xdr:rowOff>209550</xdr:rowOff>
    </xdr:from>
    <xdr:to>
      <xdr:col>5</xdr:col>
      <xdr:colOff>247456</xdr:colOff>
      <xdr:row>262</xdr:row>
      <xdr:rowOff>123699</xdr:rowOff>
    </xdr:to>
    <xdr:pic>
      <xdr:nvPicPr>
        <xdr:cNvPr id="69" name="Grafik 68">
          <a:extLst>
            <a:ext uri="{FF2B5EF4-FFF2-40B4-BE49-F238E27FC236}">
              <a16:creationId xmlns:a16="http://schemas.microsoft.com/office/drawing/2014/main" id="{00000000-0008-0000-0300-000045000000}"/>
            </a:ext>
          </a:extLst>
        </xdr:cNvPr>
        <xdr:cNvPicPr>
          <a:picLocks noChangeAspect="1"/>
        </xdr:cNvPicPr>
      </xdr:nvPicPr>
      <xdr:blipFill>
        <a:blip xmlns:r="http://schemas.openxmlformats.org/officeDocument/2006/relationships" r:embed="rId22"/>
        <a:stretch>
          <a:fillRect/>
        </a:stretch>
      </xdr:blipFill>
      <xdr:spPr>
        <a:xfrm>
          <a:off x="2390775" y="53501925"/>
          <a:ext cx="1552381" cy="1009524"/>
        </a:xfrm>
        <a:prstGeom prst="rect">
          <a:avLst/>
        </a:prstGeom>
      </xdr:spPr>
    </xdr:pic>
    <xdr:clientData/>
  </xdr:twoCellAnchor>
  <xdr:twoCellAnchor editAs="oneCell">
    <xdr:from>
      <xdr:col>2</xdr:col>
      <xdr:colOff>476250</xdr:colOff>
      <xdr:row>266</xdr:row>
      <xdr:rowOff>0</xdr:rowOff>
    </xdr:from>
    <xdr:to>
      <xdr:col>5</xdr:col>
      <xdr:colOff>689045</xdr:colOff>
      <xdr:row>282</xdr:row>
      <xdr:rowOff>180975</xdr:rowOff>
    </xdr:to>
    <xdr:pic>
      <xdr:nvPicPr>
        <xdr:cNvPr id="70" name="Grafik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23"/>
        <a:stretch>
          <a:fillRect/>
        </a:stretch>
      </xdr:blipFill>
      <xdr:spPr>
        <a:xfrm>
          <a:off x="2028825" y="55264050"/>
          <a:ext cx="2355920" cy="3686175"/>
        </a:xfrm>
        <a:prstGeom prst="rect">
          <a:avLst/>
        </a:prstGeom>
      </xdr:spPr>
    </xdr:pic>
    <xdr:clientData/>
  </xdr:twoCellAnchor>
  <xdr:twoCellAnchor editAs="oneCell">
    <xdr:from>
      <xdr:col>2</xdr:col>
      <xdr:colOff>219075</xdr:colOff>
      <xdr:row>324</xdr:row>
      <xdr:rowOff>0</xdr:rowOff>
    </xdr:from>
    <xdr:to>
      <xdr:col>7</xdr:col>
      <xdr:colOff>713867</xdr:colOff>
      <xdr:row>331</xdr:row>
      <xdr:rowOff>123618</xdr:rowOff>
    </xdr:to>
    <xdr:pic>
      <xdr:nvPicPr>
        <xdr:cNvPr id="71" name="Grafik 70">
          <a:extLst>
            <a:ext uri="{FF2B5EF4-FFF2-40B4-BE49-F238E27FC236}">
              <a16:creationId xmlns:a16="http://schemas.microsoft.com/office/drawing/2014/main" id="{00000000-0008-0000-0300-000047000000}"/>
            </a:ext>
          </a:extLst>
        </xdr:cNvPr>
        <xdr:cNvPicPr>
          <a:picLocks noChangeAspect="1"/>
        </xdr:cNvPicPr>
      </xdr:nvPicPr>
      <xdr:blipFill>
        <a:blip xmlns:r="http://schemas.openxmlformats.org/officeDocument/2006/relationships" r:embed="rId24"/>
        <a:stretch>
          <a:fillRect/>
        </a:stretch>
      </xdr:blipFill>
      <xdr:spPr>
        <a:xfrm>
          <a:off x="1771650" y="67970400"/>
          <a:ext cx="4066667" cy="1657143"/>
        </a:xfrm>
        <a:prstGeom prst="rect">
          <a:avLst/>
        </a:prstGeom>
      </xdr:spPr>
    </xdr:pic>
    <xdr:clientData/>
  </xdr:twoCellAnchor>
  <xdr:twoCellAnchor editAs="oneCell">
    <xdr:from>
      <xdr:col>2</xdr:col>
      <xdr:colOff>314325</xdr:colOff>
      <xdr:row>338</xdr:row>
      <xdr:rowOff>76200</xdr:rowOff>
    </xdr:from>
    <xdr:to>
      <xdr:col>7</xdr:col>
      <xdr:colOff>199593</xdr:colOff>
      <xdr:row>343</xdr:row>
      <xdr:rowOff>95111</xdr:rowOff>
    </xdr:to>
    <xdr:pic>
      <xdr:nvPicPr>
        <xdr:cNvPr id="72" name="Grafik 71">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25"/>
        <a:stretch>
          <a:fillRect/>
        </a:stretch>
      </xdr:blipFill>
      <xdr:spPr>
        <a:xfrm>
          <a:off x="1866900" y="71113650"/>
          <a:ext cx="3457143" cy="1114286"/>
        </a:xfrm>
        <a:prstGeom prst="rect">
          <a:avLst/>
        </a:prstGeom>
      </xdr:spPr>
    </xdr:pic>
    <xdr:clientData/>
  </xdr:twoCellAnchor>
  <xdr:twoCellAnchor editAs="oneCell">
    <xdr:from>
      <xdr:col>1</xdr:col>
      <xdr:colOff>676275</xdr:colOff>
      <xdr:row>345</xdr:row>
      <xdr:rowOff>190500</xdr:rowOff>
    </xdr:from>
    <xdr:to>
      <xdr:col>9</xdr:col>
      <xdr:colOff>142199</xdr:colOff>
      <xdr:row>352</xdr:row>
      <xdr:rowOff>152213</xdr:rowOff>
    </xdr:to>
    <xdr:pic>
      <xdr:nvPicPr>
        <xdr:cNvPr id="73" name="Grafik 72">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26"/>
        <a:stretch>
          <a:fillRect/>
        </a:stretch>
      </xdr:blipFill>
      <xdr:spPr>
        <a:xfrm>
          <a:off x="1285875" y="72761475"/>
          <a:ext cx="5409524" cy="1495238"/>
        </a:xfrm>
        <a:prstGeom prst="rect">
          <a:avLst/>
        </a:prstGeom>
      </xdr:spPr>
    </xdr:pic>
    <xdr:clientData/>
  </xdr:twoCellAnchor>
  <xdr:twoCellAnchor editAs="oneCell">
    <xdr:from>
      <xdr:col>2</xdr:col>
      <xdr:colOff>209550</xdr:colOff>
      <xdr:row>386</xdr:row>
      <xdr:rowOff>28575</xdr:rowOff>
    </xdr:from>
    <xdr:to>
      <xdr:col>6</xdr:col>
      <xdr:colOff>352425</xdr:colOff>
      <xdr:row>390</xdr:row>
      <xdr:rowOff>65087</xdr:rowOff>
    </xdr:to>
    <xdr:pic>
      <xdr:nvPicPr>
        <xdr:cNvPr id="75" name="Grafik 74">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27"/>
        <a:stretch>
          <a:fillRect/>
        </a:stretch>
      </xdr:blipFill>
      <xdr:spPr>
        <a:xfrm>
          <a:off x="1762125" y="81705450"/>
          <a:ext cx="3000375" cy="912812"/>
        </a:xfrm>
        <a:prstGeom prst="rect">
          <a:avLst/>
        </a:prstGeom>
      </xdr:spPr>
    </xdr:pic>
    <xdr:clientData/>
  </xdr:twoCellAnchor>
  <xdr:twoCellAnchor editAs="oneCell">
    <xdr:from>
      <xdr:col>1</xdr:col>
      <xdr:colOff>571500</xdr:colOff>
      <xdr:row>394</xdr:row>
      <xdr:rowOff>9525</xdr:rowOff>
    </xdr:from>
    <xdr:to>
      <xdr:col>8</xdr:col>
      <xdr:colOff>8942</xdr:colOff>
      <xdr:row>399</xdr:row>
      <xdr:rowOff>18912</xdr:rowOff>
    </xdr:to>
    <xdr:pic>
      <xdr:nvPicPr>
        <xdr:cNvPr id="77" name="Grafik 76">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28"/>
        <a:stretch>
          <a:fillRect/>
        </a:stretch>
      </xdr:blipFill>
      <xdr:spPr>
        <a:xfrm>
          <a:off x="1181100" y="83439000"/>
          <a:ext cx="4666667" cy="1104762"/>
        </a:xfrm>
        <a:prstGeom prst="rect">
          <a:avLst/>
        </a:prstGeom>
      </xdr:spPr>
    </xdr:pic>
    <xdr:clientData/>
  </xdr:twoCellAnchor>
  <xdr:twoCellAnchor editAs="oneCell">
    <xdr:from>
      <xdr:col>2</xdr:col>
      <xdr:colOff>514350</xdr:colOff>
      <xdr:row>490</xdr:row>
      <xdr:rowOff>190501</xdr:rowOff>
    </xdr:from>
    <xdr:to>
      <xdr:col>7</xdr:col>
      <xdr:colOff>104775</xdr:colOff>
      <xdr:row>499</xdr:row>
      <xdr:rowOff>5024</xdr:rowOff>
    </xdr:to>
    <xdr:pic>
      <xdr:nvPicPr>
        <xdr:cNvPr id="78" name="Grafik 77">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29"/>
        <a:stretch>
          <a:fillRect/>
        </a:stretch>
      </xdr:blipFill>
      <xdr:spPr>
        <a:xfrm>
          <a:off x="2066925" y="104898826"/>
          <a:ext cx="3162300" cy="1786198"/>
        </a:xfrm>
        <a:prstGeom prst="rect">
          <a:avLst/>
        </a:prstGeom>
      </xdr:spPr>
    </xdr:pic>
    <xdr:clientData/>
  </xdr:twoCellAnchor>
  <xdr:twoCellAnchor editAs="oneCell">
    <xdr:from>
      <xdr:col>2</xdr:col>
      <xdr:colOff>495301</xdr:colOff>
      <xdr:row>503</xdr:row>
      <xdr:rowOff>161925</xdr:rowOff>
    </xdr:from>
    <xdr:to>
      <xdr:col>7</xdr:col>
      <xdr:colOff>332120</xdr:colOff>
      <xdr:row>511</xdr:row>
      <xdr:rowOff>200025</xdr:rowOff>
    </xdr:to>
    <xdr:pic>
      <xdr:nvPicPr>
        <xdr:cNvPr id="80" name="Grafik 79">
          <a:extLst>
            <a:ext uri="{FF2B5EF4-FFF2-40B4-BE49-F238E27FC236}">
              <a16:creationId xmlns:a16="http://schemas.microsoft.com/office/drawing/2014/main" id="{00000000-0008-0000-0300-000050000000}"/>
            </a:ext>
          </a:extLst>
        </xdr:cNvPr>
        <xdr:cNvPicPr>
          <a:picLocks noChangeAspect="1"/>
        </xdr:cNvPicPr>
      </xdr:nvPicPr>
      <xdr:blipFill>
        <a:blip xmlns:r="http://schemas.openxmlformats.org/officeDocument/2006/relationships" r:embed="rId30"/>
        <a:stretch>
          <a:fillRect/>
        </a:stretch>
      </xdr:blipFill>
      <xdr:spPr>
        <a:xfrm>
          <a:off x="2047876" y="107718225"/>
          <a:ext cx="3408694" cy="1790700"/>
        </a:xfrm>
        <a:prstGeom prst="rect">
          <a:avLst/>
        </a:prstGeom>
      </xdr:spPr>
    </xdr:pic>
    <xdr:clientData/>
  </xdr:twoCellAnchor>
  <xdr:twoCellAnchor editAs="oneCell">
    <xdr:from>
      <xdr:col>4</xdr:col>
      <xdr:colOff>38100</xdr:colOff>
      <xdr:row>523</xdr:row>
      <xdr:rowOff>38100</xdr:rowOff>
    </xdr:from>
    <xdr:to>
      <xdr:col>8</xdr:col>
      <xdr:colOff>685362</xdr:colOff>
      <xdr:row>531</xdr:row>
      <xdr:rowOff>171214</xdr:rowOff>
    </xdr:to>
    <xdr:pic>
      <xdr:nvPicPr>
        <xdr:cNvPr id="81" name="Grafik 80">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31"/>
        <a:stretch>
          <a:fillRect/>
        </a:stretch>
      </xdr:blipFill>
      <xdr:spPr>
        <a:xfrm>
          <a:off x="3019425" y="111975900"/>
          <a:ext cx="3504762" cy="1885714"/>
        </a:xfrm>
        <a:prstGeom prst="rect">
          <a:avLst/>
        </a:prstGeom>
      </xdr:spPr>
    </xdr:pic>
    <xdr:clientData/>
  </xdr:twoCellAnchor>
  <xdr:twoCellAnchor editAs="oneCell">
    <xdr:from>
      <xdr:col>4</xdr:col>
      <xdr:colOff>47625</xdr:colOff>
      <xdr:row>533</xdr:row>
      <xdr:rowOff>9525</xdr:rowOff>
    </xdr:from>
    <xdr:to>
      <xdr:col>8</xdr:col>
      <xdr:colOff>323458</xdr:colOff>
      <xdr:row>536</xdr:row>
      <xdr:rowOff>47538</xdr:rowOff>
    </xdr:to>
    <xdr:pic>
      <xdr:nvPicPr>
        <xdr:cNvPr id="82" name="Grafik 81">
          <a:extLst>
            <a:ext uri="{FF2B5EF4-FFF2-40B4-BE49-F238E27FC236}">
              <a16:creationId xmlns:a16="http://schemas.microsoft.com/office/drawing/2014/main" id="{00000000-0008-0000-0300-000052000000}"/>
            </a:ext>
          </a:extLst>
        </xdr:cNvPr>
        <xdr:cNvPicPr>
          <a:picLocks noChangeAspect="1"/>
        </xdr:cNvPicPr>
      </xdr:nvPicPr>
      <xdr:blipFill>
        <a:blip xmlns:r="http://schemas.openxmlformats.org/officeDocument/2006/relationships" r:embed="rId32"/>
        <a:stretch>
          <a:fillRect/>
        </a:stretch>
      </xdr:blipFill>
      <xdr:spPr>
        <a:xfrm>
          <a:off x="3028950" y="114138075"/>
          <a:ext cx="3133333" cy="695238"/>
        </a:xfrm>
        <a:prstGeom prst="rect">
          <a:avLst/>
        </a:prstGeom>
      </xdr:spPr>
    </xdr:pic>
    <xdr:clientData/>
  </xdr:twoCellAnchor>
  <xdr:twoCellAnchor editAs="oneCell">
    <xdr:from>
      <xdr:col>4</xdr:col>
      <xdr:colOff>47625</xdr:colOff>
      <xdr:row>538</xdr:row>
      <xdr:rowOff>0</xdr:rowOff>
    </xdr:from>
    <xdr:to>
      <xdr:col>8</xdr:col>
      <xdr:colOff>609173</xdr:colOff>
      <xdr:row>546</xdr:row>
      <xdr:rowOff>114067</xdr:rowOff>
    </xdr:to>
    <xdr:pic>
      <xdr:nvPicPr>
        <xdr:cNvPr id="83" name="Grafik 82">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33"/>
        <a:stretch>
          <a:fillRect/>
        </a:stretch>
      </xdr:blipFill>
      <xdr:spPr>
        <a:xfrm>
          <a:off x="3028950" y="115223925"/>
          <a:ext cx="3419048" cy="1866667"/>
        </a:xfrm>
        <a:prstGeom prst="rect">
          <a:avLst/>
        </a:prstGeom>
      </xdr:spPr>
    </xdr:pic>
    <xdr:clientData/>
  </xdr:twoCellAnchor>
  <xdr:twoCellAnchor editAs="oneCell">
    <xdr:from>
      <xdr:col>8</xdr:col>
      <xdr:colOff>685800</xdr:colOff>
      <xdr:row>538</xdr:row>
      <xdr:rowOff>9525</xdr:rowOff>
    </xdr:from>
    <xdr:to>
      <xdr:col>11</xdr:col>
      <xdr:colOff>218865</xdr:colOff>
      <xdr:row>546</xdr:row>
      <xdr:rowOff>123592</xdr:rowOff>
    </xdr:to>
    <xdr:pic>
      <xdr:nvPicPr>
        <xdr:cNvPr id="84" name="Grafik 83">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34"/>
        <a:stretch>
          <a:fillRect/>
        </a:stretch>
      </xdr:blipFill>
      <xdr:spPr>
        <a:xfrm>
          <a:off x="6524625" y="115233450"/>
          <a:ext cx="1676190" cy="1866667"/>
        </a:xfrm>
        <a:prstGeom prst="rect">
          <a:avLst/>
        </a:prstGeom>
      </xdr:spPr>
    </xdr:pic>
    <xdr:clientData/>
  </xdr:twoCellAnchor>
  <xdr:twoCellAnchor editAs="oneCell">
    <xdr:from>
      <xdr:col>5</xdr:col>
      <xdr:colOff>400050</xdr:colOff>
      <xdr:row>568</xdr:row>
      <xdr:rowOff>0</xdr:rowOff>
    </xdr:from>
    <xdr:to>
      <xdr:col>9</xdr:col>
      <xdr:colOff>354273</xdr:colOff>
      <xdr:row>575</xdr:row>
      <xdr:rowOff>123825</xdr:rowOff>
    </xdr:to>
    <xdr:pic>
      <xdr:nvPicPr>
        <xdr:cNvPr id="86" name="Grafik 85">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35"/>
        <a:stretch>
          <a:fillRect/>
        </a:stretch>
      </xdr:blipFill>
      <xdr:spPr>
        <a:xfrm>
          <a:off x="4095750" y="121920000"/>
          <a:ext cx="2811723" cy="1657350"/>
        </a:xfrm>
        <a:prstGeom prst="rect">
          <a:avLst/>
        </a:prstGeom>
      </xdr:spPr>
    </xdr:pic>
    <xdr:clientData/>
  </xdr:twoCellAnchor>
  <xdr:twoCellAnchor editAs="oneCell">
    <xdr:from>
      <xdr:col>5</xdr:col>
      <xdr:colOff>409575</xdr:colOff>
      <xdr:row>576</xdr:row>
      <xdr:rowOff>38100</xdr:rowOff>
    </xdr:from>
    <xdr:to>
      <xdr:col>9</xdr:col>
      <xdr:colOff>400050</xdr:colOff>
      <xdr:row>583</xdr:row>
      <xdr:rowOff>121646</xdr:rowOff>
    </xdr:to>
    <xdr:pic>
      <xdr:nvPicPr>
        <xdr:cNvPr id="87" name="Grafik 86">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36"/>
        <a:stretch>
          <a:fillRect/>
        </a:stretch>
      </xdr:blipFill>
      <xdr:spPr>
        <a:xfrm>
          <a:off x="4105275" y="123710700"/>
          <a:ext cx="2847975" cy="1617071"/>
        </a:xfrm>
        <a:prstGeom prst="rect">
          <a:avLst/>
        </a:prstGeom>
      </xdr:spPr>
    </xdr:pic>
    <xdr:clientData/>
  </xdr:twoCellAnchor>
  <xdr:twoCellAnchor editAs="oneCell">
    <xdr:from>
      <xdr:col>5</xdr:col>
      <xdr:colOff>342900</xdr:colOff>
      <xdr:row>594</xdr:row>
      <xdr:rowOff>66675</xdr:rowOff>
    </xdr:from>
    <xdr:to>
      <xdr:col>9</xdr:col>
      <xdr:colOff>479851</xdr:colOff>
      <xdr:row>602</xdr:row>
      <xdr:rowOff>9525</xdr:rowOff>
    </xdr:to>
    <xdr:pic>
      <xdr:nvPicPr>
        <xdr:cNvPr id="88" name="Grafik 87">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37"/>
        <a:stretch>
          <a:fillRect/>
        </a:stretch>
      </xdr:blipFill>
      <xdr:spPr>
        <a:xfrm>
          <a:off x="4038600" y="127682625"/>
          <a:ext cx="2994451" cy="1695450"/>
        </a:xfrm>
        <a:prstGeom prst="rect">
          <a:avLst/>
        </a:prstGeom>
      </xdr:spPr>
    </xdr:pic>
    <xdr:clientData/>
  </xdr:twoCellAnchor>
  <xdr:twoCellAnchor editAs="oneCell">
    <xdr:from>
      <xdr:col>5</xdr:col>
      <xdr:colOff>342900</xdr:colOff>
      <xdr:row>604</xdr:row>
      <xdr:rowOff>28575</xdr:rowOff>
    </xdr:from>
    <xdr:to>
      <xdr:col>9</xdr:col>
      <xdr:colOff>504825</xdr:colOff>
      <xdr:row>611</xdr:row>
      <xdr:rowOff>205772</xdr:rowOff>
    </xdr:to>
    <xdr:pic>
      <xdr:nvPicPr>
        <xdr:cNvPr id="89" name="Grafik 88">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38"/>
        <a:stretch>
          <a:fillRect/>
        </a:stretch>
      </xdr:blipFill>
      <xdr:spPr>
        <a:xfrm>
          <a:off x="4038600" y="129835275"/>
          <a:ext cx="3019425" cy="1710722"/>
        </a:xfrm>
        <a:prstGeom prst="rect">
          <a:avLst/>
        </a:prstGeom>
      </xdr:spPr>
    </xdr:pic>
    <xdr:clientData/>
  </xdr:twoCellAnchor>
  <xdr:twoCellAnchor editAs="oneCell">
    <xdr:from>
      <xdr:col>2</xdr:col>
      <xdr:colOff>695325</xdr:colOff>
      <xdr:row>639</xdr:row>
      <xdr:rowOff>38100</xdr:rowOff>
    </xdr:from>
    <xdr:to>
      <xdr:col>8</xdr:col>
      <xdr:colOff>171450</xdr:colOff>
      <xdr:row>646</xdr:row>
      <xdr:rowOff>145704</xdr:rowOff>
    </xdr:to>
    <xdr:pic>
      <xdr:nvPicPr>
        <xdr:cNvPr id="92" name="Grafik 91">
          <a:extLst>
            <a:ext uri="{FF2B5EF4-FFF2-40B4-BE49-F238E27FC236}">
              <a16:creationId xmlns:a16="http://schemas.microsoft.com/office/drawing/2014/main" id="{00000000-0008-0000-0300-00005C000000}"/>
            </a:ext>
          </a:extLst>
        </xdr:cNvPr>
        <xdr:cNvPicPr>
          <a:picLocks noChangeAspect="1"/>
        </xdr:cNvPicPr>
      </xdr:nvPicPr>
      <xdr:blipFill>
        <a:blip xmlns:r="http://schemas.openxmlformats.org/officeDocument/2006/relationships" r:embed="rId39"/>
        <a:stretch>
          <a:fillRect/>
        </a:stretch>
      </xdr:blipFill>
      <xdr:spPr>
        <a:xfrm>
          <a:off x="2247900" y="137636250"/>
          <a:ext cx="3762375" cy="1641129"/>
        </a:xfrm>
        <a:prstGeom prst="rect">
          <a:avLst/>
        </a:prstGeom>
      </xdr:spPr>
    </xdr:pic>
    <xdr:clientData/>
  </xdr:twoCellAnchor>
  <xdr:twoCellAnchor editAs="oneCell">
    <xdr:from>
      <xdr:col>2</xdr:col>
      <xdr:colOff>685801</xdr:colOff>
      <xdr:row>654</xdr:row>
      <xdr:rowOff>28576</xdr:rowOff>
    </xdr:from>
    <xdr:to>
      <xdr:col>7</xdr:col>
      <xdr:colOff>466726</xdr:colOff>
      <xdr:row>662</xdr:row>
      <xdr:rowOff>19702</xdr:rowOff>
    </xdr:to>
    <xdr:pic>
      <xdr:nvPicPr>
        <xdr:cNvPr id="93" name="Grafik 92">
          <a:extLst>
            <a:ext uri="{FF2B5EF4-FFF2-40B4-BE49-F238E27FC236}">
              <a16:creationId xmlns:a16="http://schemas.microsoft.com/office/drawing/2014/main" id="{00000000-0008-0000-0300-00005D000000}"/>
            </a:ext>
          </a:extLst>
        </xdr:cNvPr>
        <xdr:cNvPicPr>
          <a:picLocks noChangeAspect="1"/>
        </xdr:cNvPicPr>
      </xdr:nvPicPr>
      <xdr:blipFill>
        <a:blip xmlns:r="http://schemas.openxmlformats.org/officeDocument/2006/relationships" r:embed="rId40"/>
        <a:stretch>
          <a:fillRect/>
        </a:stretch>
      </xdr:blipFill>
      <xdr:spPr>
        <a:xfrm>
          <a:off x="2238376" y="140912851"/>
          <a:ext cx="3352800" cy="1743726"/>
        </a:xfrm>
        <a:prstGeom prst="rect">
          <a:avLst/>
        </a:prstGeom>
      </xdr:spPr>
    </xdr:pic>
    <xdr:clientData/>
  </xdr:twoCellAnchor>
  <xdr:twoCellAnchor editAs="oneCell">
    <xdr:from>
      <xdr:col>2</xdr:col>
      <xdr:colOff>666750</xdr:colOff>
      <xdr:row>663</xdr:row>
      <xdr:rowOff>0</xdr:rowOff>
    </xdr:from>
    <xdr:to>
      <xdr:col>6</xdr:col>
      <xdr:colOff>523875</xdr:colOff>
      <xdr:row>667</xdr:row>
      <xdr:rowOff>210971</xdr:rowOff>
    </xdr:to>
    <xdr:pic>
      <xdr:nvPicPr>
        <xdr:cNvPr id="96" name="Grafik 95">
          <a:extLst>
            <a:ext uri="{FF2B5EF4-FFF2-40B4-BE49-F238E27FC236}">
              <a16:creationId xmlns:a16="http://schemas.microsoft.com/office/drawing/2014/main" id="{00000000-0008-0000-0300-000060000000}"/>
            </a:ext>
          </a:extLst>
        </xdr:cNvPr>
        <xdr:cNvPicPr>
          <a:picLocks noChangeAspect="1"/>
        </xdr:cNvPicPr>
      </xdr:nvPicPr>
      <xdr:blipFill>
        <a:blip xmlns:r="http://schemas.openxmlformats.org/officeDocument/2006/relationships" r:embed="rId41"/>
        <a:stretch>
          <a:fillRect/>
        </a:stretch>
      </xdr:blipFill>
      <xdr:spPr>
        <a:xfrm>
          <a:off x="2219325" y="142855950"/>
          <a:ext cx="2714625" cy="1087271"/>
        </a:xfrm>
        <a:prstGeom prst="rect">
          <a:avLst/>
        </a:prstGeom>
      </xdr:spPr>
    </xdr:pic>
    <xdr:clientData/>
  </xdr:twoCellAnchor>
  <xdr:twoCellAnchor editAs="oneCell">
    <xdr:from>
      <xdr:col>3</xdr:col>
      <xdr:colOff>171450</xdr:colOff>
      <xdr:row>715</xdr:row>
      <xdr:rowOff>9525</xdr:rowOff>
    </xdr:from>
    <xdr:to>
      <xdr:col>7</xdr:col>
      <xdr:colOff>595863</xdr:colOff>
      <xdr:row>720</xdr:row>
      <xdr:rowOff>85725</xdr:rowOff>
    </xdr:to>
    <xdr:pic>
      <xdr:nvPicPr>
        <xdr:cNvPr id="97" name="Grafik 96">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42"/>
        <a:stretch>
          <a:fillRect/>
        </a:stretch>
      </xdr:blipFill>
      <xdr:spPr>
        <a:xfrm>
          <a:off x="2438400" y="154257375"/>
          <a:ext cx="3281913" cy="1171575"/>
        </a:xfrm>
        <a:prstGeom prst="rect">
          <a:avLst/>
        </a:prstGeom>
      </xdr:spPr>
    </xdr:pic>
    <xdr:clientData/>
  </xdr:twoCellAnchor>
  <xdr:twoCellAnchor editAs="oneCell">
    <xdr:from>
      <xdr:col>3</xdr:col>
      <xdr:colOff>161925</xdr:colOff>
      <xdr:row>723</xdr:row>
      <xdr:rowOff>47626</xdr:rowOff>
    </xdr:from>
    <xdr:to>
      <xdr:col>7</xdr:col>
      <xdr:colOff>609600</xdr:colOff>
      <xdr:row>729</xdr:row>
      <xdr:rowOff>200462</xdr:rowOff>
    </xdr:to>
    <xdr:pic>
      <xdr:nvPicPr>
        <xdr:cNvPr id="98" name="Grafik 97">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43"/>
        <a:stretch>
          <a:fillRect/>
        </a:stretch>
      </xdr:blipFill>
      <xdr:spPr>
        <a:xfrm>
          <a:off x="2428875" y="156048076"/>
          <a:ext cx="3305175" cy="1467286"/>
        </a:xfrm>
        <a:prstGeom prst="rect">
          <a:avLst/>
        </a:prstGeom>
      </xdr:spPr>
    </xdr:pic>
    <xdr:clientData/>
  </xdr:twoCellAnchor>
  <xdr:twoCellAnchor editAs="oneCell">
    <xdr:from>
      <xdr:col>3</xdr:col>
      <xdr:colOff>142876</xdr:colOff>
      <xdr:row>731</xdr:row>
      <xdr:rowOff>104776</xdr:rowOff>
    </xdr:from>
    <xdr:to>
      <xdr:col>7</xdr:col>
      <xdr:colOff>619126</xdr:colOff>
      <xdr:row>737</xdr:row>
      <xdr:rowOff>116162</xdr:rowOff>
    </xdr:to>
    <xdr:pic>
      <xdr:nvPicPr>
        <xdr:cNvPr id="99" name="Grafik 98">
          <a:extLst>
            <a:ext uri="{FF2B5EF4-FFF2-40B4-BE49-F238E27FC236}">
              <a16:creationId xmlns:a16="http://schemas.microsoft.com/office/drawing/2014/main" id="{00000000-0008-0000-0300-000063000000}"/>
            </a:ext>
          </a:extLst>
        </xdr:cNvPr>
        <xdr:cNvPicPr>
          <a:picLocks noChangeAspect="1"/>
        </xdr:cNvPicPr>
      </xdr:nvPicPr>
      <xdr:blipFill>
        <a:blip xmlns:r="http://schemas.openxmlformats.org/officeDocument/2006/relationships" r:embed="rId44"/>
        <a:stretch>
          <a:fillRect/>
        </a:stretch>
      </xdr:blipFill>
      <xdr:spPr>
        <a:xfrm>
          <a:off x="2409826" y="157857826"/>
          <a:ext cx="3333750" cy="1325836"/>
        </a:xfrm>
        <a:prstGeom prst="rect">
          <a:avLst/>
        </a:prstGeom>
      </xdr:spPr>
    </xdr:pic>
    <xdr:clientData/>
  </xdr:twoCellAnchor>
  <xdr:twoCellAnchor editAs="oneCell">
    <xdr:from>
      <xdr:col>1</xdr:col>
      <xdr:colOff>885825</xdr:colOff>
      <xdr:row>783</xdr:row>
      <xdr:rowOff>171450</xdr:rowOff>
    </xdr:from>
    <xdr:to>
      <xdr:col>6</xdr:col>
      <xdr:colOff>125264</xdr:colOff>
      <xdr:row>795</xdr:row>
      <xdr:rowOff>352425</xdr:rowOff>
    </xdr:to>
    <xdr:pic>
      <xdr:nvPicPr>
        <xdr:cNvPr id="106" name="Grafik 105">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45"/>
        <a:stretch>
          <a:fillRect/>
        </a:stretch>
      </xdr:blipFill>
      <xdr:spPr>
        <a:xfrm>
          <a:off x="1495425" y="169440225"/>
          <a:ext cx="3039914" cy="4591050"/>
        </a:xfrm>
        <a:prstGeom prst="rect">
          <a:avLst/>
        </a:prstGeom>
      </xdr:spPr>
    </xdr:pic>
    <xdr:clientData/>
  </xdr:twoCellAnchor>
  <xdr:twoCellAnchor editAs="oneCell">
    <xdr:from>
      <xdr:col>1</xdr:col>
      <xdr:colOff>904875</xdr:colOff>
      <xdr:row>797</xdr:row>
      <xdr:rowOff>38100</xdr:rowOff>
    </xdr:from>
    <xdr:to>
      <xdr:col>8</xdr:col>
      <xdr:colOff>219075</xdr:colOff>
      <xdr:row>807</xdr:row>
      <xdr:rowOff>132505</xdr:rowOff>
    </xdr:to>
    <xdr:pic>
      <xdr:nvPicPr>
        <xdr:cNvPr id="107" name="Grafik 106">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46"/>
        <a:stretch>
          <a:fillRect/>
        </a:stretch>
      </xdr:blipFill>
      <xdr:spPr>
        <a:xfrm>
          <a:off x="1514475" y="174317025"/>
          <a:ext cx="4543425" cy="2285155"/>
        </a:xfrm>
        <a:prstGeom prst="rect">
          <a:avLst/>
        </a:prstGeom>
      </xdr:spPr>
    </xdr:pic>
    <xdr:clientData/>
  </xdr:twoCellAnchor>
  <xdr:twoCellAnchor editAs="oneCell">
    <xdr:from>
      <xdr:col>2</xdr:col>
      <xdr:colOff>1</xdr:colOff>
      <xdr:row>809</xdr:row>
      <xdr:rowOff>1</xdr:rowOff>
    </xdr:from>
    <xdr:to>
      <xdr:col>7</xdr:col>
      <xdr:colOff>422409</xdr:colOff>
      <xdr:row>816</xdr:row>
      <xdr:rowOff>171450</xdr:rowOff>
    </xdr:to>
    <xdr:pic>
      <xdr:nvPicPr>
        <xdr:cNvPr id="109" name="Grafik 108">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47"/>
        <a:stretch>
          <a:fillRect/>
        </a:stretch>
      </xdr:blipFill>
      <xdr:spPr>
        <a:xfrm>
          <a:off x="1552576" y="176907826"/>
          <a:ext cx="3994283" cy="1704974"/>
        </a:xfrm>
        <a:prstGeom prst="rect">
          <a:avLst/>
        </a:prstGeom>
      </xdr:spPr>
    </xdr:pic>
    <xdr:clientData/>
  </xdr:twoCellAnchor>
  <xdr:twoCellAnchor editAs="oneCell">
    <xdr:from>
      <xdr:col>2</xdr:col>
      <xdr:colOff>9525</xdr:colOff>
      <xdr:row>819</xdr:row>
      <xdr:rowOff>28575</xdr:rowOff>
    </xdr:from>
    <xdr:to>
      <xdr:col>5</xdr:col>
      <xdr:colOff>533400</xdr:colOff>
      <xdr:row>823</xdr:row>
      <xdr:rowOff>13806</xdr:rowOff>
    </xdr:to>
    <xdr:pic>
      <xdr:nvPicPr>
        <xdr:cNvPr id="110" name="Grafik 109">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48"/>
        <a:stretch>
          <a:fillRect/>
        </a:stretch>
      </xdr:blipFill>
      <xdr:spPr>
        <a:xfrm>
          <a:off x="1562100" y="179127150"/>
          <a:ext cx="2667000" cy="861531"/>
        </a:xfrm>
        <a:prstGeom prst="rect">
          <a:avLst/>
        </a:prstGeom>
      </xdr:spPr>
    </xdr:pic>
    <xdr:clientData/>
  </xdr:twoCellAnchor>
  <xdr:twoCellAnchor editAs="oneCell">
    <xdr:from>
      <xdr:col>1</xdr:col>
      <xdr:colOff>590550</xdr:colOff>
      <xdr:row>838</xdr:row>
      <xdr:rowOff>47626</xdr:rowOff>
    </xdr:from>
    <xdr:to>
      <xdr:col>9</xdr:col>
      <xdr:colOff>38100</xdr:colOff>
      <xdr:row>849</xdr:row>
      <xdr:rowOff>57513</xdr:rowOff>
    </xdr:to>
    <xdr:pic>
      <xdr:nvPicPr>
        <xdr:cNvPr id="111" name="Grafik 110">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49"/>
        <a:stretch>
          <a:fillRect/>
        </a:stretch>
      </xdr:blipFill>
      <xdr:spPr>
        <a:xfrm>
          <a:off x="1200150" y="183308626"/>
          <a:ext cx="5391150" cy="2419712"/>
        </a:xfrm>
        <a:prstGeom prst="rect">
          <a:avLst/>
        </a:prstGeom>
      </xdr:spPr>
    </xdr:pic>
    <xdr:clientData/>
  </xdr:twoCellAnchor>
  <xdr:twoCellAnchor editAs="oneCell">
    <xdr:from>
      <xdr:col>3</xdr:col>
      <xdr:colOff>57150</xdr:colOff>
      <xdr:row>862</xdr:row>
      <xdr:rowOff>19050</xdr:rowOff>
    </xdr:from>
    <xdr:to>
      <xdr:col>7</xdr:col>
      <xdr:colOff>590126</xdr:colOff>
      <xdr:row>868</xdr:row>
      <xdr:rowOff>190314</xdr:rowOff>
    </xdr:to>
    <xdr:pic>
      <xdr:nvPicPr>
        <xdr:cNvPr id="113" name="Grafik 112">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50"/>
        <a:stretch>
          <a:fillRect/>
        </a:stretch>
      </xdr:blipFill>
      <xdr:spPr>
        <a:xfrm>
          <a:off x="2324100" y="188537850"/>
          <a:ext cx="3390476" cy="1485714"/>
        </a:xfrm>
        <a:prstGeom prst="rect">
          <a:avLst/>
        </a:prstGeom>
      </xdr:spPr>
    </xdr:pic>
    <xdr:clientData/>
  </xdr:twoCellAnchor>
  <xdr:twoCellAnchor editAs="oneCell">
    <xdr:from>
      <xdr:col>3</xdr:col>
      <xdr:colOff>66675</xdr:colOff>
      <xdr:row>870</xdr:row>
      <xdr:rowOff>95250</xdr:rowOff>
    </xdr:from>
    <xdr:to>
      <xdr:col>7</xdr:col>
      <xdr:colOff>609175</xdr:colOff>
      <xdr:row>877</xdr:row>
      <xdr:rowOff>66487</xdr:rowOff>
    </xdr:to>
    <xdr:pic>
      <xdr:nvPicPr>
        <xdr:cNvPr id="114" name="Grafik 113">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51"/>
        <a:stretch>
          <a:fillRect/>
        </a:stretch>
      </xdr:blipFill>
      <xdr:spPr>
        <a:xfrm>
          <a:off x="2333625" y="190366650"/>
          <a:ext cx="3400000" cy="1504762"/>
        </a:xfrm>
        <a:prstGeom prst="rect">
          <a:avLst/>
        </a:prstGeom>
      </xdr:spPr>
    </xdr:pic>
    <xdr:clientData/>
  </xdr:twoCellAnchor>
  <xdr:twoCellAnchor editAs="oneCell">
    <xdr:from>
      <xdr:col>2</xdr:col>
      <xdr:colOff>295275</xdr:colOff>
      <xdr:row>920</xdr:row>
      <xdr:rowOff>57150</xdr:rowOff>
    </xdr:from>
    <xdr:to>
      <xdr:col>7</xdr:col>
      <xdr:colOff>304800</xdr:colOff>
      <xdr:row>924</xdr:row>
      <xdr:rowOff>178526</xdr:rowOff>
    </xdr:to>
    <xdr:pic>
      <xdr:nvPicPr>
        <xdr:cNvPr id="115" name="Grafik 114">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52"/>
        <a:stretch>
          <a:fillRect/>
        </a:stretch>
      </xdr:blipFill>
      <xdr:spPr>
        <a:xfrm>
          <a:off x="1847850" y="201406125"/>
          <a:ext cx="3581400" cy="997676"/>
        </a:xfrm>
        <a:prstGeom prst="rect">
          <a:avLst/>
        </a:prstGeom>
      </xdr:spPr>
    </xdr:pic>
    <xdr:clientData/>
  </xdr:twoCellAnchor>
  <xdr:twoCellAnchor editAs="oneCell">
    <xdr:from>
      <xdr:col>2</xdr:col>
      <xdr:colOff>304801</xdr:colOff>
      <xdr:row>926</xdr:row>
      <xdr:rowOff>28575</xdr:rowOff>
    </xdr:from>
    <xdr:to>
      <xdr:col>7</xdr:col>
      <xdr:colOff>295276</xdr:colOff>
      <xdr:row>930</xdr:row>
      <xdr:rowOff>118478</xdr:rowOff>
    </xdr:to>
    <xdr:pic>
      <xdr:nvPicPr>
        <xdr:cNvPr id="127" name="Grafik 126">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53"/>
        <a:stretch>
          <a:fillRect/>
        </a:stretch>
      </xdr:blipFill>
      <xdr:spPr>
        <a:xfrm>
          <a:off x="1857376" y="202692000"/>
          <a:ext cx="3562350" cy="96620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114302</xdr:colOff>
      <xdr:row>528</xdr:row>
      <xdr:rowOff>95250</xdr:rowOff>
    </xdr:from>
    <xdr:to>
      <xdr:col>11</xdr:col>
      <xdr:colOff>171452</xdr:colOff>
      <xdr:row>530</xdr:row>
      <xdr:rowOff>190500</xdr:rowOff>
    </xdr:to>
    <xdr:sp macro="" textlink="">
      <xdr:nvSpPr>
        <xdr:cNvPr id="9" name="Pfeil nach rechts 8">
          <a:hlinkClick xmlns:r="http://schemas.openxmlformats.org/officeDocument/2006/relationships" r:id="rId1" tooltip="Lektion 4: Arbeitsblatt und Fenster"/>
          <a:extLst>
            <a:ext uri="{FF2B5EF4-FFF2-40B4-BE49-F238E27FC236}">
              <a16:creationId xmlns:a16="http://schemas.microsoft.com/office/drawing/2014/main" id="{00000000-0008-0000-0400-000009000000}"/>
            </a:ext>
          </a:extLst>
        </xdr:cNvPr>
        <xdr:cNvSpPr/>
      </xdr:nvSpPr>
      <xdr:spPr>
        <a:xfrm>
          <a:off x="6353177" y="52387500"/>
          <a:ext cx="1276350"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528</xdr:row>
      <xdr:rowOff>95250</xdr:rowOff>
    </xdr:from>
    <xdr:to>
      <xdr:col>2</xdr:col>
      <xdr:colOff>133351</xdr:colOff>
      <xdr:row>530</xdr:row>
      <xdr:rowOff>190500</xdr:rowOff>
    </xdr:to>
    <xdr:sp macro="" textlink="">
      <xdr:nvSpPr>
        <xdr:cNvPr id="10" name="Pfeil nach rechts 9">
          <a:hlinkClick xmlns:r="http://schemas.openxmlformats.org/officeDocument/2006/relationships" r:id="rId2" tooltip="Lektion 2: Dateneingabe"/>
          <a:extLst>
            <a:ext uri="{FF2B5EF4-FFF2-40B4-BE49-F238E27FC236}">
              <a16:creationId xmlns:a16="http://schemas.microsoft.com/office/drawing/2014/main" id="{00000000-0008-0000-0400-00000A000000}"/>
            </a:ext>
          </a:extLst>
        </xdr:cNvPr>
        <xdr:cNvSpPr/>
      </xdr:nvSpPr>
      <xdr:spPr>
        <a:xfrm flipH="1">
          <a:off x="333375" y="52387500"/>
          <a:ext cx="1352551"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76</xdr:row>
          <xdr:rowOff>9525</xdr:rowOff>
        </xdr:from>
        <xdr:to>
          <xdr:col>3</xdr:col>
          <xdr:colOff>114300</xdr:colOff>
          <xdr:row>76</xdr:row>
          <xdr:rowOff>228600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109</xdr:row>
          <xdr:rowOff>9525</xdr:rowOff>
        </xdr:from>
        <xdr:to>
          <xdr:col>3</xdr:col>
          <xdr:colOff>114300</xdr:colOff>
          <xdr:row>109</xdr:row>
          <xdr:rowOff>228600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137</xdr:row>
          <xdr:rowOff>9525</xdr:rowOff>
        </xdr:from>
        <xdr:to>
          <xdr:col>3</xdr:col>
          <xdr:colOff>114300</xdr:colOff>
          <xdr:row>137</xdr:row>
          <xdr:rowOff>228600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185</xdr:row>
          <xdr:rowOff>9525</xdr:rowOff>
        </xdr:from>
        <xdr:to>
          <xdr:col>3</xdr:col>
          <xdr:colOff>114300</xdr:colOff>
          <xdr:row>185</xdr:row>
          <xdr:rowOff>228600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248</xdr:row>
          <xdr:rowOff>9525</xdr:rowOff>
        </xdr:from>
        <xdr:to>
          <xdr:col>3</xdr:col>
          <xdr:colOff>114300</xdr:colOff>
          <xdr:row>248</xdr:row>
          <xdr:rowOff>228600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287</xdr:row>
          <xdr:rowOff>9525</xdr:rowOff>
        </xdr:from>
        <xdr:to>
          <xdr:col>3</xdr:col>
          <xdr:colOff>114300</xdr:colOff>
          <xdr:row>287</xdr:row>
          <xdr:rowOff>228600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328</xdr:row>
          <xdr:rowOff>9525</xdr:rowOff>
        </xdr:from>
        <xdr:to>
          <xdr:col>3</xdr:col>
          <xdr:colOff>114300</xdr:colOff>
          <xdr:row>328</xdr:row>
          <xdr:rowOff>228600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368</xdr:row>
          <xdr:rowOff>9525</xdr:rowOff>
        </xdr:from>
        <xdr:to>
          <xdr:col>3</xdr:col>
          <xdr:colOff>114300</xdr:colOff>
          <xdr:row>368</xdr:row>
          <xdr:rowOff>228600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417</xdr:row>
          <xdr:rowOff>9525</xdr:rowOff>
        </xdr:from>
        <xdr:to>
          <xdr:col>3</xdr:col>
          <xdr:colOff>104775</xdr:colOff>
          <xdr:row>417</xdr:row>
          <xdr:rowOff>228600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524</xdr:row>
          <xdr:rowOff>9525</xdr:rowOff>
        </xdr:from>
        <xdr:to>
          <xdr:col>3</xdr:col>
          <xdr:colOff>114300</xdr:colOff>
          <xdr:row>524</xdr:row>
          <xdr:rowOff>228600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63</xdr:row>
      <xdr:rowOff>19049</xdr:rowOff>
    </xdr:from>
    <xdr:to>
      <xdr:col>0</xdr:col>
      <xdr:colOff>561975</xdr:colOff>
      <xdr:row>67</xdr:row>
      <xdr:rowOff>76198</xdr:rowOff>
    </xdr:to>
    <xdr:sp macro="" textlink="">
      <xdr:nvSpPr>
        <xdr:cNvPr id="16" name="Nach rechts gekrümmter Pfeil 15">
          <a:extLst>
            <a:ext uri="{FF2B5EF4-FFF2-40B4-BE49-F238E27FC236}">
              <a16:creationId xmlns:a16="http://schemas.microsoft.com/office/drawing/2014/main" id="{00000000-0008-0000-0400-000010000000}"/>
            </a:ext>
          </a:extLst>
        </xdr:cNvPr>
        <xdr:cNvSpPr/>
      </xdr:nvSpPr>
      <xdr:spPr>
        <a:xfrm>
          <a:off x="76200" y="7553324"/>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2</xdr:col>
      <xdr:colOff>704850</xdr:colOff>
      <xdr:row>66</xdr:row>
      <xdr:rowOff>136046</xdr:rowOff>
    </xdr:from>
    <xdr:to>
      <xdr:col>3</xdr:col>
      <xdr:colOff>676275</xdr:colOff>
      <xdr:row>68</xdr:row>
      <xdr:rowOff>39525</xdr:rowOff>
    </xdr:to>
    <xdr:sp macro="" textlink="">
      <xdr:nvSpPr>
        <xdr:cNvPr id="17" name="Abgerundetes Rechteck 16">
          <a:extLst>
            <a:ext uri="{FF2B5EF4-FFF2-40B4-BE49-F238E27FC236}">
              <a16:creationId xmlns:a16="http://schemas.microsoft.com/office/drawing/2014/main" id="{00000000-0008-0000-0400-000011000000}"/>
            </a:ext>
          </a:extLst>
        </xdr:cNvPr>
        <xdr:cNvSpPr/>
      </xdr:nvSpPr>
      <xdr:spPr>
        <a:xfrm>
          <a:off x="2257425" y="11337446"/>
          <a:ext cx="685800" cy="341629"/>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400">
              <a:solidFill>
                <a:schemeClr val="tx1">
                  <a:lumMod val="75000"/>
                  <a:lumOff val="25000"/>
                </a:schemeClr>
              </a:solidFill>
            </a:rPr>
            <a:t>STRG</a:t>
          </a:r>
        </a:p>
      </xdr:txBody>
    </xdr:sp>
    <xdr:clientData/>
  </xdr:twoCellAnchor>
  <xdr:twoCellAnchor>
    <xdr:from>
      <xdr:col>6</xdr:col>
      <xdr:colOff>419100</xdr:colOff>
      <xdr:row>66</xdr:row>
      <xdr:rowOff>136046</xdr:rowOff>
    </xdr:from>
    <xdr:to>
      <xdr:col>7</xdr:col>
      <xdr:colOff>495300</xdr:colOff>
      <xdr:row>68</xdr:row>
      <xdr:rowOff>39525</xdr:rowOff>
    </xdr:to>
    <xdr:sp macro="" textlink="">
      <xdr:nvSpPr>
        <xdr:cNvPr id="28" name="Abgerundetes Rechteck 27">
          <a:extLst>
            <a:ext uri="{FF2B5EF4-FFF2-40B4-BE49-F238E27FC236}">
              <a16:creationId xmlns:a16="http://schemas.microsoft.com/office/drawing/2014/main" id="{00000000-0008-0000-0400-00001C000000}"/>
            </a:ext>
          </a:extLst>
        </xdr:cNvPr>
        <xdr:cNvSpPr/>
      </xdr:nvSpPr>
      <xdr:spPr>
        <a:xfrm>
          <a:off x="4991100" y="7270091"/>
          <a:ext cx="705928" cy="3348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400">
              <a:solidFill>
                <a:schemeClr val="tx1">
                  <a:lumMod val="75000"/>
                  <a:lumOff val="25000"/>
                </a:schemeClr>
              </a:solidFill>
            </a:rPr>
            <a:t>Ende</a:t>
          </a:r>
        </a:p>
      </xdr:txBody>
    </xdr:sp>
    <xdr:clientData/>
  </xdr:twoCellAnchor>
  <xdr:twoCellAnchor>
    <xdr:from>
      <xdr:col>2</xdr:col>
      <xdr:colOff>704850</xdr:colOff>
      <xdr:row>70</xdr:row>
      <xdr:rowOff>161926</xdr:rowOff>
    </xdr:from>
    <xdr:to>
      <xdr:col>3</xdr:col>
      <xdr:colOff>676275</xdr:colOff>
      <xdr:row>72</xdr:row>
      <xdr:rowOff>66676</xdr:rowOff>
    </xdr:to>
    <xdr:sp macro="" textlink="">
      <xdr:nvSpPr>
        <xdr:cNvPr id="32" name="Abgerundetes Rechteck 31">
          <a:extLst>
            <a:ext uri="{FF2B5EF4-FFF2-40B4-BE49-F238E27FC236}">
              <a16:creationId xmlns:a16="http://schemas.microsoft.com/office/drawing/2014/main" id="{00000000-0008-0000-0400-000020000000}"/>
            </a:ext>
          </a:extLst>
        </xdr:cNvPr>
        <xdr:cNvSpPr/>
      </xdr:nvSpPr>
      <xdr:spPr>
        <a:xfrm>
          <a:off x="2257425" y="12239626"/>
          <a:ext cx="685800" cy="3429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clientData/>
  </xdr:twoCellAnchor>
  <xdr:twoCellAnchor>
    <xdr:from>
      <xdr:col>6</xdr:col>
      <xdr:colOff>419100</xdr:colOff>
      <xdr:row>70</xdr:row>
      <xdr:rowOff>180976</xdr:rowOff>
    </xdr:from>
    <xdr:to>
      <xdr:col>7</xdr:col>
      <xdr:colOff>495300</xdr:colOff>
      <xdr:row>72</xdr:row>
      <xdr:rowOff>84826</xdr:rowOff>
    </xdr:to>
    <xdr:sp macro="" textlink="">
      <xdr:nvSpPr>
        <xdr:cNvPr id="33" name="Abgerundetes Rechteck 32">
          <a:extLst>
            <a:ext uri="{FF2B5EF4-FFF2-40B4-BE49-F238E27FC236}">
              <a16:creationId xmlns:a16="http://schemas.microsoft.com/office/drawing/2014/main" id="{00000000-0008-0000-0400-000021000000}"/>
            </a:ext>
          </a:extLst>
        </xdr:cNvPr>
        <xdr:cNvSpPr/>
      </xdr:nvSpPr>
      <xdr:spPr>
        <a:xfrm>
          <a:off x="4829175" y="8591551"/>
          <a:ext cx="685800"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400">
              <a:solidFill>
                <a:schemeClr val="tx1">
                  <a:lumMod val="75000"/>
                  <a:lumOff val="25000"/>
                </a:schemeClr>
              </a:solidFill>
            </a:rPr>
            <a:t>Pos1</a:t>
          </a:r>
        </a:p>
      </xdr:txBody>
    </xdr:sp>
    <xdr:clientData/>
  </xdr:twoCellAnchor>
  <xdr:twoCellAnchor>
    <xdr:from>
      <xdr:col>0</xdr:col>
      <xdr:colOff>76200</xdr:colOff>
      <xdr:row>96</xdr:row>
      <xdr:rowOff>19049</xdr:rowOff>
    </xdr:from>
    <xdr:to>
      <xdr:col>0</xdr:col>
      <xdr:colOff>561975</xdr:colOff>
      <xdr:row>100</xdr:row>
      <xdr:rowOff>76198</xdr:rowOff>
    </xdr:to>
    <xdr:sp macro="" textlink="">
      <xdr:nvSpPr>
        <xdr:cNvPr id="34" name="Nach rechts gekrümmter Pfeil 33">
          <a:extLst>
            <a:ext uri="{FF2B5EF4-FFF2-40B4-BE49-F238E27FC236}">
              <a16:creationId xmlns:a16="http://schemas.microsoft.com/office/drawing/2014/main" id="{00000000-0008-0000-0400-000022000000}"/>
            </a:ext>
          </a:extLst>
        </xdr:cNvPr>
        <xdr:cNvSpPr/>
      </xdr:nvSpPr>
      <xdr:spPr>
        <a:xfrm>
          <a:off x="76200" y="8210549"/>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2</xdr:col>
      <xdr:colOff>618227</xdr:colOff>
      <xdr:row>99</xdr:row>
      <xdr:rowOff>187805</xdr:rowOff>
    </xdr:from>
    <xdr:to>
      <xdr:col>3</xdr:col>
      <xdr:colOff>589652</xdr:colOff>
      <xdr:row>101</xdr:row>
      <xdr:rowOff>91284</xdr:rowOff>
    </xdr:to>
    <xdr:sp macro="" textlink="">
      <xdr:nvSpPr>
        <xdr:cNvPr id="35" name="Abgerundetes Rechteck 34">
          <a:extLst>
            <a:ext uri="{FF2B5EF4-FFF2-40B4-BE49-F238E27FC236}">
              <a16:creationId xmlns:a16="http://schemas.microsoft.com/office/drawing/2014/main" id="{00000000-0008-0000-0400-000023000000}"/>
            </a:ext>
          </a:extLst>
        </xdr:cNvPr>
        <xdr:cNvSpPr/>
      </xdr:nvSpPr>
      <xdr:spPr>
        <a:xfrm>
          <a:off x="2222740" y="18208386"/>
          <a:ext cx="713297" cy="3348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400">
              <a:solidFill>
                <a:schemeClr val="tx1">
                  <a:lumMod val="75000"/>
                  <a:lumOff val="25000"/>
                </a:schemeClr>
              </a:solidFill>
            </a:rPr>
            <a:t>STRG</a:t>
          </a:r>
        </a:p>
      </xdr:txBody>
    </xdr:sp>
    <xdr:clientData/>
  </xdr:twoCellAnchor>
  <xdr:twoCellAnchor>
    <xdr:from>
      <xdr:col>6</xdr:col>
      <xdr:colOff>410474</xdr:colOff>
      <xdr:row>99</xdr:row>
      <xdr:rowOff>179178</xdr:rowOff>
    </xdr:from>
    <xdr:to>
      <xdr:col>7</xdr:col>
      <xdr:colOff>486674</xdr:colOff>
      <xdr:row>101</xdr:row>
      <xdr:rowOff>82657</xdr:rowOff>
    </xdr:to>
    <xdr:sp macro="" textlink="">
      <xdr:nvSpPr>
        <xdr:cNvPr id="36" name="Abgerundetes Rechteck 35">
          <a:extLst>
            <a:ext uri="{FF2B5EF4-FFF2-40B4-BE49-F238E27FC236}">
              <a16:creationId xmlns:a16="http://schemas.microsoft.com/office/drawing/2014/main" id="{00000000-0008-0000-0400-000024000000}"/>
            </a:ext>
          </a:extLst>
        </xdr:cNvPr>
        <xdr:cNvSpPr/>
      </xdr:nvSpPr>
      <xdr:spPr>
        <a:xfrm>
          <a:off x="4982474" y="18199759"/>
          <a:ext cx="705928" cy="3348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400">
              <a:solidFill>
                <a:schemeClr val="tx1">
                  <a:lumMod val="75000"/>
                  <a:lumOff val="25000"/>
                </a:schemeClr>
              </a:solidFill>
            </a:rPr>
            <a:t>Bild</a:t>
          </a:r>
          <a:r>
            <a:rPr lang="de-DE" sz="1400">
              <a:solidFill>
                <a:schemeClr val="tx1">
                  <a:lumMod val="75000"/>
                  <a:lumOff val="25000"/>
                </a:schemeClr>
              </a:solidFill>
              <a:latin typeface="Calibri"/>
            </a:rPr>
            <a:t>↑</a:t>
          </a:r>
          <a:endParaRPr lang="de-DE" sz="1400">
            <a:solidFill>
              <a:schemeClr val="tx1">
                <a:lumMod val="75000"/>
                <a:lumOff val="25000"/>
              </a:schemeClr>
            </a:solidFill>
          </a:endParaRPr>
        </a:p>
      </xdr:txBody>
    </xdr:sp>
    <xdr:clientData/>
  </xdr:twoCellAnchor>
  <xdr:twoCellAnchor>
    <xdr:from>
      <xdr:col>2</xdr:col>
      <xdr:colOff>609600</xdr:colOff>
      <xdr:row>103</xdr:row>
      <xdr:rowOff>161926</xdr:rowOff>
    </xdr:from>
    <xdr:to>
      <xdr:col>3</xdr:col>
      <xdr:colOff>581025</xdr:colOff>
      <xdr:row>105</xdr:row>
      <xdr:rowOff>66676</xdr:rowOff>
    </xdr:to>
    <xdr:sp macro="" textlink="">
      <xdr:nvSpPr>
        <xdr:cNvPr id="37" name="Abgerundetes Rechteck 36">
          <a:extLst>
            <a:ext uri="{FF2B5EF4-FFF2-40B4-BE49-F238E27FC236}">
              <a16:creationId xmlns:a16="http://schemas.microsoft.com/office/drawing/2014/main" id="{00000000-0008-0000-0400-000025000000}"/>
            </a:ext>
          </a:extLst>
        </xdr:cNvPr>
        <xdr:cNvSpPr/>
      </xdr:nvSpPr>
      <xdr:spPr>
        <a:xfrm>
          <a:off x="2162175" y="9229726"/>
          <a:ext cx="685800" cy="3429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clientData/>
  </xdr:twoCellAnchor>
  <xdr:twoCellAnchor>
    <xdr:from>
      <xdr:col>6</xdr:col>
      <xdr:colOff>419100</xdr:colOff>
      <xdr:row>103</xdr:row>
      <xdr:rowOff>180976</xdr:rowOff>
    </xdr:from>
    <xdr:to>
      <xdr:col>7</xdr:col>
      <xdr:colOff>495300</xdr:colOff>
      <xdr:row>105</xdr:row>
      <xdr:rowOff>84826</xdr:rowOff>
    </xdr:to>
    <xdr:sp macro="" textlink="">
      <xdr:nvSpPr>
        <xdr:cNvPr id="38" name="Abgerundetes Rechteck 37">
          <a:extLst>
            <a:ext uri="{FF2B5EF4-FFF2-40B4-BE49-F238E27FC236}">
              <a16:creationId xmlns:a16="http://schemas.microsoft.com/office/drawing/2014/main" id="{00000000-0008-0000-0400-000026000000}"/>
            </a:ext>
          </a:extLst>
        </xdr:cNvPr>
        <xdr:cNvSpPr/>
      </xdr:nvSpPr>
      <xdr:spPr>
        <a:xfrm>
          <a:off x="4829175" y="9248776"/>
          <a:ext cx="685800"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400">
              <a:solidFill>
                <a:schemeClr val="tx1">
                  <a:lumMod val="75000"/>
                  <a:lumOff val="25000"/>
                </a:schemeClr>
              </a:solidFill>
            </a:rPr>
            <a:t>Bild</a:t>
          </a:r>
          <a:r>
            <a:rPr lang="de-DE" sz="1400">
              <a:solidFill>
                <a:schemeClr val="tx1">
                  <a:lumMod val="75000"/>
                  <a:lumOff val="25000"/>
                </a:schemeClr>
              </a:solidFill>
              <a:latin typeface="Calibri"/>
            </a:rPr>
            <a:t>↓</a:t>
          </a:r>
          <a:endParaRPr lang="de-DE" sz="1400">
            <a:solidFill>
              <a:schemeClr val="tx1">
                <a:lumMod val="75000"/>
                <a:lumOff val="25000"/>
              </a:schemeClr>
            </a:solidFill>
          </a:endParaRPr>
        </a:p>
      </xdr:txBody>
    </xdr:sp>
    <xdr:clientData/>
  </xdr:twoCellAnchor>
  <xdr:twoCellAnchor>
    <xdr:from>
      <xdr:col>0</xdr:col>
      <xdr:colOff>76200</xdr:colOff>
      <xdr:row>120</xdr:row>
      <xdr:rowOff>19049</xdr:rowOff>
    </xdr:from>
    <xdr:to>
      <xdr:col>0</xdr:col>
      <xdr:colOff>561975</xdr:colOff>
      <xdr:row>122</xdr:row>
      <xdr:rowOff>0</xdr:rowOff>
    </xdr:to>
    <xdr:sp macro="" textlink="">
      <xdr:nvSpPr>
        <xdr:cNvPr id="39" name="Nach rechts gekrümmter Pfeil 38">
          <a:extLst>
            <a:ext uri="{FF2B5EF4-FFF2-40B4-BE49-F238E27FC236}">
              <a16:creationId xmlns:a16="http://schemas.microsoft.com/office/drawing/2014/main" id="{00000000-0008-0000-0400-000027000000}"/>
            </a:ext>
          </a:extLst>
        </xdr:cNvPr>
        <xdr:cNvSpPr/>
      </xdr:nvSpPr>
      <xdr:spPr>
        <a:xfrm>
          <a:off x="76200" y="13792199"/>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1</xdr:col>
      <xdr:colOff>190500</xdr:colOff>
      <xdr:row>128</xdr:row>
      <xdr:rowOff>95250</xdr:rowOff>
    </xdr:from>
    <xdr:to>
      <xdr:col>1</xdr:col>
      <xdr:colOff>876300</xdr:colOff>
      <xdr:row>130</xdr:row>
      <xdr:rowOff>0</xdr:rowOff>
    </xdr:to>
    <xdr:sp macro="" textlink="">
      <xdr:nvSpPr>
        <xdr:cNvPr id="46" name="Abgerundetes Rechteck 45">
          <a:extLst>
            <a:ext uri="{FF2B5EF4-FFF2-40B4-BE49-F238E27FC236}">
              <a16:creationId xmlns:a16="http://schemas.microsoft.com/office/drawing/2014/main" id="{00000000-0008-0000-0400-00002E000000}"/>
            </a:ext>
          </a:extLst>
        </xdr:cNvPr>
        <xdr:cNvSpPr/>
      </xdr:nvSpPr>
      <xdr:spPr>
        <a:xfrm>
          <a:off x="800100" y="20545425"/>
          <a:ext cx="685800" cy="3429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clientData/>
  </xdr:twoCellAnchor>
  <xdr:twoCellAnchor>
    <xdr:from>
      <xdr:col>1</xdr:col>
      <xdr:colOff>180975</xdr:colOff>
      <xdr:row>130</xdr:row>
      <xdr:rowOff>161925</xdr:rowOff>
    </xdr:from>
    <xdr:to>
      <xdr:col>1</xdr:col>
      <xdr:colOff>866775</xdr:colOff>
      <xdr:row>132</xdr:row>
      <xdr:rowOff>65775</xdr:rowOff>
    </xdr:to>
    <xdr:sp macro="" textlink="">
      <xdr:nvSpPr>
        <xdr:cNvPr id="47" name="Abgerundetes Rechteck 46">
          <a:extLst>
            <a:ext uri="{FF2B5EF4-FFF2-40B4-BE49-F238E27FC236}">
              <a16:creationId xmlns:a16="http://schemas.microsoft.com/office/drawing/2014/main" id="{00000000-0008-0000-0400-00002F000000}"/>
            </a:ext>
          </a:extLst>
        </xdr:cNvPr>
        <xdr:cNvSpPr/>
      </xdr:nvSpPr>
      <xdr:spPr>
        <a:xfrm>
          <a:off x="790575" y="21050250"/>
          <a:ext cx="685800"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clientData/>
  </xdr:twoCellAnchor>
  <xdr:twoCellAnchor>
    <xdr:from>
      <xdr:col>2</xdr:col>
      <xdr:colOff>371475</xdr:colOff>
      <xdr:row>128</xdr:row>
      <xdr:rowOff>85725</xdr:rowOff>
    </xdr:from>
    <xdr:to>
      <xdr:col>3</xdr:col>
      <xdr:colOff>76200</xdr:colOff>
      <xdr:row>129</xdr:row>
      <xdr:rowOff>209550</xdr:rowOff>
    </xdr:to>
    <xdr:sp macro="" textlink="">
      <xdr:nvSpPr>
        <xdr:cNvPr id="48" name="Abgerundetes Rechteck 47">
          <a:extLst>
            <a:ext uri="{FF2B5EF4-FFF2-40B4-BE49-F238E27FC236}">
              <a16:creationId xmlns:a16="http://schemas.microsoft.com/office/drawing/2014/main" id="{00000000-0008-0000-0400-000030000000}"/>
            </a:ext>
          </a:extLst>
        </xdr:cNvPr>
        <xdr:cNvSpPr/>
      </xdr:nvSpPr>
      <xdr:spPr>
        <a:xfrm>
          <a:off x="1924050" y="20535900"/>
          <a:ext cx="419100" cy="3429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b="1">
              <a:solidFill>
                <a:schemeClr val="tx1">
                  <a:lumMod val="75000"/>
                  <a:lumOff val="25000"/>
                </a:schemeClr>
              </a:solidFill>
              <a:latin typeface="Calibri"/>
              <a:ea typeface="+mn-ea"/>
              <a:cs typeface="+mn-cs"/>
            </a:rPr>
            <a:t>→</a:t>
          </a:r>
          <a:endParaRPr lang="de-DE" sz="1400" b="1">
            <a:solidFill>
              <a:schemeClr val="tx1">
                <a:lumMod val="75000"/>
                <a:lumOff val="25000"/>
              </a:schemeClr>
            </a:solidFill>
            <a:latin typeface="+mn-lt"/>
            <a:ea typeface="+mn-ea"/>
            <a:cs typeface="+mn-cs"/>
          </a:endParaRPr>
        </a:p>
      </xdr:txBody>
    </xdr:sp>
    <xdr:clientData/>
  </xdr:twoCellAnchor>
  <xdr:twoCellAnchor>
    <xdr:from>
      <xdr:col>2</xdr:col>
      <xdr:colOff>47625</xdr:colOff>
      <xdr:row>128</xdr:row>
      <xdr:rowOff>171450</xdr:rowOff>
    </xdr:from>
    <xdr:to>
      <xdr:col>2</xdr:col>
      <xdr:colOff>257175</xdr:colOff>
      <xdr:row>129</xdr:row>
      <xdr:rowOff>161925</xdr:rowOff>
    </xdr:to>
    <xdr:sp macro="" textlink="">
      <xdr:nvSpPr>
        <xdr:cNvPr id="19" name="Plus 18">
          <a:extLst>
            <a:ext uri="{FF2B5EF4-FFF2-40B4-BE49-F238E27FC236}">
              <a16:creationId xmlns:a16="http://schemas.microsoft.com/office/drawing/2014/main" id="{00000000-0008-0000-0400-000013000000}"/>
            </a:ext>
          </a:extLst>
        </xdr:cNvPr>
        <xdr:cNvSpPr/>
      </xdr:nvSpPr>
      <xdr:spPr>
        <a:xfrm>
          <a:off x="1600200" y="20621625"/>
          <a:ext cx="209550" cy="209550"/>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47625</xdr:colOff>
      <xdr:row>131</xdr:row>
      <xdr:rowOff>19050</xdr:rowOff>
    </xdr:from>
    <xdr:to>
      <xdr:col>2</xdr:col>
      <xdr:colOff>257175</xdr:colOff>
      <xdr:row>132</xdr:row>
      <xdr:rowOff>8775</xdr:rowOff>
    </xdr:to>
    <xdr:sp macro="" textlink="">
      <xdr:nvSpPr>
        <xdr:cNvPr id="50" name="Plus 49">
          <a:extLst>
            <a:ext uri="{FF2B5EF4-FFF2-40B4-BE49-F238E27FC236}">
              <a16:creationId xmlns:a16="http://schemas.microsoft.com/office/drawing/2014/main" id="{00000000-0008-0000-0400-000032000000}"/>
            </a:ext>
          </a:extLst>
        </xdr:cNvPr>
        <xdr:cNvSpPr/>
      </xdr:nvSpPr>
      <xdr:spPr>
        <a:xfrm>
          <a:off x="1600200" y="21126450"/>
          <a:ext cx="209550" cy="208800"/>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371475</xdr:colOff>
      <xdr:row>130</xdr:row>
      <xdr:rowOff>161925</xdr:rowOff>
    </xdr:from>
    <xdr:to>
      <xdr:col>3</xdr:col>
      <xdr:colOff>76200</xdr:colOff>
      <xdr:row>132</xdr:row>
      <xdr:rowOff>65775</xdr:rowOff>
    </xdr:to>
    <xdr:sp macro="" textlink="">
      <xdr:nvSpPr>
        <xdr:cNvPr id="51" name="Abgerundetes Rechteck 50">
          <a:extLst>
            <a:ext uri="{FF2B5EF4-FFF2-40B4-BE49-F238E27FC236}">
              <a16:creationId xmlns:a16="http://schemas.microsoft.com/office/drawing/2014/main" id="{00000000-0008-0000-0400-000033000000}"/>
            </a:ext>
          </a:extLst>
        </xdr:cNvPr>
        <xdr:cNvSpPr/>
      </xdr:nvSpPr>
      <xdr:spPr>
        <a:xfrm>
          <a:off x="1924050" y="21050250"/>
          <a:ext cx="419100"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b="1">
              <a:solidFill>
                <a:schemeClr val="tx1">
                  <a:lumMod val="75000"/>
                  <a:lumOff val="25000"/>
                </a:schemeClr>
              </a:solidFill>
              <a:latin typeface="Calibri"/>
              <a:ea typeface="+mn-ea"/>
              <a:cs typeface="+mn-cs"/>
            </a:rPr>
            <a:t>↓</a:t>
          </a:r>
          <a:endParaRPr lang="de-DE" sz="1400" b="1">
            <a:solidFill>
              <a:schemeClr val="tx1">
                <a:lumMod val="75000"/>
                <a:lumOff val="25000"/>
              </a:schemeClr>
            </a:solidFill>
            <a:latin typeface="+mn-lt"/>
            <a:ea typeface="+mn-ea"/>
            <a:cs typeface="+mn-cs"/>
          </a:endParaRPr>
        </a:p>
      </xdr:txBody>
    </xdr:sp>
    <xdr:clientData/>
  </xdr:twoCellAnchor>
  <xdr:twoCellAnchor>
    <xdr:from>
      <xdr:col>0</xdr:col>
      <xdr:colOff>76200</xdr:colOff>
      <xdr:row>157</xdr:row>
      <xdr:rowOff>19049</xdr:rowOff>
    </xdr:from>
    <xdr:to>
      <xdr:col>0</xdr:col>
      <xdr:colOff>561975</xdr:colOff>
      <xdr:row>159</xdr:row>
      <xdr:rowOff>76198</xdr:rowOff>
    </xdr:to>
    <xdr:sp macro="" textlink="">
      <xdr:nvSpPr>
        <xdr:cNvPr id="54" name="Nach rechts gekrümmter Pfeil 53">
          <a:extLst>
            <a:ext uri="{FF2B5EF4-FFF2-40B4-BE49-F238E27FC236}">
              <a16:creationId xmlns:a16="http://schemas.microsoft.com/office/drawing/2014/main" id="{00000000-0008-0000-0400-000036000000}"/>
            </a:ext>
          </a:extLst>
        </xdr:cNvPr>
        <xdr:cNvSpPr/>
      </xdr:nvSpPr>
      <xdr:spPr>
        <a:xfrm>
          <a:off x="76200" y="13792199"/>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4</xdr:col>
      <xdr:colOff>28575</xdr:colOff>
      <xdr:row>160</xdr:row>
      <xdr:rowOff>152400</xdr:rowOff>
    </xdr:from>
    <xdr:to>
      <xdr:col>4</xdr:col>
      <xdr:colOff>533400</xdr:colOff>
      <xdr:row>162</xdr:row>
      <xdr:rowOff>56250</xdr:rowOff>
    </xdr:to>
    <xdr:sp macro="" textlink="">
      <xdr:nvSpPr>
        <xdr:cNvPr id="55" name="Abgerundetes Rechteck 54">
          <a:extLst>
            <a:ext uri="{FF2B5EF4-FFF2-40B4-BE49-F238E27FC236}">
              <a16:creationId xmlns:a16="http://schemas.microsoft.com/office/drawing/2014/main" id="{00000000-0008-0000-0400-000037000000}"/>
            </a:ext>
          </a:extLst>
        </xdr:cNvPr>
        <xdr:cNvSpPr/>
      </xdr:nvSpPr>
      <xdr:spPr>
        <a:xfrm>
          <a:off x="3009900" y="27717750"/>
          <a:ext cx="504825"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400">
              <a:solidFill>
                <a:schemeClr val="tx1">
                  <a:lumMod val="75000"/>
                  <a:lumOff val="25000"/>
                </a:schemeClr>
              </a:solidFill>
            </a:rPr>
            <a:t>F5</a:t>
          </a:r>
        </a:p>
      </xdr:txBody>
    </xdr:sp>
    <xdr:clientData/>
  </xdr:twoCellAnchor>
  <xdr:twoCellAnchor>
    <xdr:from>
      <xdr:col>7</xdr:col>
      <xdr:colOff>57150</xdr:colOff>
      <xdr:row>159</xdr:row>
      <xdr:rowOff>104775</xdr:rowOff>
    </xdr:from>
    <xdr:to>
      <xdr:col>7</xdr:col>
      <xdr:colOff>514350</xdr:colOff>
      <xdr:row>159</xdr:row>
      <xdr:rowOff>104775</xdr:rowOff>
    </xdr:to>
    <xdr:cxnSp macro="">
      <xdr:nvCxnSpPr>
        <xdr:cNvPr id="23" name="Gerade Verbindung mit Pfeil 22">
          <a:extLst>
            <a:ext uri="{FF2B5EF4-FFF2-40B4-BE49-F238E27FC236}">
              <a16:creationId xmlns:a16="http://schemas.microsoft.com/office/drawing/2014/main" id="{00000000-0008-0000-0400-000017000000}"/>
            </a:ext>
          </a:extLst>
        </xdr:cNvPr>
        <xdr:cNvCxnSpPr/>
      </xdr:nvCxnSpPr>
      <xdr:spPr>
        <a:xfrm>
          <a:off x="5076825" y="27451050"/>
          <a:ext cx="457200" cy="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66675</xdr:colOff>
      <xdr:row>177</xdr:row>
      <xdr:rowOff>104775</xdr:rowOff>
    </xdr:from>
    <xdr:to>
      <xdr:col>7</xdr:col>
      <xdr:colOff>523875</xdr:colOff>
      <xdr:row>177</xdr:row>
      <xdr:rowOff>104775</xdr:rowOff>
    </xdr:to>
    <xdr:cxnSp macro="">
      <xdr:nvCxnSpPr>
        <xdr:cNvPr id="61" name="Gerade Verbindung mit Pfeil 60">
          <a:extLst>
            <a:ext uri="{FF2B5EF4-FFF2-40B4-BE49-F238E27FC236}">
              <a16:creationId xmlns:a16="http://schemas.microsoft.com/office/drawing/2014/main" id="{00000000-0008-0000-0400-00003D000000}"/>
            </a:ext>
          </a:extLst>
        </xdr:cNvPr>
        <xdr:cNvCxnSpPr/>
      </xdr:nvCxnSpPr>
      <xdr:spPr>
        <a:xfrm>
          <a:off x="5086350" y="31394400"/>
          <a:ext cx="457200" cy="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76200</xdr:colOff>
      <xdr:row>201</xdr:row>
      <xdr:rowOff>19049</xdr:rowOff>
    </xdr:from>
    <xdr:to>
      <xdr:col>0</xdr:col>
      <xdr:colOff>561975</xdr:colOff>
      <xdr:row>203</xdr:row>
      <xdr:rowOff>0</xdr:rowOff>
    </xdr:to>
    <xdr:sp macro="" textlink="">
      <xdr:nvSpPr>
        <xdr:cNvPr id="63" name="Nach rechts gekrümmter Pfeil 62">
          <a:extLst>
            <a:ext uri="{FF2B5EF4-FFF2-40B4-BE49-F238E27FC236}">
              <a16:creationId xmlns:a16="http://schemas.microsoft.com/office/drawing/2014/main" id="{00000000-0008-0000-0400-00003F000000}"/>
            </a:ext>
          </a:extLst>
        </xdr:cNvPr>
        <xdr:cNvSpPr/>
      </xdr:nvSpPr>
      <xdr:spPr>
        <a:xfrm>
          <a:off x="76200" y="187166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1</xdr:col>
      <xdr:colOff>180975</xdr:colOff>
      <xdr:row>205</xdr:row>
      <xdr:rowOff>44938</xdr:rowOff>
    </xdr:from>
    <xdr:to>
      <xdr:col>4</xdr:col>
      <xdr:colOff>123825</xdr:colOff>
      <xdr:row>206</xdr:row>
      <xdr:rowOff>178289</xdr:rowOff>
    </xdr:to>
    <xdr:grpSp>
      <xdr:nvGrpSpPr>
        <xdr:cNvPr id="3" name="Gruppieren 2">
          <a:extLst>
            <a:ext uri="{FF2B5EF4-FFF2-40B4-BE49-F238E27FC236}">
              <a16:creationId xmlns:a16="http://schemas.microsoft.com/office/drawing/2014/main" id="{00000000-0008-0000-0400-000003000000}"/>
            </a:ext>
          </a:extLst>
        </xdr:cNvPr>
        <xdr:cNvGrpSpPr/>
      </xdr:nvGrpSpPr>
      <xdr:grpSpPr>
        <a:xfrm>
          <a:off x="790575" y="42193063"/>
          <a:ext cx="2314575" cy="352426"/>
          <a:chOff x="810703" y="35603012"/>
          <a:chExt cx="2401379" cy="349011"/>
        </a:xfrm>
      </xdr:grpSpPr>
      <xdr:sp macro="" textlink="">
        <xdr:nvSpPr>
          <xdr:cNvPr id="64" name="Abgerundetes Rechteck 63">
            <a:extLst>
              <a:ext uri="{FF2B5EF4-FFF2-40B4-BE49-F238E27FC236}">
                <a16:creationId xmlns:a16="http://schemas.microsoft.com/office/drawing/2014/main" id="{00000000-0008-0000-0400-000040000000}"/>
              </a:ext>
            </a:extLst>
          </xdr:cNvPr>
          <xdr:cNvSpPr/>
        </xdr:nvSpPr>
        <xdr:spPr>
          <a:xfrm>
            <a:off x="810703" y="35612537"/>
            <a:ext cx="685800" cy="339486"/>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sp macro="" textlink="">
        <xdr:nvSpPr>
          <xdr:cNvPr id="66" name="Abgerundetes Rechteck 65">
            <a:extLst>
              <a:ext uri="{FF2B5EF4-FFF2-40B4-BE49-F238E27FC236}">
                <a16:creationId xmlns:a16="http://schemas.microsoft.com/office/drawing/2014/main" id="{00000000-0008-0000-0400-000042000000}"/>
              </a:ext>
            </a:extLst>
          </xdr:cNvPr>
          <xdr:cNvSpPr/>
        </xdr:nvSpPr>
        <xdr:spPr>
          <a:xfrm>
            <a:off x="2765485" y="35603012"/>
            <a:ext cx="446597" cy="339486"/>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b="1">
                <a:solidFill>
                  <a:schemeClr val="tx1">
                    <a:lumMod val="75000"/>
                    <a:lumOff val="25000"/>
                  </a:schemeClr>
                </a:solidFill>
                <a:latin typeface="Calibri"/>
                <a:ea typeface="+mn-ea"/>
                <a:cs typeface="+mn-cs"/>
              </a:rPr>
              <a:t>→</a:t>
            </a:r>
            <a:endParaRPr lang="de-DE" sz="1400" b="1">
              <a:solidFill>
                <a:schemeClr val="tx1">
                  <a:lumMod val="75000"/>
                  <a:lumOff val="25000"/>
                </a:schemeClr>
              </a:solidFill>
              <a:latin typeface="+mn-lt"/>
              <a:ea typeface="+mn-ea"/>
              <a:cs typeface="+mn-cs"/>
            </a:endParaRPr>
          </a:p>
        </xdr:txBody>
      </xdr:sp>
      <xdr:sp macro="" textlink="">
        <xdr:nvSpPr>
          <xdr:cNvPr id="67" name="Plus 66">
            <a:extLst>
              <a:ext uri="{FF2B5EF4-FFF2-40B4-BE49-F238E27FC236}">
                <a16:creationId xmlns:a16="http://schemas.microsoft.com/office/drawing/2014/main" id="{00000000-0008-0000-0400-000043000000}"/>
              </a:ext>
            </a:extLst>
          </xdr:cNvPr>
          <xdr:cNvSpPr/>
        </xdr:nvSpPr>
        <xdr:spPr>
          <a:xfrm>
            <a:off x="2479735" y="35688737"/>
            <a:ext cx="209550" cy="206136"/>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6" name="Gruppieren 25">
            <a:extLst>
              <a:ext uri="{FF2B5EF4-FFF2-40B4-BE49-F238E27FC236}">
                <a16:creationId xmlns:a16="http://schemas.microsoft.com/office/drawing/2014/main" id="{00000000-0008-0000-0400-00001A000000}"/>
              </a:ext>
            </a:extLst>
          </xdr:cNvPr>
          <xdr:cNvGrpSpPr/>
        </xdr:nvGrpSpPr>
        <xdr:grpSpPr>
          <a:xfrm>
            <a:off x="1842638" y="35612537"/>
            <a:ext cx="589472" cy="338586"/>
            <a:chOff x="1743075" y="37252275"/>
            <a:chExt cx="561975" cy="342000"/>
          </a:xfrm>
        </xdr:grpSpPr>
        <xdr:sp macro="" textlink="">
          <xdr:nvSpPr>
            <xdr:cNvPr id="70" name="Abgerundetes Rechteck 69">
              <a:extLst>
                <a:ext uri="{FF2B5EF4-FFF2-40B4-BE49-F238E27FC236}">
                  <a16:creationId xmlns:a16="http://schemas.microsoft.com/office/drawing/2014/main" id="{00000000-0008-0000-0400-000046000000}"/>
                </a:ext>
              </a:extLst>
            </xdr:cNvPr>
            <xdr:cNvSpPr/>
          </xdr:nvSpPr>
          <xdr:spPr>
            <a:xfrm>
              <a:off x="1743075" y="37252275"/>
              <a:ext cx="561975"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de-DE" sz="1400">
                <a:solidFill>
                  <a:schemeClr val="tx1">
                    <a:lumMod val="75000"/>
                    <a:lumOff val="25000"/>
                  </a:schemeClr>
                </a:solidFill>
                <a:latin typeface="+mn-lt"/>
                <a:ea typeface="+mn-ea"/>
                <a:cs typeface="+mn-cs"/>
              </a:endParaRPr>
            </a:p>
          </xdr:txBody>
        </xdr:sp>
        <xdr:sp macro="" textlink="">
          <xdr:nvSpPr>
            <xdr:cNvPr id="25" name="Pfeil nach oben 24">
              <a:extLst>
                <a:ext uri="{FF2B5EF4-FFF2-40B4-BE49-F238E27FC236}">
                  <a16:creationId xmlns:a16="http://schemas.microsoft.com/office/drawing/2014/main" id="{00000000-0008-0000-0400-000019000000}"/>
                </a:ext>
              </a:extLst>
            </xdr:cNvPr>
            <xdr:cNvSpPr/>
          </xdr:nvSpPr>
          <xdr:spPr>
            <a:xfrm>
              <a:off x="1952625" y="37328474"/>
              <a:ext cx="180975" cy="190501"/>
            </a:xfrm>
            <a:prstGeom prst="upArrow">
              <a:avLst/>
            </a:prstGeom>
            <a:no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sp macro="" textlink="">
        <xdr:nvSpPr>
          <xdr:cNvPr id="73" name="Plus 72">
            <a:extLst>
              <a:ext uri="{FF2B5EF4-FFF2-40B4-BE49-F238E27FC236}">
                <a16:creationId xmlns:a16="http://schemas.microsoft.com/office/drawing/2014/main" id="{00000000-0008-0000-0400-000049000000}"/>
              </a:ext>
            </a:extLst>
          </xdr:cNvPr>
          <xdr:cNvSpPr/>
        </xdr:nvSpPr>
        <xdr:spPr>
          <a:xfrm>
            <a:off x="1604513" y="35679212"/>
            <a:ext cx="209550" cy="206136"/>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editAs="oneCell">
    <xdr:from>
      <xdr:col>5</xdr:col>
      <xdr:colOff>666750</xdr:colOff>
      <xdr:row>209</xdr:row>
      <xdr:rowOff>123825</xdr:rowOff>
    </xdr:from>
    <xdr:to>
      <xdr:col>10</xdr:col>
      <xdr:colOff>454768</xdr:colOff>
      <xdr:row>211</xdr:row>
      <xdr:rowOff>114300</xdr:rowOff>
    </xdr:to>
    <xdr:pic>
      <xdr:nvPicPr>
        <xdr:cNvPr id="27" name="Grafik 26">
          <a:extLst>
            <a:ext uri="{FF2B5EF4-FFF2-40B4-BE49-F238E27FC236}">
              <a16:creationId xmlns:a16="http://schemas.microsoft.com/office/drawing/2014/main" id="{00000000-0008-0000-0400-00001B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a:ext>
          </a:extLst>
        </a:blip>
        <a:srcRect b="-2174"/>
        <a:stretch/>
      </xdr:blipFill>
      <xdr:spPr>
        <a:xfrm>
          <a:off x="4362450" y="37871400"/>
          <a:ext cx="2940793" cy="428625"/>
        </a:xfrm>
        <a:prstGeom prst="rect">
          <a:avLst/>
        </a:prstGeom>
        <a:ln>
          <a:solidFill>
            <a:schemeClr val="tx1">
              <a:lumMod val="65000"/>
              <a:lumOff val="35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214</xdr:row>
      <xdr:rowOff>19049</xdr:rowOff>
    </xdr:from>
    <xdr:to>
      <xdr:col>0</xdr:col>
      <xdr:colOff>561975</xdr:colOff>
      <xdr:row>216</xdr:row>
      <xdr:rowOff>0</xdr:rowOff>
    </xdr:to>
    <xdr:sp macro="" textlink="">
      <xdr:nvSpPr>
        <xdr:cNvPr id="75" name="Nach rechts gekrümmter Pfeil 74">
          <a:extLst>
            <a:ext uri="{FF2B5EF4-FFF2-40B4-BE49-F238E27FC236}">
              <a16:creationId xmlns:a16="http://schemas.microsoft.com/office/drawing/2014/main" id="{00000000-0008-0000-0400-00004B000000}"/>
            </a:ext>
          </a:extLst>
        </xdr:cNvPr>
        <xdr:cNvSpPr/>
      </xdr:nvSpPr>
      <xdr:spPr>
        <a:xfrm>
          <a:off x="76200" y="360140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1</xdr:col>
      <xdr:colOff>180975</xdr:colOff>
      <xdr:row>219</xdr:row>
      <xdr:rowOff>5939</xdr:rowOff>
    </xdr:from>
    <xdr:to>
      <xdr:col>4</xdr:col>
      <xdr:colOff>123825</xdr:colOff>
      <xdr:row>220</xdr:row>
      <xdr:rowOff>139290</xdr:rowOff>
    </xdr:to>
    <xdr:grpSp>
      <xdr:nvGrpSpPr>
        <xdr:cNvPr id="4" name="Gruppieren 3">
          <a:extLst>
            <a:ext uri="{FF2B5EF4-FFF2-40B4-BE49-F238E27FC236}">
              <a16:creationId xmlns:a16="http://schemas.microsoft.com/office/drawing/2014/main" id="{00000000-0008-0000-0400-000004000000}"/>
            </a:ext>
          </a:extLst>
        </xdr:cNvPr>
        <xdr:cNvGrpSpPr/>
      </xdr:nvGrpSpPr>
      <xdr:grpSpPr>
        <a:xfrm>
          <a:off x="790575" y="45221114"/>
          <a:ext cx="2314575" cy="352426"/>
          <a:chOff x="810703" y="38397072"/>
          <a:chExt cx="2401379" cy="349011"/>
        </a:xfrm>
      </xdr:grpSpPr>
      <xdr:sp macro="" textlink="">
        <xdr:nvSpPr>
          <xdr:cNvPr id="76" name="Abgerundetes Rechteck 75">
            <a:extLst>
              <a:ext uri="{FF2B5EF4-FFF2-40B4-BE49-F238E27FC236}">
                <a16:creationId xmlns:a16="http://schemas.microsoft.com/office/drawing/2014/main" id="{00000000-0008-0000-0400-00004C000000}"/>
              </a:ext>
            </a:extLst>
          </xdr:cNvPr>
          <xdr:cNvSpPr/>
        </xdr:nvSpPr>
        <xdr:spPr>
          <a:xfrm>
            <a:off x="810703" y="38406597"/>
            <a:ext cx="685800" cy="339486"/>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sp macro="" textlink="">
        <xdr:nvSpPr>
          <xdr:cNvPr id="77" name="Abgerundetes Rechteck 76">
            <a:extLst>
              <a:ext uri="{FF2B5EF4-FFF2-40B4-BE49-F238E27FC236}">
                <a16:creationId xmlns:a16="http://schemas.microsoft.com/office/drawing/2014/main" id="{00000000-0008-0000-0400-00004D000000}"/>
              </a:ext>
            </a:extLst>
          </xdr:cNvPr>
          <xdr:cNvSpPr/>
        </xdr:nvSpPr>
        <xdr:spPr>
          <a:xfrm>
            <a:off x="2765485" y="38397072"/>
            <a:ext cx="446597" cy="339486"/>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b="1">
                <a:solidFill>
                  <a:schemeClr val="tx1">
                    <a:lumMod val="75000"/>
                    <a:lumOff val="25000"/>
                  </a:schemeClr>
                </a:solidFill>
                <a:latin typeface="Calibri"/>
                <a:ea typeface="+mn-ea"/>
                <a:cs typeface="+mn-cs"/>
              </a:rPr>
              <a:t>↓</a:t>
            </a:r>
            <a:endParaRPr lang="de-DE" sz="1400" b="1">
              <a:solidFill>
                <a:schemeClr val="tx1">
                  <a:lumMod val="75000"/>
                  <a:lumOff val="25000"/>
                </a:schemeClr>
              </a:solidFill>
              <a:latin typeface="+mn-lt"/>
              <a:ea typeface="+mn-ea"/>
              <a:cs typeface="+mn-cs"/>
            </a:endParaRPr>
          </a:p>
        </xdr:txBody>
      </xdr:sp>
      <xdr:sp macro="" textlink="">
        <xdr:nvSpPr>
          <xdr:cNvPr id="78" name="Plus 77">
            <a:extLst>
              <a:ext uri="{FF2B5EF4-FFF2-40B4-BE49-F238E27FC236}">
                <a16:creationId xmlns:a16="http://schemas.microsoft.com/office/drawing/2014/main" id="{00000000-0008-0000-0400-00004E000000}"/>
              </a:ext>
            </a:extLst>
          </xdr:cNvPr>
          <xdr:cNvSpPr/>
        </xdr:nvSpPr>
        <xdr:spPr>
          <a:xfrm>
            <a:off x="2479735" y="38482797"/>
            <a:ext cx="209550" cy="206136"/>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79" name="Gruppieren 78">
            <a:extLst>
              <a:ext uri="{FF2B5EF4-FFF2-40B4-BE49-F238E27FC236}">
                <a16:creationId xmlns:a16="http://schemas.microsoft.com/office/drawing/2014/main" id="{00000000-0008-0000-0400-00004F000000}"/>
              </a:ext>
            </a:extLst>
          </xdr:cNvPr>
          <xdr:cNvGrpSpPr/>
        </xdr:nvGrpSpPr>
        <xdr:grpSpPr>
          <a:xfrm>
            <a:off x="1842638" y="38406597"/>
            <a:ext cx="589472" cy="338586"/>
            <a:chOff x="1743075" y="37252275"/>
            <a:chExt cx="561975" cy="342000"/>
          </a:xfrm>
        </xdr:grpSpPr>
        <xdr:sp macro="" textlink="">
          <xdr:nvSpPr>
            <xdr:cNvPr id="80" name="Abgerundetes Rechteck 79">
              <a:extLst>
                <a:ext uri="{FF2B5EF4-FFF2-40B4-BE49-F238E27FC236}">
                  <a16:creationId xmlns:a16="http://schemas.microsoft.com/office/drawing/2014/main" id="{00000000-0008-0000-0400-000050000000}"/>
                </a:ext>
              </a:extLst>
            </xdr:cNvPr>
            <xdr:cNvSpPr/>
          </xdr:nvSpPr>
          <xdr:spPr>
            <a:xfrm>
              <a:off x="1743075" y="37252275"/>
              <a:ext cx="561975"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de-DE" sz="1400">
                <a:solidFill>
                  <a:schemeClr val="tx1">
                    <a:lumMod val="75000"/>
                    <a:lumOff val="25000"/>
                  </a:schemeClr>
                </a:solidFill>
                <a:latin typeface="+mn-lt"/>
                <a:ea typeface="+mn-ea"/>
                <a:cs typeface="+mn-cs"/>
              </a:endParaRPr>
            </a:p>
          </xdr:txBody>
        </xdr:sp>
        <xdr:sp macro="" textlink="">
          <xdr:nvSpPr>
            <xdr:cNvPr id="81" name="Pfeil nach oben 80">
              <a:extLst>
                <a:ext uri="{FF2B5EF4-FFF2-40B4-BE49-F238E27FC236}">
                  <a16:creationId xmlns:a16="http://schemas.microsoft.com/office/drawing/2014/main" id="{00000000-0008-0000-0400-000051000000}"/>
                </a:ext>
              </a:extLst>
            </xdr:cNvPr>
            <xdr:cNvSpPr/>
          </xdr:nvSpPr>
          <xdr:spPr>
            <a:xfrm>
              <a:off x="1952625" y="37328474"/>
              <a:ext cx="180975" cy="190501"/>
            </a:xfrm>
            <a:prstGeom prst="upArrow">
              <a:avLst/>
            </a:prstGeom>
            <a:no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sp macro="" textlink="">
        <xdr:nvSpPr>
          <xdr:cNvPr id="82" name="Plus 81">
            <a:extLst>
              <a:ext uri="{FF2B5EF4-FFF2-40B4-BE49-F238E27FC236}">
                <a16:creationId xmlns:a16="http://schemas.microsoft.com/office/drawing/2014/main" id="{00000000-0008-0000-0400-000052000000}"/>
              </a:ext>
            </a:extLst>
          </xdr:cNvPr>
          <xdr:cNvSpPr/>
        </xdr:nvSpPr>
        <xdr:spPr>
          <a:xfrm>
            <a:off x="1604513" y="38473272"/>
            <a:ext cx="209550" cy="206136"/>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editAs="oneCell">
    <xdr:from>
      <xdr:col>6</xdr:col>
      <xdr:colOff>400050</xdr:colOff>
      <xdr:row>222</xdr:row>
      <xdr:rowOff>180974</xdr:rowOff>
    </xdr:from>
    <xdr:to>
      <xdr:col>8</xdr:col>
      <xdr:colOff>161925</xdr:colOff>
      <xdr:row>227</xdr:row>
      <xdr:rowOff>100342</xdr:rowOff>
    </xdr:to>
    <xdr:pic>
      <xdr:nvPicPr>
        <xdr:cNvPr id="29" name="Grafik 28">
          <a:extLst>
            <a:ext uri="{FF2B5EF4-FFF2-40B4-BE49-F238E27FC236}">
              <a16:creationId xmlns:a16="http://schemas.microsoft.com/office/drawing/2014/main" id="{00000000-0008-0000-0400-00001D000000}"/>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4810125" y="41652824"/>
          <a:ext cx="981075" cy="1014743"/>
        </a:xfrm>
        <a:prstGeom prst="rect">
          <a:avLst/>
        </a:prstGeom>
        <a:effectLst>
          <a:outerShdw blurRad="50800" dist="38100" dir="2700000" algn="tl" rotWithShape="0">
            <a:prstClr val="black">
              <a:alpha val="40000"/>
            </a:prstClr>
          </a:outerShdw>
        </a:effectLst>
      </xdr:spPr>
    </xdr:pic>
    <xdr:clientData/>
  </xdr:twoCellAnchor>
  <xdr:twoCellAnchor>
    <xdr:from>
      <xdr:col>4</xdr:col>
      <xdr:colOff>704850</xdr:colOff>
      <xdr:row>203</xdr:row>
      <xdr:rowOff>190500</xdr:rowOff>
    </xdr:from>
    <xdr:to>
      <xdr:col>5</xdr:col>
      <xdr:colOff>666750</xdr:colOff>
      <xdr:row>206</xdr:row>
      <xdr:rowOff>104775</xdr:rowOff>
    </xdr:to>
    <xdr:cxnSp macro="">
      <xdr:nvCxnSpPr>
        <xdr:cNvPr id="85" name="Gerade Verbindung mit Pfeil 84">
          <a:extLst>
            <a:ext uri="{FF2B5EF4-FFF2-40B4-BE49-F238E27FC236}">
              <a16:creationId xmlns:a16="http://schemas.microsoft.com/office/drawing/2014/main" id="{00000000-0008-0000-0400-000055000000}"/>
            </a:ext>
          </a:extLst>
        </xdr:cNvPr>
        <xdr:cNvCxnSpPr/>
      </xdr:nvCxnSpPr>
      <xdr:spPr>
        <a:xfrm>
          <a:off x="3686175" y="37280850"/>
          <a:ext cx="676275" cy="57150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28575</xdr:colOff>
      <xdr:row>216</xdr:row>
      <xdr:rowOff>106573</xdr:rowOff>
    </xdr:from>
    <xdr:to>
      <xdr:col>6</xdr:col>
      <xdr:colOff>595223</xdr:colOff>
      <xdr:row>216</xdr:row>
      <xdr:rowOff>106573</xdr:rowOff>
    </xdr:to>
    <xdr:cxnSp macro="">
      <xdr:nvCxnSpPr>
        <xdr:cNvPr id="87" name="Gerade Verbindung mit Pfeil 86">
          <a:extLst>
            <a:ext uri="{FF2B5EF4-FFF2-40B4-BE49-F238E27FC236}">
              <a16:creationId xmlns:a16="http://schemas.microsoft.com/office/drawing/2014/main" id="{00000000-0008-0000-0400-000057000000}"/>
            </a:ext>
          </a:extLst>
        </xdr:cNvPr>
        <xdr:cNvCxnSpPr/>
      </xdr:nvCxnSpPr>
      <xdr:spPr>
        <a:xfrm>
          <a:off x="3858703" y="43989147"/>
          <a:ext cx="1308520" cy="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76200</xdr:colOff>
      <xdr:row>230</xdr:row>
      <xdr:rowOff>19049</xdr:rowOff>
    </xdr:from>
    <xdr:to>
      <xdr:col>0</xdr:col>
      <xdr:colOff>561975</xdr:colOff>
      <xdr:row>232</xdr:row>
      <xdr:rowOff>0</xdr:rowOff>
    </xdr:to>
    <xdr:sp macro="" textlink="">
      <xdr:nvSpPr>
        <xdr:cNvPr id="90" name="Nach rechts gekrümmter Pfeil 89">
          <a:extLst>
            <a:ext uri="{FF2B5EF4-FFF2-40B4-BE49-F238E27FC236}">
              <a16:creationId xmlns:a16="http://schemas.microsoft.com/office/drawing/2014/main" id="{00000000-0008-0000-0400-00005A000000}"/>
            </a:ext>
          </a:extLst>
        </xdr:cNvPr>
        <xdr:cNvSpPr/>
      </xdr:nvSpPr>
      <xdr:spPr>
        <a:xfrm>
          <a:off x="76200" y="3973829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1</xdr:col>
      <xdr:colOff>180975</xdr:colOff>
      <xdr:row>234</xdr:row>
      <xdr:rowOff>197338</xdr:rowOff>
    </xdr:from>
    <xdr:to>
      <xdr:col>2</xdr:col>
      <xdr:colOff>657226</xdr:colOff>
      <xdr:row>236</xdr:row>
      <xdr:rowOff>102089</xdr:rowOff>
    </xdr:to>
    <xdr:grpSp>
      <xdr:nvGrpSpPr>
        <xdr:cNvPr id="6" name="Gruppieren 5">
          <a:extLst>
            <a:ext uri="{FF2B5EF4-FFF2-40B4-BE49-F238E27FC236}">
              <a16:creationId xmlns:a16="http://schemas.microsoft.com/office/drawing/2014/main" id="{00000000-0008-0000-0400-000006000000}"/>
            </a:ext>
          </a:extLst>
        </xdr:cNvPr>
        <xdr:cNvGrpSpPr/>
      </xdr:nvGrpSpPr>
      <xdr:grpSpPr>
        <a:xfrm>
          <a:off x="790575" y="48698638"/>
          <a:ext cx="1419226" cy="342901"/>
          <a:chOff x="810703" y="41857163"/>
          <a:chExt cx="1451036" cy="339486"/>
        </a:xfrm>
      </xdr:grpSpPr>
      <xdr:sp macro="" textlink="">
        <xdr:nvSpPr>
          <xdr:cNvPr id="91" name="Abgerundetes Rechteck 90">
            <a:extLst>
              <a:ext uri="{FF2B5EF4-FFF2-40B4-BE49-F238E27FC236}">
                <a16:creationId xmlns:a16="http://schemas.microsoft.com/office/drawing/2014/main" id="{00000000-0008-0000-0400-00005B000000}"/>
              </a:ext>
            </a:extLst>
          </xdr:cNvPr>
          <xdr:cNvSpPr/>
        </xdr:nvSpPr>
        <xdr:spPr>
          <a:xfrm>
            <a:off x="810703" y="41857163"/>
            <a:ext cx="685800" cy="339486"/>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sp macro="" textlink="">
        <xdr:nvSpPr>
          <xdr:cNvPr id="95" name="Abgerundetes Rechteck 94">
            <a:extLst>
              <a:ext uri="{FF2B5EF4-FFF2-40B4-BE49-F238E27FC236}">
                <a16:creationId xmlns:a16="http://schemas.microsoft.com/office/drawing/2014/main" id="{00000000-0008-0000-0400-00005F000000}"/>
              </a:ext>
            </a:extLst>
          </xdr:cNvPr>
          <xdr:cNvSpPr/>
        </xdr:nvSpPr>
        <xdr:spPr>
          <a:xfrm>
            <a:off x="1880739" y="41857163"/>
            <a:ext cx="381000" cy="338586"/>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A</a:t>
            </a:r>
          </a:p>
        </xdr:txBody>
      </xdr:sp>
      <xdr:sp macro="" textlink="">
        <xdr:nvSpPr>
          <xdr:cNvPr id="97" name="Plus 96">
            <a:extLst>
              <a:ext uri="{FF2B5EF4-FFF2-40B4-BE49-F238E27FC236}">
                <a16:creationId xmlns:a16="http://schemas.microsoft.com/office/drawing/2014/main" id="{00000000-0008-0000-0400-000061000000}"/>
              </a:ext>
            </a:extLst>
          </xdr:cNvPr>
          <xdr:cNvSpPr/>
        </xdr:nvSpPr>
        <xdr:spPr>
          <a:xfrm>
            <a:off x="1604513" y="41923838"/>
            <a:ext cx="209550" cy="206136"/>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editAs="oneCell">
    <xdr:from>
      <xdr:col>6</xdr:col>
      <xdr:colOff>104775</xdr:colOff>
      <xdr:row>239</xdr:row>
      <xdr:rowOff>9525</xdr:rowOff>
    </xdr:from>
    <xdr:to>
      <xdr:col>10</xdr:col>
      <xdr:colOff>352425</xdr:colOff>
      <xdr:row>243</xdr:row>
      <xdr:rowOff>95249</xdr:rowOff>
    </xdr:to>
    <xdr:pic>
      <xdr:nvPicPr>
        <xdr:cNvPr id="59" name="Grafik 58">
          <a:extLst>
            <a:ext uri="{FF2B5EF4-FFF2-40B4-BE49-F238E27FC236}">
              <a16:creationId xmlns:a16="http://schemas.microsoft.com/office/drawing/2014/main" id="{00000000-0008-0000-0400-00003B000000}"/>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514850" y="45205650"/>
          <a:ext cx="2686050" cy="962025"/>
        </a:xfrm>
        <a:prstGeom prst="rect">
          <a:avLst/>
        </a:prstGeom>
        <a:ln>
          <a:solidFill>
            <a:schemeClr val="tx1">
              <a:lumMod val="65000"/>
              <a:lumOff val="35000"/>
            </a:schemeClr>
          </a:solidFill>
        </a:ln>
        <a:effectLst>
          <a:outerShdw blurRad="50800" dist="38100" dir="2700000" algn="tl" rotWithShape="0">
            <a:prstClr val="black">
              <a:alpha val="40000"/>
            </a:prstClr>
          </a:outerShdw>
        </a:effectLst>
      </xdr:spPr>
    </xdr:pic>
    <xdr:clientData/>
  </xdr:twoCellAnchor>
  <xdr:twoCellAnchor>
    <xdr:from>
      <xdr:col>4</xdr:col>
      <xdr:colOff>581025</xdr:colOff>
      <xdr:row>233</xdr:row>
      <xdr:rowOff>0</xdr:rowOff>
    </xdr:from>
    <xdr:to>
      <xdr:col>5</xdr:col>
      <xdr:colOff>600075</xdr:colOff>
      <xdr:row>233</xdr:row>
      <xdr:rowOff>0</xdr:rowOff>
    </xdr:to>
    <xdr:cxnSp macro="">
      <xdr:nvCxnSpPr>
        <xdr:cNvPr id="101" name="Gerade Verbindung mit Pfeil 100">
          <a:extLst>
            <a:ext uri="{FF2B5EF4-FFF2-40B4-BE49-F238E27FC236}">
              <a16:creationId xmlns:a16="http://schemas.microsoft.com/office/drawing/2014/main" id="{00000000-0008-0000-0400-000065000000}"/>
            </a:ext>
          </a:extLst>
        </xdr:cNvPr>
        <xdr:cNvCxnSpPr/>
      </xdr:nvCxnSpPr>
      <xdr:spPr>
        <a:xfrm>
          <a:off x="3562350" y="43662600"/>
          <a:ext cx="733425" cy="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76200</xdr:colOff>
      <xdr:row>258</xdr:row>
      <xdr:rowOff>19049</xdr:rowOff>
    </xdr:from>
    <xdr:to>
      <xdr:col>0</xdr:col>
      <xdr:colOff>561975</xdr:colOff>
      <xdr:row>260</xdr:row>
      <xdr:rowOff>0</xdr:rowOff>
    </xdr:to>
    <xdr:sp macro="" textlink="">
      <xdr:nvSpPr>
        <xdr:cNvPr id="104" name="Nach rechts gekrümmter Pfeil 103">
          <a:extLst>
            <a:ext uri="{FF2B5EF4-FFF2-40B4-BE49-F238E27FC236}">
              <a16:creationId xmlns:a16="http://schemas.microsoft.com/office/drawing/2014/main" id="{00000000-0008-0000-0400-000068000000}"/>
            </a:ext>
          </a:extLst>
        </xdr:cNvPr>
        <xdr:cNvSpPr/>
      </xdr:nvSpPr>
      <xdr:spPr>
        <a:xfrm>
          <a:off x="76200" y="430244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57150</xdr:colOff>
      <xdr:row>261</xdr:row>
      <xdr:rowOff>104775</xdr:rowOff>
    </xdr:from>
    <xdr:to>
      <xdr:col>0</xdr:col>
      <xdr:colOff>542925</xdr:colOff>
      <xdr:row>261</xdr:row>
      <xdr:rowOff>104775</xdr:rowOff>
    </xdr:to>
    <xdr:cxnSp macro="">
      <xdr:nvCxnSpPr>
        <xdr:cNvPr id="113" name="Gerade Verbindung mit Pfeil 112">
          <a:extLst>
            <a:ext uri="{FF2B5EF4-FFF2-40B4-BE49-F238E27FC236}">
              <a16:creationId xmlns:a16="http://schemas.microsoft.com/office/drawing/2014/main" id="{00000000-0008-0000-0400-000071000000}"/>
            </a:ext>
          </a:extLst>
        </xdr:cNvPr>
        <xdr:cNvCxnSpPr/>
      </xdr:nvCxnSpPr>
      <xdr:spPr>
        <a:xfrm flipH="1">
          <a:off x="57150" y="50006250"/>
          <a:ext cx="485775" cy="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285750</xdr:colOff>
      <xdr:row>264</xdr:row>
      <xdr:rowOff>28575</xdr:rowOff>
    </xdr:from>
    <xdr:to>
      <xdr:col>3</xdr:col>
      <xdr:colOff>500332</xdr:colOff>
      <xdr:row>265</xdr:row>
      <xdr:rowOff>151500</xdr:rowOff>
    </xdr:to>
    <xdr:grpSp>
      <xdr:nvGrpSpPr>
        <xdr:cNvPr id="8" name="Gruppieren 7">
          <a:extLst>
            <a:ext uri="{FF2B5EF4-FFF2-40B4-BE49-F238E27FC236}">
              <a16:creationId xmlns:a16="http://schemas.microsoft.com/office/drawing/2014/main" id="{00000000-0008-0000-0400-000008000000}"/>
            </a:ext>
          </a:extLst>
        </xdr:cNvPr>
        <xdr:cNvGrpSpPr/>
      </xdr:nvGrpSpPr>
      <xdr:grpSpPr>
        <a:xfrm>
          <a:off x="895350" y="55225950"/>
          <a:ext cx="1871932" cy="342000"/>
          <a:chOff x="915478" y="54392243"/>
          <a:chExt cx="1931239" cy="338585"/>
        </a:xfrm>
      </xdr:grpSpPr>
      <xdr:sp macro="" textlink="">
        <xdr:nvSpPr>
          <xdr:cNvPr id="111" name="Abgerundetes Rechteck 110">
            <a:extLst>
              <a:ext uri="{FF2B5EF4-FFF2-40B4-BE49-F238E27FC236}">
                <a16:creationId xmlns:a16="http://schemas.microsoft.com/office/drawing/2014/main" id="{00000000-0008-0000-0400-00006F000000}"/>
              </a:ext>
            </a:extLst>
          </xdr:cNvPr>
          <xdr:cNvSpPr/>
        </xdr:nvSpPr>
        <xdr:spPr>
          <a:xfrm>
            <a:off x="1880739" y="54392243"/>
            <a:ext cx="965978" cy="338585"/>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Leertaste</a:t>
            </a:r>
          </a:p>
        </xdr:txBody>
      </xdr:sp>
      <xdr:sp macro="" textlink="">
        <xdr:nvSpPr>
          <xdr:cNvPr id="112" name="Plus 111">
            <a:extLst>
              <a:ext uri="{FF2B5EF4-FFF2-40B4-BE49-F238E27FC236}">
                <a16:creationId xmlns:a16="http://schemas.microsoft.com/office/drawing/2014/main" id="{00000000-0008-0000-0400-000070000000}"/>
              </a:ext>
            </a:extLst>
          </xdr:cNvPr>
          <xdr:cNvSpPr/>
        </xdr:nvSpPr>
        <xdr:spPr>
          <a:xfrm>
            <a:off x="1604513" y="54458918"/>
            <a:ext cx="209550" cy="206135"/>
          </a:xfrm>
          <a:prstGeom prst="mathPlus">
            <a:avLst/>
          </a:prstGeom>
          <a:solidFill>
            <a:schemeClr val="tx1">
              <a:lumMod val="65000"/>
              <a:lumOff val="35000"/>
            </a:schemeClr>
          </a:solidFill>
          <a:ln w="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15" name="Gruppieren 114">
            <a:extLst>
              <a:ext uri="{FF2B5EF4-FFF2-40B4-BE49-F238E27FC236}">
                <a16:creationId xmlns:a16="http://schemas.microsoft.com/office/drawing/2014/main" id="{00000000-0008-0000-0400-000073000000}"/>
              </a:ext>
            </a:extLst>
          </xdr:cNvPr>
          <xdr:cNvGrpSpPr/>
        </xdr:nvGrpSpPr>
        <xdr:grpSpPr>
          <a:xfrm>
            <a:off x="915478" y="54392243"/>
            <a:ext cx="561975" cy="338585"/>
            <a:chOff x="1743075" y="37252275"/>
            <a:chExt cx="561975" cy="342000"/>
          </a:xfrm>
        </xdr:grpSpPr>
        <xdr:sp macro="" textlink="">
          <xdr:nvSpPr>
            <xdr:cNvPr id="116" name="Abgerundetes Rechteck 115">
              <a:extLst>
                <a:ext uri="{FF2B5EF4-FFF2-40B4-BE49-F238E27FC236}">
                  <a16:creationId xmlns:a16="http://schemas.microsoft.com/office/drawing/2014/main" id="{00000000-0008-0000-0400-000074000000}"/>
                </a:ext>
              </a:extLst>
            </xdr:cNvPr>
            <xdr:cNvSpPr/>
          </xdr:nvSpPr>
          <xdr:spPr>
            <a:xfrm>
              <a:off x="1743075" y="37252275"/>
              <a:ext cx="561975" cy="3420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de-DE" sz="1400">
                <a:solidFill>
                  <a:schemeClr val="tx1">
                    <a:lumMod val="75000"/>
                    <a:lumOff val="25000"/>
                  </a:schemeClr>
                </a:solidFill>
                <a:latin typeface="+mn-lt"/>
                <a:ea typeface="+mn-ea"/>
                <a:cs typeface="+mn-cs"/>
              </a:endParaRPr>
            </a:p>
          </xdr:txBody>
        </xdr:sp>
        <xdr:sp macro="" textlink="">
          <xdr:nvSpPr>
            <xdr:cNvPr id="117" name="Pfeil nach oben 116">
              <a:extLst>
                <a:ext uri="{FF2B5EF4-FFF2-40B4-BE49-F238E27FC236}">
                  <a16:creationId xmlns:a16="http://schemas.microsoft.com/office/drawing/2014/main" id="{00000000-0008-0000-0400-000075000000}"/>
                </a:ext>
              </a:extLst>
            </xdr:cNvPr>
            <xdr:cNvSpPr/>
          </xdr:nvSpPr>
          <xdr:spPr>
            <a:xfrm>
              <a:off x="1952625" y="37328474"/>
              <a:ext cx="180975" cy="190501"/>
            </a:xfrm>
            <a:prstGeom prst="upArrow">
              <a:avLst/>
            </a:prstGeom>
            <a:no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grpSp>
    <xdr:clientData/>
  </xdr:twoCellAnchor>
  <xdr:twoCellAnchor>
    <xdr:from>
      <xdr:col>0</xdr:col>
      <xdr:colOff>76200</xdr:colOff>
      <xdr:row>270</xdr:row>
      <xdr:rowOff>19049</xdr:rowOff>
    </xdr:from>
    <xdr:to>
      <xdr:col>0</xdr:col>
      <xdr:colOff>561975</xdr:colOff>
      <xdr:row>272</xdr:row>
      <xdr:rowOff>0</xdr:rowOff>
    </xdr:to>
    <xdr:sp macro="" textlink="">
      <xdr:nvSpPr>
        <xdr:cNvPr id="118" name="Nach rechts gekrümmter Pfeil 117">
          <a:extLst>
            <a:ext uri="{FF2B5EF4-FFF2-40B4-BE49-F238E27FC236}">
              <a16:creationId xmlns:a16="http://schemas.microsoft.com/office/drawing/2014/main" id="{00000000-0008-0000-0400-000076000000}"/>
            </a:ext>
          </a:extLst>
        </xdr:cNvPr>
        <xdr:cNvSpPr/>
      </xdr:nvSpPr>
      <xdr:spPr>
        <a:xfrm>
          <a:off x="76200" y="4926329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oneCell">
    <xdr:from>
      <xdr:col>6</xdr:col>
      <xdr:colOff>323850</xdr:colOff>
      <xdr:row>273</xdr:row>
      <xdr:rowOff>38101</xdr:rowOff>
    </xdr:from>
    <xdr:to>
      <xdr:col>9</xdr:col>
      <xdr:colOff>180975</xdr:colOff>
      <xdr:row>282</xdr:row>
      <xdr:rowOff>142875</xdr:rowOff>
    </xdr:to>
    <xdr:pic>
      <xdr:nvPicPr>
        <xdr:cNvPr id="72" name="Grafik 71">
          <a:extLst>
            <a:ext uri="{FF2B5EF4-FFF2-40B4-BE49-F238E27FC236}">
              <a16:creationId xmlns:a16="http://schemas.microsoft.com/office/drawing/2014/main" id="{00000000-0008-0000-0400-000048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a:stretch/>
      </xdr:blipFill>
      <xdr:spPr>
        <a:xfrm>
          <a:off x="4733925" y="52568476"/>
          <a:ext cx="1685925" cy="2076450"/>
        </a:xfrm>
        <a:prstGeom prst="rect">
          <a:avLst/>
        </a:prstGeom>
        <a:ln>
          <a:solidFill>
            <a:schemeClr val="tx1">
              <a:lumMod val="65000"/>
              <a:lumOff val="35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294</xdr:row>
      <xdr:rowOff>0</xdr:rowOff>
    </xdr:from>
    <xdr:to>
      <xdr:col>3</xdr:col>
      <xdr:colOff>209317</xdr:colOff>
      <xdr:row>300</xdr:row>
      <xdr:rowOff>104598</xdr:rowOff>
    </xdr:to>
    <xdr:pic>
      <xdr:nvPicPr>
        <xdr:cNvPr id="74" name="Grafik 73">
          <a:extLst>
            <a:ext uri="{FF2B5EF4-FFF2-40B4-BE49-F238E27FC236}">
              <a16:creationId xmlns:a16="http://schemas.microsoft.com/office/drawing/2014/main" id="{00000000-0008-0000-0400-00004A000000}"/>
            </a:ext>
          </a:extLst>
        </xdr:cNvPr>
        <xdr:cNvPicPr>
          <a:picLocks noChangeAspect="1"/>
        </xdr:cNvPicPr>
      </xdr:nvPicPr>
      <xdr:blipFill>
        <a:blip xmlns:r="http://schemas.openxmlformats.org/officeDocument/2006/relationships" r:embed="rId7"/>
        <a:stretch>
          <a:fillRect/>
        </a:stretch>
      </xdr:blipFill>
      <xdr:spPr>
        <a:xfrm>
          <a:off x="609600" y="57235725"/>
          <a:ext cx="1866667" cy="1419048"/>
        </a:xfrm>
        <a:prstGeom prst="rect">
          <a:avLst/>
        </a:prstGeom>
        <a:ln>
          <a:solidFill>
            <a:schemeClr val="tx1">
              <a:lumMod val="65000"/>
              <a:lumOff val="35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307</xdr:row>
      <xdr:rowOff>19049</xdr:rowOff>
    </xdr:from>
    <xdr:to>
      <xdr:col>0</xdr:col>
      <xdr:colOff>561975</xdr:colOff>
      <xdr:row>309</xdr:row>
      <xdr:rowOff>0</xdr:rowOff>
    </xdr:to>
    <xdr:sp macro="" textlink="">
      <xdr:nvSpPr>
        <xdr:cNvPr id="127" name="Nach rechts gekrümmter Pfeil 126">
          <a:extLst>
            <a:ext uri="{FF2B5EF4-FFF2-40B4-BE49-F238E27FC236}">
              <a16:creationId xmlns:a16="http://schemas.microsoft.com/office/drawing/2014/main" id="{00000000-0008-0000-0400-00007F000000}"/>
            </a:ext>
          </a:extLst>
        </xdr:cNvPr>
        <xdr:cNvSpPr/>
      </xdr:nvSpPr>
      <xdr:spPr>
        <a:xfrm>
          <a:off x="76200" y="5189219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oneCell">
    <xdr:from>
      <xdr:col>2</xdr:col>
      <xdr:colOff>195880</xdr:colOff>
      <xdr:row>310</xdr:row>
      <xdr:rowOff>219074</xdr:rowOff>
    </xdr:from>
    <xdr:to>
      <xdr:col>6</xdr:col>
      <xdr:colOff>117461</xdr:colOff>
      <xdr:row>321</xdr:row>
      <xdr:rowOff>28574</xdr:rowOff>
    </xdr:to>
    <xdr:pic>
      <xdr:nvPicPr>
        <xdr:cNvPr id="84" name="Grafik 83">
          <a:extLst>
            <a:ext uri="{FF2B5EF4-FFF2-40B4-BE49-F238E27FC236}">
              <a16:creationId xmlns:a16="http://schemas.microsoft.com/office/drawing/2014/main" id="{00000000-0008-0000-0400-00005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1748455" y="60083699"/>
          <a:ext cx="2779081" cy="2219325"/>
        </a:xfrm>
        <a:prstGeom prst="rect">
          <a:avLst/>
        </a:prstGeom>
        <a:effectLst>
          <a:outerShdw blurRad="50800" dist="38100" dir="2700000" algn="tl" rotWithShape="0">
            <a:prstClr val="black">
              <a:alpha val="40000"/>
            </a:prstClr>
          </a:outerShdw>
        </a:effectLst>
      </xdr:spPr>
    </xdr:pic>
    <xdr:clientData/>
  </xdr:twoCellAnchor>
  <xdr:twoCellAnchor>
    <xdr:from>
      <xdr:col>0</xdr:col>
      <xdr:colOff>76200</xdr:colOff>
      <xdr:row>339</xdr:row>
      <xdr:rowOff>19049</xdr:rowOff>
    </xdr:from>
    <xdr:to>
      <xdr:col>0</xdr:col>
      <xdr:colOff>561975</xdr:colOff>
      <xdr:row>341</xdr:row>
      <xdr:rowOff>0</xdr:rowOff>
    </xdr:to>
    <xdr:sp macro="" textlink="">
      <xdr:nvSpPr>
        <xdr:cNvPr id="130" name="Nach rechts gekrümmter Pfeil 129">
          <a:extLst>
            <a:ext uri="{FF2B5EF4-FFF2-40B4-BE49-F238E27FC236}">
              <a16:creationId xmlns:a16="http://schemas.microsoft.com/office/drawing/2014/main" id="{00000000-0008-0000-0400-000082000000}"/>
            </a:ext>
          </a:extLst>
        </xdr:cNvPr>
        <xdr:cNvSpPr/>
      </xdr:nvSpPr>
      <xdr:spPr>
        <a:xfrm>
          <a:off x="76200" y="5922644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4</xdr:col>
      <xdr:colOff>28575</xdr:colOff>
      <xdr:row>342</xdr:row>
      <xdr:rowOff>142875</xdr:rowOff>
    </xdr:from>
    <xdr:to>
      <xdr:col>5</xdr:col>
      <xdr:colOff>0</xdr:colOff>
      <xdr:row>344</xdr:row>
      <xdr:rowOff>47625</xdr:rowOff>
    </xdr:to>
    <xdr:sp macro="" textlink="">
      <xdr:nvSpPr>
        <xdr:cNvPr id="132" name="Abgerundetes Rechteck 131">
          <a:extLst>
            <a:ext uri="{FF2B5EF4-FFF2-40B4-BE49-F238E27FC236}">
              <a16:creationId xmlns:a16="http://schemas.microsoft.com/office/drawing/2014/main" id="{00000000-0008-0000-0400-000084000000}"/>
            </a:ext>
          </a:extLst>
        </xdr:cNvPr>
        <xdr:cNvSpPr/>
      </xdr:nvSpPr>
      <xdr:spPr>
        <a:xfrm>
          <a:off x="3009900" y="65951100"/>
          <a:ext cx="685800" cy="34290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clientData/>
  </xdr:twoCellAnchor>
  <xdr:twoCellAnchor editAs="oneCell">
    <xdr:from>
      <xdr:col>3</xdr:col>
      <xdr:colOff>123825</xdr:colOff>
      <xdr:row>355</xdr:row>
      <xdr:rowOff>38100</xdr:rowOff>
    </xdr:from>
    <xdr:to>
      <xdr:col>5</xdr:col>
      <xdr:colOff>552450</xdr:colOff>
      <xdr:row>362</xdr:row>
      <xdr:rowOff>157549</xdr:rowOff>
    </xdr:to>
    <xdr:pic>
      <xdr:nvPicPr>
        <xdr:cNvPr id="86" name="Grafik 85">
          <a:extLst>
            <a:ext uri="{FF2B5EF4-FFF2-40B4-BE49-F238E27FC236}">
              <a16:creationId xmlns:a16="http://schemas.microsoft.com/office/drawing/2014/main" id="{00000000-0008-0000-0400-000056000000}"/>
            </a:ext>
          </a:extLst>
        </xdr:cNvPr>
        <xdr:cNvPicPr>
          <a:picLocks noChangeAspect="1"/>
        </xdr:cNvPicPr>
      </xdr:nvPicPr>
      <xdr:blipFill rotWithShape="1">
        <a:blip xmlns:r="http://schemas.openxmlformats.org/officeDocument/2006/relationships" r:embed="rId9" cstate="screen">
          <a:extLst>
            <a:ext uri="{28A0092B-C50C-407E-A947-70E740481C1C}">
              <a14:useLocalDpi xmlns:a14="http://schemas.microsoft.com/office/drawing/2010/main"/>
            </a:ext>
          </a:extLst>
        </a:blip>
        <a:srcRect/>
        <a:stretch/>
      </xdr:blipFill>
      <xdr:spPr>
        <a:xfrm>
          <a:off x="2390775" y="70084950"/>
          <a:ext cx="1857375" cy="1652974"/>
        </a:xfrm>
        <a:prstGeom prst="rect">
          <a:avLst/>
        </a:prstGeom>
        <a:ln>
          <a:solidFill>
            <a:schemeClr val="tx1">
              <a:lumMod val="65000"/>
              <a:lumOff val="35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390</xdr:row>
      <xdr:rowOff>19049</xdr:rowOff>
    </xdr:from>
    <xdr:to>
      <xdr:col>0</xdr:col>
      <xdr:colOff>561975</xdr:colOff>
      <xdr:row>392</xdr:row>
      <xdr:rowOff>0</xdr:rowOff>
    </xdr:to>
    <xdr:sp macro="" textlink="">
      <xdr:nvSpPr>
        <xdr:cNvPr id="134" name="Nach rechts gekrümmter Pfeil 133">
          <a:extLst>
            <a:ext uri="{FF2B5EF4-FFF2-40B4-BE49-F238E27FC236}">
              <a16:creationId xmlns:a16="http://schemas.microsoft.com/office/drawing/2014/main" id="{00000000-0008-0000-0400-000086000000}"/>
            </a:ext>
          </a:extLst>
        </xdr:cNvPr>
        <xdr:cNvSpPr/>
      </xdr:nvSpPr>
      <xdr:spPr>
        <a:xfrm>
          <a:off x="76200" y="5922644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2</xdr:col>
      <xdr:colOff>613381</xdr:colOff>
      <xdr:row>396</xdr:row>
      <xdr:rowOff>171450</xdr:rowOff>
    </xdr:from>
    <xdr:to>
      <xdr:col>3</xdr:col>
      <xdr:colOff>538259</xdr:colOff>
      <xdr:row>398</xdr:row>
      <xdr:rowOff>76200</xdr:rowOff>
    </xdr:to>
    <xdr:sp macro="" textlink="">
      <xdr:nvSpPr>
        <xdr:cNvPr id="137" name="Abgerundetes Rechteck 136">
          <a:extLst>
            <a:ext uri="{FF2B5EF4-FFF2-40B4-BE49-F238E27FC236}">
              <a16:creationId xmlns:a16="http://schemas.microsoft.com/office/drawing/2014/main" id="{00000000-0008-0000-0400-000089000000}"/>
            </a:ext>
          </a:extLst>
        </xdr:cNvPr>
        <xdr:cNvSpPr/>
      </xdr:nvSpPr>
      <xdr:spPr>
        <a:xfrm>
          <a:off x="2217894" y="75850990"/>
          <a:ext cx="666750" cy="336070"/>
        </a:xfrm>
        <a:prstGeom prst="roundRect">
          <a:avLst/>
        </a:prstGeom>
        <a:solidFill>
          <a:schemeClr val="bg1">
            <a:lumMod val="85000"/>
          </a:schemeClr>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de-DE" sz="1400">
              <a:solidFill>
                <a:schemeClr val="tx1">
                  <a:lumMod val="75000"/>
                  <a:lumOff val="25000"/>
                </a:schemeClr>
              </a:solidFill>
              <a:latin typeface="+mn-lt"/>
              <a:ea typeface="+mn-ea"/>
              <a:cs typeface="+mn-cs"/>
            </a:rPr>
            <a:t>STRG</a:t>
          </a:r>
        </a:p>
      </xdr:txBody>
    </xdr:sp>
    <xdr:clientData/>
  </xdr:twoCellAnchor>
  <xdr:twoCellAnchor>
    <xdr:from>
      <xdr:col>0</xdr:col>
      <xdr:colOff>76200</xdr:colOff>
      <xdr:row>460</xdr:row>
      <xdr:rowOff>19049</xdr:rowOff>
    </xdr:from>
    <xdr:to>
      <xdr:col>0</xdr:col>
      <xdr:colOff>561975</xdr:colOff>
      <xdr:row>462</xdr:row>
      <xdr:rowOff>0</xdr:rowOff>
    </xdr:to>
    <xdr:sp macro="" textlink="">
      <xdr:nvSpPr>
        <xdr:cNvPr id="92" name="Nach rechts gekrümmter Pfeil 91">
          <a:extLst>
            <a:ext uri="{FF2B5EF4-FFF2-40B4-BE49-F238E27FC236}">
              <a16:creationId xmlns:a16="http://schemas.microsoft.com/office/drawing/2014/main" id="{00000000-0008-0000-0400-00005C000000}"/>
            </a:ext>
          </a:extLst>
        </xdr:cNvPr>
        <xdr:cNvSpPr/>
      </xdr:nvSpPr>
      <xdr:spPr>
        <a:xfrm>
          <a:off x="76200" y="7644764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6</xdr:col>
      <xdr:colOff>310587</xdr:colOff>
      <xdr:row>263</xdr:row>
      <xdr:rowOff>114300</xdr:rowOff>
    </xdr:from>
    <xdr:to>
      <xdr:col>7</xdr:col>
      <xdr:colOff>584297</xdr:colOff>
      <xdr:row>263</xdr:row>
      <xdr:rowOff>114300</xdr:rowOff>
    </xdr:to>
    <xdr:cxnSp macro="">
      <xdr:nvCxnSpPr>
        <xdr:cNvPr id="99" name="Gerade Verbindung mit Pfeil 98">
          <a:extLst>
            <a:ext uri="{FF2B5EF4-FFF2-40B4-BE49-F238E27FC236}">
              <a16:creationId xmlns:a16="http://schemas.microsoft.com/office/drawing/2014/main" id="{00000000-0008-0000-0400-000063000000}"/>
            </a:ext>
          </a:extLst>
        </xdr:cNvPr>
        <xdr:cNvCxnSpPr/>
      </xdr:nvCxnSpPr>
      <xdr:spPr>
        <a:xfrm>
          <a:off x="4882587" y="54262308"/>
          <a:ext cx="903438" cy="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476</xdr:row>
      <xdr:rowOff>161925</xdr:rowOff>
    </xdr:from>
    <xdr:to>
      <xdr:col>9</xdr:col>
      <xdr:colOff>0</xdr:colOff>
      <xdr:row>477</xdr:row>
      <xdr:rowOff>209550</xdr:rowOff>
    </xdr:to>
    <xdr:cxnSp macro="">
      <xdr:nvCxnSpPr>
        <xdr:cNvPr id="102" name="Gerade Verbindung mit Pfeil 101">
          <a:extLst>
            <a:ext uri="{FF2B5EF4-FFF2-40B4-BE49-F238E27FC236}">
              <a16:creationId xmlns:a16="http://schemas.microsoft.com/office/drawing/2014/main" id="{00000000-0008-0000-0400-000066000000}"/>
            </a:ext>
          </a:extLst>
        </xdr:cNvPr>
        <xdr:cNvCxnSpPr/>
      </xdr:nvCxnSpPr>
      <xdr:spPr>
        <a:xfrm flipV="1">
          <a:off x="5524500" y="95097600"/>
          <a:ext cx="714375" cy="26670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514350</xdr:colOff>
      <xdr:row>478</xdr:row>
      <xdr:rowOff>95250</xdr:rowOff>
    </xdr:from>
    <xdr:to>
      <xdr:col>8</xdr:col>
      <xdr:colOff>600075</xdr:colOff>
      <xdr:row>478</xdr:row>
      <xdr:rowOff>123825</xdr:rowOff>
    </xdr:to>
    <xdr:cxnSp macro="">
      <xdr:nvCxnSpPr>
        <xdr:cNvPr id="103" name="Gerade Verbindung mit Pfeil 102">
          <a:extLst>
            <a:ext uri="{FF2B5EF4-FFF2-40B4-BE49-F238E27FC236}">
              <a16:creationId xmlns:a16="http://schemas.microsoft.com/office/drawing/2014/main" id="{00000000-0008-0000-0400-000067000000}"/>
            </a:ext>
          </a:extLst>
        </xdr:cNvPr>
        <xdr:cNvCxnSpPr/>
      </xdr:nvCxnSpPr>
      <xdr:spPr>
        <a:xfrm flipV="1">
          <a:off x="5534025" y="95469075"/>
          <a:ext cx="695325" cy="28575"/>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479</xdr:row>
      <xdr:rowOff>0</xdr:rowOff>
    </xdr:from>
    <xdr:to>
      <xdr:col>8</xdr:col>
      <xdr:colOff>561975</xdr:colOff>
      <xdr:row>480</xdr:row>
      <xdr:rowOff>57150</xdr:rowOff>
    </xdr:to>
    <xdr:cxnSp macro="">
      <xdr:nvCxnSpPr>
        <xdr:cNvPr id="105" name="Gerade Verbindung mit Pfeil 104">
          <a:extLst>
            <a:ext uri="{FF2B5EF4-FFF2-40B4-BE49-F238E27FC236}">
              <a16:creationId xmlns:a16="http://schemas.microsoft.com/office/drawing/2014/main" id="{00000000-0008-0000-0400-000069000000}"/>
            </a:ext>
          </a:extLst>
        </xdr:cNvPr>
        <xdr:cNvCxnSpPr/>
      </xdr:nvCxnSpPr>
      <xdr:spPr>
        <a:xfrm>
          <a:off x="5524500" y="95592900"/>
          <a:ext cx="666750" cy="276225"/>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76200</xdr:colOff>
      <xdr:row>485</xdr:row>
      <xdr:rowOff>19049</xdr:rowOff>
    </xdr:from>
    <xdr:to>
      <xdr:col>0</xdr:col>
      <xdr:colOff>561975</xdr:colOff>
      <xdr:row>487</xdr:row>
      <xdr:rowOff>0</xdr:rowOff>
    </xdr:to>
    <xdr:sp macro="" textlink="">
      <xdr:nvSpPr>
        <xdr:cNvPr id="114" name="Nach rechts gekrümmter Pfeil 113">
          <a:extLst>
            <a:ext uri="{FF2B5EF4-FFF2-40B4-BE49-F238E27FC236}">
              <a16:creationId xmlns:a16="http://schemas.microsoft.com/office/drawing/2014/main" id="{00000000-0008-0000-0400-000072000000}"/>
            </a:ext>
          </a:extLst>
        </xdr:cNvPr>
        <xdr:cNvSpPr/>
      </xdr:nvSpPr>
      <xdr:spPr>
        <a:xfrm>
          <a:off x="76200" y="914495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2</xdr:col>
      <xdr:colOff>695325</xdr:colOff>
      <xdr:row>514</xdr:row>
      <xdr:rowOff>0</xdr:rowOff>
    </xdr:from>
    <xdr:to>
      <xdr:col>4</xdr:col>
      <xdr:colOff>0</xdr:colOff>
      <xdr:row>515</xdr:row>
      <xdr:rowOff>95250</xdr:rowOff>
    </xdr:to>
    <xdr:cxnSp macro="">
      <xdr:nvCxnSpPr>
        <xdr:cNvPr id="123" name="Gerade Verbindung mit Pfeil 122">
          <a:extLst>
            <a:ext uri="{FF2B5EF4-FFF2-40B4-BE49-F238E27FC236}">
              <a16:creationId xmlns:a16="http://schemas.microsoft.com/office/drawing/2014/main" id="{00000000-0008-0000-0400-00007B000000}"/>
            </a:ext>
          </a:extLst>
        </xdr:cNvPr>
        <xdr:cNvCxnSpPr/>
      </xdr:nvCxnSpPr>
      <xdr:spPr>
        <a:xfrm flipH="1">
          <a:off x="2247900" y="103260525"/>
          <a:ext cx="733425" cy="314325"/>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400050</xdr:colOff>
      <xdr:row>514</xdr:row>
      <xdr:rowOff>0</xdr:rowOff>
    </xdr:from>
    <xdr:to>
      <xdr:col>4</xdr:col>
      <xdr:colOff>400050</xdr:colOff>
      <xdr:row>515</xdr:row>
      <xdr:rowOff>104775</xdr:rowOff>
    </xdr:to>
    <xdr:cxnSp macro="">
      <xdr:nvCxnSpPr>
        <xdr:cNvPr id="124" name="Gerade Verbindung mit Pfeil 123">
          <a:extLst>
            <a:ext uri="{FF2B5EF4-FFF2-40B4-BE49-F238E27FC236}">
              <a16:creationId xmlns:a16="http://schemas.microsoft.com/office/drawing/2014/main" id="{00000000-0008-0000-0400-00007C000000}"/>
            </a:ext>
          </a:extLst>
        </xdr:cNvPr>
        <xdr:cNvCxnSpPr/>
      </xdr:nvCxnSpPr>
      <xdr:spPr>
        <a:xfrm>
          <a:off x="3381375" y="103260525"/>
          <a:ext cx="0" cy="32385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76200</xdr:colOff>
      <xdr:row>514</xdr:row>
      <xdr:rowOff>9525</xdr:rowOff>
    </xdr:from>
    <xdr:to>
      <xdr:col>6</xdr:col>
      <xdr:colOff>0</xdr:colOff>
      <xdr:row>515</xdr:row>
      <xdr:rowOff>114300</xdr:rowOff>
    </xdr:to>
    <xdr:cxnSp macro="">
      <xdr:nvCxnSpPr>
        <xdr:cNvPr id="125" name="Gerade Verbindung mit Pfeil 124">
          <a:extLst>
            <a:ext uri="{FF2B5EF4-FFF2-40B4-BE49-F238E27FC236}">
              <a16:creationId xmlns:a16="http://schemas.microsoft.com/office/drawing/2014/main" id="{00000000-0008-0000-0400-00007D000000}"/>
            </a:ext>
          </a:extLst>
        </xdr:cNvPr>
        <xdr:cNvCxnSpPr/>
      </xdr:nvCxnSpPr>
      <xdr:spPr>
        <a:xfrm>
          <a:off x="3771900" y="103270050"/>
          <a:ext cx="638175" cy="323850"/>
        </a:xfrm>
        <a:prstGeom prst="straightConnector1">
          <a:avLst/>
        </a:prstGeom>
        <a:ln w="19050">
          <a:solidFill>
            <a:srgbClr val="B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189782</xdr:colOff>
      <xdr:row>38</xdr:row>
      <xdr:rowOff>161404</xdr:rowOff>
    </xdr:from>
    <xdr:to>
      <xdr:col>9</xdr:col>
      <xdr:colOff>43132</xdr:colOff>
      <xdr:row>47</xdr:row>
      <xdr:rowOff>165262</xdr:rowOff>
    </xdr:to>
    <xdr:pic>
      <xdr:nvPicPr>
        <xdr:cNvPr id="30" name="Grafik 29">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a:ext>
          </a:extLst>
        </a:blip>
        <a:stretch>
          <a:fillRect/>
        </a:stretch>
      </xdr:blipFill>
      <xdr:spPr>
        <a:xfrm>
          <a:off x="819510" y="5138846"/>
          <a:ext cx="5684807" cy="194480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258793</xdr:colOff>
      <xdr:row>51</xdr:row>
      <xdr:rowOff>31995</xdr:rowOff>
    </xdr:from>
    <xdr:to>
      <xdr:col>9</xdr:col>
      <xdr:colOff>103518</xdr:colOff>
      <xdr:row>59</xdr:row>
      <xdr:rowOff>102121</xdr:rowOff>
    </xdr:to>
    <xdr:pic>
      <xdr:nvPicPr>
        <xdr:cNvPr id="31" name="Grafik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a:ext>
          </a:extLst>
        </a:blip>
        <a:stretch>
          <a:fillRect/>
        </a:stretch>
      </xdr:blipFill>
      <xdr:spPr>
        <a:xfrm>
          <a:off x="888521" y="8244342"/>
          <a:ext cx="5676182" cy="179540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155277</xdr:colOff>
      <xdr:row>85</xdr:row>
      <xdr:rowOff>103518</xdr:rowOff>
    </xdr:from>
    <xdr:to>
      <xdr:col>9</xdr:col>
      <xdr:colOff>60386</xdr:colOff>
      <xdr:row>93</xdr:row>
      <xdr:rowOff>192744</xdr:rowOff>
    </xdr:to>
    <xdr:pic>
      <xdr:nvPicPr>
        <xdr:cNvPr id="40" name="Grafik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a:ext>
          </a:extLst>
        </a:blip>
        <a:stretch>
          <a:fillRect/>
        </a:stretch>
      </xdr:blipFill>
      <xdr:spPr>
        <a:xfrm>
          <a:off x="785005" y="15320514"/>
          <a:ext cx="5736566" cy="181450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133350</xdr:colOff>
      <xdr:row>144</xdr:row>
      <xdr:rowOff>28575</xdr:rowOff>
    </xdr:from>
    <xdr:to>
      <xdr:col>6</xdr:col>
      <xdr:colOff>66326</xdr:colOff>
      <xdr:row>156</xdr:row>
      <xdr:rowOff>56818</xdr:rowOff>
    </xdr:to>
    <xdr:pic>
      <xdr:nvPicPr>
        <xdr:cNvPr id="106" name="Grafik 105">
          <a:extLst>
            <a:ext uri="{FF2B5EF4-FFF2-40B4-BE49-F238E27FC236}">
              <a16:creationId xmlns:a16="http://schemas.microsoft.com/office/drawing/2014/main" id="{00000000-0008-0000-0400-00006A000000}"/>
            </a:ext>
          </a:extLst>
        </xdr:cNvPr>
        <xdr:cNvPicPr>
          <a:picLocks noChangeAspect="1"/>
        </xdr:cNvPicPr>
      </xdr:nvPicPr>
      <xdr:blipFill>
        <a:blip xmlns:r="http://schemas.openxmlformats.org/officeDocument/2006/relationships" r:embed="rId13"/>
        <a:stretch>
          <a:fillRect/>
        </a:stretch>
      </xdr:blipFill>
      <xdr:spPr>
        <a:xfrm>
          <a:off x="1685925" y="28689300"/>
          <a:ext cx="2790476" cy="2657143"/>
        </a:xfrm>
        <a:prstGeom prst="rect">
          <a:avLst/>
        </a:prstGeom>
      </xdr:spPr>
    </xdr:pic>
    <xdr:clientData/>
  </xdr:twoCellAnchor>
  <xdr:twoCellAnchor editAs="oneCell">
    <xdr:from>
      <xdr:col>2</xdr:col>
      <xdr:colOff>95250</xdr:colOff>
      <xdr:row>164</xdr:row>
      <xdr:rowOff>47625</xdr:rowOff>
    </xdr:from>
    <xdr:to>
      <xdr:col>6</xdr:col>
      <xdr:colOff>47274</xdr:colOff>
      <xdr:row>176</xdr:row>
      <xdr:rowOff>85392</xdr:rowOff>
    </xdr:to>
    <xdr:pic>
      <xdr:nvPicPr>
        <xdr:cNvPr id="11" name="Grafik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4"/>
        <a:stretch>
          <a:fillRect/>
        </a:stretch>
      </xdr:blipFill>
      <xdr:spPr>
        <a:xfrm>
          <a:off x="1647825" y="33089850"/>
          <a:ext cx="2809524" cy="2666667"/>
        </a:xfrm>
        <a:prstGeom prst="rect">
          <a:avLst/>
        </a:prstGeom>
      </xdr:spPr>
    </xdr:pic>
    <xdr:clientData/>
  </xdr:twoCellAnchor>
  <xdr:twoCellAnchor editAs="oneCell">
    <xdr:from>
      <xdr:col>1</xdr:col>
      <xdr:colOff>628650</xdr:colOff>
      <xdr:row>393</xdr:row>
      <xdr:rowOff>38100</xdr:rowOff>
    </xdr:from>
    <xdr:to>
      <xdr:col>9</xdr:col>
      <xdr:colOff>427946</xdr:colOff>
      <xdr:row>396</xdr:row>
      <xdr:rowOff>47542</xdr:rowOff>
    </xdr:to>
    <xdr:pic>
      <xdr:nvPicPr>
        <xdr:cNvPr id="22" name="Grafik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5"/>
        <a:stretch>
          <a:fillRect/>
        </a:stretch>
      </xdr:blipFill>
      <xdr:spPr>
        <a:xfrm>
          <a:off x="1238250" y="83867625"/>
          <a:ext cx="5428571" cy="666667"/>
        </a:xfrm>
        <a:prstGeom prst="rect">
          <a:avLst/>
        </a:prstGeom>
      </xdr:spPr>
    </xdr:pic>
    <xdr:clientData/>
  </xdr:twoCellAnchor>
  <xdr:twoCellAnchor editAs="oneCell">
    <xdr:from>
      <xdr:col>1</xdr:col>
      <xdr:colOff>619125</xdr:colOff>
      <xdr:row>400</xdr:row>
      <xdr:rowOff>200025</xdr:rowOff>
    </xdr:from>
    <xdr:to>
      <xdr:col>9</xdr:col>
      <xdr:colOff>389850</xdr:colOff>
      <xdr:row>404</xdr:row>
      <xdr:rowOff>9439</xdr:rowOff>
    </xdr:to>
    <xdr:pic>
      <xdr:nvPicPr>
        <xdr:cNvPr id="24" name="Grafik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6"/>
        <a:stretch>
          <a:fillRect/>
        </a:stretch>
      </xdr:blipFill>
      <xdr:spPr>
        <a:xfrm>
          <a:off x="1228725" y="85563075"/>
          <a:ext cx="5400000" cy="685714"/>
        </a:xfrm>
        <a:prstGeom prst="rect">
          <a:avLst/>
        </a:prstGeom>
      </xdr:spPr>
    </xdr:pic>
    <xdr:clientData/>
  </xdr:twoCellAnchor>
  <xdr:twoCellAnchor editAs="oneCell">
    <xdr:from>
      <xdr:col>1</xdr:col>
      <xdr:colOff>600075</xdr:colOff>
      <xdr:row>408</xdr:row>
      <xdr:rowOff>9525</xdr:rowOff>
    </xdr:from>
    <xdr:to>
      <xdr:col>9</xdr:col>
      <xdr:colOff>399371</xdr:colOff>
      <xdr:row>413</xdr:row>
      <xdr:rowOff>9388</xdr:rowOff>
    </xdr:to>
    <xdr:pic>
      <xdr:nvPicPr>
        <xdr:cNvPr id="42" name="Grafik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7"/>
        <a:stretch>
          <a:fillRect/>
        </a:stretch>
      </xdr:blipFill>
      <xdr:spPr>
        <a:xfrm>
          <a:off x="1209675" y="87125175"/>
          <a:ext cx="5428571" cy="1095238"/>
        </a:xfrm>
        <a:prstGeom prst="rect">
          <a:avLst/>
        </a:prstGeom>
      </xdr:spPr>
    </xdr:pic>
    <xdr:clientData/>
  </xdr:twoCellAnchor>
  <xdr:twoCellAnchor editAs="oneCell">
    <xdr:from>
      <xdr:col>2</xdr:col>
      <xdr:colOff>285751</xdr:colOff>
      <xdr:row>423</xdr:row>
      <xdr:rowOff>190500</xdr:rowOff>
    </xdr:from>
    <xdr:to>
      <xdr:col>5</xdr:col>
      <xdr:colOff>428626</xdr:colOff>
      <xdr:row>439</xdr:row>
      <xdr:rowOff>36461</xdr:rowOff>
    </xdr:to>
    <xdr:pic>
      <xdr:nvPicPr>
        <xdr:cNvPr id="43" name="Grafik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8"/>
        <a:stretch>
          <a:fillRect/>
        </a:stretch>
      </xdr:blipFill>
      <xdr:spPr>
        <a:xfrm>
          <a:off x="1838326" y="90716100"/>
          <a:ext cx="2286000" cy="3351161"/>
        </a:xfrm>
        <a:prstGeom prst="rect">
          <a:avLst/>
        </a:prstGeom>
      </xdr:spPr>
    </xdr:pic>
    <xdr:clientData/>
  </xdr:twoCellAnchor>
  <xdr:twoCellAnchor editAs="oneCell">
    <xdr:from>
      <xdr:col>2</xdr:col>
      <xdr:colOff>228600</xdr:colOff>
      <xdr:row>443</xdr:row>
      <xdr:rowOff>9525</xdr:rowOff>
    </xdr:from>
    <xdr:to>
      <xdr:col>6</xdr:col>
      <xdr:colOff>542529</xdr:colOff>
      <xdr:row>457</xdr:row>
      <xdr:rowOff>190094</xdr:rowOff>
    </xdr:to>
    <xdr:pic>
      <xdr:nvPicPr>
        <xdr:cNvPr id="44" name="Grafik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9"/>
        <a:stretch>
          <a:fillRect/>
        </a:stretch>
      </xdr:blipFill>
      <xdr:spPr>
        <a:xfrm>
          <a:off x="1781175" y="94916625"/>
          <a:ext cx="3171429" cy="3247619"/>
        </a:xfrm>
        <a:prstGeom prst="rect">
          <a:avLst/>
        </a:prstGeom>
      </xdr:spPr>
    </xdr:pic>
    <xdr:clientData/>
  </xdr:twoCellAnchor>
  <xdr:twoCellAnchor editAs="oneCell">
    <xdr:from>
      <xdr:col>3</xdr:col>
      <xdr:colOff>152401</xdr:colOff>
      <xdr:row>463</xdr:row>
      <xdr:rowOff>95251</xdr:rowOff>
    </xdr:from>
    <xdr:to>
      <xdr:col>5</xdr:col>
      <xdr:colOff>237605</xdr:colOff>
      <xdr:row>477</xdr:row>
      <xdr:rowOff>133351</xdr:rowOff>
    </xdr:to>
    <xdr:pic>
      <xdr:nvPicPr>
        <xdr:cNvPr id="49" name="Grafik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20"/>
        <a:stretch>
          <a:fillRect/>
        </a:stretch>
      </xdr:blipFill>
      <xdr:spPr>
        <a:xfrm>
          <a:off x="2419351" y="99383851"/>
          <a:ext cx="1513954" cy="3105150"/>
        </a:xfrm>
        <a:prstGeom prst="rect">
          <a:avLst/>
        </a:prstGeom>
      </xdr:spPr>
    </xdr:pic>
    <xdr:clientData/>
  </xdr:twoCellAnchor>
  <xdr:twoCellAnchor editAs="oneCell">
    <xdr:from>
      <xdr:col>3</xdr:col>
      <xdr:colOff>142876</xdr:colOff>
      <xdr:row>488</xdr:row>
      <xdr:rowOff>47625</xdr:rowOff>
    </xdr:from>
    <xdr:to>
      <xdr:col>5</xdr:col>
      <xdr:colOff>352426</xdr:colOff>
      <xdr:row>496</xdr:row>
      <xdr:rowOff>67064</xdr:rowOff>
    </xdr:to>
    <xdr:pic>
      <xdr:nvPicPr>
        <xdr:cNvPr id="52" name="Grafik 5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1"/>
        <a:stretch>
          <a:fillRect/>
        </a:stretch>
      </xdr:blipFill>
      <xdr:spPr>
        <a:xfrm>
          <a:off x="2409826" y="104813100"/>
          <a:ext cx="1638300" cy="1772039"/>
        </a:xfrm>
        <a:prstGeom prst="rect">
          <a:avLst/>
        </a:prstGeom>
      </xdr:spPr>
    </xdr:pic>
    <xdr:clientData/>
  </xdr:twoCellAnchor>
  <xdr:twoCellAnchor editAs="oneCell">
    <xdr:from>
      <xdr:col>2</xdr:col>
      <xdr:colOff>390526</xdr:colOff>
      <xdr:row>498</xdr:row>
      <xdr:rowOff>47625</xdr:rowOff>
    </xdr:from>
    <xdr:to>
      <xdr:col>6</xdr:col>
      <xdr:colOff>315478</xdr:colOff>
      <xdr:row>511</xdr:row>
      <xdr:rowOff>66675</xdr:rowOff>
    </xdr:to>
    <xdr:pic>
      <xdr:nvPicPr>
        <xdr:cNvPr id="53" name="Grafik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22"/>
        <a:stretch>
          <a:fillRect/>
        </a:stretch>
      </xdr:blipFill>
      <xdr:spPr>
        <a:xfrm>
          <a:off x="1943101" y="107003850"/>
          <a:ext cx="2782452" cy="28670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9</xdr:col>
      <xdr:colOff>114302</xdr:colOff>
      <xdr:row>790</xdr:row>
      <xdr:rowOff>95250</xdr:rowOff>
    </xdr:from>
    <xdr:to>
      <xdr:col>11</xdr:col>
      <xdr:colOff>171452</xdr:colOff>
      <xdr:row>792</xdr:row>
      <xdr:rowOff>190500</xdr:rowOff>
    </xdr:to>
    <xdr:sp macro="" textlink="">
      <xdr:nvSpPr>
        <xdr:cNvPr id="2" name="Pfeil nach rechts 1">
          <a:hlinkClick xmlns:r="http://schemas.openxmlformats.org/officeDocument/2006/relationships" r:id="rId1" tooltip="Zur Lektion 5: Formeln (Teil 1)"/>
          <a:extLst>
            <a:ext uri="{FF2B5EF4-FFF2-40B4-BE49-F238E27FC236}">
              <a16:creationId xmlns:a16="http://schemas.microsoft.com/office/drawing/2014/main" id="{00000000-0008-0000-0500-000002000000}"/>
            </a:ext>
          </a:extLst>
        </xdr:cNvPr>
        <xdr:cNvSpPr/>
      </xdr:nvSpPr>
      <xdr:spPr>
        <a:xfrm>
          <a:off x="6575487" y="141439061"/>
          <a:ext cx="1316607"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790</xdr:row>
      <xdr:rowOff>95250</xdr:rowOff>
    </xdr:from>
    <xdr:to>
      <xdr:col>2</xdr:col>
      <xdr:colOff>133351</xdr:colOff>
      <xdr:row>792</xdr:row>
      <xdr:rowOff>190500</xdr:rowOff>
    </xdr:to>
    <xdr:sp macro="" textlink="">
      <xdr:nvSpPr>
        <xdr:cNvPr id="3" name="Pfeil nach rechts 2">
          <a:hlinkClick xmlns:r="http://schemas.openxmlformats.org/officeDocument/2006/relationships" r:id="rId2" tooltip="Zur Lektion 3: Navigation"/>
          <a:extLst>
            <a:ext uri="{FF2B5EF4-FFF2-40B4-BE49-F238E27FC236}">
              <a16:creationId xmlns:a16="http://schemas.microsoft.com/office/drawing/2014/main" id="{00000000-0008-0000-0500-000003000000}"/>
            </a:ext>
          </a:extLst>
        </xdr:cNvPr>
        <xdr:cNvSpPr/>
      </xdr:nvSpPr>
      <xdr:spPr>
        <a:xfrm flipH="1">
          <a:off x="333375" y="141439061"/>
          <a:ext cx="1404489"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89</xdr:row>
          <xdr:rowOff>9525</xdr:rowOff>
        </xdr:from>
        <xdr:to>
          <xdr:col>3</xdr:col>
          <xdr:colOff>104775</xdr:colOff>
          <xdr:row>89</xdr:row>
          <xdr:rowOff>228600</xdr:rowOff>
        </xdr:to>
        <xdr:sp macro="" textlink="">
          <xdr:nvSpPr>
            <xdr:cNvPr id="53249" name="Check Box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128</xdr:row>
          <xdr:rowOff>9525</xdr:rowOff>
        </xdr:from>
        <xdr:to>
          <xdr:col>3</xdr:col>
          <xdr:colOff>104775</xdr:colOff>
          <xdr:row>128</xdr:row>
          <xdr:rowOff>228600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500-000002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187</xdr:row>
          <xdr:rowOff>9525</xdr:rowOff>
        </xdr:from>
        <xdr:to>
          <xdr:col>3</xdr:col>
          <xdr:colOff>104775</xdr:colOff>
          <xdr:row>187</xdr:row>
          <xdr:rowOff>228600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500-000003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234</xdr:row>
          <xdr:rowOff>9525</xdr:rowOff>
        </xdr:from>
        <xdr:to>
          <xdr:col>3</xdr:col>
          <xdr:colOff>104775</xdr:colOff>
          <xdr:row>234</xdr:row>
          <xdr:rowOff>228600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500-000004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269</xdr:row>
          <xdr:rowOff>9525</xdr:rowOff>
        </xdr:from>
        <xdr:to>
          <xdr:col>3</xdr:col>
          <xdr:colOff>104775</xdr:colOff>
          <xdr:row>269</xdr:row>
          <xdr:rowOff>228600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500-000005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334</xdr:row>
          <xdr:rowOff>9525</xdr:rowOff>
        </xdr:from>
        <xdr:to>
          <xdr:col>3</xdr:col>
          <xdr:colOff>114300</xdr:colOff>
          <xdr:row>334</xdr:row>
          <xdr:rowOff>228600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500-000006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428</xdr:row>
          <xdr:rowOff>9525</xdr:rowOff>
        </xdr:from>
        <xdr:to>
          <xdr:col>3</xdr:col>
          <xdr:colOff>114300</xdr:colOff>
          <xdr:row>428</xdr:row>
          <xdr:rowOff>228600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500-000007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549</xdr:row>
          <xdr:rowOff>9525</xdr:rowOff>
        </xdr:from>
        <xdr:to>
          <xdr:col>3</xdr:col>
          <xdr:colOff>114300</xdr:colOff>
          <xdr:row>549</xdr:row>
          <xdr:rowOff>228600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500-000008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683</xdr:row>
          <xdr:rowOff>9525</xdr:rowOff>
        </xdr:from>
        <xdr:to>
          <xdr:col>3</xdr:col>
          <xdr:colOff>114300</xdr:colOff>
          <xdr:row>683</xdr:row>
          <xdr:rowOff>228600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500-000009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786</xdr:row>
          <xdr:rowOff>9525</xdr:rowOff>
        </xdr:from>
        <xdr:to>
          <xdr:col>3</xdr:col>
          <xdr:colOff>114300</xdr:colOff>
          <xdr:row>786</xdr:row>
          <xdr:rowOff>228600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500-00000AD0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76</xdr:row>
      <xdr:rowOff>19049</xdr:rowOff>
    </xdr:from>
    <xdr:to>
      <xdr:col>0</xdr:col>
      <xdr:colOff>561975</xdr:colOff>
      <xdr:row>78</xdr:row>
      <xdr:rowOff>76198</xdr:rowOff>
    </xdr:to>
    <xdr:sp macro="" textlink="">
      <xdr:nvSpPr>
        <xdr:cNvPr id="14" name="Nach rechts gekrümmter Pfeil 13">
          <a:extLst>
            <a:ext uri="{FF2B5EF4-FFF2-40B4-BE49-F238E27FC236}">
              <a16:creationId xmlns:a16="http://schemas.microsoft.com/office/drawing/2014/main" id="{00000000-0008-0000-0500-00000E000000}"/>
            </a:ext>
          </a:extLst>
        </xdr:cNvPr>
        <xdr:cNvSpPr/>
      </xdr:nvSpPr>
      <xdr:spPr>
        <a:xfrm>
          <a:off x="76200" y="14701207"/>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116</xdr:row>
      <xdr:rowOff>19049</xdr:rowOff>
    </xdr:from>
    <xdr:to>
      <xdr:col>0</xdr:col>
      <xdr:colOff>561975</xdr:colOff>
      <xdr:row>118</xdr:row>
      <xdr:rowOff>76198</xdr:rowOff>
    </xdr:to>
    <xdr:sp macro="" textlink="">
      <xdr:nvSpPr>
        <xdr:cNvPr id="15" name="Nach rechts gekrümmter Pfeil 14">
          <a:extLst>
            <a:ext uri="{FF2B5EF4-FFF2-40B4-BE49-F238E27FC236}">
              <a16:creationId xmlns:a16="http://schemas.microsoft.com/office/drawing/2014/main" id="{00000000-0008-0000-0500-00000F000000}"/>
            </a:ext>
          </a:extLst>
        </xdr:cNvPr>
        <xdr:cNvSpPr/>
      </xdr:nvSpPr>
      <xdr:spPr>
        <a:xfrm>
          <a:off x="76200" y="43685962"/>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174</xdr:row>
      <xdr:rowOff>19049</xdr:rowOff>
    </xdr:from>
    <xdr:to>
      <xdr:col>0</xdr:col>
      <xdr:colOff>561975</xdr:colOff>
      <xdr:row>176</xdr:row>
      <xdr:rowOff>0</xdr:rowOff>
    </xdr:to>
    <xdr:sp macro="" textlink="">
      <xdr:nvSpPr>
        <xdr:cNvPr id="16" name="Nach rechts gekrümmter Pfeil 15">
          <a:extLst>
            <a:ext uri="{FF2B5EF4-FFF2-40B4-BE49-F238E27FC236}">
              <a16:creationId xmlns:a16="http://schemas.microsoft.com/office/drawing/2014/main" id="{00000000-0008-0000-0500-000010000000}"/>
            </a:ext>
          </a:extLst>
        </xdr:cNvPr>
        <xdr:cNvSpPr/>
      </xdr:nvSpPr>
      <xdr:spPr>
        <a:xfrm>
          <a:off x="76200" y="6171517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224</xdr:row>
      <xdr:rowOff>19049</xdr:rowOff>
    </xdr:from>
    <xdr:to>
      <xdr:col>0</xdr:col>
      <xdr:colOff>561975</xdr:colOff>
      <xdr:row>226</xdr:row>
      <xdr:rowOff>76198</xdr:rowOff>
    </xdr:to>
    <xdr:sp macro="" textlink="">
      <xdr:nvSpPr>
        <xdr:cNvPr id="17" name="Nach rechts gekrümmter Pfeil 16">
          <a:extLst>
            <a:ext uri="{FF2B5EF4-FFF2-40B4-BE49-F238E27FC236}">
              <a16:creationId xmlns:a16="http://schemas.microsoft.com/office/drawing/2014/main" id="{00000000-0008-0000-0500-000011000000}"/>
            </a:ext>
          </a:extLst>
        </xdr:cNvPr>
        <xdr:cNvSpPr/>
      </xdr:nvSpPr>
      <xdr:spPr>
        <a:xfrm>
          <a:off x="76200" y="76078151"/>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259</xdr:row>
      <xdr:rowOff>19049</xdr:rowOff>
    </xdr:from>
    <xdr:to>
      <xdr:col>0</xdr:col>
      <xdr:colOff>561975</xdr:colOff>
      <xdr:row>261</xdr:row>
      <xdr:rowOff>0</xdr:rowOff>
    </xdr:to>
    <xdr:sp macro="" textlink="">
      <xdr:nvSpPr>
        <xdr:cNvPr id="18" name="Nach rechts gekrümmter Pfeil 17">
          <a:extLst>
            <a:ext uri="{FF2B5EF4-FFF2-40B4-BE49-F238E27FC236}">
              <a16:creationId xmlns:a16="http://schemas.microsoft.com/office/drawing/2014/main" id="{00000000-0008-0000-0500-000012000000}"/>
            </a:ext>
          </a:extLst>
        </xdr:cNvPr>
        <xdr:cNvSpPr/>
      </xdr:nvSpPr>
      <xdr:spPr>
        <a:xfrm>
          <a:off x="76200" y="86774906"/>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324</xdr:row>
      <xdr:rowOff>19049</xdr:rowOff>
    </xdr:from>
    <xdr:to>
      <xdr:col>0</xdr:col>
      <xdr:colOff>561975</xdr:colOff>
      <xdr:row>326</xdr:row>
      <xdr:rowOff>0</xdr:rowOff>
    </xdr:to>
    <xdr:sp macro="" textlink="">
      <xdr:nvSpPr>
        <xdr:cNvPr id="19" name="Nach rechts gekrümmter Pfeil 18">
          <a:extLst>
            <a:ext uri="{FF2B5EF4-FFF2-40B4-BE49-F238E27FC236}">
              <a16:creationId xmlns:a16="http://schemas.microsoft.com/office/drawing/2014/main" id="{00000000-0008-0000-0500-000013000000}"/>
            </a:ext>
          </a:extLst>
        </xdr:cNvPr>
        <xdr:cNvSpPr/>
      </xdr:nvSpPr>
      <xdr:spPr>
        <a:xfrm>
          <a:off x="76200" y="9553071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420</xdr:row>
      <xdr:rowOff>19049</xdr:rowOff>
    </xdr:from>
    <xdr:to>
      <xdr:col>0</xdr:col>
      <xdr:colOff>561975</xdr:colOff>
      <xdr:row>422</xdr:row>
      <xdr:rowOff>0</xdr:rowOff>
    </xdr:to>
    <xdr:sp macro="" textlink="">
      <xdr:nvSpPr>
        <xdr:cNvPr id="20" name="Nach rechts gekrümmter Pfeil 19">
          <a:extLst>
            <a:ext uri="{FF2B5EF4-FFF2-40B4-BE49-F238E27FC236}">
              <a16:creationId xmlns:a16="http://schemas.microsoft.com/office/drawing/2014/main" id="{00000000-0008-0000-0500-000014000000}"/>
            </a:ext>
          </a:extLst>
        </xdr:cNvPr>
        <xdr:cNvSpPr/>
      </xdr:nvSpPr>
      <xdr:spPr>
        <a:xfrm>
          <a:off x="76200" y="10946237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541</xdr:row>
      <xdr:rowOff>19049</xdr:rowOff>
    </xdr:from>
    <xdr:to>
      <xdr:col>0</xdr:col>
      <xdr:colOff>561975</xdr:colOff>
      <xdr:row>543</xdr:row>
      <xdr:rowOff>0</xdr:rowOff>
    </xdr:to>
    <xdr:sp macro="" textlink="">
      <xdr:nvSpPr>
        <xdr:cNvPr id="21" name="Nach rechts gekrümmter Pfeil 20">
          <a:extLst>
            <a:ext uri="{FF2B5EF4-FFF2-40B4-BE49-F238E27FC236}">
              <a16:creationId xmlns:a16="http://schemas.microsoft.com/office/drawing/2014/main" id="{00000000-0008-0000-0500-000015000000}"/>
            </a:ext>
          </a:extLst>
        </xdr:cNvPr>
        <xdr:cNvSpPr/>
      </xdr:nvSpPr>
      <xdr:spPr>
        <a:xfrm>
          <a:off x="76200" y="120374792"/>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674</xdr:row>
      <xdr:rowOff>19049</xdr:rowOff>
    </xdr:from>
    <xdr:to>
      <xdr:col>0</xdr:col>
      <xdr:colOff>561975</xdr:colOff>
      <xdr:row>676</xdr:row>
      <xdr:rowOff>0</xdr:rowOff>
    </xdr:to>
    <xdr:sp macro="" textlink="">
      <xdr:nvSpPr>
        <xdr:cNvPr id="22" name="Nach rechts gekrümmter Pfeil 21">
          <a:extLst>
            <a:ext uri="{FF2B5EF4-FFF2-40B4-BE49-F238E27FC236}">
              <a16:creationId xmlns:a16="http://schemas.microsoft.com/office/drawing/2014/main" id="{00000000-0008-0000-0500-000016000000}"/>
            </a:ext>
          </a:extLst>
        </xdr:cNvPr>
        <xdr:cNvSpPr/>
      </xdr:nvSpPr>
      <xdr:spPr>
        <a:xfrm>
          <a:off x="76200" y="128483623"/>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777</xdr:row>
      <xdr:rowOff>19049</xdr:rowOff>
    </xdr:from>
    <xdr:to>
      <xdr:col>0</xdr:col>
      <xdr:colOff>561975</xdr:colOff>
      <xdr:row>779</xdr:row>
      <xdr:rowOff>0</xdr:rowOff>
    </xdr:to>
    <xdr:sp macro="" textlink="">
      <xdr:nvSpPr>
        <xdr:cNvPr id="23" name="Nach rechts gekrümmter Pfeil 22">
          <a:extLst>
            <a:ext uri="{FF2B5EF4-FFF2-40B4-BE49-F238E27FC236}">
              <a16:creationId xmlns:a16="http://schemas.microsoft.com/office/drawing/2014/main" id="{00000000-0008-0000-0500-000017000000}"/>
            </a:ext>
          </a:extLst>
        </xdr:cNvPr>
        <xdr:cNvSpPr/>
      </xdr:nvSpPr>
      <xdr:spPr>
        <a:xfrm>
          <a:off x="76200" y="137455094"/>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265</xdr:row>
          <xdr:rowOff>180975</xdr:rowOff>
        </xdr:from>
        <xdr:to>
          <xdr:col>5</xdr:col>
          <xdr:colOff>685800</xdr:colOff>
          <xdr:row>267</xdr:row>
          <xdr:rowOff>0</xdr:rowOff>
        </xdr:to>
        <xdr:sp macro="" textlink="">
          <xdr:nvSpPr>
            <xdr:cNvPr id="53260" name="Group Box 12" hidden="1">
              <a:extLst>
                <a:ext uri="{63B3BB69-23CF-44E3-9099-C40C66FF867C}">
                  <a14:compatExt spid="_x0000_s53260"/>
                </a:ext>
                <a:ext uri="{FF2B5EF4-FFF2-40B4-BE49-F238E27FC236}">
                  <a16:creationId xmlns:a16="http://schemas.microsoft.com/office/drawing/2014/main" id="{00000000-0008-0000-0500-00000C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266</xdr:row>
          <xdr:rowOff>200025</xdr:rowOff>
        </xdr:from>
        <xdr:to>
          <xdr:col>5</xdr:col>
          <xdr:colOff>685800</xdr:colOff>
          <xdr:row>268</xdr:row>
          <xdr:rowOff>19050</xdr:rowOff>
        </xdr:to>
        <xdr:sp macro="" textlink="">
          <xdr:nvSpPr>
            <xdr:cNvPr id="53261" name="Group Box 13" hidden="1">
              <a:extLst>
                <a:ext uri="{63B3BB69-23CF-44E3-9099-C40C66FF867C}">
                  <a14:compatExt spid="_x0000_s53261"/>
                </a:ext>
                <a:ext uri="{FF2B5EF4-FFF2-40B4-BE49-F238E27FC236}">
                  <a16:creationId xmlns:a16="http://schemas.microsoft.com/office/drawing/2014/main" id="{00000000-0008-0000-0500-00000D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267</xdr:row>
          <xdr:rowOff>0</xdr:rowOff>
        </xdr:from>
        <xdr:to>
          <xdr:col>5</xdr:col>
          <xdr:colOff>685800</xdr:colOff>
          <xdr:row>268</xdr:row>
          <xdr:rowOff>38100</xdr:rowOff>
        </xdr:to>
        <xdr:sp macro="" textlink="">
          <xdr:nvSpPr>
            <xdr:cNvPr id="53262" name="Group Box 14" hidden="1">
              <a:extLst>
                <a:ext uri="{63B3BB69-23CF-44E3-9099-C40C66FF867C}">
                  <a14:compatExt spid="_x0000_s53262"/>
                </a:ext>
                <a:ext uri="{FF2B5EF4-FFF2-40B4-BE49-F238E27FC236}">
                  <a16:creationId xmlns:a16="http://schemas.microsoft.com/office/drawing/2014/main" id="{00000000-0008-0000-0500-00000E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330</xdr:row>
          <xdr:rowOff>0</xdr:rowOff>
        </xdr:from>
        <xdr:to>
          <xdr:col>6</xdr:col>
          <xdr:colOff>0</xdr:colOff>
          <xdr:row>331</xdr:row>
          <xdr:rowOff>28575</xdr:rowOff>
        </xdr:to>
        <xdr:sp macro="" textlink="">
          <xdr:nvSpPr>
            <xdr:cNvPr id="53263" name="Group Box 15" hidden="1">
              <a:extLst>
                <a:ext uri="{63B3BB69-23CF-44E3-9099-C40C66FF867C}">
                  <a14:compatExt spid="_x0000_s53263"/>
                </a:ext>
                <a:ext uri="{FF2B5EF4-FFF2-40B4-BE49-F238E27FC236}">
                  <a16:creationId xmlns:a16="http://schemas.microsoft.com/office/drawing/2014/main" id="{00000000-0008-0000-0500-00000F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330</xdr:row>
          <xdr:rowOff>200025</xdr:rowOff>
        </xdr:from>
        <xdr:to>
          <xdr:col>6</xdr:col>
          <xdr:colOff>9525</xdr:colOff>
          <xdr:row>332</xdr:row>
          <xdr:rowOff>28575</xdr:rowOff>
        </xdr:to>
        <xdr:sp macro="" textlink="">
          <xdr:nvSpPr>
            <xdr:cNvPr id="53264" name="Group Box 16" hidden="1">
              <a:extLst>
                <a:ext uri="{63B3BB69-23CF-44E3-9099-C40C66FF867C}">
                  <a14:compatExt spid="_x0000_s53264"/>
                </a:ext>
                <a:ext uri="{FF2B5EF4-FFF2-40B4-BE49-F238E27FC236}">
                  <a16:creationId xmlns:a16="http://schemas.microsoft.com/office/drawing/2014/main" id="{00000000-0008-0000-0500-000010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332</xdr:row>
          <xdr:rowOff>0</xdr:rowOff>
        </xdr:from>
        <xdr:to>
          <xdr:col>6</xdr:col>
          <xdr:colOff>0</xdr:colOff>
          <xdr:row>333</xdr:row>
          <xdr:rowOff>76200</xdr:rowOff>
        </xdr:to>
        <xdr:sp macro="" textlink="">
          <xdr:nvSpPr>
            <xdr:cNvPr id="53265" name="Group Box 17" hidden="1">
              <a:extLst>
                <a:ext uri="{63B3BB69-23CF-44E3-9099-C40C66FF867C}">
                  <a14:compatExt spid="_x0000_s53265"/>
                </a:ext>
                <a:ext uri="{FF2B5EF4-FFF2-40B4-BE49-F238E27FC236}">
                  <a16:creationId xmlns:a16="http://schemas.microsoft.com/office/drawing/2014/main" id="{00000000-0008-0000-0500-000011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545</xdr:row>
          <xdr:rowOff>171450</xdr:rowOff>
        </xdr:from>
        <xdr:to>
          <xdr:col>6</xdr:col>
          <xdr:colOff>0</xdr:colOff>
          <xdr:row>546</xdr:row>
          <xdr:rowOff>200025</xdr:rowOff>
        </xdr:to>
        <xdr:sp macro="" textlink="">
          <xdr:nvSpPr>
            <xdr:cNvPr id="53266" name="Group Box 18" hidden="1">
              <a:extLst>
                <a:ext uri="{63B3BB69-23CF-44E3-9099-C40C66FF867C}">
                  <a14:compatExt spid="_x0000_s53266"/>
                </a:ext>
                <a:ext uri="{FF2B5EF4-FFF2-40B4-BE49-F238E27FC236}">
                  <a16:creationId xmlns:a16="http://schemas.microsoft.com/office/drawing/2014/main" id="{00000000-0008-0000-0500-000012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546</xdr:row>
          <xdr:rowOff>200025</xdr:rowOff>
        </xdr:from>
        <xdr:to>
          <xdr:col>6</xdr:col>
          <xdr:colOff>9525</xdr:colOff>
          <xdr:row>548</xdr:row>
          <xdr:rowOff>28575</xdr:rowOff>
        </xdr:to>
        <xdr:sp macro="" textlink="">
          <xdr:nvSpPr>
            <xdr:cNvPr id="53267" name="Group Box 19" hidden="1">
              <a:extLst>
                <a:ext uri="{63B3BB69-23CF-44E3-9099-C40C66FF867C}">
                  <a14:compatExt spid="_x0000_s53267"/>
                </a:ext>
                <a:ext uri="{FF2B5EF4-FFF2-40B4-BE49-F238E27FC236}">
                  <a16:creationId xmlns:a16="http://schemas.microsoft.com/office/drawing/2014/main" id="{00000000-0008-0000-0500-000013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547</xdr:row>
          <xdr:rowOff>0</xdr:rowOff>
        </xdr:from>
        <xdr:to>
          <xdr:col>6</xdr:col>
          <xdr:colOff>0</xdr:colOff>
          <xdr:row>548</xdr:row>
          <xdr:rowOff>76200</xdr:rowOff>
        </xdr:to>
        <xdr:sp macro="" textlink="">
          <xdr:nvSpPr>
            <xdr:cNvPr id="53268" name="Group Box 20" hidden="1">
              <a:extLst>
                <a:ext uri="{63B3BB69-23CF-44E3-9099-C40C66FF867C}">
                  <a14:compatExt spid="_x0000_s53268"/>
                </a:ext>
                <a:ext uri="{FF2B5EF4-FFF2-40B4-BE49-F238E27FC236}">
                  <a16:creationId xmlns:a16="http://schemas.microsoft.com/office/drawing/2014/main" id="{00000000-0008-0000-0500-000014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94891</xdr:colOff>
      <xdr:row>545</xdr:row>
      <xdr:rowOff>172528</xdr:rowOff>
    </xdr:from>
    <xdr:to>
      <xdr:col>6</xdr:col>
      <xdr:colOff>719</xdr:colOff>
      <xdr:row>546</xdr:row>
      <xdr:rowOff>198409</xdr:rowOff>
    </xdr:to>
    <xdr:sp macro="" textlink="">
      <xdr:nvSpPr>
        <xdr:cNvPr id="3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500-000022000000}"/>
            </a:ext>
          </a:extLst>
        </xdr:cNvPr>
        <xdr:cNvSpPr/>
      </xdr:nvSpPr>
      <xdr:spPr>
        <a:xfrm>
          <a:off x="3183148" y="121390913"/>
          <a:ext cx="1371599" cy="241541"/>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547</xdr:row>
          <xdr:rowOff>0</xdr:rowOff>
        </xdr:from>
        <xdr:to>
          <xdr:col>6</xdr:col>
          <xdr:colOff>0</xdr:colOff>
          <xdr:row>548</xdr:row>
          <xdr:rowOff>28575</xdr:rowOff>
        </xdr:to>
        <xdr:sp macro="" textlink="">
          <xdr:nvSpPr>
            <xdr:cNvPr id="53269" name="Group Box 21" hidden="1">
              <a:extLst>
                <a:ext uri="{63B3BB69-23CF-44E3-9099-C40C66FF867C}">
                  <a14:compatExt spid="_x0000_s53269"/>
                </a:ext>
                <a:ext uri="{FF2B5EF4-FFF2-40B4-BE49-F238E27FC236}">
                  <a16:creationId xmlns:a16="http://schemas.microsoft.com/office/drawing/2014/main" id="{00000000-0008-0000-0500-000015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86264</xdr:colOff>
      <xdr:row>547</xdr:row>
      <xdr:rowOff>0</xdr:rowOff>
    </xdr:from>
    <xdr:to>
      <xdr:col>6</xdr:col>
      <xdr:colOff>1617</xdr:colOff>
      <xdr:row>548</xdr:row>
      <xdr:rowOff>155274</xdr:rowOff>
    </xdr:to>
    <xdr:sp macro="" textlink="">
      <xdr:nvSpPr>
        <xdr:cNvPr id="36"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500-000024000000}"/>
            </a:ext>
          </a:extLst>
        </xdr:cNvPr>
        <xdr:cNvSpPr/>
      </xdr:nvSpPr>
      <xdr:spPr>
        <a:xfrm>
          <a:off x="3174521" y="121882621"/>
          <a:ext cx="1371599" cy="370934"/>
        </a:xfrm>
        <a:prstGeom prst="rect">
          <a:avLst/>
        </a:prstGeom>
      </xdr:spPr>
    </xdr:sp>
    <xdr:clientData/>
  </xdr:twoCellAnchor>
  <xdr:twoCellAnchor>
    <xdr:from>
      <xdr:col>6</xdr:col>
      <xdr:colOff>388188</xdr:colOff>
      <xdr:row>282</xdr:row>
      <xdr:rowOff>215660</xdr:rowOff>
    </xdr:from>
    <xdr:to>
      <xdr:col>7</xdr:col>
      <xdr:colOff>120770</xdr:colOff>
      <xdr:row>284</xdr:row>
      <xdr:rowOff>198407</xdr:rowOff>
    </xdr:to>
    <xdr:sp macro="" textlink="">
      <xdr:nvSpPr>
        <xdr:cNvPr id="63" name="Pfeil nach rechts 62">
          <a:extLst>
            <a:ext uri="{FF2B5EF4-FFF2-40B4-BE49-F238E27FC236}">
              <a16:creationId xmlns:a16="http://schemas.microsoft.com/office/drawing/2014/main" id="{00000000-0008-0000-0500-00003F000000}"/>
            </a:ext>
          </a:extLst>
        </xdr:cNvPr>
        <xdr:cNvSpPr/>
      </xdr:nvSpPr>
      <xdr:spPr>
        <a:xfrm>
          <a:off x="4960188" y="55873290"/>
          <a:ext cx="362310"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138022</xdr:colOff>
      <xdr:row>318</xdr:row>
      <xdr:rowOff>181155</xdr:rowOff>
    </xdr:from>
    <xdr:to>
      <xdr:col>5</xdr:col>
      <xdr:colOff>569343</xdr:colOff>
      <xdr:row>320</xdr:row>
      <xdr:rowOff>163902</xdr:rowOff>
    </xdr:to>
    <xdr:sp macro="" textlink="">
      <xdr:nvSpPr>
        <xdr:cNvPr id="67" name="Pfeil nach rechts 66">
          <a:extLst>
            <a:ext uri="{FF2B5EF4-FFF2-40B4-BE49-F238E27FC236}">
              <a16:creationId xmlns:a16="http://schemas.microsoft.com/office/drawing/2014/main" id="{00000000-0008-0000-0500-000043000000}"/>
            </a:ext>
          </a:extLst>
        </xdr:cNvPr>
        <xdr:cNvSpPr/>
      </xdr:nvSpPr>
      <xdr:spPr>
        <a:xfrm>
          <a:off x="3968150" y="63386898"/>
          <a:ext cx="431321"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330</xdr:row>
          <xdr:rowOff>180975</xdr:rowOff>
        </xdr:from>
        <xdr:to>
          <xdr:col>5</xdr:col>
          <xdr:colOff>685800</xdr:colOff>
          <xdr:row>332</xdr:row>
          <xdr:rowOff>0</xdr:rowOff>
        </xdr:to>
        <xdr:sp macro="" textlink="">
          <xdr:nvSpPr>
            <xdr:cNvPr id="53270" name="Group Box 22" hidden="1">
              <a:extLst>
                <a:ext uri="{63B3BB69-23CF-44E3-9099-C40C66FF867C}">
                  <a14:compatExt spid="_x0000_s53270"/>
                </a:ext>
                <a:ext uri="{FF2B5EF4-FFF2-40B4-BE49-F238E27FC236}">
                  <a16:creationId xmlns:a16="http://schemas.microsoft.com/office/drawing/2014/main" id="{00000000-0008-0000-0500-000016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xdr:col>
      <xdr:colOff>51759</xdr:colOff>
      <xdr:row>366</xdr:row>
      <xdr:rowOff>60384</xdr:rowOff>
    </xdr:from>
    <xdr:to>
      <xdr:col>5</xdr:col>
      <xdr:colOff>491707</xdr:colOff>
      <xdr:row>373</xdr:row>
      <xdr:rowOff>195697</xdr:rowOff>
    </xdr:to>
    <xdr:pic>
      <xdr:nvPicPr>
        <xdr:cNvPr id="46" name="Grafik 45">
          <a:extLst>
            <a:ext uri="{FF2B5EF4-FFF2-40B4-BE49-F238E27FC236}">
              <a16:creationId xmlns:a16="http://schemas.microsoft.com/office/drawing/2014/main" id="{00000000-0008-0000-0500-00002E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a:ext>
          </a:extLst>
        </a:blip>
        <a:srcRect r="15768"/>
        <a:stretch/>
      </xdr:blipFill>
      <xdr:spPr>
        <a:xfrm>
          <a:off x="681487" y="75472505"/>
          <a:ext cx="3640348" cy="164493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34506</xdr:colOff>
      <xdr:row>383</xdr:row>
      <xdr:rowOff>43133</xdr:rowOff>
    </xdr:from>
    <xdr:to>
      <xdr:col>5</xdr:col>
      <xdr:colOff>508959</xdr:colOff>
      <xdr:row>389</xdr:row>
      <xdr:rowOff>79870</xdr:rowOff>
    </xdr:to>
    <xdr:pic>
      <xdr:nvPicPr>
        <xdr:cNvPr id="47" name="Grafik 46">
          <a:extLst>
            <a:ext uri="{FF2B5EF4-FFF2-40B4-BE49-F238E27FC236}">
              <a16:creationId xmlns:a16="http://schemas.microsoft.com/office/drawing/2014/main" id="{00000000-0008-0000-0500-00002F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r="16360"/>
        <a:stretch/>
      </xdr:blipFill>
      <xdr:spPr>
        <a:xfrm>
          <a:off x="664234" y="79121480"/>
          <a:ext cx="3674853" cy="133069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34504</xdr:colOff>
      <xdr:row>395</xdr:row>
      <xdr:rowOff>34504</xdr:rowOff>
    </xdr:from>
    <xdr:to>
      <xdr:col>5</xdr:col>
      <xdr:colOff>552091</xdr:colOff>
      <xdr:row>401</xdr:row>
      <xdr:rowOff>80135</xdr:rowOff>
    </xdr:to>
    <xdr:pic>
      <xdr:nvPicPr>
        <xdr:cNvPr id="48" name="Grafik 47">
          <a:extLst>
            <a:ext uri="{FF2B5EF4-FFF2-40B4-BE49-F238E27FC236}">
              <a16:creationId xmlns:a16="http://schemas.microsoft.com/office/drawing/2014/main" id="{00000000-0008-0000-0500-000030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a:ext>
          </a:extLst>
        </a:blip>
        <a:srcRect r="15789"/>
        <a:stretch/>
      </xdr:blipFill>
      <xdr:spPr>
        <a:xfrm>
          <a:off x="664232" y="81700776"/>
          <a:ext cx="3717987" cy="133959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7</xdr:col>
      <xdr:colOff>34507</xdr:colOff>
      <xdr:row>366</xdr:row>
      <xdr:rowOff>69011</xdr:rowOff>
    </xdr:from>
    <xdr:to>
      <xdr:col>11</xdr:col>
      <xdr:colOff>129397</xdr:colOff>
      <xdr:row>371</xdr:row>
      <xdr:rowOff>185590</xdr:rowOff>
    </xdr:to>
    <xdr:pic>
      <xdr:nvPicPr>
        <xdr:cNvPr id="50" name="Grafik 49">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a:stretch>
          <a:fillRect/>
        </a:stretch>
      </xdr:blipFill>
      <xdr:spPr>
        <a:xfrm>
          <a:off x="5236235" y="75481132"/>
          <a:ext cx="2613804" cy="119488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6</xdr:col>
      <xdr:colOff>17251</xdr:colOff>
      <xdr:row>368</xdr:row>
      <xdr:rowOff>69011</xdr:rowOff>
    </xdr:from>
    <xdr:to>
      <xdr:col>6</xdr:col>
      <xdr:colOff>448572</xdr:colOff>
      <xdr:row>370</xdr:row>
      <xdr:rowOff>51759</xdr:rowOff>
    </xdr:to>
    <xdr:sp macro="" textlink="">
      <xdr:nvSpPr>
        <xdr:cNvPr id="78" name="Pfeil nach rechts 77">
          <a:extLst>
            <a:ext uri="{FF2B5EF4-FFF2-40B4-BE49-F238E27FC236}">
              <a16:creationId xmlns:a16="http://schemas.microsoft.com/office/drawing/2014/main" id="{00000000-0008-0000-0500-00004E000000}"/>
            </a:ext>
          </a:extLst>
        </xdr:cNvPr>
        <xdr:cNvSpPr/>
      </xdr:nvSpPr>
      <xdr:spPr>
        <a:xfrm>
          <a:off x="4589251" y="75912453"/>
          <a:ext cx="431321"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7</xdr:col>
      <xdr:colOff>103518</xdr:colOff>
      <xdr:row>383</xdr:row>
      <xdr:rowOff>49052</xdr:rowOff>
    </xdr:from>
    <xdr:to>
      <xdr:col>11</xdr:col>
      <xdr:colOff>170730</xdr:colOff>
      <xdr:row>388</xdr:row>
      <xdr:rowOff>129395</xdr:rowOff>
    </xdr:to>
    <xdr:pic>
      <xdr:nvPicPr>
        <xdr:cNvPr id="51" name="Grafik 50">
          <a:extLst>
            <a:ext uri="{FF2B5EF4-FFF2-40B4-BE49-F238E27FC236}">
              <a16:creationId xmlns:a16="http://schemas.microsoft.com/office/drawing/2014/main" id="{00000000-0008-0000-0500-000033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a:ext>
          </a:extLst>
        </a:blip>
        <a:srcRect r="18663"/>
        <a:stretch/>
      </xdr:blipFill>
      <xdr:spPr>
        <a:xfrm>
          <a:off x="5305246" y="79127399"/>
          <a:ext cx="2586126" cy="115864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6</xdr:col>
      <xdr:colOff>0</xdr:colOff>
      <xdr:row>385</xdr:row>
      <xdr:rowOff>0</xdr:rowOff>
    </xdr:from>
    <xdr:to>
      <xdr:col>6</xdr:col>
      <xdr:colOff>431321</xdr:colOff>
      <xdr:row>386</xdr:row>
      <xdr:rowOff>198408</xdr:rowOff>
    </xdr:to>
    <xdr:sp macro="" textlink="">
      <xdr:nvSpPr>
        <xdr:cNvPr id="80" name="Pfeil nach rechts 79">
          <a:extLst>
            <a:ext uri="{FF2B5EF4-FFF2-40B4-BE49-F238E27FC236}">
              <a16:creationId xmlns:a16="http://schemas.microsoft.com/office/drawing/2014/main" id="{00000000-0008-0000-0500-000050000000}"/>
            </a:ext>
          </a:extLst>
        </xdr:cNvPr>
        <xdr:cNvSpPr/>
      </xdr:nvSpPr>
      <xdr:spPr>
        <a:xfrm>
          <a:off x="4572000" y="79509668"/>
          <a:ext cx="431321"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0</xdr:colOff>
      <xdr:row>397</xdr:row>
      <xdr:rowOff>0</xdr:rowOff>
    </xdr:from>
    <xdr:to>
      <xdr:col>6</xdr:col>
      <xdr:colOff>431321</xdr:colOff>
      <xdr:row>398</xdr:row>
      <xdr:rowOff>198407</xdr:rowOff>
    </xdr:to>
    <xdr:sp macro="" textlink="">
      <xdr:nvSpPr>
        <xdr:cNvPr id="81" name="Pfeil nach rechts 80">
          <a:extLst>
            <a:ext uri="{FF2B5EF4-FFF2-40B4-BE49-F238E27FC236}">
              <a16:creationId xmlns:a16="http://schemas.microsoft.com/office/drawing/2014/main" id="{00000000-0008-0000-0500-000051000000}"/>
            </a:ext>
          </a:extLst>
        </xdr:cNvPr>
        <xdr:cNvSpPr/>
      </xdr:nvSpPr>
      <xdr:spPr>
        <a:xfrm>
          <a:off x="4572000" y="82097592"/>
          <a:ext cx="431321"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7</xdr:col>
      <xdr:colOff>94891</xdr:colOff>
      <xdr:row>395</xdr:row>
      <xdr:rowOff>60384</xdr:rowOff>
    </xdr:from>
    <xdr:to>
      <xdr:col>11</xdr:col>
      <xdr:colOff>181155</xdr:colOff>
      <xdr:row>400</xdr:row>
      <xdr:rowOff>38535</xdr:rowOff>
    </xdr:to>
    <xdr:pic>
      <xdr:nvPicPr>
        <xdr:cNvPr id="52" name="Grafik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a:stretch>
          <a:fillRect/>
        </a:stretch>
      </xdr:blipFill>
      <xdr:spPr>
        <a:xfrm>
          <a:off x="5296619" y="81726656"/>
          <a:ext cx="2605178" cy="105645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7</xdr:col>
      <xdr:colOff>405977</xdr:colOff>
      <xdr:row>423</xdr:row>
      <xdr:rowOff>172535</xdr:rowOff>
    </xdr:from>
    <xdr:to>
      <xdr:col>10</xdr:col>
      <xdr:colOff>85725</xdr:colOff>
      <xdr:row>425</xdr:row>
      <xdr:rowOff>43138</xdr:rowOff>
    </xdr:to>
    <xdr:sp macro="" textlink="">
      <xdr:nvSpPr>
        <xdr:cNvPr id="71" name="Abgerundetes Rechteck 70">
          <a:hlinkClick xmlns:r="http://schemas.openxmlformats.org/officeDocument/2006/relationships" r:id="rId9" tooltip="Zur Übungs-Tabelle"/>
          <a:extLst>
            <a:ext uri="{FF2B5EF4-FFF2-40B4-BE49-F238E27FC236}">
              <a16:creationId xmlns:a16="http://schemas.microsoft.com/office/drawing/2014/main" id="{00000000-0008-0000-0500-000047000000}"/>
            </a:ext>
          </a:extLst>
        </xdr:cNvPr>
        <xdr:cNvSpPr/>
      </xdr:nvSpPr>
      <xdr:spPr>
        <a:xfrm>
          <a:off x="5425652" y="90326660"/>
          <a:ext cx="1508548"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 den Aufgaben</a:t>
          </a:r>
        </a:p>
      </xdr:txBody>
    </xdr:sp>
    <xdr:clientData/>
  </xdr:twoCellAnchor>
  <xdr:twoCellAnchor editAs="oneCell">
    <xdr:from>
      <xdr:col>1</xdr:col>
      <xdr:colOff>51756</xdr:colOff>
      <xdr:row>447</xdr:row>
      <xdr:rowOff>94891</xdr:rowOff>
    </xdr:from>
    <xdr:to>
      <xdr:col>10</xdr:col>
      <xdr:colOff>523146</xdr:colOff>
      <xdr:row>455</xdr:row>
      <xdr:rowOff>112143</xdr:rowOff>
    </xdr:to>
    <xdr:pic>
      <xdr:nvPicPr>
        <xdr:cNvPr id="7" name="Grafik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0"/>
        <a:stretch>
          <a:fillRect/>
        </a:stretch>
      </xdr:blipFill>
      <xdr:spPr>
        <a:xfrm>
          <a:off x="681484" y="93104899"/>
          <a:ext cx="6932575" cy="174253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51760</xdr:colOff>
      <xdr:row>459</xdr:row>
      <xdr:rowOff>8627</xdr:rowOff>
    </xdr:from>
    <xdr:to>
      <xdr:col>9</xdr:col>
      <xdr:colOff>210486</xdr:colOff>
      <xdr:row>474</xdr:row>
      <xdr:rowOff>144137</xdr:rowOff>
    </xdr:to>
    <xdr:pic>
      <xdr:nvPicPr>
        <xdr:cNvPr id="8" name="Grafik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1"/>
        <a:stretch>
          <a:fillRect/>
        </a:stretch>
      </xdr:blipFill>
      <xdr:spPr>
        <a:xfrm>
          <a:off x="681488" y="95606559"/>
          <a:ext cx="5990183" cy="337041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51759</xdr:colOff>
      <xdr:row>481</xdr:row>
      <xdr:rowOff>132450</xdr:rowOff>
    </xdr:from>
    <xdr:to>
      <xdr:col>10</xdr:col>
      <xdr:colOff>44150</xdr:colOff>
      <xdr:row>496</xdr:row>
      <xdr:rowOff>68651</xdr:rowOff>
    </xdr:to>
    <xdr:pic>
      <xdr:nvPicPr>
        <xdr:cNvPr id="75" name="Grafik 74">
          <a:extLst>
            <a:ext uri="{FF2B5EF4-FFF2-40B4-BE49-F238E27FC236}">
              <a16:creationId xmlns:a16="http://schemas.microsoft.com/office/drawing/2014/main" id="{00000000-0008-0000-0500-00004B000000}"/>
            </a:ext>
          </a:extLst>
        </xdr:cNvPr>
        <xdr:cNvPicPr>
          <a:picLocks noChangeAspect="1"/>
        </xdr:cNvPicPr>
      </xdr:nvPicPr>
      <xdr:blipFill>
        <a:blip xmlns:r="http://schemas.openxmlformats.org/officeDocument/2006/relationships" r:embed="rId12"/>
        <a:stretch>
          <a:fillRect/>
        </a:stretch>
      </xdr:blipFill>
      <xdr:spPr>
        <a:xfrm>
          <a:off x="661359" y="102897675"/>
          <a:ext cx="6231266" cy="322232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17254</xdr:colOff>
      <xdr:row>507</xdr:row>
      <xdr:rowOff>112143</xdr:rowOff>
    </xdr:from>
    <xdr:to>
      <xdr:col>2</xdr:col>
      <xdr:colOff>595989</xdr:colOff>
      <xdr:row>511</xdr:row>
      <xdr:rowOff>198407</xdr:rowOff>
    </xdr:to>
    <xdr:pic>
      <xdr:nvPicPr>
        <xdr:cNvPr id="9" name="Grafik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3"/>
        <a:stretch>
          <a:fillRect/>
        </a:stretch>
      </xdr:blipFill>
      <xdr:spPr>
        <a:xfrm>
          <a:off x="646982" y="104552151"/>
          <a:ext cx="1553520" cy="94890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3</xdr:col>
      <xdr:colOff>405442</xdr:colOff>
      <xdr:row>507</xdr:row>
      <xdr:rowOff>112145</xdr:rowOff>
    </xdr:from>
    <xdr:to>
      <xdr:col>5</xdr:col>
      <xdr:colOff>448574</xdr:colOff>
      <xdr:row>512</xdr:row>
      <xdr:rowOff>10333</xdr:rowOff>
    </xdr:to>
    <xdr:pic>
      <xdr:nvPicPr>
        <xdr:cNvPr id="27" name="Grafik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stretch>
          <a:fillRect/>
        </a:stretch>
      </xdr:blipFill>
      <xdr:spPr>
        <a:xfrm>
          <a:off x="2751827" y="104552153"/>
          <a:ext cx="1526875" cy="97649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515</xdr:row>
      <xdr:rowOff>17253</xdr:rowOff>
    </xdr:from>
    <xdr:to>
      <xdr:col>3</xdr:col>
      <xdr:colOff>569343</xdr:colOff>
      <xdr:row>520</xdr:row>
      <xdr:rowOff>183803</xdr:rowOff>
    </xdr:to>
    <xdr:pic>
      <xdr:nvPicPr>
        <xdr:cNvPr id="29" name="Grafik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5"/>
        <a:stretch>
          <a:fillRect/>
        </a:stretch>
      </xdr:blipFill>
      <xdr:spPr>
        <a:xfrm>
          <a:off x="629728" y="106182544"/>
          <a:ext cx="2286000" cy="124485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310552</xdr:colOff>
      <xdr:row>524</xdr:row>
      <xdr:rowOff>155276</xdr:rowOff>
    </xdr:from>
    <xdr:to>
      <xdr:col>9</xdr:col>
      <xdr:colOff>181155</xdr:colOff>
      <xdr:row>533</xdr:row>
      <xdr:rowOff>120360</xdr:rowOff>
    </xdr:to>
    <xdr:pic>
      <xdr:nvPicPr>
        <xdr:cNvPr id="31" name="Grafik 30">
          <a:extLst>
            <a:ext uri="{FF2B5EF4-FFF2-40B4-BE49-F238E27FC236}">
              <a16:creationId xmlns:a16="http://schemas.microsoft.com/office/drawing/2014/main" id="{00000000-0008-0000-0500-00001F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a:ext>
          </a:extLst>
        </a:blip>
        <a:srcRect r="8881" b="6123"/>
        <a:stretch/>
      </xdr:blipFill>
      <xdr:spPr>
        <a:xfrm>
          <a:off x="4140680" y="108261510"/>
          <a:ext cx="2501660" cy="190602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43131</xdr:colOff>
      <xdr:row>524</xdr:row>
      <xdr:rowOff>155275</xdr:rowOff>
    </xdr:from>
    <xdr:to>
      <xdr:col>4</xdr:col>
      <xdr:colOff>58043</xdr:colOff>
      <xdr:row>533</xdr:row>
      <xdr:rowOff>103879</xdr:rowOff>
    </xdr:to>
    <xdr:pic>
      <xdr:nvPicPr>
        <xdr:cNvPr id="40" name="Grafik 39">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17"/>
        <a:stretch>
          <a:fillRect/>
        </a:stretch>
      </xdr:blipFill>
      <xdr:spPr>
        <a:xfrm>
          <a:off x="672859" y="108261509"/>
          <a:ext cx="2473441" cy="188954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301924</xdr:colOff>
      <xdr:row>527</xdr:row>
      <xdr:rowOff>207034</xdr:rowOff>
    </xdr:from>
    <xdr:to>
      <xdr:col>4</xdr:col>
      <xdr:colOff>733245</xdr:colOff>
      <xdr:row>529</xdr:row>
      <xdr:rowOff>189781</xdr:rowOff>
    </xdr:to>
    <xdr:sp macro="" textlink="">
      <xdr:nvSpPr>
        <xdr:cNvPr id="82" name="Pfeil nach rechts 81">
          <a:extLst>
            <a:ext uri="{FF2B5EF4-FFF2-40B4-BE49-F238E27FC236}">
              <a16:creationId xmlns:a16="http://schemas.microsoft.com/office/drawing/2014/main" id="{00000000-0008-0000-0500-000052000000}"/>
            </a:ext>
          </a:extLst>
        </xdr:cNvPr>
        <xdr:cNvSpPr/>
      </xdr:nvSpPr>
      <xdr:spPr>
        <a:xfrm>
          <a:off x="3390181" y="108960249"/>
          <a:ext cx="431321"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396452</xdr:colOff>
      <xdr:row>544</xdr:row>
      <xdr:rowOff>172535</xdr:rowOff>
    </xdr:from>
    <xdr:to>
      <xdr:col>9</xdr:col>
      <xdr:colOff>600075</xdr:colOff>
      <xdr:row>546</xdr:row>
      <xdr:rowOff>43138</xdr:rowOff>
    </xdr:to>
    <xdr:sp macro="" textlink="">
      <xdr:nvSpPr>
        <xdr:cNvPr id="83" name="Abgerundetes Rechteck 82">
          <a:hlinkClick xmlns:r="http://schemas.openxmlformats.org/officeDocument/2006/relationships" r:id="rId18" tooltip="Zur Übungs-Tabelle"/>
          <a:extLst>
            <a:ext uri="{FF2B5EF4-FFF2-40B4-BE49-F238E27FC236}">
              <a16:creationId xmlns:a16="http://schemas.microsoft.com/office/drawing/2014/main" id="{00000000-0008-0000-0500-000053000000}"/>
            </a:ext>
          </a:extLst>
        </xdr:cNvPr>
        <xdr:cNvSpPr/>
      </xdr:nvSpPr>
      <xdr:spPr>
        <a:xfrm>
          <a:off x="5416127" y="116958560"/>
          <a:ext cx="1422823"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 den Aufgaben</a:t>
          </a:r>
        </a:p>
      </xdr:txBody>
    </xdr:sp>
    <xdr:clientData/>
  </xdr:twoCellAnchor>
  <xdr:twoCellAnchor>
    <xdr:from>
      <xdr:col>5</xdr:col>
      <xdr:colOff>638355</xdr:colOff>
      <xdr:row>741</xdr:row>
      <xdr:rowOff>155276</xdr:rowOff>
    </xdr:from>
    <xdr:to>
      <xdr:col>6</xdr:col>
      <xdr:colOff>327804</xdr:colOff>
      <xdr:row>743</xdr:row>
      <xdr:rowOff>138023</xdr:rowOff>
    </xdr:to>
    <xdr:sp macro="" textlink="">
      <xdr:nvSpPr>
        <xdr:cNvPr id="100" name="Pfeil nach rechts 99">
          <a:extLst>
            <a:ext uri="{FF2B5EF4-FFF2-40B4-BE49-F238E27FC236}">
              <a16:creationId xmlns:a16="http://schemas.microsoft.com/office/drawing/2014/main" id="{00000000-0008-0000-0500-000064000000}"/>
            </a:ext>
          </a:extLst>
        </xdr:cNvPr>
        <xdr:cNvSpPr/>
      </xdr:nvSpPr>
      <xdr:spPr>
        <a:xfrm>
          <a:off x="4468483" y="156396906"/>
          <a:ext cx="431321"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646981</xdr:colOff>
      <xdr:row>754</xdr:row>
      <xdr:rowOff>43132</xdr:rowOff>
    </xdr:from>
    <xdr:to>
      <xdr:col>6</xdr:col>
      <xdr:colOff>336430</xdr:colOff>
      <xdr:row>756</xdr:row>
      <xdr:rowOff>25879</xdr:rowOff>
    </xdr:to>
    <xdr:sp macro="" textlink="">
      <xdr:nvSpPr>
        <xdr:cNvPr id="105" name="Pfeil nach rechts 104">
          <a:extLst>
            <a:ext uri="{FF2B5EF4-FFF2-40B4-BE49-F238E27FC236}">
              <a16:creationId xmlns:a16="http://schemas.microsoft.com/office/drawing/2014/main" id="{00000000-0008-0000-0500-000069000000}"/>
            </a:ext>
          </a:extLst>
        </xdr:cNvPr>
        <xdr:cNvSpPr/>
      </xdr:nvSpPr>
      <xdr:spPr>
        <a:xfrm>
          <a:off x="4477109" y="159088347"/>
          <a:ext cx="431321"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xdr:col>
      <xdr:colOff>0</xdr:colOff>
      <xdr:row>36</xdr:row>
      <xdr:rowOff>0</xdr:rowOff>
    </xdr:from>
    <xdr:to>
      <xdr:col>6</xdr:col>
      <xdr:colOff>304287</xdr:colOff>
      <xdr:row>40</xdr:row>
      <xdr:rowOff>28462</xdr:rowOff>
    </xdr:to>
    <xdr:pic>
      <xdr:nvPicPr>
        <xdr:cNvPr id="64" name="Grafik 63">
          <a:extLst>
            <a:ext uri="{FF2B5EF4-FFF2-40B4-BE49-F238E27FC236}">
              <a16:creationId xmlns:a16="http://schemas.microsoft.com/office/drawing/2014/main" id="{00000000-0008-0000-0500-000040000000}"/>
            </a:ext>
          </a:extLst>
        </xdr:cNvPr>
        <xdr:cNvPicPr>
          <a:picLocks noChangeAspect="1"/>
        </xdr:cNvPicPr>
      </xdr:nvPicPr>
      <xdr:blipFill>
        <a:blip xmlns:r="http://schemas.openxmlformats.org/officeDocument/2006/relationships" r:embed="rId19"/>
        <a:stretch>
          <a:fillRect/>
        </a:stretch>
      </xdr:blipFill>
      <xdr:spPr>
        <a:xfrm>
          <a:off x="609600" y="4629150"/>
          <a:ext cx="4104762" cy="904762"/>
        </a:xfrm>
        <a:prstGeom prst="rect">
          <a:avLst/>
        </a:prstGeom>
      </xdr:spPr>
    </xdr:pic>
    <xdr:clientData/>
  </xdr:twoCellAnchor>
  <xdr:twoCellAnchor editAs="oneCell">
    <xdr:from>
      <xdr:col>1</xdr:col>
      <xdr:colOff>0</xdr:colOff>
      <xdr:row>42</xdr:row>
      <xdr:rowOff>19050</xdr:rowOff>
    </xdr:from>
    <xdr:to>
      <xdr:col>6</xdr:col>
      <xdr:colOff>304287</xdr:colOff>
      <xdr:row>46</xdr:row>
      <xdr:rowOff>47512</xdr:rowOff>
    </xdr:to>
    <xdr:pic>
      <xdr:nvPicPr>
        <xdr:cNvPr id="65" name="Grafik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0"/>
        <a:stretch>
          <a:fillRect/>
        </a:stretch>
      </xdr:blipFill>
      <xdr:spPr>
        <a:xfrm>
          <a:off x="609600" y="5962650"/>
          <a:ext cx="4104762" cy="904762"/>
        </a:xfrm>
        <a:prstGeom prst="rect">
          <a:avLst/>
        </a:prstGeom>
      </xdr:spPr>
    </xdr:pic>
    <xdr:clientData/>
  </xdr:twoCellAnchor>
  <xdr:twoCellAnchor editAs="oneCell">
    <xdr:from>
      <xdr:col>1</xdr:col>
      <xdr:colOff>0</xdr:colOff>
      <xdr:row>49</xdr:row>
      <xdr:rowOff>0</xdr:rowOff>
    </xdr:from>
    <xdr:to>
      <xdr:col>7</xdr:col>
      <xdr:colOff>37544</xdr:colOff>
      <xdr:row>53</xdr:row>
      <xdr:rowOff>28462</xdr:rowOff>
    </xdr:to>
    <xdr:pic>
      <xdr:nvPicPr>
        <xdr:cNvPr id="66" name="Grafik 65">
          <a:extLst>
            <a:ext uri="{FF2B5EF4-FFF2-40B4-BE49-F238E27FC236}">
              <a16:creationId xmlns:a16="http://schemas.microsoft.com/office/drawing/2014/main" id="{00000000-0008-0000-0500-000042000000}"/>
            </a:ext>
          </a:extLst>
        </xdr:cNvPr>
        <xdr:cNvPicPr>
          <a:picLocks noChangeAspect="1"/>
        </xdr:cNvPicPr>
      </xdr:nvPicPr>
      <xdr:blipFill>
        <a:blip xmlns:r="http://schemas.openxmlformats.org/officeDocument/2006/relationships" r:embed="rId21"/>
        <a:stretch>
          <a:fillRect/>
        </a:stretch>
      </xdr:blipFill>
      <xdr:spPr>
        <a:xfrm>
          <a:off x="609600" y="7477125"/>
          <a:ext cx="4447619" cy="904762"/>
        </a:xfrm>
        <a:prstGeom prst="rect">
          <a:avLst/>
        </a:prstGeom>
      </xdr:spPr>
    </xdr:pic>
    <xdr:clientData/>
  </xdr:twoCellAnchor>
  <xdr:twoCellAnchor editAs="oneCell">
    <xdr:from>
      <xdr:col>1</xdr:col>
      <xdr:colOff>123825</xdr:colOff>
      <xdr:row>58</xdr:row>
      <xdr:rowOff>114300</xdr:rowOff>
    </xdr:from>
    <xdr:to>
      <xdr:col>8</xdr:col>
      <xdr:colOff>210374</xdr:colOff>
      <xdr:row>71</xdr:row>
      <xdr:rowOff>219075</xdr:rowOff>
    </xdr:to>
    <xdr:pic>
      <xdr:nvPicPr>
        <xdr:cNvPr id="68" name="Grafik 67">
          <a:extLst>
            <a:ext uri="{FF2B5EF4-FFF2-40B4-BE49-F238E27FC236}">
              <a16:creationId xmlns:a16="http://schemas.microsoft.com/office/drawing/2014/main" id="{00000000-0008-0000-0500-000044000000}"/>
            </a:ext>
          </a:extLst>
        </xdr:cNvPr>
        <xdr:cNvPicPr>
          <a:picLocks noChangeAspect="1"/>
        </xdr:cNvPicPr>
      </xdr:nvPicPr>
      <xdr:blipFill>
        <a:blip xmlns:r="http://schemas.openxmlformats.org/officeDocument/2006/relationships" r:embed="rId22"/>
        <a:stretch>
          <a:fillRect/>
        </a:stretch>
      </xdr:blipFill>
      <xdr:spPr>
        <a:xfrm>
          <a:off x="733425" y="9563100"/>
          <a:ext cx="5106224" cy="3295650"/>
        </a:xfrm>
        <a:prstGeom prst="rect">
          <a:avLst/>
        </a:prstGeom>
      </xdr:spPr>
    </xdr:pic>
    <xdr:clientData/>
  </xdr:twoCellAnchor>
  <xdr:twoCellAnchor editAs="oneCell">
    <xdr:from>
      <xdr:col>2</xdr:col>
      <xdr:colOff>600075</xdr:colOff>
      <xdr:row>99</xdr:row>
      <xdr:rowOff>38100</xdr:rowOff>
    </xdr:from>
    <xdr:to>
      <xdr:col>9</xdr:col>
      <xdr:colOff>409013</xdr:colOff>
      <xdr:row>103</xdr:row>
      <xdr:rowOff>47514</xdr:rowOff>
    </xdr:to>
    <xdr:pic>
      <xdr:nvPicPr>
        <xdr:cNvPr id="69" name="Grafik 68">
          <a:extLst>
            <a:ext uri="{FF2B5EF4-FFF2-40B4-BE49-F238E27FC236}">
              <a16:creationId xmlns:a16="http://schemas.microsoft.com/office/drawing/2014/main" id="{00000000-0008-0000-0500-000045000000}"/>
            </a:ext>
          </a:extLst>
        </xdr:cNvPr>
        <xdr:cNvPicPr>
          <a:picLocks noChangeAspect="1"/>
        </xdr:cNvPicPr>
      </xdr:nvPicPr>
      <xdr:blipFill>
        <a:blip xmlns:r="http://schemas.openxmlformats.org/officeDocument/2006/relationships" r:embed="rId23"/>
        <a:stretch>
          <a:fillRect/>
        </a:stretch>
      </xdr:blipFill>
      <xdr:spPr>
        <a:xfrm>
          <a:off x="2152650" y="18964275"/>
          <a:ext cx="4495238" cy="885714"/>
        </a:xfrm>
        <a:prstGeom prst="rect">
          <a:avLst/>
        </a:prstGeom>
      </xdr:spPr>
    </xdr:pic>
    <xdr:clientData/>
  </xdr:twoCellAnchor>
  <xdr:twoCellAnchor editAs="oneCell">
    <xdr:from>
      <xdr:col>2</xdr:col>
      <xdr:colOff>571500</xdr:colOff>
      <xdr:row>105</xdr:row>
      <xdr:rowOff>57150</xdr:rowOff>
    </xdr:from>
    <xdr:to>
      <xdr:col>9</xdr:col>
      <xdr:colOff>409009</xdr:colOff>
      <xdr:row>109</xdr:row>
      <xdr:rowOff>85612</xdr:rowOff>
    </xdr:to>
    <xdr:pic>
      <xdr:nvPicPr>
        <xdr:cNvPr id="70" name="Grafik 69">
          <a:extLst>
            <a:ext uri="{FF2B5EF4-FFF2-40B4-BE49-F238E27FC236}">
              <a16:creationId xmlns:a16="http://schemas.microsoft.com/office/drawing/2014/main" id="{00000000-0008-0000-0500-000046000000}"/>
            </a:ext>
          </a:extLst>
        </xdr:cNvPr>
        <xdr:cNvPicPr>
          <a:picLocks noChangeAspect="1"/>
        </xdr:cNvPicPr>
      </xdr:nvPicPr>
      <xdr:blipFill>
        <a:blip xmlns:r="http://schemas.openxmlformats.org/officeDocument/2006/relationships" r:embed="rId24"/>
        <a:stretch>
          <a:fillRect/>
        </a:stretch>
      </xdr:blipFill>
      <xdr:spPr>
        <a:xfrm>
          <a:off x="2124075" y="20297775"/>
          <a:ext cx="4523809" cy="904762"/>
        </a:xfrm>
        <a:prstGeom prst="rect">
          <a:avLst/>
        </a:prstGeom>
      </xdr:spPr>
    </xdr:pic>
    <xdr:clientData/>
  </xdr:twoCellAnchor>
  <xdr:twoCellAnchor editAs="oneCell">
    <xdr:from>
      <xdr:col>2</xdr:col>
      <xdr:colOff>542925</xdr:colOff>
      <xdr:row>110</xdr:row>
      <xdr:rowOff>152400</xdr:rowOff>
    </xdr:from>
    <xdr:to>
      <xdr:col>9</xdr:col>
      <xdr:colOff>418530</xdr:colOff>
      <xdr:row>114</xdr:row>
      <xdr:rowOff>180862</xdr:rowOff>
    </xdr:to>
    <xdr:pic>
      <xdr:nvPicPr>
        <xdr:cNvPr id="73" name="Grafik 72">
          <a:extLst>
            <a:ext uri="{FF2B5EF4-FFF2-40B4-BE49-F238E27FC236}">
              <a16:creationId xmlns:a16="http://schemas.microsoft.com/office/drawing/2014/main" id="{00000000-0008-0000-0500-000049000000}"/>
            </a:ext>
          </a:extLst>
        </xdr:cNvPr>
        <xdr:cNvPicPr>
          <a:picLocks noChangeAspect="1"/>
        </xdr:cNvPicPr>
      </xdr:nvPicPr>
      <xdr:blipFill>
        <a:blip xmlns:r="http://schemas.openxmlformats.org/officeDocument/2006/relationships" r:embed="rId25"/>
        <a:stretch>
          <a:fillRect/>
        </a:stretch>
      </xdr:blipFill>
      <xdr:spPr>
        <a:xfrm>
          <a:off x="2095500" y="21488400"/>
          <a:ext cx="4561905" cy="904762"/>
        </a:xfrm>
        <a:prstGeom prst="rect">
          <a:avLst/>
        </a:prstGeom>
      </xdr:spPr>
    </xdr:pic>
    <xdr:clientData/>
  </xdr:twoCellAnchor>
  <xdr:twoCellAnchor editAs="oneCell">
    <xdr:from>
      <xdr:col>4</xdr:col>
      <xdr:colOff>285750</xdr:colOff>
      <xdr:row>141</xdr:row>
      <xdr:rowOff>57151</xdr:rowOff>
    </xdr:from>
    <xdr:to>
      <xdr:col>10</xdr:col>
      <xdr:colOff>342900</xdr:colOff>
      <xdr:row>150</xdr:row>
      <xdr:rowOff>43630</xdr:rowOff>
    </xdr:to>
    <xdr:pic>
      <xdr:nvPicPr>
        <xdr:cNvPr id="76" name="Grafik 75">
          <a:extLst>
            <a:ext uri="{FF2B5EF4-FFF2-40B4-BE49-F238E27FC236}">
              <a16:creationId xmlns:a16="http://schemas.microsoft.com/office/drawing/2014/main" id="{00000000-0008-0000-0500-00004C000000}"/>
            </a:ext>
          </a:extLst>
        </xdr:cNvPr>
        <xdr:cNvPicPr>
          <a:picLocks noChangeAspect="1"/>
        </xdr:cNvPicPr>
      </xdr:nvPicPr>
      <xdr:blipFill>
        <a:blip xmlns:r="http://schemas.openxmlformats.org/officeDocument/2006/relationships" r:embed="rId26"/>
        <a:stretch>
          <a:fillRect/>
        </a:stretch>
      </xdr:blipFill>
      <xdr:spPr>
        <a:xfrm>
          <a:off x="3267075" y="28308301"/>
          <a:ext cx="3924300" cy="1958154"/>
        </a:xfrm>
        <a:prstGeom prst="rect">
          <a:avLst/>
        </a:prstGeom>
      </xdr:spPr>
    </xdr:pic>
    <xdr:clientData/>
  </xdr:twoCellAnchor>
  <xdr:twoCellAnchor editAs="oneCell">
    <xdr:from>
      <xdr:col>4</xdr:col>
      <xdr:colOff>266700</xdr:colOff>
      <xdr:row>151</xdr:row>
      <xdr:rowOff>114300</xdr:rowOff>
    </xdr:from>
    <xdr:to>
      <xdr:col>10</xdr:col>
      <xdr:colOff>323850</xdr:colOff>
      <xdr:row>160</xdr:row>
      <xdr:rowOff>133094</xdr:rowOff>
    </xdr:to>
    <xdr:pic>
      <xdr:nvPicPr>
        <xdr:cNvPr id="77" name="Grafik 76">
          <a:extLst>
            <a:ext uri="{FF2B5EF4-FFF2-40B4-BE49-F238E27FC236}">
              <a16:creationId xmlns:a16="http://schemas.microsoft.com/office/drawing/2014/main" id="{00000000-0008-0000-0500-00004D000000}"/>
            </a:ext>
          </a:extLst>
        </xdr:cNvPr>
        <xdr:cNvPicPr>
          <a:picLocks noChangeAspect="1"/>
        </xdr:cNvPicPr>
      </xdr:nvPicPr>
      <xdr:blipFill>
        <a:blip xmlns:r="http://schemas.openxmlformats.org/officeDocument/2006/relationships" r:embed="rId27"/>
        <a:stretch>
          <a:fillRect/>
        </a:stretch>
      </xdr:blipFill>
      <xdr:spPr>
        <a:xfrm>
          <a:off x="3248025" y="30556200"/>
          <a:ext cx="3924300" cy="1990469"/>
        </a:xfrm>
        <a:prstGeom prst="rect">
          <a:avLst/>
        </a:prstGeom>
      </xdr:spPr>
    </xdr:pic>
    <xdr:clientData/>
  </xdr:twoCellAnchor>
  <xdr:twoCellAnchor editAs="oneCell">
    <xdr:from>
      <xdr:col>4</xdr:col>
      <xdr:colOff>238125</xdr:colOff>
      <xdr:row>161</xdr:row>
      <xdr:rowOff>216869</xdr:rowOff>
    </xdr:from>
    <xdr:to>
      <xdr:col>10</xdr:col>
      <xdr:colOff>323850</xdr:colOff>
      <xdr:row>171</xdr:row>
      <xdr:rowOff>18757</xdr:rowOff>
    </xdr:to>
    <xdr:pic>
      <xdr:nvPicPr>
        <xdr:cNvPr id="79" name="Grafik 78">
          <a:extLst>
            <a:ext uri="{FF2B5EF4-FFF2-40B4-BE49-F238E27FC236}">
              <a16:creationId xmlns:a16="http://schemas.microsoft.com/office/drawing/2014/main" id="{00000000-0008-0000-0500-00004F000000}"/>
            </a:ext>
          </a:extLst>
        </xdr:cNvPr>
        <xdr:cNvPicPr>
          <a:picLocks noChangeAspect="1"/>
        </xdr:cNvPicPr>
      </xdr:nvPicPr>
      <xdr:blipFill>
        <a:blip xmlns:r="http://schemas.openxmlformats.org/officeDocument/2006/relationships" r:embed="rId28"/>
        <a:stretch>
          <a:fillRect/>
        </a:stretch>
      </xdr:blipFill>
      <xdr:spPr>
        <a:xfrm>
          <a:off x="3219450" y="32849519"/>
          <a:ext cx="3952875" cy="1992638"/>
        </a:xfrm>
        <a:prstGeom prst="rect">
          <a:avLst/>
        </a:prstGeom>
      </xdr:spPr>
    </xdr:pic>
    <xdr:clientData/>
  </xdr:twoCellAnchor>
  <xdr:twoCellAnchor editAs="oneCell">
    <xdr:from>
      <xdr:col>1</xdr:col>
      <xdr:colOff>38100</xdr:colOff>
      <xdr:row>197</xdr:row>
      <xdr:rowOff>85725</xdr:rowOff>
    </xdr:from>
    <xdr:to>
      <xdr:col>6</xdr:col>
      <xdr:colOff>304800</xdr:colOff>
      <xdr:row>200</xdr:row>
      <xdr:rowOff>174445</xdr:rowOff>
    </xdr:to>
    <xdr:pic>
      <xdr:nvPicPr>
        <xdr:cNvPr id="85" name="Grafik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29"/>
        <a:stretch>
          <a:fillRect/>
        </a:stretch>
      </xdr:blipFill>
      <xdr:spPr>
        <a:xfrm>
          <a:off x="647700" y="40728900"/>
          <a:ext cx="4067175" cy="745945"/>
        </a:xfrm>
        <a:prstGeom prst="rect">
          <a:avLst/>
        </a:prstGeom>
      </xdr:spPr>
    </xdr:pic>
    <xdr:clientData/>
  </xdr:twoCellAnchor>
  <xdr:twoCellAnchor editAs="oneCell">
    <xdr:from>
      <xdr:col>1</xdr:col>
      <xdr:colOff>9526</xdr:colOff>
      <xdr:row>204</xdr:row>
      <xdr:rowOff>9525</xdr:rowOff>
    </xdr:from>
    <xdr:to>
      <xdr:col>7</xdr:col>
      <xdr:colOff>590551</xdr:colOff>
      <xdr:row>210</xdr:row>
      <xdr:rowOff>145252</xdr:rowOff>
    </xdr:to>
    <xdr:pic>
      <xdr:nvPicPr>
        <xdr:cNvPr id="89" name="Grafik 88">
          <a:extLst>
            <a:ext uri="{FF2B5EF4-FFF2-40B4-BE49-F238E27FC236}">
              <a16:creationId xmlns:a16="http://schemas.microsoft.com/office/drawing/2014/main" id="{00000000-0008-0000-0500-000059000000}"/>
            </a:ext>
          </a:extLst>
        </xdr:cNvPr>
        <xdr:cNvPicPr>
          <a:picLocks noChangeAspect="1"/>
        </xdr:cNvPicPr>
      </xdr:nvPicPr>
      <xdr:blipFill>
        <a:blip xmlns:r="http://schemas.openxmlformats.org/officeDocument/2006/relationships" r:embed="rId30"/>
        <a:stretch>
          <a:fillRect/>
        </a:stretch>
      </xdr:blipFill>
      <xdr:spPr>
        <a:xfrm>
          <a:off x="619126" y="42186225"/>
          <a:ext cx="4991100" cy="1450177"/>
        </a:xfrm>
        <a:prstGeom prst="rect">
          <a:avLst/>
        </a:prstGeom>
      </xdr:spPr>
    </xdr:pic>
    <xdr:clientData/>
  </xdr:twoCellAnchor>
  <xdr:twoCellAnchor editAs="oneCell">
    <xdr:from>
      <xdr:col>1</xdr:col>
      <xdr:colOff>0</xdr:colOff>
      <xdr:row>212</xdr:row>
      <xdr:rowOff>19050</xdr:rowOff>
    </xdr:from>
    <xdr:to>
      <xdr:col>6</xdr:col>
      <xdr:colOff>256668</xdr:colOff>
      <xdr:row>215</xdr:row>
      <xdr:rowOff>180873</xdr:rowOff>
    </xdr:to>
    <xdr:pic>
      <xdr:nvPicPr>
        <xdr:cNvPr id="90" name="Grafik 89">
          <a:extLst>
            <a:ext uri="{FF2B5EF4-FFF2-40B4-BE49-F238E27FC236}">
              <a16:creationId xmlns:a16="http://schemas.microsoft.com/office/drawing/2014/main" id="{00000000-0008-0000-0500-00005A000000}"/>
            </a:ext>
          </a:extLst>
        </xdr:cNvPr>
        <xdr:cNvPicPr>
          <a:picLocks noChangeAspect="1"/>
        </xdr:cNvPicPr>
      </xdr:nvPicPr>
      <xdr:blipFill>
        <a:blip xmlns:r="http://schemas.openxmlformats.org/officeDocument/2006/relationships" r:embed="rId31"/>
        <a:stretch>
          <a:fillRect/>
        </a:stretch>
      </xdr:blipFill>
      <xdr:spPr>
        <a:xfrm>
          <a:off x="609600" y="43948350"/>
          <a:ext cx="4057143" cy="819048"/>
        </a:xfrm>
        <a:prstGeom prst="rect">
          <a:avLst/>
        </a:prstGeom>
      </xdr:spPr>
    </xdr:pic>
    <xdr:clientData/>
  </xdr:twoCellAnchor>
  <xdr:twoCellAnchor editAs="oneCell">
    <xdr:from>
      <xdr:col>1</xdr:col>
      <xdr:colOff>0</xdr:colOff>
      <xdr:row>243</xdr:row>
      <xdr:rowOff>0</xdr:rowOff>
    </xdr:from>
    <xdr:to>
      <xdr:col>6</xdr:col>
      <xdr:colOff>314325</xdr:colOff>
      <xdr:row>248</xdr:row>
      <xdr:rowOff>84026</xdr:rowOff>
    </xdr:to>
    <xdr:pic>
      <xdr:nvPicPr>
        <xdr:cNvPr id="91" name="Grafik 90">
          <a:extLst>
            <a:ext uri="{FF2B5EF4-FFF2-40B4-BE49-F238E27FC236}">
              <a16:creationId xmlns:a16="http://schemas.microsoft.com/office/drawing/2014/main" id="{00000000-0008-0000-0500-00005B000000}"/>
            </a:ext>
          </a:extLst>
        </xdr:cNvPr>
        <xdr:cNvPicPr>
          <a:picLocks noChangeAspect="1"/>
        </xdr:cNvPicPr>
      </xdr:nvPicPr>
      <xdr:blipFill>
        <a:blip xmlns:r="http://schemas.openxmlformats.org/officeDocument/2006/relationships" r:embed="rId32"/>
        <a:stretch>
          <a:fillRect/>
        </a:stretch>
      </xdr:blipFill>
      <xdr:spPr>
        <a:xfrm>
          <a:off x="609600" y="50844450"/>
          <a:ext cx="4114800" cy="1179401"/>
        </a:xfrm>
        <a:prstGeom prst="rect">
          <a:avLst/>
        </a:prstGeom>
      </xdr:spPr>
    </xdr:pic>
    <xdr:clientData/>
  </xdr:twoCellAnchor>
  <xdr:twoCellAnchor editAs="oneCell">
    <xdr:from>
      <xdr:col>1</xdr:col>
      <xdr:colOff>1</xdr:colOff>
      <xdr:row>282</xdr:row>
      <xdr:rowOff>0</xdr:rowOff>
    </xdr:from>
    <xdr:to>
      <xdr:col>6</xdr:col>
      <xdr:colOff>352426</xdr:colOff>
      <xdr:row>292</xdr:row>
      <xdr:rowOff>126287</xdr:rowOff>
    </xdr:to>
    <xdr:pic>
      <xdr:nvPicPr>
        <xdr:cNvPr id="92" name="Grafik 91">
          <a:extLst>
            <a:ext uri="{FF2B5EF4-FFF2-40B4-BE49-F238E27FC236}">
              <a16:creationId xmlns:a16="http://schemas.microsoft.com/office/drawing/2014/main" id="{00000000-0008-0000-0500-00005C000000}"/>
            </a:ext>
          </a:extLst>
        </xdr:cNvPr>
        <xdr:cNvPicPr>
          <a:picLocks noChangeAspect="1"/>
        </xdr:cNvPicPr>
      </xdr:nvPicPr>
      <xdr:blipFill>
        <a:blip xmlns:r="http://schemas.openxmlformats.org/officeDocument/2006/relationships" r:embed="rId33"/>
        <a:stretch>
          <a:fillRect/>
        </a:stretch>
      </xdr:blipFill>
      <xdr:spPr>
        <a:xfrm>
          <a:off x="609601" y="58197750"/>
          <a:ext cx="4152900" cy="2317037"/>
        </a:xfrm>
        <a:prstGeom prst="rect">
          <a:avLst/>
        </a:prstGeom>
      </xdr:spPr>
    </xdr:pic>
    <xdr:clientData/>
  </xdr:twoCellAnchor>
  <xdr:twoCellAnchor editAs="oneCell">
    <xdr:from>
      <xdr:col>7</xdr:col>
      <xdr:colOff>215416</xdr:colOff>
      <xdr:row>282</xdr:row>
      <xdr:rowOff>19050</xdr:rowOff>
    </xdr:from>
    <xdr:to>
      <xdr:col>11</xdr:col>
      <xdr:colOff>513940</xdr:colOff>
      <xdr:row>285</xdr:row>
      <xdr:rowOff>38100</xdr:rowOff>
    </xdr:to>
    <xdr:pic>
      <xdr:nvPicPr>
        <xdr:cNvPr id="93" name="Grafik 92">
          <a:extLst>
            <a:ext uri="{FF2B5EF4-FFF2-40B4-BE49-F238E27FC236}">
              <a16:creationId xmlns:a16="http://schemas.microsoft.com/office/drawing/2014/main" id="{00000000-0008-0000-0500-00005D000000}"/>
            </a:ext>
          </a:extLst>
        </xdr:cNvPr>
        <xdr:cNvPicPr>
          <a:picLocks noChangeAspect="1"/>
        </xdr:cNvPicPr>
      </xdr:nvPicPr>
      <xdr:blipFill>
        <a:blip xmlns:r="http://schemas.openxmlformats.org/officeDocument/2006/relationships" r:embed="rId34"/>
        <a:stretch>
          <a:fillRect/>
        </a:stretch>
      </xdr:blipFill>
      <xdr:spPr>
        <a:xfrm>
          <a:off x="5235091" y="58216800"/>
          <a:ext cx="2736924" cy="676275"/>
        </a:xfrm>
        <a:prstGeom prst="rect">
          <a:avLst/>
        </a:prstGeom>
      </xdr:spPr>
    </xdr:pic>
    <xdr:clientData/>
  </xdr:twoCellAnchor>
  <xdr:twoCellAnchor editAs="oneCell">
    <xdr:from>
      <xdr:col>1</xdr:col>
      <xdr:colOff>28575</xdr:colOff>
      <xdr:row>297</xdr:row>
      <xdr:rowOff>114301</xdr:rowOff>
    </xdr:from>
    <xdr:to>
      <xdr:col>6</xdr:col>
      <xdr:colOff>333375</xdr:colOff>
      <xdr:row>310</xdr:row>
      <xdr:rowOff>3176</xdr:rowOff>
    </xdr:to>
    <xdr:pic>
      <xdr:nvPicPr>
        <xdr:cNvPr id="94" name="Grafik 93">
          <a:extLst>
            <a:ext uri="{FF2B5EF4-FFF2-40B4-BE49-F238E27FC236}">
              <a16:creationId xmlns:a16="http://schemas.microsoft.com/office/drawing/2014/main" id="{00000000-0008-0000-0500-00005E000000}"/>
            </a:ext>
          </a:extLst>
        </xdr:cNvPr>
        <xdr:cNvPicPr>
          <a:picLocks noChangeAspect="1"/>
        </xdr:cNvPicPr>
      </xdr:nvPicPr>
      <xdr:blipFill>
        <a:blip xmlns:r="http://schemas.openxmlformats.org/officeDocument/2006/relationships" r:embed="rId35"/>
        <a:stretch>
          <a:fillRect/>
        </a:stretch>
      </xdr:blipFill>
      <xdr:spPr>
        <a:xfrm>
          <a:off x="638175" y="61598176"/>
          <a:ext cx="4105275" cy="2736850"/>
        </a:xfrm>
        <a:prstGeom prst="rect">
          <a:avLst/>
        </a:prstGeom>
      </xdr:spPr>
    </xdr:pic>
    <xdr:clientData/>
  </xdr:twoCellAnchor>
  <xdr:twoCellAnchor editAs="oneCell">
    <xdr:from>
      <xdr:col>0</xdr:col>
      <xdr:colOff>600075</xdr:colOff>
      <xdr:row>313</xdr:row>
      <xdr:rowOff>38100</xdr:rowOff>
    </xdr:from>
    <xdr:to>
      <xdr:col>4</xdr:col>
      <xdr:colOff>632487</xdr:colOff>
      <xdr:row>322</xdr:row>
      <xdr:rowOff>57150</xdr:rowOff>
    </xdr:to>
    <xdr:pic>
      <xdr:nvPicPr>
        <xdr:cNvPr id="95" name="Grafik 94">
          <a:extLst>
            <a:ext uri="{FF2B5EF4-FFF2-40B4-BE49-F238E27FC236}">
              <a16:creationId xmlns:a16="http://schemas.microsoft.com/office/drawing/2014/main" id="{00000000-0008-0000-0500-00005F000000}"/>
            </a:ext>
          </a:extLst>
        </xdr:cNvPr>
        <xdr:cNvPicPr>
          <a:picLocks noChangeAspect="1"/>
        </xdr:cNvPicPr>
      </xdr:nvPicPr>
      <xdr:blipFill>
        <a:blip xmlns:r="http://schemas.openxmlformats.org/officeDocument/2006/relationships" r:embed="rId36"/>
        <a:stretch>
          <a:fillRect/>
        </a:stretch>
      </xdr:blipFill>
      <xdr:spPr>
        <a:xfrm>
          <a:off x="600075" y="65027175"/>
          <a:ext cx="3013737" cy="1990725"/>
        </a:xfrm>
        <a:prstGeom prst="rect">
          <a:avLst/>
        </a:prstGeom>
      </xdr:spPr>
    </xdr:pic>
    <xdr:clientData/>
  </xdr:twoCellAnchor>
  <xdr:twoCellAnchor editAs="oneCell">
    <xdr:from>
      <xdr:col>5</xdr:col>
      <xdr:colOff>695325</xdr:colOff>
      <xdr:row>318</xdr:row>
      <xdr:rowOff>9525</xdr:rowOff>
    </xdr:from>
    <xdr:to>
      <xdr:col>11</xdr:col>
      <xdr:colOff>485292</xdr:colOff>
      <xdr:row>321</xdr:row>
      <xdr:rowOff>104767</xdr:rowOff>
    </xdr:to>
    <xdr:pic>
      <xdr:nvPicPr>
        <xdr:cNvPr id="98" name="Grafik 97">
          <a:extLst>
            <a:ext uri="{FF2B5EF4-FFF2-40B4-BE49-F238E27FC236}">
              <a16:creationId xmlns:a16="http://schemas.microsoft.com/office/drawing/2014/main" id="{00000000-0008-0000-0500-000062000000}"/>
            </a:ext>
          </a:extLst>
        </xdr:cNvPr>
        <xdr:cNvPicPr>
          <a:picLocks noChangeAspect="1"/>
        </xdr:cNvPicPr>
      </xdr:nvPicPr>
      <xdr:blipFill>
        <a:blip xmlns:r="http://schemas.openxmlformats.org/officeDocument/2006/relationships" r:embed="rId37"/>
        <a:stretch>
          <a:fillRect/>
        </a:stretch>
      </xdr:blipFill>
      <xdr:spPr>
        <a:xfrm>
          <a:off x="4391025" y="66093975"/>
          <a:ext cx="3552342" cy="752467"/>
        </a:xfrm>
        <a:prstGeom prst="rect">
          <a:avLst/>
        </a:prstGeom>
      </xdr:spPr>
    </xdr:pic>
    <xdr:clientData/>
  </xdr:twoCellAnchor>
  <xdr:twoCellAnchor editAs="oneCell">
    <xdr:from>
      <xdr:col>1</xdr:col>
      <xdr:colOff>0</xdr:colOff>
      <xdr:row>344</xdr:row>
      <xdr:rowOff>161924</xdr:rowOff>
    </xdr:from>
    <xdr:to>
      <xdr:col>11</xdr:col>
      <xdr:colOff>310785</xdr:colOff>
      <xdr:row>349</xdr:row>
      <xdr:rowOff>123824</xdr:rowOff>
    </xdr:to>
    <xdr:pic>
      <xdr:nvPicPr>
        <xdr:cNvPr id="127" name="Grafik 126">
          <a:extLst>
            <a:ext uri="{FF2B5EF4-FFF2-40B4-BE49-F238E27FC236}">
              <a16:creationId xmlns:a16="http://schemas.microsoft.com/office/drawing/2014/main" id="{00000000-0008-0000-0500-00007F000000}"/>
            </a:ext>
          </a:extLst>
        </xdr:cNvPr>
        <xdr:cNvPicPr>
          <a:picLocks noChangeAspect="1"/>
        </xdr:cNvPicPr>
      </xdr:nvPicPr>
      <xdr:blipFill>
        <a:blip xmlns:r="http://schemas.openxmlformats.org/officeDocument/2006/relationships" r:embed="rId38"/>
        <a:stretch>
          <a:fillRect/>
        </a:stretch>
      </xdr:blipFill>
      <xdr:spPr>
        <a:xfrm>
          <a:off x="609600" y="72066149"/>
          <a:ext cx="7159260" cy="1057275"/>
        </a:xfrm>
        <a:prstGeom prst="rect">
          <a:avLst/>
        </a:prstGeom>
      </xdr:spPr>
    </xdr:pic>
    <xdr:clientData/>
  </xdr:twoCellAnchor>
  <xdr:twoCellAnchor editAs="oneCell">
    <xdr:from>
      <xdr:col>1</xdr:col>
      <xdr:colOff>9525</xdr:colOff>
      <xdr:row>352</xdr:row>
      <xdr:rowOff>38100</xdr:rowOff>
    </xdr:from>
    <xdr:to>
      <xdr:col>4</xdr:col>
      <xdr:colOff>657225</xdr:colOff>
      <xdr:row>361</xdr:row>
      <xdr:rowOff>189326</xdr:rowOff>
    </xdr:to>
    <xdr:pic>
      <xdr:nvPicPr>
        <xdr:cNvPr id="106" name="Grafik 105">
          <a:extLst>
            <a:ext uri="{FF2B5EF4-FFF2-40B4-BE49-F238E27FC236}">
              <a16:creationId xmlns:a16="http://schemas.microsoft.com/office/drawing/2014/main" id="{00000000-0008-0000-0500-00006A000000}"/>
            </a:ext>
          </a:extLst>
        </xdr:cNvPr>
        <xdr:cNvPicPr>
          <a:picLocks noChangeAspect="1"/>
        </xdr:cNvPicPr>
      </xdr:nvPicPr>
      <xdr:blipFill>
        <a:blip xmlns:r="http://schemas.openxmlformats.org/officeDocument/2006/relationships" r:embed="rId39"/>
        <a:stretch>
          <a:fillRect/>
        </a:stretch>
      </xdr:blipFill>
      <xdr:spPr>
        <a:xfrm>
          <a:off x="619125" y="73694925"/>
          <a:ext cx="3019425" cy="2122901"/>
        </a:xfrm>
        <a:prstGeom prst="rect">
          <a:avLst/>
        </a:prstGeom>
      </xdr:spPr>
    </xdr:pic>
    <xdr:clientData/>
  </xdr:twoCellAnchor>
  <xdr:twoCellAnchor editAs="oneCell">
    <xdr:from>
      <xdr:col>1</xdr:col>
      <xdr:colOff>9525</xdr:colOff>
      <xdr:row>407</xdr:row>
      <xdr:rowOff>28575</xdr:rowOff>
    </xdr:from>
    <xdr:to>
      <xdr:col>7</xdr:col>
      <xdr:colOff>429927</xdr:colOff>
      <xdr:row>416</xdr:row>
      <xdr:rowOff>133350</xdr:rowOff>
    </xdr:to>
    <xdr:pic>
      <xdr:nvPicPr>
        <xdr:cNvPr id="129" name="Grafik 128">
          <a:extLst>
            <a:ext uri="{FF2B5EF4-FFF2-40B4-BE49-F238E27FC236}">
              <a16:creationId xmlns:a16="http://schemas.microsoft.com/office/drawing/2014/main" id="{00000000-0008-0000-0500-000081000000}"/>
            </a:ext>
          </a:extLst>
        </xdr:cNvPr>
        <xdr:cNvPicPr>
          <a:picLocks noChangeAspect="1"/>
        </xdr:cNvPicPr>
      </xdr:nvPicPr>
      <xdr:blipFill>
        <a:blip xmlns:r="http://schemas.openxmlformats.org/officeDocument/2006/relationships" r:embed="rId40"/>
        <a:stretch>
          <a:fillRect/>
        </a:stretch>
      </xdr:blipFill>
      <xdr:spPr>
        <a:xfrm>
          <a:off x="619125" y="85734525"/>
          <a:ext cx="4830477" cy="2076450"/>
        </a:xfrm>
        <a:prstGeom prst="rect">
          <a:avLst/>
        </a:prstGeom>
      </xdr:spPr>
    </xdr:pic>
    <xdr:clientData/>
  </xdr:twoCellAnchor>
  <xdr:twoCellAnchor editAs="oneCell">
    <xdr:from>
      <xdr:col>1</xdr:col>
      <xdr:colOff>0</xdr:colOff>
      <xdr:row>441</xdr:row>
      <xdr:rowOff>0</xdr:rowOff>
    </xdr:from>
    <xdr:to>
      <xdr:col>11</xdr:col>
      <xdr:colOff>13693</xdr:colOff>
      <xdr:row>445</xdr:row>
      <xdr:rowOff>76200</xdr:rowOff>
    </xdr:to>
    <xdr:pic>
      <xdr:nvPicPr>
        <xdr:cNvPr id="130" name="Grafik 129">
          <a:extLst>
            <a:ext uri="{FF2B5EF4-FFF2-40B4-BE49-F238E27FC236}">
              <a16:creationId xmlns:a16="http://schemas.microsoft.com/office/drawing/2014/main" id="{00000000-0008-0000-0500-000082000000}"/>
            </a:ext>
          </a:extLst>
        </xdr:cNvPr>
        <xdr:cNvPicPr>
          <a:picLocks noChangeAspect="1"/>
        </xdr:cNvPicPr>
      </xdr:nvPicPr>
      <xdr:blipFill>
        <a:blip xmlns:r="http://schemas.openxmlformats.org/officeDocument/2006/relationships" r:embed="rId41"/>
        <a:stretch>
          <a:fillRect/>
        </a:stretch>
      </xdr:blipFill>
      <xdr:spPr>
        <a:xfrm>
          <a:off x="609600" y="93506925"/>
          <a:ext cx="6862168" cy="952500"/>
        </a:xfrm>
        <a:prstGeom prst="rect">
          <a:avLst/>
        </a:prstGeom>
      </xdr:spPr>
    </xdr:pic>
    <xdr:clientData/>
  </xdr:twoCellAnchor>
  <xdr:twoCellAnchor editAs="oneCell">
    <xdr:from>
      <xdr:col>1</xdr:col>
      <xdr:colOff>0</xdr:colOff>
      <xdr:row>558</xdr:row>
      <xdr:rowOff>0</xdr:rowOff>
    </xdr:from>
    <xdr:to>
      <xdr:col>10</xdr:col>
      <xdr:colOff>171450</xdr:colOff>
      <xdr:row>562</xdr:row>
      <xdr:rowOff>182008</xdr:rowOff>
    </xdr:to>
    <xdr:pic>
      <xdr:nvPicPr>
        <xdr:cNvPr id="131" name="Grafik 130">
          <a:extLst>
            <a:ext uri="{FF2B5EF4-FFF2-40B4-BE49-F238E27FC236}">
              <a16:creationId xmlns:a16="http://schemas.microsoft.com/office/drawing/2014/main" id="{00000000-0008-0000-0500-000083000000}"/>
            </a:ext>
          </a:extLst>
        </xdr:cNvPr>
        <xdr:cNvPicPr>
          <a:picLocks noChangeAspect="1"/>
        </xdr:cNvPicPr>
      </xdr:nvPicPr>
      <xdr:blipFill>
        <a:blip xmlns:r="http://schemas.openxmlformats.org/officeDocument/2006/relationships" r:embed="rId42"/>
        <a:stretch>
          <a:fillRect/>
        </a:stretch>
      </xdr:blipFill>
      <xdr:spPr>
        <a:xfrm>
          <a:off x="609600" y="119262525"/>
          <a:ext cx="6410325" cy="1058308"/>
        </a:xfrm>
        <a:prstGeom prst="rect">
          <a:avLst/>
        </a:prstGeom>
      </xdr:spPr>
    </xdr:pic>
    <xdr:clientData/>
  </xdr:twoCellAnchor>
  <xdr:twoCellAnchor editAs="oneCell">
    <xdr:from>
      <xdr:col>1</xdr:col>
      <xdr:colOff>0</xdr:colOff>
      <xdr:row>565</xdr:row>
      <xdr:rowOff>38100</xdr:rowOff>
    </xdr:from>
    <xdr:to>
      <xdr:col>3</xdr:col>
      <xdr:colOff>409317</xdr:colOff>
      <xdr:row>574</xdr:row>
      <xdr:rowOff>37854</xdr:rowOff>
    </xdr:to>
    <xdr:pic>
      <xdr:nvPicPr>
        <xdr:cNvPr id="107" name="Grafik 106">
          <a:extLst>
            <a:ext uri="{FF2B5EF4-FFF2-40B4-BE49-F238E27FC236}">
              <a16:creationId xmlns:a16="http://schemas.microsoft.com/office/drawing/2014/main" id="{00000000-0008-0000-0500-00006B000000}"/>
            </a:ext>
          </a:extLst>
        </xdr:cNvPr>
        <xdr:cNvPicPr>
          <a:picLocks noChangeAspect="1"/>
        </xdr:cNvPicPr>
      </xdr:nvPicPr>
      <xdr:blipFill>
        <a:blip xmlns:r="http://schemas.openxmlformats.org/officeDocument/2006/relationships" r:embed="rId43"/>
        <a:stretch>
          <a:fillRect/>
        </a:stretch>
      </xdr:blipFill>
      <xdr:spPr>
        <a:xfrm>
          <a:off x="609600" y="120834150"/>
          <a:ext cx="2066667" cy="1971429"/>
        </a:xfrm>
        <a:prstGeom prst="rect">
          <a:avLst/>
        </a:prstGeom>
      </xdr:spPr>
    </xdr:pic>
    <xdr:clientData/>
  </xdr:twoCellAnchor>
  <xdr:twoCellAnchor editAs="oneCell">
    <xdr:from>
      <xdr:col>1</xdr:col>
      <xdr:colOff>0</xdr:colOff>
      <xdr:row>577</xdr:row>
      <xdr:rowOff>0</xdr:rowOff>
    </xdr:from>
    <xdr:to>
      <xdr:col>10</xdr:col>
      <xdr:colOff>372798</xdr:colOff>
      <xdr:row>593</xdr:row>
      <xdr:rowOff>95250</xdr:rowOff>
    </xdr:to>
    <xdr:pic>
      <xdr:nvPicPr>
        <xdr:cNvPr id="108" name="Grafik 107">
          <a:extLst>
            <a:ext uri="{FF2B5EF4-FFF2-40B4-BE49-F238E27FC236}">
              <a16:creationId xmlns:a16="http://schemas.microsoft.com/office/drawing/2014/main" id="{00000000-0008-0000-0500-00006C000000}"/>
            </a:ext>
          </a:extLst>
        </xdr:cNvPr>
        <xdr:cNvPicPr>
          <a:picLocks noChangeAspect="1"/>
        </xdr:cNvPicPr>
      </xdr:nvPicPr>
      <xdr:blipFill>
        <a:blip xmlns:r="http://schemas.openxmlformats.org/officeDocument/2006/relationships" r:embed="rId44"/>
        <a:stretch>
          <a:fillRect/>
        </a:stretch>
      </xdr:blipFill>
      <xdr:spPr>
        <a:xfrm>
          <a:off x="609600" y="123424950"/>
          <a:ext cx="6611673" cy="3600450"/>
        </a:xfrm>
        <a:prstGeom prst="rect">
          <a:avLst/>
        </a:prstGeom>
      </xdr:spPr>
    </xdr:pic>
    <xdr:clientData/>
  </xdr:twoCellAnchor>
  <xdr:twoCellAnchor editAs="oneCell">
    <xdr:from>
      <xdr:col>1</xdr:col>
      <xdr:colOff>0</xdr:colOff>
      <xdr:row>596</xdr:row>
      <xdr:rowOff>0</xdr:rowOff>
    </xdr:from>
    <xdr:to>
      <xdr:col>10</xdr:col>
      <xdr:colOff>376224</xdr:colOff>
      <xdr:row>612</xdr:row>
      <xdr:rowOff>95250</xdr:rowOff>
    </xdr:to>
    <xdr:pic>
      <xdr:nvPicPr>
        <xdr:cNvPr id="109" name="Grafik 108">
          <a:extLst>
            <a:ext uri="{FF2B5EF4-FFF2-40B4-BE49-F238E27FC236}">
              <a16:creationId xmlns:a16="http://schemas.microsoft.com/office/drawing/2014/main" id="{00000000-0008-0000-0500-00006D000000}"/>
            </a:ext>
          </a:extLst>
        </xdr:cNvPr>
        <xdr:cNvPicPr>
          <a:picLocks noChangeAspect="1"/>
        </xdr:cNvPicPr>
      </xdr:nvPicPr>
      <xdr:blipFill>
        <a:blip xmlns:r="http://schemas.openxmlformats.org/officeDocument/2006/relationships" r:embed="rId45"/>
        <a:stretch>
          <a:fillRect/>
        </a:stretch>
      </xdr:blipFill>
      <xdr:spPr>
        <a:xfrm>
          <a:off x="609600" y="127587375"/>
          <a:ext cx="6615099" cy="3600450"/>
        </a:xfrm>
        <a:prstGeom prst="rect">
          <a:avLst/>
        </a:prstGeom>
      </xdr:spPr>
    </xdr:pic>
    <xdr:clientData/>
  </xdr:twoCellAnchor>
  <xdr:twoCellAnchor editAs="oneCell">
    <xdr:from>
      <xdr:col>1</xdr:col>
      <xdr:colOff>0</xdr:colOff>
      <xdr:row>614</xdr:row>
      <xdr:rowOff>219074</xdr:rowOff>
    </xdr:from>
    <xdr:to>
      <xdr:col>10</xdr:col>
      <xdr:colOff>377698</xdr:colOff>
      <xdr:row>631</xdr:row>
      <xdr:rowOff>104774</xdr:rowOff>
    </xdr:to>
    <xdr:pic>
      <xdr:nvPicPr>
        <xdr:cNvPr id="110" name="Grafik 109">
          <a:extLst>
            <a:ext uri="{FF2B5EF4-FFF2-40B4-BE49-F238E27FC236}">
              <a16:creationId xmlns:a16="http://schemas.microsoft.com/office/drawing/2014/main" id="{00000000-0008-0000-0500-00006E000000}"/>
            </a:ext>
          </a:extLst>
        </xdr:cNvPr>
        <xdr:cNvPicPr>
          <a:picLocks noChangeAspect="1"/>
        </xdr:cNvPicPr>
      </xdr:nvPicPr>
      <xdr:blipFill>
        <a:blip xmlns:r="http://schemas.openxmlformats.org/officeDocument/2006/relationships" r:embed="rId46"/>
        <a:stretch>
          <a:fillRect/>
        </a:stretch>
      </xdr:blipFill>
      <xdr:spPr>
        <a:xfrm>
          <a:off x="609600" y="131749799"/>
          <a:ext cx="6616573" cy="3609975"/>
        </a:xfrm>
        <a:prstGeom prst="rect">
          <a:avLst/>
        </a:prstGeom>
      </xdr:spPr>
    </xdr:pic>
    <xdr:clientData/>
  </xdr:twoCellAnchor>
  <xdr:twoCellAnchor editAs="oneCell">
    <xdr:from>
      <xdr:col>1</xdr:col>
      <xdr:colOff>0</xdr:colOff>
      <xdr:row>634</xdr:row>
      <xdr:rowOff>133350</xdr:rowOff>
    </xdr:from>
    <xdr:to>
      <xdr:col>10</xdr:col>
      <xdr:colOff>405969</xdr:colOff>
      <xdr:row>650</xdr:row>
      <xdr:rowOff>57150</xdr:rowOff>
    </xdr:to>
    <xdr:pic>
      <xdr:nvPicPr>
        <xdr:cNvPr id="111" name="Grafik 110">
          <a:extLst>
            <a:ext uri="{FF2B5EF4-FFF2-40B4-BE49-F238E27FC236}">
              <a16:creationId xmlns:a16="http://schemas.microsoft.com/office/drawing/2014/main" id="{00000000-0008-0000-0500-00006F000000}"/>
            </a:ext>
          </a:extLst>
        </xdr:cNvPr>
        <xdr:cNvPicPr>
          <a:picLocks noChangeAspect="1"/>
        </xdr:cNvPicPr>
      </xdr:nvPicPr>
      <xdr:blipFill>
        <a:blip xmlns:r="http://schemas.openxmlformats.org/officeDocument/2006/relationships" r:embed="rId47"/>
        <a:stretch>
          <a:fillRect/>
        </a:stretch>
      </xdr:blipFill>
      <xdr:spPr>
        <a:xfrm>
          <a:off x="609600" y="136045575"/>
          <a:ext cx="6644844" cy="3429000"/>
        </a:xfrm>
        <a:prstGeom prst="rect">
          <a:avLst/>
        </a:prstGeom>
      </xdr:spPr>
    </xdr:pic>
    <xdr:clientData/>
  </xdr:twoCellAnchor>
  <xdr:twoCellAnchor>
    <xdr:from>
      <xdr:col>1</xdr:col>
      <xdr:colOff>0</xdr:colOff>
      <xdr:row>656</xdr:row>
      <xdr:rowOff>0</xdr:rowOff>
    </xdr:from>
    <xdr:to>
      <xdr:col>10</xdr:col>
      <xdr:colOff>372798</xdr:colOff>
      <xdr:row>672</xdr:row>
      <xdr:rowOff>95250</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609600" y="140731875"/>
          <a:ext cx="6611673" cy="3600450"/>
          <a:chOff x="609600" y="140731875"/>
          <a:chExt cx="6611673" cy="3600450"/>
        </a:xfrm>
      </xdr:grpSpPr>
      <xdr:pic>
        <xdr:nvPicPr>
          <xdr:cNvPr id="112" name="Grafik 111">
            <a:extLst>
              <a:ext uri="{FF2B5EF4-FFF2-40B4-BE49-F238E27FC236}">
                <a16:creationId xmlns:a16="http://schemas.microsoft.com/office/drawing/2014/main" id="{00000000-0008-0000-0500-000070000000}"/>
              </a:ext>
            </a:extLst>
          </xdr:cNvPr>
          <xdr:cNvPicPr>
            <a:picLocks noChangeAspect="1"/>
          </xdr:cNvPicPr>
        </xdr:nvPicPr>
        <xdr:blipFill>
          <a:blip xmlns:r="http://schemas.openxmlformats.org/officeDocument/2006/relationships" r:embed="rId44"/>
          <a:stretch>
            <a:fillRect/>
          </a:stretch>
        </xdr:blipFill>
        <xdr:spPr>
          <a:xfrm>
            <a:off x="609600" y="140731875"/>
            <a:ext cx="6611673" cy="3600450"/>
          </a:xfrm>
          <a:prstGeom prst="rect">
            <a:avLst/>
          </a:prstGeom>
        </xdr:spPr>
      </xdr:pic>
      <xdr:pic>
        <xdr:nvPicPr>
          <xdr:cNvPr id="4" name="Grafik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48"/>
          <a:srcRect t="4598"/>
          <a:stretch/>
        </xdr:blipFill>
        <xdr:spPr>
          <a:xfrm>
            <a:off x="1504950" y="141874875"/>
            <a:ext cx="1952381" cy="790471"/>
          </a:xfrm>
          <a:prstGeom prst="rect">
            <a:avLst/>
          </a:prstGeom>
          <a:ln w="12700">
            <a:solidFill>
              <a:srgbClr val="FF0000"/>
            </a:solidFill>
          </a:ln>
        </xdr:spPr>
      </xdr:pic>
      <xdr:cxnSp macro="">
        <xdr:nvCxnSpPr>
          <xdr:cNvPr id="6" name="Gerade Verbindung mit Pfeil 5">
            <a:extLst>
              <a:ext uri="{FF2B5EF4-FFF2-40B4-BE49-F238E27FC236}">
                <a16:creationId xmlns:a16="http://schemas.microsoft.com/office/drawing/2014/main" id="{00000000-0008-0000-0500-000006000000}"/>
              </a:ext>
            </a:extLst>
          </xdr:cNvPr>
          <xdr:cNvCxnSpPr/>
        </xdr:nvCxnSpPr>
        <xdr:spPr>
          <a:xfrm flipH="1">
            <a:off x="3019425" y="140865225"/>
            <a:ext cx="590550" cy="93345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28575</xdr:colOff>
      <xdr:row>691</xdr:row>
      <xdr:rowOff>47625</xdr:rowOff>
    </xdr:from>
    <xdr:to>
      <xdr:col>11</xdr:col>
      <xdr:colOff>103909</xdr:colOff>
      <xdr:row>697</xdr:row>
      <xdr:rowOff>85556</xdr:rowOff>
    </xdr:to>
    <xdr:pic>
      <xdr:nvPicPr>
        <xdr:cNvPr id="11" name="Grafik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49"/>
        <a:stretch>
          <a:fillRect/>
        </a:stretch>
      </xdr:blipFill>
      <xdr:spPr>
        <a:xfrm>
          <a:off x="638175" y="148570950"/>
          <a:ext cx="6923809" cy="1352381"/>
        </a:xfrm>
        <a:prstGeom prst="rect">
          <a:avLst/>
        </a:prstGeom>
      </xdr:spPr>
    </xdr:pic>
    <xdr:clientData/>
  </xdr:twoCellAnchor>
  <xdr:twoCellAnchor editAs="oneCell">
    <xdr:from>
      <xdr:col>1</xdr:col>
      <xdr:colOff>28575</xdr:colOff>
      <xdr:row>699</xdr:row>
      <xdr:rowOff>190500</xdr:rowOff>
    </xdr:from>
    <xdr:to>
      <xdr:col>4</xdr:col>
      <xdr:colOff>638175</xdr:colOff>
      <xdr:row>704</xdr:row>
      <xdr:rowOff>113138</xdr:rowOff>
    </xdr:to>
    <xdr:pic>
      <xdr:nvPicPr>
        <xdr:cNvPr id="12" name="Grafik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50"/>
        <a:stretch>
          <a:fillRect/>
        </a:stretch>
      </xdr:blipFill>
      <xdr:spPr>
        <a:xfrm>
          <a:off x="638175" y="150466425"/>
          <a:ext cx="2981325" cy="1018013"/>
        </a:xfrm>
        <a:prstGeom prst="rect">
          <a:avLst/>
        </a:prstGeom>
      </xdr:spPr>
    </xdr:pic>
    <xdr:clientData/>
  </xdr:twoCellAnchor>
  <xdr:twoCellAnchor editAs="oneCell">
    <xdr:from>
      <xdr:col>1</xdr:col>
      <xdr:colOff>28575</xdr:colOff>
      <xdr:row>707</xdr:row>
      <xdr:rowOff>190500</xdr:rowOff>
    </xdr:from>
    <xdr:to>
      <xdr:col>3</xdr:col>
      <xdr:colOff>66675</xdr:colOff>
      <xdr:row>717</xdr:row>
      <xdr:rowOff>71967</xdr:rowOff>
    </xdr:to>
    <xdr:pic>
      <xdr:nvPicPr>
        <xdr:cNvPr id="13" name="Grafik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51"/>
        <a:stretch>
          <a:fillRect/>
        </a:stretch>
      </xdr:blipFill>
      <xdr:spPr>
        <a:xfrm>
          <a:off x="638175" y="152219025"/>
          <a:ext cx="1695450" cy="2072217"/>
        </a:xfrm>
        <a:prstGeom prst="rect">
          <a:avLst/>
        </a:prstGeom>
      </xdr:spPr>
    </xdr:pic>
    <xdr:clientData/>
  </xdr:twoCellAnchor>
  <xdr:twoCellAnchor editAs="oneCell">
    <xdr:from>
      <xdr:col>1</xdr:col>
      <xdr:colOff>28575</xdr:colOff>
      <xdr:row>721</xdr:row>
      <xdr:rowOff>76200</xdr:rowOff>
    </xdr:from>
    <xdr:to>
      <xdr:col>3</xdr:col>
      <xdr:colOff>95250</xdr:colOff>
      <xdr:row>731</xdr:row>
      <xdr:rowOff>12040</xdr:rowOff>
    </xdr:to>
    <xdr:pic>
      <xdr:nvPicPr>
        <xdr:cNvPr id="24" name="Grafik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52"/>
        <a:stretch>
          <a:fillRect/>
        </a:stretch>
      </xdr:blipFill>
      <xdr:spPr>
        <a:xfrm>
          <a:off x="638175" y="155171775"/>
          <a:ext cx="1724025" cy="2126590"/>
        </a:xfrm>
        <a:prstGeom prst="rect">
          <a:avLst/>
        </a:prstGeom>
      </xdr:spPr>
    </xdr:pic>
    <xdr:clientData/>
  </xdr:twoCellAnchor>
  <xdr:twoCellAnchor editAs="oneCell">
    <xdr:from>
      <xdr:col>1</xdr:col>
      <xdr:colOff>1</xdr:colOff>
      <xdr:row>737</xdr:row>
      <xdr:rowOff>0</xdr:rowOff>
    </xdr:from>
    <xdr:to>
      <xdr:col>5</xdr:col>
      <xdr:colOff>514351</xdr:colOff>
      <xdr:row>748</xdr:row>
      <xdr:rowOff>173864</xdr:rowOff>
    </xdr:to>
    <xdr:pic>
      <xdr:nvPicPr>
        <xdr:cNvPr id="25" name="Grafik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53"/>
        <a:stretch>
          <a:fillRect/>
        </a:stretch>
      </xdr:blipFill>
      <xdr:spPr>
        <a:xfrm>
          <a:off x="609601" y="158600775"/>
          <a:ext cx="3600450" cy="2583689"/>
        </a:xfrm>
        <a:prstGeom prst="rect">
          <a:avLst/>
        </a:prstGeom>
      </xdr:spPr>
    </xdr:pic>
    <xdr:clientData/>
  </xdr:twoCellAnchor>
  <xdr:twoCellAnchor editAs="oneCell">
    <xdr:from>
      <xdr:col>6</xdr:col>
      <xdr:colOff>416432</xdr:colOff>
      <xdr:row>738</xdr:row>
      <xdr:rowOff>9525</xdr:rowOff>
    </xdr:from>
    <xdr:to>
      <xdr:col>11</xdr:col>
      <xdr:colOff>440891</xdr:colOff>
      <xdr:row>747</xdr:row>
      <xdr:rowOff>66675</xdr:rowOff>
    </xdr:to>
    <xdr:pic>
      <xdr:nvPicPr>
        <xdr:cNvPr id="119" name="Grafik 118">
          <a:extLst>
            <a:ext uri="{FF2B5EF4-FFF2-40B4-BE49-F238E27FC236}">
              <a16:creationId xmlns:a16="http://schemas.microsoft.com/office/drawing/2014/main" id="{00000000-0008-0000-0500-000077000000}"/>
            </a:ext>
          </a:extLst>
        </xdr:cNvPr>
        <xdr:cNvPicPr>
          <a:picLocks noChangeAspect="1"/>
        </xdr:cNvPicPr>
      </xdr:nvPicPr>
      <xdr:blipFill>
        <a:blip xmlns:r="http://schemas.openxmlformats.org/officeDocument/2006/relationships" r:embed="rId54"/>
        <a:stretch>
          <a:fillRect/>
        </a:stretch>
      </xdr:blipFill>
      <xdr:spPr>
        <a:xfrm>
          <a:off x="4826507" y="158829375"/>
          <a:ext cx="3072459" cy="2028825"/>
        </a:xfrm>
        <a:prstGeom prst="rect">
          <a:avLst/>
        </a:prstGeom>
      </xdr:spPr>
    </xdr:pic>
    <xdr:clientData/>
  </xdr:twoCellAnchor>
  <xdr:twoCellAnchor editAs="oneCell">
    <xdr:from>
      <xdr:col>6</xdr:col>
      <xdr:colOff>400050</xdr:colOff>
      <xdr:row>749</xdr:row>
      <xdr:rowOff>171450</xdr:rowOff>
    </xdr:from>
    <xdr:to>
      <xdr:col>11</xdr:col>
      <xdr:colOff>463040</xdr:colOff>
      <xdr:row>762</xdr:row>
      <xdr:rowOff>24845</xdr:rowOff>
    </xdr:to>
    <xdr:pic>
      <xdr:nvPicPr>
        <xdr:cNvPr id="120" name="Grafik 119">
          <a:extLst>
            <a:ext uri="{FF2B5EF4-FFF2-40B4-BE49-F238E27FC236}">
              <a16:creationId xmlns:a16="http://schemas.microsoft.com/office/drawing/2014/main" id="{00000000-0008-0000-0500-000078000000}"/>
            </a:ext>
          </a:extLst>
        </xdr:cNvPr>
        <xdr:cNvPicPr>
          <a:picLocks noChangeAspect="1"/>
        </xdr:cNvPicPr>
      </xdr:nvPicPr>
      <xdr:blipFill>
        <a:blip xmlns:r="http://schemas.openxmlformats.org/officeDocument/2006/relationships" r:embed="rId55"/>
        <a:stretch>
          <a:fillRect/>
        </a:stretch>
      </xdr:blipFill>
      <xdr:spPr>
        <a:xfrm>
          <a:off x="4810125" y="161401125"/>
          <a:ext cx="3110990" cy="2701370"/>
        </a:xfrm>
        <a:prstGeom prst="rect">
          <a:avLst/>
        </a:prstGeom>
      </xdr:spPr>
    </xdr:pic>
    <xdr:clientData/>
  </xdr:twoCellAnchor>
  <xdr:twoCellAnchor editAs="oneCell">
    <xdr:from>
      <xdr:col>0</xdr:col>
      <xdr:colOff>600075</xdr:colOff>
      <xdr:row>749</xdr:row>
      <xdr:rowOff>95251</xdr:rowOff>
    </xdr:from>
    <xdr:to>
      <xdr:col>5</xdr:col>
      <xdr:colOff>428625</xdr:colOff>
      <xdr:row>761</xdr:row>
      <xdr:rowOff>197645</xdr:rowOff>
    </xdr:to>
    <xdr:pic>
      <xdr:nvPicPr>
        <xdr:cNvPr id="121" name="Grafik 120">
          <a:extLst>
            <a:ext uri="{FF2B5EF4-FFF2-40B4-BE49-F238E27FC236}">
              <a16:creationId xmlns:a16="http://schemas.microsoft.com/office/drawing/2014/main" id="{00000000-0008-0000-0500-000079000000}"/>
            </a:ext>
          </a:extLst>
        </xdr:cNvPr>
        <xdr:cNvPicPr>
          <a:picLocks noChangeAspect="1"/>
        </xdr:cNvPicPr>
      </xdr:nvPicPr>
      <xdr:blipFill>
        <a:blip xmlns:r="http://schemas.openxmlformats.org/officeDocument/2006/relationships" r:embed="rId56"/>
        <a:stretch>
          <a:fillRect/>
        </a:stretch>
      </xdr:blipFill>
      <xdr:spPr>
        <a:xfrm>
          <a:off x="600075" y="161324926"/>
          <a:ext cx="3524250" cy="2731294"/>
        </a:xfrm>
        <a:prstGeom prst="rect">
          <a:avLst/>
        </a:prstGeom>
      </xdr:spPr>
    </xdr:pic>
    <xdr:clientData/>
  </xdr:twoCellAnchor>
  <xdr:twoCellAnchor editAs="oneCell">
    <xdr:from>
      <xdr:col>1</xdr:col>
      <xdr:colOff>19050</xdr:colOff>
      <xdr:row>765</xdr:row>
      <xdr:rowOff>9525</xdr:rowOff>
    </xdr:from>
    <xdr:to>
      <xdr:col>9</xdr:col>
      <xdr:colOff>28575</xdr:colOff>
      <xdr:row>769</xdr:row>
      <xdr:rowOff>141279</xdr:rowOff>
    </xdr:to>
    <xdr:pic>
      <xdr:nvPicPr>
        <xdr:cNvPr id="26" name="Grafik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57"/>
        <a:stretch>
          <a:fillRect/>
        </a:stretch>
      </xdr:blipFill>
      <xdr:spPr>
        <a:xfrm>
          <a:off x="628650" y="164744400"/>
          <a:ext cx="5638800" cy="1008054"/>
        </a:xfrm>
        <a:prstGeom prst="rect">
          <a:avLst/>
        </a:prstGeom>
      </xdr:spPr>
    </xdr:pic>
    <xdr:clientData/>
  </xdr:twoCellAnchor>
  <xdr:twoCellAnchor editAs="oneCell">
    <xdr:from>
      <xdr:col>1</xdr:col>
      <xdr:colOff>19050</xdr:colOff>
      <xdr:row>771</xdr:row>
      <xdr:rowOff>28575</xdr:rowOff>
    </xdr:from>
    <xdr:to>
      <xdr:col>5</xdr:col>
      <xdr:colOff>237712</xdr:colOff>
      <xdr:row>773</xdr:row>
      <xdr:rowOff>190425</xdr:rowOff>
    </xdr:to>
    <xdr:pic>
      <xdr:nvPicPr>
        <xdr:cNvPr id="28" name="Grafik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58"/>
        <a:stretch>
          <a:fillRect/>
        </a:stretch>
      </xdr:blipFill>
      <xdr:spPr>
        <a:xfrm>
          <a:off x="628650" y="166077900"/>
          <a:ext cx="3304762" cy="60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114302</xdr:colOff>
      <xdr:row>668</xdr:row>
      <xdr:rowOff>95250</xdr:rowOff>
    </xdr:from>
    <xdr:to>
      <xdr:col>11</xdr:col>
      <xdr:colOff>171452</xdr:colOff>
      <xdr:row>670</xdr:row>
      <xdr:rowOff>190500</xdr:rowOff>
    </xdr:to>
    <xdr:sp macro="" textlink="">
      <xdr:nvSpPr>
        <xdr:cNvPr id="2" name="Pfeil nach rechts 1">
          <a:hlinkClick xmlns:r="http://schemas.openxmlformats.org/officeDocument/2006/relationships" r:id="rId1" tooltip="Lektion 6: Drucken"/>
          <a:extLst>
            <a:ext uri="{FF2B5EF4-FFF2-40B4-BE49-F238E27FC236}">
              <a16:creationId xmlns:a16="http://schemas.microsoft.com/office/drawing/2014/main" id="{00000000-0008-0000-0600-000002000000}"/>
            </a:ext>
          </a:extLst>
        </xdr:cNvPr>
        <xdr:cNvSpPr/>
      </xdr:nvSpPr>
      <xdr:spPr>
        <a:xfrm>
          <a:off x="6353177" y="106222800"/>
          <a:ext cx="1276350"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668</xdr:row>
      <xdr:rowOff>95250</xdr:rowOff>
    </xdr:from>
    <xdr:to>
      <xdr:col>2</xdr:col>
      <xdr:colOff>133351</xdr:colOff>
      <xdr:row>670</xdr:row>
      <xdr:rowOff>190500</xdr:rowOff>
    </xdr:to>
    <xdr:sp macro="" textlink="">
      <xdr:nvSpPr>
        <xdr:cNvPr id="3" name="Pfeil nach rechts 2">
          <a:hlinkClick xmlns:r="http://schemas.openxmlformats.org/officeDocument/2006/relationships" r:id="rId2" tooltip="Lektion 4: Arbeitsblatt und Fenster"/>
          <a:extLst>
            <a:ext uri="{FF2B5EF4-FFF2-40B4-BE49-F238E27FC236}">
              <a16:creationId xmlns:a16="http://schemas.microsoft.com/office/drawing/2014/main" id="{00000000-0008-0000-0600-000003000000}"/>
            </a:ext>
          </a:extLst>
        </xdr:cNvPr>
        <xdr:cNvSpPr/>
      </xdr:nvSpPr>
      <xdr:spPr>
        <a:xfrm flipH="1">
          <a:off x="333375" y="106222800"/>
          <a:ext cx="1352551" cy="5334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100</xdr:row>
          <xdr:rowOff>9525</xdr:rowOff>
        </xdr:from>
        <xdr:to>
          <xdr:col>3</xdr:col>
          <xdr:colOff>104775</xdr:colOff>
          <xdr:row>100</xdr:row>
          <xdr:rowOff>228600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231</xdr:row>
          <xdr:rowOff>9525</xdr:rowOff>
        </xdr:from>
        <xdr:to>
          <xdr:col>3</xdr:col>
          <xdr:colOff>104775</xdr:colOff>
          <xdr:row>231</xdr:row>
          <xdr:rowOff>228600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315</xdr:row>
          <xdr:rowOff>9525</xdr:rowOff>
        </xdr:from>
        <xdr:to>
          <xdr:col>3</xdr:col>
          <xdr:colOff>104775</xdr:colOff>
          <xdr:row>315</xdr:row>
          <xdr:rowOff>228600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381</xdr:row>
          <xdr:rowOff>9525</xdr:rowOff>
        </xdr:from>
        <xdr:to>
          <xdr:col>3</xdr:col>
          <xdr:colOff>104775</xdr:colOff>
          <xdr:row>381</xdr:row>
          <xdr:rowOff>228600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430</xdr:row>
          <xdr:rowOff>9525</xdr:rowOff>
        </xdr:from>
        <xdr:to>
          <xdr:col>3</xdr:col>
          <xdr:colOff>104775</xdr:colOff>
          <xdr:row>430</xdr:row>
          <xdr:rowOff>228600</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469</xdr:row>
          <xdr:rowOff>9525</xdr:rowOff>
        </xdr:from>
        <xdr:to>
          <xdr:col>3</xdr:col>
          <xdr:colOff>114300</xdr:colOff>
          <xdr:row>469</xdr:row>
          <xdr:rowOff>228600</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535</xdr:row>
          <xdr:rowOff>9525</xdr:rowOff>
        </xdr:from>
        <xdr:to>
          <xdr:col>3</xdr:col>
          <xdr:colOff>114300</xdr:colOff>
          <xdr:row>535</xdr:row>
          <xdr:rowOff>228600</xdr:rowOff>
        </xdr:to>
        <xdr:sp macro="" textlink="">
          <xdr:nvSpPr>
            <xdr:cNvPr id="10247" name="Check Box 7" hidden="1">
              <a:extLst>
                <a:ext uri="{63B3BB69-23CF-44E3-9099-C40C66FF867C}">
                  <a14:compatExt spid="_x0000_s10247"/>
                </a:ext>
                <a:ext uri="{FF2B5EF4-FFF2-40B4-BE49-F238E27FC236}">
                  <a16:creationId xmlns:a16="http://schemas.microsoft.com/office/drawing/2014/main" id="{00000000-0008-0000-0600-000007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583</xdr:row>
          <xdr:rowOff>9525</xdr:rowOff>
        </xdr:from>
        <xdr:to>
          <xdr:col>3</xdr:col>
          <xdr:colOff>114300</xdr:colOff>
          <xdr:row>583</xdr:row>
          <xdr:rowOff>228600</xdr:rowOff>
        </xdr:to>
        <xdr:sp macro="" textlink="">
          <xdr:nvSpPr>
            <xdr:cNvPr id="10248" name="Check Box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621</xdr:row>
          <xdr:rowOff>9525</xdr:rowOff>
        </xdr:from>
        <xdr:to>
          <xdr:col>3</xdr:col>
          <xdr:colOff>114300</xdr:colOff>
          <xdr:row>621</xdr:row>
          <xdr:rowOff>228600</xdr:rowOff>
        </xdr:to>
        <xdr:sp macro="" textlink="">
          <xdr:nvSpPr>
            <xdr:cNvPr id="10249" name="Check Box 9" hidden="1">
              <a:extLst>
                <a:ext uri="{63B3BB69-23CF-44E3-9099-C40C66FF867C}">
                  <a14:compatExt spid="_x0000_s10249"/>
                </a:ext>
                <a:ext uri="{FF2B5EF4-FFF2-40B4-BE49-F238E27FC236}">
                  <a16:creationId xmlns:a16="http://schemas.microsoft.com/office/drawing/2014/main" id="{00000000-0008-0000-0600-000009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664</xdr:row>
          <xdr:rowOff>9525</xdr:rowOff>
        </xdr:from>
        <xdr:to>
          <xdr:col>3</xdr:col>
          <xdr:colOff>114300</xdr:colOff>
          <xdr:row>664</xdr:row>
          <xdr:rowOff>228600</xdr:rowOff>
        </xdr:to>
        <xdr:sp macro="" textlink="">
          <xdr:nvSpPr>
            <xdr:cNvPr id="10250" name="Check Box 10" hidden="1">
              <a:extLst>
                <a:ext uri="{63B3BB69-23CF-44E3-9099-C40C66FF867C}">
                  <a14:compatExt spid="_x0000_s10250"/>
                </a:ext>
                <a:ext uri="{FF2B5EF4-FFF2-40B4-BE49-F238E27FC236}">
                  <a16:creationId xmlns:a16="http://schemas.microsoft.com/office/drawing/2014/main" id="{00000000-0008-0000-0600-00000A2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86</xdr:row>
      <xdr:rowOff>19049</xdr:rowOff>
    </xdr:from>
    <xdr:to>
      <xdr:col>0</xdr:col>
      <xdr:colOff>561975</xdr:colOff>
      <xdr:row>88</xdr:row>
      <xdr:rowOff>76198</xdr:rowOff>
    </xdr:to>
    <xdr:sp macro="" textlink="">
      <xdr:nvSpPr>
        <xdr:cNvPr id="15" name="Nach rechts gekrümmter Pfeil 14">
          <a:extLst>
            <a:ext uri="{FF2B5EF4-FFF2-40B4-BE49-F238E27FC236}">
              <a16:creationId xmlns:a16="http://schemas.microsoft.com/office/drawing/2014/main" id="{00000000-0008-0000-0600-00000F000000}"/>
            </a:ext>
          </a:extLst>
        </xdr:cNvPr>
        <xdr:cNvSpPr/>
      </xdr:nvSpPr>
      <xdr:spPr>
        <a:xfrm>
          <a:off x="76200" y="6619874"/>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219</xdr:row>
      <xdr:rowOff>19049</xdr:rowOff>
    </xdr:from>
    <xdr:to>
      <xdr:col>0</xdr:col>
      <xdr:colOff>561975</xdr:colOff>
      <xdr:row>221</xdr:row>
      <xdr:rowOff>76198</xdr:rowOff>
    </xdr:to>
    <xdr:sp macro="" textlink="">
      <xdr:nvSpPr>
        <xdr:cNvPr id="20" name="Nach rechts gekrümmter Pfeil 19">
          <a:extLst>
            <a:ext uri="{FF2B5EF4-FFF2-40B4-BE49-F238E27FC236}">
              <a16:creationId xmlns:a16="http://schemas.microsoft.com/office/drawing/2014/main" id="{00000000-0008-0000-0600-000014000000}"/>
            </a:ext>
          </a:extLst>
        </xdr:cNvPr>
        <xdr:cNvSpPr/>
      </xdr:nvSpPr>
      <xdr:spPr>
        <a:xfrm>
          <a:off x="76200" y="12201524"/>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302</xdr:row>
      <xdr:rowOff>19049</xdr:rowOff>
    </xdr:from>
    <xdr:to>
      <xdr:col>0</xdr:col>
      <xdr:colOff>561975</xdr:colOff>
      <xdr:row>304</xdr:row>
      <xdr:rowOff>0</xdr:rowOff>
    </xdr:to>
    <xdr:sp macro="" textlink="">
      <xdr:nvSpPr>
        <xdr:cNvPr id="25" name="Nach rechts gekrümmter Pfeil 24">
          <a:extLst>
            <a:ext uri="{FF2B5EF4-FFF2-40B4-BE49-F238E27FC236}">
              <a16:creationId xmlns:a16="http://schemas.microsoft.com/office/drawing/2014/main" id="{00000000-0008-0000-0600-000019000000}"/>
            </a:ext>
          </a:extLst>
        </xdr:cNvPr>
        <xdr:cNvSpPr/>
      </xdr:nvSpPr>
      <xdr:spPr>
        <a:xfrm>
          <a:off x="76200" y="1712594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368</xdr:row>
      <xdr:rowOff>19049</xdr:rowOff>
    </xdr:from>
    <xdr:to>
      <xdr:col>0</xdr:col>
      <xdr:colOff>561975</xdr:colOff>
      <xdr:row>370</xdr:row>
      <xdr:rowOff>76198</xdr:rowOff>
    </xdr:to>
    <xdr:sp macro="" textlink="">
      <xdr:nvSpPr>
        <xdr:cNvPr id="33" name="Nach rechts gekrümmter Pfeil 32">
          <a:extLst>
            <a:ext uri="{FF2B5EF4-FFF2-40B4-BE49-F238E27FC236}">
              <a16:creationId xmlns:a16="http://schemas.microsoft.com/office/drawing/2014/main" id="{00000000-0008-0000-0600-000021000000}"/>
            </a:ext>
          </a:extLst>
        </xdr:cNvPr>
        <xdr:cNvSpPr/>
      </xdr:nvSpPr>
      <xdr:spPr>
        <a:xfrm>
          <a:off x="76200" y="25336499"/>
          <a:ext cx="485775" cy="49529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418</xdr:row>
      <xdr:rowOff>19049</xdr:rowOff>
    </xdr:from>
    <xdr:to>
      <xdr:col>0</xdr:col>
      <xdr:colOff>561975</xdr:colOff>
      <xdr:row>420</xdr:row>
      <xdr:rowOff>0</xdr:rowOff>
    </xdr:to>
    <xdr:sp macro="" textlink="">
      <xdr:nvSpPr>
        <xdr:cNvPr id="38" name="Nach rechts gekrümmter Pfeil 37">
          <a:extLst>
            <a:ext uri="{FF2B5EF4-FFF2-40B4-BE49-F238E27FC236}">
              <a16:creationId xmlns:a16="http://schemas.microsoft.com/office/drawing/2014/main" id="{00000000-0008-0000-0600-000026000000}"/>
            </a:ext>
          </a:extLst>
        </xdr:cNvPr>
        <xdr:cNvSpPr/>
      </xdr:nvSpPr>
      <xdr:spPr>
        <a:xfrm>
          <a:off x="76200" y="3508057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458</xdr:row>
      <xdr:rowOff>19049</xdr:rowOff>
    </xdr:from>
    <xdr:to>
      <xdr:col>0</xdr:col>
      <xdr:colOff>561975</xdr:colOff>
      <xdr:row>460</xdr:row>
      <xdr:rowOff>0</xdr:rowOff>
    </xdr:to>
    <xdr:sp macro="" textlink="">
      <xdr:nvSpPr>
        <xdr:cNvPr id="64" name="Nach rechts gekrümmter Pfeil 63">
          <a:extLst>
            <a:ext uri="{FF2B5EF4-FFF2-40B4-BE49-F238E27FC236}">
              <a16:creationId xmlns:a16="http://schemas.microsoft.com/office/drawing/2014/main" id="{00000000-0008-0000-0600-000040000000}"/>
            </a:ext>
          </a:extLst>
        </xdr:cNvPr>
        <xdr:cNvSpPr/>
      </xdr:nvSpPr>
      <xdr:spPr>
        <a:xfrm>
          <a:off x="76200" y="476726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522</xdr:row>
      <xdr:rowOff>19049</xdr:rowOff>
    </xdr:from>
    <xdr:to>
      <xdr:col>0</xdr:col>
      <xdr:colOff>561975</xdr:colOff>
      <xdr:row>524</xdr:row>
      <xdr:rowOff>0</xdr:rowOff>
    </xdr:to>
    <xdr:sp macro="" textlink="">
      <xdr:nvSpPr>
        <xdr:cNvPr id="74" name="Nach rechts gekrümmter Pfeil 73">
          <a:extLst>
            <a:ext uri="{FF2B5EF4-FFF2-40B4-BE49-F238E27FC236}">
              <a16:creationId xmlns:a16="http://schemas.microsoft.com/office/drawing/2014/main" id="{00000000-0008-0000-0600-00004A000000}"/>
            </a:ext>
          </a:extLst>
        </xdr:cNvPr>
        <xdr:cNvSpPr/>
      </xdr:nvSpPr>
      <xdr:spPr>
        <a:xfrm>
          <a:off x="76200" y="5763577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572</xdr:row>
      <xdr:rowOff>19049</xdr:rowOff>
    </xdr:from>
    <xdr:to>
      <xdr:col>0</xdr:col>
      <xdr:colOff>561975</xdr:colOff>
      <xdr:row>574</xdr:row>
      <xdr:rowOff>0</xdr:rowOff>
    </xdr:to>
    <xdr:sp macro="" textlink="">
      <xdr:nvSpPr>
        <xdr:cNvPr id="76" name="Nach rechts gekrümmter Pfeil 75">
          <a:extLst>
            <a:ext uri="{FF2B5EF4-FFF2-40B4-BE49-F238E27FC236}">
              <a16:creationId xmlns:a16="http://schemas.microsoft.com/office/drawing/2014/main" id="{00000000-0008-0000-0600-00004C000000}"/>
            </a:ext>
          </a:extLst>
        </xdr:cNvPr>
        <xdr:cNvSpPr/>
      </xdr:nvSpPr>
      <xdr:spPr>
        <a:xfrm>
          <a:off x="76200" y="649700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609</xdr:row>
      <xdr:rowOff>19049</xdr:rowOff>
    </xdr:from>
    <xdr:to>
      <xdr:col>0</xdr:col>
      <xdr:colOff>561975</xdr:colOff>
      <xdr:row>611</xdr:row>
      <xdr:rowOff>0</xdr:rowOff>
    </xdr:to>
    <xdr:sp macro="" textlink="">
      <xdr:nvSpPr>
        <xdr:cNvPr id="79" name="Nach rechts gekrümmter Pfeil 78">
          <a:extLst>
            <a:ext uri="{FF2B5EF4-FFF2-40B4-BE49-F238E27FC236}">
              <a16:creationId xmlns:a16="http://schemas.microsoft.com/office/drawing/2014/main" id="{00000000-0008-0000-0600-00004F000000}"/>
            </a:ext>
          </a:extLst>
        </xdr:cNvPr>
        <xdr:cNvSpPr/>
      </xdr:nvSpPr>
      <xdr:spPr>
        <a:xfrm>
          <a:off x="76200" y="76247624"/>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650</xdr:row>
      <xdr:rowOff>19049</xdr:rowOff>
    </xdr:from>
    <xdr:to>
      <xdr:col>0</xdr:col>
      <xdr:colOff>561975</xdr:colOff>
      <xdr:row>652</xdr:row>
      <xdr:rowOff>0</xdr:rowOff>
    </xdr:to>
    <xdr:sp macro="" textlink="">
      <xdr:nvSpPr>
        <xdr:cNvPr id="85" name="Nach rechts gekrümmter Pfeil 84">
          <a:extLst>
            <a:ext uri="{FF2B5EF4-FFF2-40B4-BE49-F238E27FC236}">
              <a16:creationId xmlns:a16="http://schemas.microsoft.com/office/drawing/2014/main" id="{00000000-0008-0000-0600-000055000000}"/>
            </a:ext>
          </a:extLst>
        </xdr:cNvPr>
        <xdr:cNvSpPr/>
      </xdr:nvSpPr>
      <xdr:spPr>
        <a:xfrm>
          <a:off x="76200" y="91249499"/>
          <a:ext cx="485775" cy="41910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238125</xdr:colOff>
          <xdr:row>90</xdr:row>
          <xdr:rowOff>47625</xdr:rowOff>
        </xdr:from>
        <xdr:to>
          <xdr:col>3</xdr:col>
          <xdr:colOff>685800</xdr:colOff>
          <xdr:row>91</xdr:row>
          <xdr:rowOff>9525</xdr:rowOff>
        </xdr:to>
        <xdr:sp macro="" textlink="">
          <xdr:nvSpPr>
            <xdr:cNvPr id="10252" name="Check Box 12" hidden="1">
              <a:extLst>
                <a:ext uri="{63B3BB69-23CF-44E3-9099-C40C66FF867C}">
                  <a14:compatExt spid="_x0000_s10252"/>
                </a:ext>
                <a:ext uri="{FF2B5EF4-FFF2-40B4-BE49-F238E27FC236}">
                  <a16:creationId xmlns:a16="http://schemas.microsoft.com/office/drawing/2014/main" id="{00000000-0008-0000-0600-00000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=FUNKTION(Parameter1, Parameter2)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91</xdr:row>
          <xdr:rowOff>9525</xdr:rowOff>
        </xdr:from>
        <xdr:to>
          <xdr:col>3</xdr:col>
          <xdr:colOff>685800</xdr:colOff>
          <xdr:row>91</xdr:row>
          <xdr:rowOff>228600</xdr:rowOff>
        </xdr:to>
        <xdr:sp macro="" textlink="">
          <xdr:nvSpPr>
            <xdr:cNvPr id="10253" name="Check Box 13" hidden="1">
              <a:extLst>
                <a:ext uri="{63B3BB69-23CF-44E3-9099-C40C66FF867C}">
                  <a14:compatExt spid="_x0000_s10253"/>
                </a:ext>
                <a:ext uri="{FF2B5EF4-FFF2-40B4-BE49-F238E27FC236}">
                  <a16:creationId xmlns:a16="http://schemas.microsoft.com/office/drawing/2014/main" id="{00000000-0008-0000-0600-00000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=FUNKTION[Parameter1; Parameter2]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92</xdr:row>
          <xdr:rowOff>19050</xdr:rowOff>
        </xdr:from>
        <xdr:to>
          <xdr:col>3</xdr:col>
          <xdr:colOff>685800</xdr:colOff>
          <xdr:row>92</xdr:row>
          <xdr:rowOff>228600</xdr:rowOff>
        </xdr:to>
        <xdr:sp macro="" textlink="">
          <xdr:nvSpPr>
            <xdr:cNvPr id="10254" name="Check Box 14" hidden="1">
              <a:extLst>
                <a:ext uri="{63B3BB69-23CF-44E3-9099-C40C66FF867C}">
                  <a14:compatExt spid="_x0000_s10254"/>
                </a:ext>
                <a:ext uri="{FF2B5EF4-FFF2-40B4-BE49-F238E27FC236}">
                  <a16:creationId xmlns:a16="http://schemas.microsoft.com/office/drawing/2014/main" id="{00000000-0008-0000-0600-00000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=FUNKTION(Parameter1; Parameter2)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93</xdr:row>
          <xdr:rowOff>19050</xdr:rowOff>
        </xdr:from>
        <xdr:to>
          <xdr:col>3</xdr:col>
          <xdr:colOff>685800</xdr:colOff>
          <xdr:row>93</xdr:row>
          <xdr:rowOff>228600</xdr:rowOff>
        </xdr:to>
        <xdr:sp macro="" textlink="">
          <xdr:nvSpPr>
            <xdr:cNvPr id="10255" name="Check Box 15" hidden="1">
              <a:extLst>
                <a:ext uri="{63B3BB69-23CF-44E3-9099-C40C66FF867C}">
                  <a14:compatExt spid="_x0000_s10255"/>
                </a:ext>
                <a:ext uri="{FF2B5EF4-FFF2-40B4-BE49-F238E27FC236}">
                  <a16:creationId xmlns:a16="http://schemas.microsoft.com/office/drawing/2014/main" id="{00000000-0008-0000-0600-00000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=FUNKTION()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94</xdr:row>
          <xdr:rowOff>28575</xdr:rowOff>
        </xdr:from>
        <xdr:to>
          <xdr:col>3</xdr:col>
          <xdr:colOff>685800</xdr:colOff>
          <xdr:row>94</xdr:row>
          <xdr:rowOff>238125</xdr:rowOff>
        </xdr:to>
        <xdr:sp macro="" textlink="">
          <xdr:nvSpPr>
            <xdr:cNvPr id="10256" name="Check Box 16" hidden="1">
              <a:extLst>
                <a:ext uri="{63B3BB69-23CF-44E3-9099-C40C66FF867C}">
                  <a14:compatExt spid="_x0000_s10256"/>
                </a:ext>
                <a:ext uri="{FF2B5EF4-FFF2-40B4-BE49-F238E27FC236}">
                  <a16:creationId xmlns:a16="http://schemas.microsoft.com/office/drawing/2014/main" id="{00000000-0008-0000-0600-00001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FUNKTION(Parameter1)</a:t>
              </a:r>
            </a:p>
          </xdr:txBody>
        </xdr:sp>
        <xdr:clientData/>
      </xdr:twoCellAnchor>
    </mc:Choice>
    <mc:Fallback/>
  </mc:AlternateContent>
  <xdr:twoCellAnchor editAs="oneCell">
    <xdr:from>
      <xdr:col>2</xdr:col>
      <xdr:colOff>241542</xdr:colOff>
      <xdr:row>130</xdr:row>
      <xdr:rowOff>138018</xdr:rowOff>
    </xdr:from>
    <xdr:to>
      <xdr:col>3</xdr:col>
      <xdr:colOff>526270</xdr:colOff>
      <xdr:row>137</xdr:row>
      <xdr:rowOff>86339</xdr:rowOff>
    </xdr:to>
    <xdr:pic>
      <xdr:nvPicPr>
        <xdr:cNvPr id="6" name="Grafik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a:stretch>
          <a:fillRect/>
        </a:stretch>
      </xdr:blipFill>
      <xdr:spPr>
        <a:xfrm>
          <a:off x="1846055" y="24611158"/>
          <a:ext cx="1026600" cy="145794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241541</xdr:colOff>
      <xdr:row>123</xdr:row>
      <xdr:rowOff>86262</xdr:rowOff>
    </xdr:from>
    <xdr:to>
      <xdr:col>3</xdr:col>
      <xdr:colOff>534839</xdr:colOff>
      <xdr:row>130</xdr:row>
      <xdr:rowOff>8625</xdr:rowOff>
    </xdr:to>
    <xdr:pic>
      <xdr:nvPicPr>
        <xdr:cNvPr id="8" name="Grafik 7">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1846054" y="23049779"/>
          <a:ext cx="1035170" cy="143198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460255</xdr:colOff>
      <xdr:row>144</xdr:row>
      <xdr:rowOff>43132</xdr:rowOff>
    </xdr:from>
    <xdr:to>
      <xdr:col>4</xdr:col>
      <xdr:colOff>30608</xdr:colOff>
      <xdr:row>150</xdr:row>
      <xdr:rowOff>181237</xdr:rowOff>
    </xdr:to>
    <xdr:pic>
      <xdr:nvPicPr>
        <xdr:cNvPr id="9" name="Grafik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2012830" y="28599082"/>
          <a:ext cx="999103" cy="145255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460255</xdr:colOff>
      <xdr:row>151</xdr:row>
      <xdr:rowOff>77634</xdr:rowOff>
    </xdr:from>
    <xdr:to>
      <xdr:col>4</xdr:col>
      <xdr:colOff>21981</xdr:colOff>
      <xdr:row>158</xdr:row>
      <xdr:rowOff>34582</xdr:rowOff>
    </xdr:to>
    <xdr:pic>
      <xdr:nvPicPr>
        <xdr:cNvPr id="10" name="Grafik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6"/>
        <a:stretch>
          <a:fillRect/>
        </a:stretch>
      </xdr:blipFill>
      <xdr:spPr>
        <a:xfrm>
          <a:off x="2012830" y="30167109"/>
          <a:ext cx="990476" cy="149047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336430</xdr:colOff>
      <xdr:row>165</xdr:row>
      <xdr:rowOff>146652</xdr:rowOff>
    </xdr:from>
    <xdr:to>
      <xdr:col>3</xdr:col>
      <xdr:colOff>603904</xdr:colOff>
      <xdr:row>172</xdr:row>
      <xdr:rowOff>77720</xdr:rowOff>
    </xdr:to>
    <xdr:pic>
      <xdr:nvPicPr>
        <xdr:cNvPr id="11" name="Grafik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7"/>
        <a:stretch>
          <a:fillRect/>
        </a:stretch>
      </xdr:blipFill>
      <xdr:spPr>
        <a:xfrm>
          <a:off x="1940943" y="32167905"/>
          <a:ext cx="1009346" cy="144069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336430</xdr:colOff>
      <xdr:row>173</xdr:row>
      <xdr:rowOff>51757</xdr:rowOff>
    </xdr:from>
    <xdr:to>
      <xdr:col>3</xdr:col>
      <xdr:colOff>595277</xdr:colOff>
      <xdr:row>179</xdr:row>
      <xdr:rowOff>181230</xdr:rowOff>
    </xdr:to>
    <xdr:pic>
      <xdr:nvPicPr>
        <xdr:cNvPr id="12" name="Grafik 11">
          <a:extLst>
            <a:ext uri="{FF2B5EF4-FFF2-40B4-BE49-F238E27FC236}">
              <a16:creationId xmlns:a16="http://schemas.microsoft.com/office/drawing/2014/main" id="{00000000-0008-0000-0600-00000C000000}"/>
            </a:ext>
          </a:extLst>
        </xdr:cNvPr>
        <xdr:cNvPicPr>
          <a:picLocks noChangeAspect="1"/>
        </xdr:cNvPicPr>
      </xdr:nvPicPr>
      <xdr:blipFill rotWithShape="1">
        <a:blip xmlns:r="http://schemas.openxmlformats.org/officeDocument/2006/relationships" r:embed="rId8" cstate="screen">
          <a:extLst>
            <a:ext uri="{28A0092B-C50C-407E-A947-70E740481C1C}">
              <a14:useLocalDpi xmlns:a14="http://schemas.microsoft.com/office/drawing/2010/main"/>
            </a:ext>
          </a:extLst>
        </a:blip>
        <a:srcRect/>
        <a:stretch/>
      </xdr:blipFill>
      <xdr:spPr>
        <a:xfrm>
          <a:off x="1940943" y="33798293"/>
          <a:ext cx="1000719" cy="142343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oneCellAnchor>
    <xdr:from>
      <xdr:col>2</xdr:col>
      <xdr:colOff>336430</xdr:colOff>
      <xdr:row>187</xdr:row>
      <xdr:rowOff>146652</xdr:rowOff>
    </xdr:from>
    <xdr:ext cx="1009346" cy="1440690"/>
    <xdr:pic>
      <xdr:nvPicPr>
        <xdr:cNvPr id="39" name="Grafik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7"/>
        <a:stretch>
          <a:fillRect/>
        </a:stretch>
      </xdr:blipFill>
      <xdr:spPr>
        <a:xfrm>
          <a:off x="1940943" y="36912433"/>
          <a:ext cx="1009346" cy="144069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twoCellAnchor editAs="oneCell">
    <xdr:from>
      <xdr:col>2</xdr:col>
      <xdr:colOff>336430</xdr:colOff>
      <xdr:row>195</xdr:row>
      <xdr:rowOff>112150</xdr:rowOff>
    </xdr:from>
    <xdr:to>
      <xdr:col>3</xdr:col>
      <xdr:colOff>612531</xdr:colOff>
      <xdr:row>202</xdr:row>
      <xdr:rowOff>51844</xdr:rowOff>
    </xdr:to>
    <xdr:pic>
      <xdr:nvPicPr>
        <xdr:cNvPr id="13" name="Grafik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9"/>
        <a:stretch>
          <a:fillRect/>
        </a:stretch>
      </xdr:blipFill>
      <xdr:spPr>
        <a:xfrm>
          <a:off x="1940943" y="38603214"/>
          <a:ext cx="1017973" cy="144931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388188</xdr:colOff>
      <xdr:row>207</xdr:row>
      <xdr:rowOff>69011</xdr:rowOff>
    </xdr:from>
    <xdr:to>
      <xdr:col>8</xdr:col>
      <xdr:colOff>465825</xdr:colOff>
      <xdr:row>211</xdr:row>
      <xdr:rowOff>85295</xdr:rowOff>
    </xdr:to>
    <xdr:pic>
      <xdr:nvPicPr>
        <xdr:cNvPr id="42" name="Grafik 4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10"/>
        <a:stretch>
          <a:fillRect/>
        </a:stretch>
      </xdr:blipFill>
      <xdr:spPr>
        <a:xfrm>
          <a:off x="1017916" y="41148000"/>
          <a:ext cx="5279366" cy="87892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422696</xdr:colOff>
      <xdr:row>213</xdr:row>
      <xdr:rowOff>69011</xdr:rowOff>
    </xdr:from>
    <xdr:to>
      <xdr:col>3</xdr:col>
      <xdr:colOff>500432</xdr:colOff>
      <xdr:row>216</xdr:row>
      <xdr:rowOff>34539</xdr:rowOff>
    </xdr:to>
    <xdr:pic>
      <xdr:nvPicPr>
        <xdr:cNvPr id="43" name="Grafik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1"/>
        <a:stretch>
          <a:fillRect/>
        </a:stretch>
      </xdr:blipFill>
      <xdr:spPr>
        <a:xfrm>
          <a:off x="1052424" y="42441962"/>
          <a:ext cx="1794393" cy="61250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2</xdr:col>
      <xdr:colOff>17253</xdr:colOff>
      <xdr:row>211</xdr:row>
      <xdr:rowOff>207034</xdr:rowOff>
    </xdr:from>
    <xdr:to>
      <xdr:col>2</xdr:col>
      <xdr:colOff>422695</xdr:colOff>
      <xdr:row>213</xdr:row>
      <xdr:rowOff>0</xdr:rowOff>
    </xdr:to>
    <xdr:sp macro="" textlink="">
      <xdr:nvSpPr>
        <xdr:cNvPr id="14" name="Pfeil nach unten 13">
          <a:extLst>
            <a:ext uri="{FF2B5EF4-FFF2-40B4-BE49-F238E27FC236}">
              <a16:creationId xmlns:a16="http://schemas.microsoft.com/office/drawing/2014/main" id="{00000000-0008-0000-0600-00000E000000}"/>
            </a:ext>
          </a:extLst>
        </xdr:cNvPr>
        <xdr:cNvSpPr/>
      </xdr:nvSpPr>
      <xdr:spPr>
        <a:xfrm>
          <a:off x="1621766" y="42148664"/>
          <a:ext cx="405442" cy="224287"/>
        </a:xfrm>
        <a:prstGeom prst="downArrow">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de-DE" sz="1100"/>
        </a:p>
      </xdr:txBody>
    </xdr:sp>
    <xdr:clientData/>
  </xdr:twoCellAnchor>
  <xdr:twoCellAnchor editAs="oneCell">
    <xdr:from>
      <xdr:col>1</xdr:col>
      <xdr:colOff>871268</xdr:colOff>
      <xdr:row>254</xdr:row>
      <xdr:rowOff>207034</xdr:rowOff>
    </xdr:from>
    <xdr:to>
      <xdr:col>8</xdr:col>
      <xdr:colOff>51758</xdr:colOff>
      <xdr:row>258</xdr:row>
      <xdr:rowOff>59222</xdr:rowOff>
    </xdr:to>
    <xdr:pic>
      <xdr:nvPicPr>
        <xdr:cNvPr id="7" name="Grafik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2"/>
        <a:stretch>
          <a:fillRect/>
        </a:stretch>
      </xdr:blipFill>
      <xdr:spPr>
        <a:xfrm>
          <a:off x="1500996" y="50257494"/>
          <a:ext cx="4382219" cy="71483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0</xdr:colOff>
      <xdr:row>273</xdr:row>
      <xdr:rowOff>0</xdr:rowOff>
    </xdr:from>
    <xdr:to>
      <xdr:col>6</xdr:col>
      <xdr:colOff>422694</xdr:colOff>
      <xdr:row>276</xdr:row>
      <xdr:rowOff>72148</xdr:rowOff>
    </xdr:to>
    <xdr:pic>
      <xdr:nvPicPr>
        <xdr:cNvPr id="16" name="Grafik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13"/>
        <a:stretch>
          <a:fillRect/>
        </a:stretch>
      </xdr:blipFill>
      <xdr:spPr>
        <a:xfrm>
          <a:off x="1604513" y="52638385"/>
          <a:ext cx="3390181" cy="71912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931653</xdr:colOff>
      <xdr:row>284</xdr:row>
      <xdr:rowOff>181155</xdr:rowOff>
    </xdr:from>
    <xdr:to>
      <xdr:col>8</xdr:col>
      <xdr:colOff>371969</xdr:colOff>
      <xdr:row>290</xdr:row>
      <xdr:rowOff>103517</xdr:rowOff>
    </xdr:to>
    <xdr:pic>
      <xdr:nvPicPr>
        <xdr:cNvPr id="17" name="Grafik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a:ext>
          </a:extLst>
        </a:blip>
        <a:stretch>
          <a:fillRect/>
        </a:stretch>
      </xdr:blipFill>
      <xdr:spPr>
        <a:xfrm>
          <a:off x="1561381" y="55191804"/>
          <a:ext cx="4642045" cy="121632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940280</xdr:colOff>
      <xdr:row>294</xdr:row>
      <xdr:rowOff>43133</xdr:rowOff>
    </xdr:from>
    <xdr:to>
      <xdr:col>8</xdr:col>
      <xdr:colOff>422694</xdr:colOff>
      <xdr:row>299</xdr:row>
      <xdr:rowOff>30121</xdr:rowOff>
    </xdr:to>
    <xdr:pic>
      <xdr:nvPicPr>
        <xdr:cNvPr id="18" name="Grafik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5"/>
        <a:stretch>
          <a:fillRect/>
        </a:stretch>
      </xdr:blipFill>
      <xdr:spPr>
        <a:xfrm>
          <a:off x="1570008" y="57210386"/>
          <a:ext cx="4684143" cy="106529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542925</xdr:colOff>
          <xdr:row>310</xdr:row>
          <xdr:rowOff>0</xdr:rowOff>
        </xdr:from>
        <xdr:to>
          <xdr:col>6</xdr:col>
          <xdr:colOff>57150</xdr:colOff>
          <xdr:row>311</xdr:row>
          <xdr:rowOff>9525</xdr:rowOff>
        </xdr:to>
        <xdr:sp macro="" textlink="">
          <xdr:nvSpPr>
            <xdr:cNvPr id="10257" name="Check Box 17" hidden="1">
              <a:extLst>
                <a:ext uri="{63B3BB69-23CF-44E3-9099-C40C66FF867C}">
                  <a14:compatExt spid="_x0000_s10257"/>
                </a:ext>
                <a:ext uri="{FF2B5EF4-FFF2-40B4-BE49-F238E27FC236}">
                  <a16:creationId xmlns:a16="http://schemas.microsoft.com/office/drawing/2014/main" id="{00000000-0008-0000-0600-00001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621102</xdr:colOff>
      <xdr:row>333</xdr:row>
      <xdr:rowOff>189781</xdr:rowOff>
    </xdr:from>
    <xdr:to>
      <xdr:col>10</xdr:col>
      <xdr:colOff>543851</xdr:colOff>
      <xdr:row>349</xdr:row>
      <xdr:rowOff>8808</xdr:rowOff>
    </xdr:to>
    <xdr:pic>
      <xdr:nvPicPr>
        <xdr:cNvPr id="19" name="Grafik 18">
          <a:extLst>
            <a:ext uri="{FF2B5EF4-FFF2-40B4-BE49-F238E27FC236}">
              <a16:creationId xmlns:a16="http://schemas.microsoft.com/office/drawing/2014/main" id="{00000000-0008-0000-0600-000013000000}"/>
            </a:ext>
          </a:extLst>
        </xdr:cNvPr>
        <xdr:cNvPicPr>
          <a:picLocks noChangeAspect="1"/>
        </xdr:cNvPicPr>
      </xdr:nvPicPr>
      <xdr:blipFill rotWithShape="1">
        <a:blip xmlns:r="http://schemas.openxmlformats.org/officeDocument/2006/relationships" r:embed="rId16" cstate="screen">
          <a:extLst>
            <a:ext uri="{28A0092B-C50C-407E-A947-70E740481C1C}">
              <a14:useLocalDpi xmlns:a14="http://schemas.microsoft.com/office/drawing/2010/main"/>
            </a:ext>
          </a:extLst>
        </a:blip>
        <a:srcRect/>
        <a:stretch/>
      </xdr:blipFill>
      <xdr:spPr>
        <a:xfrm>
          <a:off x="621102" y="66328506"/>
          <a:ext cx="7013662" cy="326959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542925</xdr:colOff>
          <xdr:row>375</xdr:row>
          <xdr:rowOff>209550</xdr:rowOff>
        </xdr:from>
        <xdr:to>
          <xdr:col>6</xdr:col>
          <xdr:colOff>57150</xdr:colOff>
          <xdr:row>377</xdr:row>
          <xdr:rowOff>0</xdr:rowOff>
        </xdr:to>
        <xdr:sp macro="" textlink="">
          <xdr:nvSpPr>
            <xdr:cNvPr id="10259" name="Check Box 19" hidden="1">
              <a:extLst>
                <a:ext uri="{63B3BB69-23CF-44E3-9099-C40C66FF867C}">
                  <a14:compatExt spid="_x0000_s10259"/>
                </a:ext>
                <a:ext uri="{FF2B5EF4-FFF2-40B4-BE49-F238E27FC236}">
                  <a16:creationId xmlns:a16="http://schemas.microsoft.com/office/drawing/2014/main" id="{00000000-0008-0000-06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439947</xdr:colOff>
      <xdr:row>402</xdr:row>
      <xdr:rowOff>94889</xdr:rowOff>
    </xdr:from>
    <xdr:to>
      <xdr:col>5</xdr:col>
      <xdr:colOff>517585</xdr:colOff>
      <xdr:row>409</xdr:row>
      <xdr:rowOff>198495</xdr:rowOff>
    </xdr:to>
    <xdr:pic>
      <xdr:nvPicPr>
        <xdr:cNvPr id="21" name="Grafik 20">
          <a:extLst>
            <a:ext uri="{FF2B5EF4-FFF2-40B4-BE49-F238E27FC236}">
              <a16:creationId xmlns:a16="http://schemas.microsoft.com/office/drawing/2014/main" id="{00000000-0008-0000-0600-000015000000}"/>
            </a:ext>
          </a:extLst>
        </xdr:cNvPr>
        <xdr:cNvPicPr>
          <a:picLocks noChangeAspect="1"/>
        </xdr:cNvPicPr>
      </xdr:nvPicPr>
      <xdr:blipFill rotWithShape="1">
        <a:blip xmlns:r="http://schemas.openxmlformats.org/officeDocument/2006/relationships" r:embed="rId17" cstate="screen">
          <a:extLst>
            <a:ext uri="{28A0092B-C50C-407E-A947-70E740481C1C}">
              <a14:useLocalDpi xmlns:a14="http://schemas.microsoft.com/office/drawing/2010/main"/>
            </a:ext>
          </a:extLst>
        </a:blip>
        <a:srcRect/>
        <a:stretch/>
      </xdr:blipFill>
      <xdr:spPr>
        <a:xfrm>
          <a:off x="2044460" y="83400180"/>
          <a:ext cx="2303253" cy="161322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247650</xdr:colOff>
          <xdr:row>422</xdr:row>
          <xdr:rowOff>200025</xdr:rowOff>
        </xdr:from>
        <xdr:to>
          <xdr:col>4</xdr:col>
          <xdr:colOff>466725</xdr:colOff>
          <xdr:row>423</xdr:row>
          <xdr:rowOff>200025</xdr:rowOff>
        </xdr:to>
        <xdr:sp macro="" textlink="">
          <xdr:nvSpPr>
            <xdr:cNvPr id="10282" name="Option Button 42" hidden="1">
              <a:extLst>
                <a:ext uri="{63B3BB69-23CF-44E3-9099-C40C66FF867C}">
                  <a14:compatExt spid="_x0000_s10282"/>
                </a:ext>
                <a:ext uri="{FF2B5EF4-FFF2-40B4-BE49-F238E27FC236}">
                  <a16:creationId xmlns:a16="http://schemas.microsoft.com/office/drawing/2014/main" id="{00000000-0008-0000-0600-00002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422</xdr:row>
          <xdr:rowOff>190500</xdr:rowOff>
        </xdr:from>
        <xdr:to>
          <xdr:col>5</xdr:col>
          <xdr:colOff>438150</xdr:colOff>
          <xdr:row>423</xdr:row>
          <xdr:rowOff>190500</xdr:rowOff>
        </xdr:to>
        <xdr:sp macro="" textlink="">
          <xdr:nvSpPr>
            <xdr:cNvPr id="10283" name="Option Button 43" hidden="1">
              <a:extLst>
                <a:ext uri="{63B3BB69-23CF-44E3-9099-C40C66FF867C}">
                  <a14:compatExt spid="_x0000_s10283"/>
                </a:ext>
                <a:ext uri="{FF2B5EF4-FFF2-40B4-BE49-F238E27FC236}">
                  <a16:creationId xmlns:a16="http://schemas.microsoft.com/office/drawing/2014/main" id="{00000000-0008-0000-0600-00002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424</xdr:row>
          <xdr:rowOff>0</xdr:rowOff>
        </xdr:from>
        <xdr:to>
          <xdr:col>4</xdr:col>
          <xdr:colOff>466725</xdr:colOff>
          <xdr:row>425</xdr:row>
          <xdr:rowOff>0</xdr:rowOff>
        </xdr:to>
        <xdr:sp macro="" textlink="">
          <xdr:nvSpPr>
            <xdr:cNvPr id="10284" name="Option Button 44" hidden="1">
              <a:extLst>
                <a:ext uri="{63B3BB69-23CF-44E3-9099-C40C66FF867C}">
                  <a14:compatExt spid="_x0000_s10284"/>
                </a:ext>
                <a:ext uri="{FF2B5EF4-FFF2-40B4-BE49-F238E27FC236}">
                  <a16:creationId xmlns:a16="http://schemas.microsoft.com/office/drawing/2014/main" id="{00000000-0008-0000-0600-00002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423</xdr:row>
          <xdr:rowOff>209550</xdr:rowOff>
        </xdr:from>
        <xdr:to>
          <xdr:col>5</xdr:col>
          <xdr:colOff>438150</xdr:colOff>
          <xdr:row>424</xdr:row>
          <xdr:rowOff>209550</xdr:rowOff>
        </xdr:to>
        <xdr:sp macro="" textlink="">
          <xdr:nvSpPr>
            <xdr:cNvPr id="10285" name="Option Button 45" hidden="1">
              <a:extLst>
                <a:ext uri="{63B3BB69-23CF-44E3-9099-C40C66FF867C}">
                  <a14:compatExt spid="_x0000_s10285"/>
                </a:ext>
                <a:ext uri="{FF2B5EF4-FFF2-40B4-BE49-F238E27FC236}">
                  <a16:creationId xmlns:a16="http://schemas.microsoft.com/office/drawing/2014/main" id="{00000000-0008-0000-0600-00002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423</xdr:row>
          <xdr:rowOff>180975</xdr:rowOff>
        </xdr:from>
        <xdr:to>
          <xdr:col>5</xdr:col>
          <xdr:colOff>685800</xdr:colOff>
          <xdr:row>425</xdr:row>
          <xdr:rowOff>0</xdr:rowOff>
        </xdr:to>
        <xdr:sp macro="" textlink="">
          <xdr:nvSpPr>
            <xdr:cNvPr id="10286" name="Group Box 46" hidden="1">
              <a:extLst>
                <a:ext uri="{63B3BB69-23CF-44E3-9099-C40C66FF867C}">
                  <a14:compatExt spid="_x0000_s10286"/>
                </a:ext>
                <a:ext uri="{FF2B5EF4-FFF2-40B4-BE49-F238E27FC236}">
                  <a16:creationId xmlns:a16="http://schemas.microsoft.com/office/drawing/2014/main" id="{00000000-0008-0000-0600-00002E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425</xdr:row>
          <xdr:rowOff>9525</xdr:rowOff>
        </xdr:from>
        <xdr:to>
          <xdr:col>4</xdr:col>
          <xdr:colOff>466725</xdr:colOff>
          <xdr:row>426</xdr:row>
          <xdr:rowOff>9525</xdr:rowOff>
        </xdr:to>
        <xdr:sp macro="" textlink="">
          <xdr:nvSpPr>
            <xdr:cNvPr id="10287" name="Option Button 47" hidden="1">
              <a:extLst>
                <a:ext uri="{63B3BB69-23CF-44E3-9099-C40C66FF867C}">
                  <a14:compatExt spid="_x0000_s10287"/>
                </a:ext>
                <a:ext uri="{FF2B5EF4-FFF2-40B4-BE49-F238E27FC236}">
                  <a16:creationId xmlns:a16="http://schemas.microsoft.com/office/drawing/2014/main" id="{00000000-0008-0000-0600-00002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425</xdr:row>
          <xdr:rowOff>0</xdr:rowOff>
        </xdr:from>
        <xdr:to>
          <xdr:col>5</xdr:col>
          <xdr:colOff>438150</xdr:colOff>
          <xdr:row>426</xdr:row>
          <xdr:rowOff>0</xdr:rowOff>
        </xdr:to>
        <xdr:sp macro="" textlink="">
          <xdr:nvSpPr>
            <xdr:cNvPr id="10288" name="Option Button 48" hidden="1">
              <a:extLst>
                <a:ext uri="{63B3BB69-23CF-44E3-9099-C40C66FF867C}">
                  <a14:compatExt spid="_x0000_s10288"/>
                </a:ext>
                <a:ext uri="{FF2B5EF4-FFF2-40B4-BE49-F238E27FC236}">
                  <a16:creationId xmlns:a16="http://schemas.microsoft.com/office/drawing/2014/main" id="{00000000-0008-0000-0600-00003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424</xdr:row>
          <xdr:rowOff>200025</xdr:rowOff>
        </xdr:from>
        <xdr:to>
          <xdr:col>5</xdr:col>
          <xdr:colOff>685800</xdr:colOff>
          <xdr:row>426</xdr:row>
          <xdr:rowOff>19050</xdr:rowOff>
        </xdr:to>
        <xdr:sp macro="" textlink="">
          <xdr:nvSpPr>
            <xdr:cNvPr id="10289" name="Group Box 49" hidden="1">
              <a:extLst>
                <a:ext uri="{63B3BB69-23CF-44E3-9099-C40C66FF867C}">
                  <a14:compatExt spid="_x0000_s10289"/>
                </a:ext>
                <a:ext uri="{FF2B5EF4-FFF2-40B4-BE49-F238E27FC236}">
                  <a16:creationId xmlns:a16="http://schemas.microsoft.com/office/drawing/2014/main" id="{00000000-0008-0000-0600-000031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425</xdr:row>
          <xdr:rowOff>209550</xdr:rowOff>
        </xdr:from>
        <xdr:to>
          <xdr:col>4</xdr:col>
          <xdr:colOff>466725</xdr:colOff>
          <xdr:row>426</xdr:row>
          <xdr:rowOff>209550</xdr:rowOff>
        </xdr:to>
        <xdr:sp macro="" textlink="">
          <xdr:nvSpPr>
            <xdr:cNvPr id="10290" name="Option Button 50" hidden="1">
              <a:extLst>
                <a:ext uri="{63B3BB69-23CF-44E3-9099-C40C66FF867C}">
                  <a14:compatExt spid="_x0000_s10290"/>
                </a:ext>
                <a:ext uri="{FF2B5EF4-FFF2-40B4-BE49-F238E27FC236}">
                  <a16:creationId xmlns:a16="http://schemas.microsoft.com/office/drawing/2014/main" id="{00000000-0008-0000-0600-00003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425</xdr:row>
          <xdr:rowOff>200025</xdr:rowOff>
        </xdr:from>
        <xdr:to>
          <xdr:col>5</xdr:col>
          <xdr:colOff>685800</xdr:colOff>
          <xdr:row>427</xdr:row>
          <xdr:rowOff>19050</xdr:rowOff>
        </xdr:to>
        <xdr:sp macro="" textlink="">
          <xdr:nvSpPr>
            <xdr:cNvPr id="10292" name="Group Box 52" hidden="1">
              <a:extLst>
                <a:ext uri="{63B3BB69-23CF-44E3-9099-C40C66FF867C}">
                  <a14:compatExt spid="_x0000_s10292"/>
                </a:ext>
                <a:ext uri="{FF2B5EF4-FFF2-40B4-BE49-F238E27FC236}">
                  <a16:creationId xmlns:a16="http://schemas.microsoft.com/office/drawing/2014/main" id="{00000000-0008-0000-0600-00003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426</xdr:row>
          <xdr:rowOff>0</xdr:rowOff>
        </xdr:from>
        <xdr:to>
          <xdr:col>5</xdr:col>
          <xdr:colOff>504825</xdr:colOff>
          <xdr:row>427</xdr:row>
          <xdr:rowOff>0</xdr:rowOff>
        </xdr:to>
        <xdr:sp macro="" textlink="">
          <xdr:nvSpPr>
            <xdr:cNvPr id="10296" name="Option Button 56" hidden="1">
              <a:extLst>
                <a:ext uri="{63B3BB69-23CF-44E3-9099-C40C66FF867C}">
                  <a14:compatExt spid="_x0000_s10296"/>
                </a:ext>
                <a:ext uri="{FF2B5EF4-FFF2-40B4-BE49-F238E27FC236}">
                  <a16:creationId xmlns:a16="http://schemas.microsoft.com/office/drawing/2014/main" id="{00000000-0008-0000-0600-00003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112143</xdr:colOff>
      <xdr:row>447</xdr:row>
      <xdr:rowOff>207034</xdr:rowOff>
    </xdr:from>
    <xdr:to>
      <xdr:col>7</xdr:col>
      <xdr:colOff>560938</xdr:colOff>
      <xdr:row>456</xdr:row>
      <xdr:rowOff>34603</xdr:rowOff>
    </xdr:to>
    <xdr:pic>
      <xdr:nvPicPr>
        <xdr:cNvPr id="22" name="Grafik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18"/>
        <a:stretch>
          <a:fillRect/>
        </a:stretch>
      </xdr:blipFill>
      <xdr:spPr>
        <a:xfrm>
          <a:off x="1716656" y="93346438"/>
          <a:ext cx="4046010" cy="176851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462</xdr:row>
          <xdr:rowOff>171450</xdr:rowOff>
        </xdr:from>
        <xdr:to>
          <xdr:col>6</xdr:col>
          <xdr:colOff>0</xdr:colOff>
          <xdr:row>463</xdr:row>
          <xdr:rowOff>200025</xdr:rowOff>
        </xdr:to>
        <xdr:sp macro="" textlink="">
          <xdr:nvSpPr>
            <xdr:cNvPr id="10308" name="Group Box 68" hidden="1">
              <a:extLst>
                <a:ext uri="{63B3BB69-23CF-44E3-9099-C40C66FF867C}">
                  <a14:compatExt spid="_x0000_s10308"/>
                </a:ext>
                <a:ext uri="{FF2B5EF4-FFF2-40B4-BE49-F238E27FC236}">
                  <a16:creationId xmlns:a16="http://schemas.microsoft.com/office/drawing/2014/main" id="{00000000-0008-0000-0600-00004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462</xdr:row>
          <xdr:rowOff>200025</xdr:rowOff>
        </xdr:from>
        <xdr:to>
          <xdr:col>4</xdr:col>
          <xdr:colOff>542925</xdr:colOff>
          <xdr:row>463</xdr:row>
          <xdr:rowOff>200025</xdr:rowOff>
        </xdr:to>
        <xdr:sp macro="" textlink="">
          <xdr:nvSpPr>
            <xdr:cNvPr id="10311" name="Option Button 71" hidden="1">
              <a:extLst>
                <a:ext uri="{63B3BB69-23CF-44E3-9099-C40C66FF867C}">
                  <a14:compatExt spid="_x0000_s10311"/>
                </a:ext>
                <a:ext uri="{FF2B5EF4-FFF2-40B4-BE49-F238E27FC236}">
                  <a16:creationId xmlns:a16="http://schemas.microsoft.com/office/drawing/2014/main" id="{00000000-0008-0000-0600-00004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463</xdr:row>
          <xdr:rowOff>200025</xdr:rowOff>
        </xdr:from>
        <xdr:to>
          <xdr:col>6</xdr:col>
          <xdr:colOff>9525</xdr:colOff>
          <xdr:row>465</xdr:row>
          <xdr:rowOff>28575</xdr:rowOff>
        </xdr:to>
        <xdr:sp macro="" textlink="">
          <xdr:nvSpPr>
            <xdr:cNvPr id="10312" name="Group Box 72" hidden="1">
              <a:extLst>
                <a:ext uri="{63B3BB69-23CF-44E3-9099-C40C66FF867C}">
                  <a14:compatExt spid="_x0000_s10312"/>
                </a:ext>
                <a:ext uri="{FF2B5EF4-FFF2-40B4-BE49-F238E27FC236}">
                  <a16:creationId xmlns:a16="http://schemas.microsoft.com/office/drawing/2014/main" id="{00000000-0008-0000-0600-000048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463</xdr:row>
          <xdr:rowOff>209550</xdr:rowOff>
        </xdr:from>
        <xdr:to>
          <xdr:col>4</xdr:col>
          <xdr:colOff>533400</xdr:colOff>
          <xdr:row>464</xdr:row>
          <xdr:rowOff>209550</xdr:rowOff>
        </xdr:to>
        <xdr:sp macro="" textlink="">
          <xdr:nvSpPr>
            <xdr:cNvPr id="10313" name="Option Button 73" hidden="1">
              <a:extLst>
                <a:ext uri="{63B3BB69-23CF-44E3-9099-C40C66FF867C}">
                  <a14:compatExt spid="_x0000_s10313"/>
                </a:ext>
                <a:ext uri="{FF2B5EF4-FFF2-40B4-BE49-F238E27FC236}">
                  <a16:creationId xmlns:a16="http://schemas.microsoft.com/office/drawing/2014/main" id="{00000000-0008-0000-0600-00004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463</xdr:row>
          <xdr:rowOff>209550</xdr:rowOff>
        </xdr:from>
        <xdr:to>
          <xdr:col>5</xdr:col>
          <xdr:colOff>523875</xdr:colOff>
          <xdr:row>464</xdr:row>
          <xdr:rowOff>209550</xdr:rowOff>
        </xdr:to>
        <xdr:sp macro="" textlink="">
          <xdr:nvSpPr>
            <xdr:cNvPr id="10320" name="Option Button 80" hidden="1">
              <a:extLst>
                <a:ext uri="{63B3BB69-23CF-44E3-9099-C40C66FF867C}">
                  <a14:compatExt spid="_x0000_s10320"/>
                </a:ext>
                <a:ext uri="{FF2B5EF4-FFF2-40B4-BE49-F238E27FC236}">
                  <a16:creationId xmlns:a16="http://schemas.microsoft.com/office/drawing/2014/main" id="{00000000-0008-0000-0600-00005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462</xdr:row>
          <xdr:rowOff>200025</xdr:rowOff>
        </xdr:from>
        <xdr:to>
          <xdr:col>5</xdr:col>
          <xdr:colOff>523875</xdr:colOff>
          <xdr:row>463</xdr:row>
          <xdr:rowOff>200025</xdr:rowOff>
        </xdr:to>
        <xdr:sp macro="" textlink="">
          <xdr:nvSpPr>
            <xdr:cNvPr id="10324" name="Option Button 84" hidden="1">
              <a:extLst>
                <a:ext uri="{63B3BB69-23CF-44E3-9099-C40C66FF867C}">
                  <a14:compatExt spid="_x0000_s10324"/>
                </a:ext>
                <a:ext uri="{FF2B5EF4-FFF2-40B4-BE49-F238E27FC236}">
                  <a16:creationId xmlns:a16="http://schemas.microsoft.com/office/drawing/2014/main" id="{00000000-0008-0000-0600-00005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465</xdr:row>
          <xdr:rowOff>0</xdr:rowOff>
        </xdr:from>
        <xdr:to>
          <xdr:col>6</xdr:col>
          <xdr:colOff>0</xdr:colOff>
          <xdr:row>466</xdr:row>
          <xdr:rowOff>76200</xdr:rowOff>
        </xdr:to>
        <xdr:sp macro="" textlink="">
          <xdr:nvSpPr>
            <xdr:cNvPr id="10325" name="Group Box 85" hidden="1">
              <a:extLst>
                <a:ext uri="{63B3BB69-23CF-44E3-9099-C40C66FF867C}">
                  <a14:compatExt spid="_x0000_s10325"/>
                </a:ext>
                <a:ext uri="{FF2B5EF4-FFF2-40B4-BE49-F238E27FC236}">
                  <a16:creationId xmlns:a16="http://schemas.microsoft.com/office/drawing/2014/main" id="{00000000-0008-0000-0600-000055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465</xdr:row>
          <xdr:rowOff>0</xdr:rowOff>
        </xdr:from>
        <xdr:to>
          <xdr:col>4</xdr:col>
          <xdr:colOff>542925</xdr:colOff>
          <xdr:row>466</xdr:row>
          <xdr:rowOff>0</xdr:rowOff>
        </xdr:to>
        <xdr:sp macro="" textlink="">
          <xdr:nvSpPr>
            <xdr:cNvPr id="10329" name="Option Button 89" hidden="1">
              <a:extLst>
                <a:ext uri="{63B3BB69-23CF-44E3-9099-C40C66FF867C}">
                  <a14:compatExt spid="_x0000_s10329"/>
                </a:ext>
                <a:ext uri="{FF2B5EF4-FFF2-40B4-BE49-F238E27FC236}">
                  <a16:creationId xmlns:a16="http://schemas.microsoft.com/office/drawing/2014/main" id="{00000000-0008-0000-0600-00005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465</xdr:row>
          <xdr:rowOff>0</xdr:rowOff>
        </xdr:from>
        <xdr:to>
          <xdr:col>5</xdr:col>
          <xdr:colOff>533400</xdr:colOff>
          <xdr:row>466</xdr:row>
          <xdr:rowOff>0</xdr:rowOff>
        </xdr:to>
        <xdr:sp macro="" textlink="">
          <xdr:nvSpPr>
            <xdr:cNvPr id="10330" name="Option Button 90" hidden="1">
              <a:extLst>
                <a:ext uri="{63B3BB69-23CF-44E3-9099-C40C66FF867C}">
                  <a14:compatExt spid="_x0000_s10330"/>
                </a:ext>
                <a:ext uri="{FF2B5EF4-FFF2-40B4-BE49-F238E27FC236}">
                  <a16:creationId xmlns:a16="http://schemas.microsoft.com/office/drawing/2014/main" id="{00000000-0008-0000-0600-00005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560716</xdr:colOff>
      <xdr:row>482</xdr:row>
      <xdr:rowOff>198409</xdr:rowOff>
    </xdr:from>
    <xdr:to>
      <xdr:col>9</xdr:col>
      <xdr:colOff>586595</xdr:colOff>
      <xdr:row>490</xdr:row>
      <xdr:rowOff>163903</xdr:rowOff>
    </xdr:to>
    <xdr:pic>
      <xdr:nvPicPr>
        <xdr:cNvPr id="23" name="Grafik 22">
          <a:extLst>
            <a:ext uri="{FF2B5EF4-FFF2-40B4-BE49-F238E27FC236}">
              <a16:creationId xmlns:a16="http://schemas.microsoft.com/office/drawing/2014/main" id="{00000000-0008-0000-0600-000017000000}"/>
            </a:ext>
          </a:extLst>
        </xdr:cNvPr>
        <xdr:cNvPicPr>
          <a:picLocks noChangeAspect="1"/>
        </xdr:cNvPicPr>
      </xdr:nvPicPr>
      <xdr:blipFill rotWithShape="1">
        <a:blip xmlns:r="http://schemas.openxmlformats.org/officeDocument/2006/relationships" r:embed="rId19" cstate="screen">
          <a:extLst>
            <a:ext uri="{28A0092B-C50C-407E-A947-70E740481C1C}">
              <a14:useLocalDpi xmlns:a14="http://schemas.microsoft.com/office/drawing/2010/main"/>
            </a:ext>
          </a:extLst>
        </a:blip>
        <a:srcRect/>
        <a:stretch/>
      </xdr:blipFill>
      <xdr:spPr>
        <a:xfrm>
          <a:off x="1190444" y="101015322"/>
          <a:ext cx="5857336" cy="169077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1</xdr:col>
      <xdr:colOff>569345</xdr:colOff>
      <xdr:row>495</xdr:row>
      <xdr:rowOff>207034</xdr:rowOff>
    </xdr:from>
    <xdr:to>
      <xdr:col>8</xdr:col>
      <xdr:colOff>224554</xdr:colOff>
      <xdr:row>506</xdr:row>
      <xdr:rowOff>95015</xdr:rowOff>
    </xdr:to>
    <xdr:grpSp>
      <xdr:nvGrpSpPr>
        <xdr:cNvPr id="27" name="Gruppieren 26">
          <a:extLst>
            <a:ext uri="{FF2B5EF4-FFF2-40B4-BE49-F238E27FC236}">
              <a16:creationId xmlns:a16="http://schemas.microsoft.com/office/drawing/2014/main" id="{00000000-0008-0000-0600-00001B000000}"/>
            </a:ext>
          </a:extLst>
        </xdr:cNvPr>
        <xdr:cNvGrpSpPr/>
      </xdr:nvGrpSpPr>
      <xdr:grpSpPr>
        <a:xfrm>
          <a:off x="1178945" y="106277434"/>
          <a:ext cx="4674884" cy="2297806"/>
          <a:chOff x="1311215" y="103724015"/>
          <a:chExt cx="4856938" cy="2260245"/>
        </a:xfrm>
      </xdr:grpSpPr>
      <xdr:pic>
        <xdr:nvPicPr>
          <xdr:cNvPr id="24" name="Grafik 23">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20"/>
          <a:stretch>
            <a:fillRect/>
          </a:stretch>
        </xdr:blipFill>
        <xdr:spPr>
          <a:xfrm>
            <a:off x="1311215" y="103724015"/>
            <a:ext cx="4856938" cy="226024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sp macro="" textlink="">
        <xdr:nvSpPr>
          <xdr:cNvPr id="26" name="Rechteck 25">
            <a:extLst>
              <a:ext uri="{FF2B5EF4-FFF2-40B4-BE49-F238E27FC236}">
                <a16:creationId xmlns:a16="http://schemas.microsoft.com/office/drawing/2014/main" id="{00000000-0008-0000-0600-00001A000000}"/>
              </a:ext>
            </a:extLst>
          </xdr:cNvPr>
          <xdr:cNvSpPr/>
        </xdr:nvSpPr>
        <xdr:spPr>
          <a:xfrm>
            <a:off x="2337758" y="105233638"/>
            <a:ext cx="905774" cy="18115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editAs="oneCell">
    <xdr:from>
      <xdr:col>1</xdr:col>
      <xdr:colOff>534838</xdr:colOff>
      <xdr:row>558</xdr:row>
      <xdr:rowOff>69013</xdr:rowOff>
    </xdr:from>
    <xdr:to>
      <xdr:col>9</xdr:col>
      <xdr:colOff>103813</xdr:colOff>
      <xdr:row>562</xdr:row>
      <xdr:rowOff>51807</xdr:rowOff>
    </xdr:to>
    <xdr:pic>
      <xdr:nvPicPr>
        <xdr:cNvPr id="28" name="Grafik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21"/>
        <a:stretch>
          <a:fillRect/>
        </a:stretch>
      </xdr:blipFill>
      <xdr:spPr>
        <a:xfrm>
          <a:off x="1164566" y="117621171"/>
          <a:ext cx="5400432" cy="84543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576</xdr:row>
          <xdr:rowOff>171450</xdr:rowOff>
        </xdr:from>
        <xdr:to>
          <xdr:col>6</xdr:col>
          <xdr:colOff>0</xdr:colOff>
          <xdr:row>577</xdr:row>
          <xdr:rowOff>200025</xdr:rowOff>
        </xdr:to>
        <xdr:sp macro="" textlink="">
          <xdr:nvSpPr>
            <xdr:cNvPr id="10331" name="Group Box 91" hidden="1">
              <a:extLst>
                <a:ext uri="{63B3BB69-23CF-44E3-9099-C40C66FF867C}">
                  <a14:compatExt spid="_x0000_s10331"/>
                </a:ext>
                <a:ext uri="{FF2B5EF4-FFF2-40B4-BE49-F238E27FC236}">
                  <a16:creationId xmlns:a16="http://schemas.microsoft.com/office/drawing/2014/main" id="{00000000-0008-0000-0600-00005B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577</xdr:row>
          <xdr:rowOff>200025</xdr:rowOff>
        </xdr:from>
        <xdr:to>
          <xdr:col>6</xdr:col>
          <xdr:colOff>9525</xdr:colOff>
          <xdr:row>579</xdr:row>
          <xdr:rowOff>28575</xdr:rowOff>
        </xdr:to>
        <xdr:sp macro="" textlink="">
          <xdr:nvSpPr>
            <xdr:cNvPr id="10333" name="Group Box 93" hidden="1">
              <a:extLst>
                <a:ext uri="{63B3BB69-23CF-44E3-9099-C40C66FF867C}">
                  <a14:compatExt spid="_x0000_s10333"/>
                </a:ext>
                <a:ext uri="{FF2B5EF4-FFF2-40B4-BE49-F238E27FC236}">
                  <a16:creationId xmlns:a16="http://schemas.microsoft.com/office/drawing/2014/main" id="{00000000-0008-0000-0600-00005D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579</xdr:row>
          <xdr:rowOff>0</xdr:rowOff>
        </xdr:from>
        <xdr:to>
          <xdr:col>6</xdr:col>
          <xdr:colOff>0</xdr:colOff>
          <xdr:row>580</xdr:row>
          <xdr:rowOff>76200</xdr:rowOff>
        </xdr:to>
        <xdr:sp macro="" textlink="">
          <xdr:nvSpPr>
            <xdr:cNvPr id="10337" name="Group Box 97" hidden="1">
              <a:extLst>
                <a:ext uri="{63B3BB69-23CF-44E3-9099-C40C66FF867C}">
                  <a14:compatExt spid="_x0000_s10337"/>
                </a:ext>
                <a:ext uri="{FF2B5EF4-FFF2-40B4-BE49-F238E27FC236}">
                  <a16:creationId xmlns:a16="http://schemas.microsoft.com/office/drawing/2014/main" id="{00000000-0008-0000-0600-000061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94891</xdr:colOff>
      <xdr:row>576</xdr:row>
      <xdr:rowOff>172528</xdr:rowOff>
    </xdr:from>
    <xdr:to>
      <xdr:col>6</xdr:col>
      <xdr:colOff>719</xdr:colOff>
      <xdr:row>577</xdr:row>
      <xdr:rowOff>198409</xdr:rowOff>
    </xdr:to>
    <xdr:sp macro="" textlink="">
      <xdr:nvSpPr>
        <xdr:cNvPr id="10340"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600-0000642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578</xdr:row>
          <xdr:rowOff>0</xdr:rowOff>
        </xdr:from>
        <xdr:to>
          <xdr:col>6</xdr:col>
          <xdr:colOff>0</xdr:colOff>
          <xdr:row>579</xdr:row>
          <xdr:rowOff>28575</xdr:rowOff>
        </xdr:to>
        <xdr:sp macro="" textlink="">
          <xdr:nvSpPr>
            <xdr:cNvPr id="10344" name="Group Box 104" hidden="1">
              <a:extLst>
                <a:ext uri="{63B3BB69-23CF-44E3-9099-C40C66FF867C}">
                  <a14:compatExt spid="_x0000_s10344"/>
                </a:ext>
                <a:ext uri="{FF2B5EF4-FFF2-40B4-BE49-F238E27FC236}">
                  <a16:creationId xmlns:a16="http://schemas.microsoft.com/office/drawing/2014/main" id="{00000000-0008-0000-0600-000068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578</xdr:row>
          <xdr:rowOff>0</xdr:rowOff>
        </xdr:from>
        <xdr:to>
          <xdr:col>4</xdr:col>
          <xdr:colOff>409575</xdr:colOff>
          <xdr:row>579</xdr:row>
          <xdr:rowOff>0</xdr:rowOff>
        </xdr:to>
        <xdr:sp macro="" textlink="">
          <xdr:nvSpPr>
            <xdr:cNvPr id="10345" name="Option Button 105" hidden="1">
              <a:extLst>
                <a:ext uri="{63B3BB69-23CF-44E3-9099-C40C66FF867C}">
                  <a14:compatExt spid="_x0000_s10345"/>
                </a:ext>
                <a:ext uri="{FF2B5EF4-FFF2-40B4-BE49-F238E27FC236}">
                  <a16:creationId xmlns:a16="http://schemas.microsoft.com/office/drawing/2014/main" id="{00000000-0008-0000-0600-00006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578</xdr:row>
          <xdr:rowOff>0</xdr:rowOff>
        </xdr:from>
        <xdr:to>
          <xdr:col>5</xdr:col>
          <xdr:colOff>400050</xdr:colOff>
          <xdr:row>579</xdr:row>
          <xdr:rowOff>0</xdr:rowOff>
        </xdr:to>
        <xdr:sp macro="" textlink="">
          <xdr:nvSpPr>
            <xdr:cNvPr id="10346" name="Option Button 106" hidden="1">
              <a:extLst>
                <a:ext uri="{63B3BB69-23CF-44E3-9099-C40C66FF867C}">
                  <a14:compatExt spid="_x0000_s10346"/>
                </a:ext>
                <a:ext uri="{FF2B5EF4-FFF2-40B4-BE49-F238E27FC236}">
                  <a16:creationId xmlns:a16="http://schemas.microsoft.com/office/drawing/2014/main" id="{00000000-0008-0000-0600-00006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86264</xdr:colOff>
      <xdr:row>579</xdr:row>
      <xdr:rowOff>17255</xdr:rowOff>
    </xdr:from>
    <xdr:to>
      <xdr:col>6</xdr:col>
      <xdr:colOff>1617</xdr:colOff>
      <xdr:row>580</xdr:row>
      <xdr:rowOff>172529</xdr:rowOff>
    </xdr:to>
    <xdr:sp macro="" textlink="">
      <xdr:nvSpPr>
        <xdr:cNvPr id="10347"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600-00006B2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200025</xdr:colOff>
          <xdr:row>579</xdr:row>
          <xdr:rowOff>0</xdr:rowOff>
        </xdr:from>
        <xdr:to>
          <xdr:col>4</xdr:col>
          <xdr:colOff>409575</xdr:colOff>
          <xdr:row>580</xdr:row>
          <xdr:rowOff>0</xdr:rowOff>
        </xdr:to>
        <xdr:sp macro="" textlink="">
          <xdr:nvSpPr>
            <xdr:cNvPr id="10348" name="Option Button 108" hidden="1">
              <a:extLst>
                <a:ext uri="{63B3BB69-23CF-44E3-9099-C40C66FF867C}">
                  <a14:compatExt spid="_x0000_s10348"/>
                </a:ext>
                <a:ext uri="{FF2B5EF4-FFF2-40B4-BE49-F238E27FC236}">
                  <a16:creationId xmlns:a16="http://schemas.microsoft.com/office/drawing/2014/main" id="{00000000-0008-0000-0600-00006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579</xdr:row>
          <xdr:rowOff>9525</xdr:rowOff>
        </xdr:from>
        <xdr:to>
          <xdr:col>5</xdr:col>
          <xdr:colOff>447675</xdr:colOff>
          <xdr:row>580</xdr:row>
          <xdr:rowOff>9525</xdr:rowOff>
        </xdr:to>
        <xdr:sp macro="" textlink="">
          <xdr:nvSpPr>
            <xdr:cNvPr id="10364" name="Option Button 124" hidden="1">
              <a:extLst>
                <a:ext uri="{63B3BB69-23CF-44E3-9099-C40C66FF867C}">
                  <a14:compatExt spid="_x0000_s10364"/>
                </a:ext>
                <a:ext uri="{FF2B5EF4-FFF2-40B4-BE49-F238E27FC236}">
                  <a16:creationId xmlns:a16="http://schemas.microsoft.com/office/drawing/2014/main" id="{00000000-0008-0000-0600-00007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576</xdr:row>
          <xdr:rowOff>200025</xdr:rowOff>
        </xdr:from>
        <xdr:to>
          <xdr:col>4</xdr:col>
          <xdr:colOff>504825</xdr:colOff>
          <xdr:row>577</xdr:row>
          <xdr:rowOff>200025</xdr:rowOff>
        </xdr:to>
        <xdr:sp macro="" textlink="">
          <xdr:nvSpPr>
            <xdr:cNvPr id="10370" name="Option Button 130" hidden="1">
              <a:extLst>
                <a:ext uri="{63B3BB69-23CF-44E3-9099-C40C66FF867C}">
                  <a14:compatExt spid="_x0000_s10370"/>
                </a:ext>
                <a:ext uri="{FF2B5EF4-FFF2-40B4-BE49-F238E27FC236}">
                  <a16:creationId xmlns:a16="http://schemas.microsoft.com/office/drawing/2014/main" id="{00000000-0008-0000-0600-00008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576</xdr:row>
          <xdr:rowOff>190500</xdr:rowOff>
        </xdr:from>
        <xdr:to>
          <xdr:col>5</xdr:col>
          <xdr:colOff>457200</xdr:colOff>
          <xdr:row>577</xdr:row>
          <xdr:rowOff>190500</xdr:rowOff>
        </xdr:to>
        <xdr:sp macro="" textlink="">
          <xdr:nvSpPr>
            <xdr:cNvPr id="10371" name="Option Button 131" hidden="1">
              <a:extLst>
                <a:ext uri="{63B3BB69-23CF-44E3-9099-C40C66FF867C}">
                  <a14:compatExt spid="_x0000_s10371"/>
                </a:ext>
                <a:ext uri="{FF2B5EF4-FFF2-40B4-BE49-F238E27FC236}">
                  <a16:creationId xmlns:a16="http://schemas.microsoft.com/office/drawing/2014/main" id="{00000000-0008-0000-0600-00008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659</xdr:row>
          <xdr:rowOff>200025</xdr:rowOff>
        </xdr:from>
        <xdr:to>
          <xdr:col>4</xdr:col>
          <xdr:colOff>609600</xdr:colOff>
          <xdr:row>660</xdr:row>
          <xdr:rowOff>200025</xdr:rowOff>
        </xdr:to>
        <xdr:sp macro="" textlink="">
          <xdr:nvSpPr>
            <xdr:cNvPr id="10372" name="Check Box 132" hidden="1">
              <a:extLst>
                <a:ext uri="{63B3BB69-23CF-44E3-9099-C40C66FF867C}">
                  <a14:compatExt spid="_x0000_s10372"/>
                </a:ext>
                <a:ext uri="{FF2B5EF4-FFF2-40B4-BE49-F238E27FC236}">
                  <a16:creationId xmlns:a16="http://schemas.microsoft.com/office/drawing/2014/main" id="{00000000-0008-0000-0600-00008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224</xdr:row>
          <xdr:rowOff>19050</xdr:rowOff>
        </xdr:from>
        <xdr:to>
          <xdr:col>4</xdr:col>
          <xdr:colOff>0</xdr:colOff>
          <xdr:row>225</xdr:row>
          <xdr:rowOff>28575</xdr:rowOff>
        </xdr:to>
        <xdr:sp macro="" textlink="">
          <xdr:nvSpPr>
            <xdr:cNvPr id="10373" name="Check Box 133" hidden="1">
              <a:extLst>
                <a:ext uri="{63B3BB69-23CF-44E3-9099-C40C66FF867C}">
                  <a14:compatExt spid="_x0000_s10373"/>
                </a:ext>
                <a:ext uri="{FF2B5EF4-FFF2-40B4-BE49-F238E27FC236}">
                  <a16:creationId xmlns:a16="http://schemas.microsoft.com/office/drawing/2014/main" id="{00000000-0008-0000-0600-00008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225</xdr:row>
          <xdr:rowOff>9525</xdr:rowOff>
        </xdr:from>
        <xdr:to>
          <xdr:col>4</xdr:col>
          <xdr:colOff>0</xdr:colOff>
          <xdr:row>226</xdr:row>
          <xdr:rowOff>19050</xdr:rowOff>
        </xdr:to>
        <xdr:sp macro="" textlink="">
          <xdr:nvSpPr>
            <xdr:cNvPr id="10374" name="Check Box 134" hidden="1">
              <a:extLst>
                <a:ext uri="{63B3BB69-23CF-44E3-9099-C40C66FF867C}">
                  <a14:compatExt spid="_x0000_s10374"/>
                </a:ext>
                <a:ext uri="{FF2B5EF4-FFF2-40B4-BE49-F238E27FC236}">
                  <a16:creationId xmlns:a16="http://schemas.microsoft.com/office/drawing/2014/main" id="{00000000-0008-0000-0600-00008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226</xdr:row>
          <xdr:rowOff>9525</xdr:rowOff>
        </xdr:from>
        <xdr:to>
          <xdr:col>4</xdr:col>
          <xdr:colOff>0</xdr:colOff>
          <xdr:row>227</xdr:row>
          <xdr:rowOff>19050</xdr:rowOff>
        </xdr:to>
        <xdr:sp macro="" textlink="">
          <xdr:nvSpPr>
            <xdr:cNvPr id="10375" name="Check Box 135" hidden="1">
              <a:extLst>
                <a:ext uri="{63B3BB69-23CF-44E3-9099-C40C66FF867C}">
                  <a14:compatExt spid="_x0000_s10375"/>
                </a:ext>
                <a:ext uri="{FF2B5EF4-FFF2-40B4-BE49-F238E27FC236}">
                  <a16:creationId xmlns:a16="http://schemas.microsoft.com/office/drawing/2014/main" id="{00000000-0008-0000-0600-00008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227</xdr:row>
          <xdr:rowOff>0</xdr:rowOff>
        </xdr:from>
        <xdr:to>
          <xdr:col>4</xdr:col>
          <xdr:colOff>0</xdr:colOff>
          <xdr:row>228</xdr:row>
          <xdr:rowOff>9525</xdr:rowOff>
        </xdr:to>
        <xdr:sp macro="" textlink="">
          <xdr:nvSpPr>
            <xdr:cNvPr id="10376" name="Check Box 136" hidden="1">
              <a:extLst>
                <a:ext uri="{63B3BB69-23CF-44E3-9099-C40C66FF867C}">
                  <a14:compatExt spid="_x0000_s10376"/>
                </a:ext>
                <a:ext uri="{FF2B5EF4-FFF2-40B4-BE49-F238E27FC236}">
                  <a16:creationId xmlns:a16="http://schemas.microsoft.com/office/drawing/2014/main" id="{00000000-0008-0000-0600-00008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28575</xdr:colOff>
      <xdr:row>39</xdr:row>
      <xdr:rowOff>209551</xdr:rowOff>
    </xdr:from>
    <xdr:to>
      <xdr:col>7</xdr:col>
      <xdr:colOff>566875</xdr:colOff>
      <xdr:row>45</xdr:row>
      <xdr:rowOff>152401</xdr:rowOff>
    </xdr:to>
    <xdr:pic>
      <xdr:nvPicPr>
        <xdr:cNvPr id="4" name="Grafik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2"/>
        <a:stretch>
          <a:fillRect/>
        </a:stretch>
      </xdr:blipFill>
      <xdr:spPr>
        <a:xfrm>
          <a:off x="638175" y="5495926"/>
          <a:ext cx="4948375" cy="1257300"/>
        </a:xfrm>
        <a:prstGeom prst="rect">
          <a:avLst/>
        </a:prstGeom>
      </xdr:spPr>
    </xdr:pic>
    <xdr:clientData/>
  </xdr:twoCellAnchor>
  <xdr:twoCellAnchor editAs="oneCell">
    <xdr:from>
      <xdr:col>1</xdr:col>
      <xdr:colOff>57150</xdr:colOff>
      <xdr:row>48</xdr:row>
      <xdr:rowOff>9526</xdr:rowOff>
    </xdr:from>
    <xdr:to>
      <xdr:col>6</xdr:col>
      <xdr:colOff>400050</xdr:colOff>
      <xdr:row>68</xdr:row>
      <xdr:rowOff>31346</xdr:rowOff>
    </xdr:to>
    <xdr:pic>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3"/>
        <a:stretch>
          <a:fillRect/>
        </a:stretch>
      </xdr:blipFill>
      <xdr:spPr>
        <a:xfrm>
          <a:off x="666750" y="7267576"/>
          <a:ext cx="4143375" cy="440332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9</xdr:col>
      <xdr:colOff>114302</xdr:colOff>
      <xdr:row>967</xdr:row>
      <xdr:rowOff>95250</xdr:rowOff>
    </xdr:from>
    <xdr:to>
      <xdr:col>11</xdr:col>
      <xdr:colOff>171452</xdr:colOff>
      <xdr:row>969</xdr:row>
      <xdr:rowOff>190500</xdr:rowOff>
    </xdr:to>
    <xdr:sp macro="" textlink="">
      <xdr:nvSpPr>
        <xdr:cNvPr id="2" name="Pfeil nach rechts 1">
          <a:hlinkClick xmlns:r="http://schemas.openxmlformats.org/officeDocument/2006/relationships" r:id="rId1" tooltip="Lektion 7: Formeln (Teil 2)"/>
          <a:extLst>
            <a:ext uri="{FF2B5EF4-FFF2-40B4-BE49-F238E27FC236}">
              <a16:creationId xmlns:a16="http://schemas.microsoft.com/office/drawing/2014/main" id="{00000000-0008-0000-0700-000002000000}"/>
            </a:ext>
          </a:extLst>
        </xdr:cNvPr>
        <xdr:cNvSpPr/>
      </xdr:nvSpPr>
      <xdr:spPr>
        <a:xfrm>
          <a:off x="6575487" y="141439061"/>
          <a:ext cx="1316607"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967</xdr:row>
      <xdr:rowOff>95250</xdr:rowOff>
    </xdr:from>
    <xdr:to>
      <xdr:col>2</xdr:col>
      <xdr:colOff>133351</xdr:colOff>
      <xdr:row>969</xdr:row>
      <xdr:rowOff>190500</xdr:rowOff>
    </xdr:to>
    <xdr:sp macro="" textlink="">
      <xdr:nvSpPr>
        <xdr:cNvPr id="3" name="Pfeil nach rechts 2">
          <a:hlinkClick xmlns:r="http://schemas.openxmlformats.org/officeDocument/2006/relationships" r:id="rId2" tooltip="Lektion 5: Formeln (Teil 1)"/>
          <a:extLst>
            <a:ext uri="{FF2B5EF4-FFF2-40B4-BE49-F238E27FC236}">
              <a16:creationId xmlns:a16="http://schemas.microsoft.com/office/drawing/2014/main" id="{00000000-0008-0000-0700-000003000000}"/>
            </a:ext>
          </a:extLst>
        </xdr:cNvPr>
        <xdr:cNvSpPr/>
      </xdr:nvSpPr>
      <xdr:spPr>
        <a:xfrm flipH="1">
          <a:off x="333375" y="141439061"/>
          <a:ext cx="1404489"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162</xdr:row>
          <xdr:rowOff>9525</xdr:rowOff>
        </xdr:from>
        <xdr:to>
          <xdr:col>3</xdr:col>
          <xdr:colOff>104775</xdr:colOff>
          <xdr:row>162</xdr:row>
          <xdr:rowOff>228600</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229</xdr:row>
          <xdr:rowOff>9525</xdr:rowOff>
        </xdr:from>
        <xdr:to>
          <xdr:col>3</xdr:col>
          <xdr:colOff>104775</xdr:colOff>
          <xdr:row>229</xdr:row>
          <xdr:rowOff>228600</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345</xdr:row>
          <xdr:rowOff>9525</xdr:rowOff>
        </xdr:from>
        <xdr:to>
          <xdr:col>3</xdr:col>
          <xdr:colOff>104775</xdr:colOff>
          <xdr:row>345</xdr:row>
          <xdr:rowOff>228600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412</xdr:row>
          <xdr:rowOff>9525</xdr:rowOff>
        </xdr:from>
        <xdr:to>
          <xdr:col>3</xdr:col>
          <xdr:colOff>104775</xdr:colOff>
          <xdr:row>412</xdr:row>
          <xdr:rowOff>228600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0000000-0008-0000-0700-000004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526</xdr:row>
          <xdr:rowOff>9525</xdr:rowOff>
        </xdr:from>
        <xdr:to>
          <xdr:col>3</xdr:col>
          <xdr:colOff>104775</xdr:colOff>
          <xdr:row>526</xdr:row>
          <xdr:rowOff>228600</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00000000-0008-0000-0700-000005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630</xdr:row>
          <xdr:rowOff>9525</xdr:rowOff>
        </xdr:from>
        <xdr:to>
          <xdr:col>3</xdr:col>
          <xdr:colOff>114300</xdr:colOff>
          <xdr:row>630</xdr:row>
          <xdr:rowOff>228600</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00000000-0008-0000-0700-000006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747</xdr:row>
          <xdr:rowOff>9525</xdr:rowOff>
        </xdr:from>
        <xdr:to>
          <xdr:col>3</xdr:col>
          <xdr:colOff>114300</xdr:colOff>
          <xdr:row>747</xdr:row>
          <xdr:rowOff>228600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00000000-0008-0000-0700-000007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849</xdr:row>
          <xdr:rowOff>9525</xdr:rowOff>
        </xdr:from>
        <xdr:to>
          <xdr:col>3</xdr:col>
          <xdr:colOff>114300</xdr:colOff>
          <xdr:row>849</xdr:row>
          <xdr:rowOff>228600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00000000-0008-0000-0700-000008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908</xdr:row>
          <xdr:rowOff>9525</xdr:rowOff>
        </xdr:from>
        <xdr:to>
          <xdr:col>3</xdr:col>
          <xdr:colOff>114300</xdr:colOff>
          <xdr:row>908</xdr:row>
          <xdr:rowOff>228600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0700-000009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963</xdr:row>
          <xdr:rowOff>9525</xdr:rowOff>
        </xdr:from>
        <xdr:to>
          <xdr:col>3</xdr:col>
          <xdr:colOff>114300</xdr:colOff>
          <xdr:row>963</xdr:row>
          <xdr:rowOff>228600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0700-00000A7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151</xdr:row>
      <xdr:rowOff>19049</xdr:rowOff>
    </xdr:from>
    <xdr:to>
      <xdr:col>0</xdr:col>
      <xdr:colOff>561975</xdr:colOff>
      <xdr:row>153</xdr:row>
      <xdr:rowOff>76198</xdr:rowOff>
    </xdr:to>
    <xdr:sp macro="" textlink="">
      <xdr:nvSpPr>
        <xdr:cNvPr id="14" name="Nach rechts gekrümmter Pfeil 13">
          <a:extLst>
            <a:ext uri="{FF2B5EF4-FFF2-40B4-BE49-F238E27FC236}">
              <a16:creationId xmlns:a16="http://schemas.microsoft.com/office/drawing/2014/main" id="{00000000-0008-0000-0700-00000E000000}"/>
            </a:ext>
          </a:extLst>
        </xdr:cNvPr>
        <xdr:cNvSpPr/>
      </xdr:nvSpPr>
      <xdr:spPr>
        <a:xfrm>
          <a:off x="76200" y="14701207"/>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220</xdr:row>
      <xdr:rowOff>19049</xdr:rowOff>
    </xdr:from>
    <xdr:to>
      <xdr:col>0</xdr:col>
      <xdr:colOff>561975</xdr:colOff>
      <xdr:row>222</xdr:row>
      <xdr:rowOff>76198</xdr:rowOff>
    </xdr:to>
    <xdr:sp macro="" textlink="">
      <xdr:nvSpPr>
        <xdr:cNvPr id="15" name="Nach rechts gekrümmter Pfeil 14">
          <a:extLst>
            <a:ext uri="{FF2B5EF4-FFF2-40B4-BE49-F238E27FC236}">
              <a16:creationId xmlns:a16="http://schemas.microsoft.com/office/drawing/2014/main" id="{00000000-0008-0000-0700-00000F000000}"/>
            </a:ext>
          </a:extLst>
        </xdr:cNvPr>
        <xdr:cNvSpPr/>
      </xdr:nvSpPr>
      <xdr:spPr>
        <a:xfrm>
          <a:off x="76200" y="43685962"/>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334</xdr:row>
      <xdr:rowOff>19049</xdr:rowOff>
    </xdr:from>
    <xdr:to>
      <xdr:col>0</xdr:col>
      <xdr:colOff>561975</xdr:colOff>
      <xdr:row>336</xdr:row>
      <xdr:rowOff>0</xdr:rowOff>
    </xdr:to>
    <xdr:sp macro="" textlink="">
      <xdr:nvSpPr>
        <xdr:cNvPr id="16" name="Nach rechts gekrümmter Pfeil 15">
          <a:extLst>
            <a:ext uri="{FF2B5EF4-FFF2-40B4-BE49-F238E27FC236}">
              <a16:creationId xmlns:a16="http://schemas.microsoft.com/office/drawing/2014/main" id="{00000000-0008-0000-0700-000010000000}"/>
            </a:ext>
          </a:extLst>
        </xdr:cNvPr>
        <xdr:cNvSpPr/>
      </xdr:nvSpPr>
      <xdr:spPr>
        <a:xfrm>
          <a:off x="76200" y="6171517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399</xdr:row>
      <xdr:rowOff>19049</xdr:rowOff>
    </xdr:from>
    <xdr:to>
      <xdr:col>0</xdr:col>
      <xdr:colOff>561975</xdr:colOff>
      <xdr:row>401</xdr:row>
      <xdr:rowOff>76198</xdr:rowOff>
    </xdr:to>
    <xdr:sp macro="" textlink="">
      <xdr:nvSpPr>
        <xdr:cNvPr id="17" name="Nach rechts gekrümmter Pfeil 16">
          <a:extLst>
            <a:ext uri="{FF2B5EF4-FFF2-40B4-BE49-F238E27FC236}">
              <a16:creationId xmlns:a16="http://schemas.microsoft.com/office/drawing/2014/main" id="{00000000-0008-0000-0700-000011000000}"/>
            </a:ext>
          </a:extLst>
        </xdr:cNvPr>
        <xdr:cNvSpPr/>
      </xdr:nvSpPr>
      <xdr:spPr>
        <a:xfrm>
          <a:off x="76200" y="76078151"/>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513</xdr:row>
      <xdr:rowOff>19049</xdr:rowOff>
    </xdr:from>
    <xdr:to>
      <xdr:col>0</xdr:col>
      <xdr:colOff>561975</xdr:colOff>
      <xdr:row>515</xdr:row>
      <xdr:rowOff>0</xdr:rowOff>
    </xdr:to>
    <xdr:sp macro="" textlink="">
      <xdr:nvSpPr>
        <xdr:cNvPr id="18" name="Nach rechts gekrümmter Pfeil 17">
          <a:extLst>
            <a:ext uri="{FF2B5EF4-FFF2-40B4-BE49-F238E27FC236}">
              <a16:creationId xmlns:a16="http://schemas.microsoft.com/office/drawing/2014/main" id="{00000000-0008-0000-0700-000012000000}"/>
            </a:ext>
          </a:extLst>
        </xdr:cNvPr>
        <xdr:cNvSpPr/>
      </xdr:nvSpPr>
      <xdr:spPr>
        <a:xfrm>
          <a:off x="76200" y="86774906"/>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608</xdr:row>
      <xdr:rowOff>19049</xdr:rowOff>
    </xdr:from>
    <xdr:to>
      <xdr:col>0</xdr:col>
      <xdr:colOff>561975</xdr:colOff>
      <xdr:row>610</xdr:row>
      <xdr:rowOff>0</xdr:rowOff>
    </xdr:to>
    <xdr:sp macro="" textlink="">
      <xdr:nvSpPr>
        <xdr:cNvPr id="19" name="Nach rechts gekrümmter Pfeil 18">
          <a:extLst>
            <a:ext uri="{FF2B5EF4-FFF2-40B4-BE49-F238E27FC236}">
              <a16:creationId xmlns:a16="http://schemas.microsoft.com/office/drawing/2014/main" id="{00000000-0008-0000-0700-000013000000}"/>
            </a:ext>
          </a:extLst>
        </xdr:cNvPr>
        <xdr:cNvSpPr/>
      </xdr:nvSpPr>
      <xdr:spPr>
        <a:xfrm>
          <a:off x="76200" y="9553071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738</xdr:row>
      <xdr:rowOff>19049</xdr:rowOff>
    </xdr:from>
    <xdr:to>
      <xdr:col>0</xdr:col>
      <xdr:colOff>561975</xdr:colOff>
      <xdr:row>740</xdr:row>
      <xdr:rowOff>0</xdr:rowOff>
    </xdr:to>
    <xdr:sp macro="" textlink="">
      <xdr:nvSpPr>
        <xdr:cNvPr id="20" name="Nach rechts gekrümmter Pfeil 19">
          <a:extLst>
            <a:ext uri="{FF2B5EF4-FFF2-40B4-BE49-F238E27FC236}">
              <a16:creationId xmlns:a16="http://schemas.microsoft.com/office/drawing/2014/main" id="{00000000-0008-0000-0700-000014000000}"/>
            </a:ext>
          </a:extLst>
        </xdr:cNvPr>
        <xdr:cNvSpPr/>
      </xdr:nvSpPr>
      <xdr:spPr>
        <a:xfrm>
          <a:off x="76200" y="10946237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840</xdr:row>
      <xdr:rowOff>19049</xdr:rowOff>
    </xdr:from>
    <xdr:to>
      <xdr:col>0</xdr:col>
      <xdr:colOff>561975</xdr:colOff>
      <xdr:row>842</xdr:row>
      <xdr:rowOff>0</xdr:rowOff>
    </xdr:to>
    <xdr:sp macro="" textlink="">
      <xdr:nvSpPr>
        <xdr:cNvPr id="21" name="Nach rechts gekrümmter Pfeil 20">
          <a:extLst>
            <a:ext uri="{FF2B5EF4-FFF2-40B4-BE49-F238E27FC236}">
              <a16:creationId xmlns:a16="http://schemas.microsoft.com/office/drawing/2014/main" id="{00000000-0008-0000-0700-000015000000}"/>
            </a:ext>
          </a:extLst>
        </xdr:cNvPr>
        <xdr:cNvSpPr/>
      </xdr:nvSpPr>
      <xdr:spPr>
        <a:xfrm>
          <a:off x="76200" y="120374792"/>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899</xdr:row>
      <xdr:rowOff>19049</xdr:rowOff>
    </xdr:from>
    <xdr:to>
      <xdr:col>0</xdr:col>
      <xdr:colOff>561975</xdr:colOff>
      <xdr:row>901</xdr:row>
      <xdr:rowOff>0</xdr:rowOff>
    </xdr:to>
    <xdr:sp macro="" textlink="">
      <xdr:nvSpPr>
        <xdr:cNvPr id="22" name="Nach rechts gekrümmter Pfeil 21">
          <a:extLst>
            <a:ext uri="{FF2B5EF4-FFF2-40B4-BE49-F238E27FC236}">
              <a16:creationId xmlns:a16="http://schemas.microsoft.com/office/drawing/2014/main" id="{00000000-0008-0000-0700-000016000000}"/>
            </a:ext>
          </a:extLst>
        </xdr:cNvPr>
        <xdr:cNvSpPr/>
      </xdr:nvSpPr>
      <xdr:spPr>
        <a:xfrm>
          <a:off x="76200" y="128483623"/>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954</xdr:row>
      <xdr:rowOff>19049</xdr:rowOff>
    </xdr:from>
    <xdr:to>
      <xdr:col>0</xdr:col>
      <xdr:colOff>561975</xdr:colOff>
      <xdr:row>956</xdr:row>
      <xdr:rowOff>0</xdr:rowOff>
    </xdr:to>
    <xdr:sp macro="" textlink="">
      <xdr:nvSpPr>
        <xdr:cNvPr id="23" name="Nach rechts gekrümmter Pfeil 22">
          <a:extLst>
            <a:ext uri="{FF2B5EF4-FFF2-40B4-BE49-F238E27FC236}">
              <a16:creationId xmlns:a16="http://schemas.microsoft.com/office/drawing/2014/main" id="{00000000-0008-0000-0700-000017000000}"/>
            </a:ext>
          </a:extLst>
        </xdr:cNvPr>
        <xdr:cNvSpPr/>
      </xdr:nvSpPr>
      <xdr:spPr>
        <a:xfrm>
          <a:off x="76200" y="137455094"/>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518</xdr:row>
          <xdr:rowOff>180975</xdr:rowOff>
        </xdr:from>
        <xdr:to>
          <xdr:col>5</xdr:col>
          <xdr:colOff>685800</xdr:colOff>
          <xdr:row>520</xdr:row>
          <xdr:rowOff>0</xdr:rowOff>
        </xdr:to>
        <xdr:sp macro="" textlink="">
          <xdr:nvSpPr>
            <xdr:cNvPr id="30742" name="Group Box 22" hidden="1">
              <a:extLst>
                <a:ext uri="{63B3BB69-23CF-44E3-9099-C40C66FF867C}">
                  <a14:compatExt spid="_x0000_s30742"/>
                </a:ext>
                <a:ext uri="{FF2B5EF4-FFF2-40B4-BE49-F238E27FC236}">
                  <a16:creationId xmlns:a16="http://schemas.microsoft.com/office/drawing/2014/main" id="{00000000-0008-0000-0700-00001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519</xdr:row>
          <xdr:rowOff>200025</xdr:rowOff>
        </xdr:from>
        <xdr:to>
          <xdr:col>5</xdr:col>
          <xdr:colOff>685800</xdr:colOff>
          <xdr:row>521</xdr:row>
          <xdr:rowOff>19050</xdr:rowOff>
        </xdr:to>
        <xdr:sp macro="" textlink="">
          <xdr:nvSpPr>
            <xdr:cNvPr id="30745" name="Group Box 25" hidden="1">
              <a:extLst>
                <a:ext uri="{63B3BB69-23CF-44E3-9099-C40C66FF867C}">
                  <a14:compatExt spid="_x0000_s30745"/>
                </a:ext>
                <a:ext uri="{FF2B5EF4-FFF2-40B4-BE49-F238E27FC236}">
                  <a16:creationId xmlns:a16="http://schemas.microsoft.com/office/drawing/2014/main" id="{00000000-0008-0000-0700-00001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520</xdr:row>
          <xdr:rowOff>200025</xdr:rowOff>
        </xdr:from>
        <xdr:to>
          <xdr:col>5</xdr:col>
          <xdr:colOff>685800</xdr:colOff>
          <xdr:row>522</xdr:row>
          <xdr:rowOff>19050</xdr:rowOff>
        </xdr:to>
        <xdr:sp macro="" textlink="">
          <xdr:nvSpPr>
            <xdr:cNvPr id="30747" name="Group Box 27" hidden="1">
              <a:extLst>
                <a:ext uri="{63B3BB69-23CF-44E3-9099-C40C66FF867C}">
                  <a14:compatExt spid="_x0000_s30747"/>
                </a:ext>
                <a:ext uri="{FF2B5EF4-FFF2-40B4-BE49-F238E27FC236}">
                  <a16:creationId xmlns:a16="http://schemas.microsoft.com/office/drawing/2014/main" id="{00000000-0008-0000-0700-00001B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612</xdr:row>
          <xdr:rowOff>171450</xdr:rowOff>
        </xdr:from>
        <xdr:to>
          <xdr:col>6</xdr:col>
          <xdr:colOff>0</xdr:colOff>
          <xdr:row>613</xdr:row>
          <xdr:rowOff>200025</xdr:rowOff>
        </xdr:to>
        <xdr:sp macro="" textlink="">
          <xdr:nvSpPr>
            <xdr:cNvPr id="30749" name="Group Box 29" hidden="1">
              <a:extLst>
                <a:ext uri="{63B3BB69-23CF-44E3-9099-C40C66FF867C}">
                  <a14:compatExt spid="_x0000_s30749"/>
                </a:ext>
                <a:ext uri="{FF2B5EF4-FFF2-40B4-BE49-F238E27FC236}">
                  <a16:creationId xmlns:a16="http://schemas.microsoft.com/office/drawing/2014/main" id="{00000000-0008-0000-0700-00001D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613</xdr:row>
          <xdr:rowOff>200025</xdr:rowOff>
        </xdr:from>
        <xdr:to>
          <xdr:col>6</xdr:col>
          <xdr:colOff>9525</xdr:colOff>
          <xdr:row>615</xdr:row>
          <xdr:rowOff>28575</xdr:rowOff>
        </xdr:to>
        <xdr:sp macro="" textlink="">
          <xdr:nvSpPr>
            <xdr:cNvPr id="30751" name="Group Box 31" hidden="1">
              <a:extLst>
                <a:ext uri="{63B3BB69-23CF-44E3-9099-C40C66FF867C}">
                  <a14:compatExt spid="_x0000_s30751"/>
                </a:ext>
                <a:ext uri="{FF2B5EF4-FFF2-40B4-BE49-F238E27FC236}">
                  <a16:creationId xmlns:a16="http://schemas.microsoft.com/office/drawing/2014/main" id="{00000000-0008-0000-0700-00001F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615</xdr:row>
          <xdr:rowOff>0</xdr:rowOff>
        </xdr:from>
        <xdr:to>
          <xdr:col>6</xdr:col>
          <xdr:colOff>0</xdr:colOff>
          <xdr:row>616</xdr:row>
          <xdr:rowOff>76200</xdr:rowOff>
        </xdr:to>
        <xdr:sp macro="" textlink="">
          <xdr:nvSpPr>
            <xdr:cNvPr id="30755" name="Group Box 35" hidden="1">
              <a:extLst>
                <a:ext uri="{63B3BB69-23CF-44E3-9099-C40C66FF867C}">
                  <a14:compatExt spid="_x0000_s30755"/>
                </a:ext>
                <a:ext uri="{FF2B5EF4-FFF2-40B4-BE49-F238E27FC236}">
                  <a16:creationId xmlns:a16="http://schemas.microsoft.com/office/drawing/2014/main" id="{00000000-0008-0000-0700-000023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842</xdr:row>
          <xdr:rowOff>0</xdr:rowOff>
        </xdr:from>
        <xdr:to>
          <xdr:col>6</xdr:col>
          <xdr:colOff>0</xdr:colOff>
          <xdr:row>843</xdr:row>
          <xdr:rowOff>28575</xdr:rowOff>
        </xdr:to>
        <xdr:sp macro="" textlink="">
          <xdr:nvSpPr>
            <xdr:cNvPr id="30758" name="Group Box 38" hidden="1">
              <a:extLst>
                <a:ext uri="{63B3BB69-23CF-44E3-9099-C40C66FF867C}">
                  <a14:compatExt spid="_x0000_s30758"/>
                </a:ext>
                <a:ext uri="{FF2B5EF4-FFF2-40B4-BE49-F238E27FC236}">
                  <a16:creationId xmlns:a16="http://schemas.microsoft.com/office/drawing/2014/main" id="{00000000-0008-0000-0700-00002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842</xdr:row>
          <xdr:rowOff>200025</xdr:rowOff>
        </xdr:from>
        <xdr:to>
          <xdr:col>6</xdr:col>
          <xdr:colOff>9525</xdr:colOff>
          <xdr:row>844</xdr:row>
          <xdr:rowOff>28575</xdr:rowOff>
        </xdr:to>
        <xdr:sp macro="" textlink="">
          <xdr:nvSpPr>
            <xdr:cNvPr id="30759" name="Group Box 39" hidden="1">
              <a:extLst>
                <a:ext uri="{63B3BB69-23CF-44E3-9099-C40C66FF867C}">
                  <a14:compatExt spid="_x0000_s30759"/>
                </a:ext>
                <a:ext uri="{FF2B5EF4-FFF2-40B4-BE49-F238E27FC236}">
                  <a16:creationId xmlns:a16="http://schemas.microsoft.com/office/drawing/2014/main" id="{00000000-0008-0000-0700-000027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845</xdr:row>
          <xdr:rowOff>0</xdr:rowOff>
        </xdr:from>
        <xdr:to>
          <xdr:col>6</xdr:col>
          <xdr:colOff>0</xdr:colOff>
          <xdr:row>846</xdr:row>
          <xdr:rowOff>76200</xdr:rowOff>
        </xdr:to>
        <xdr:sp macro="" textlink="">
          <xdr:nvSpPr>
            <xdr:cNvPr id="30760" name="Group Box 40" hidden="1">
              <a:extLst>
                <a:ext uri="{63B3BB69-23CF-44E3-9099-C40C66FF867C}">
                  <a14:compatExt spid="_x0000_s30760"/>
                </a:ext>
                <a:ext uri="{FF2B5EF4-FFF2-40B4-BE49-F238E27FC236}">
                  <a16:creationId xmlns:a16="http://schemas.microsoft.com/office/drawing/2014/main" id="{00000000-0008-0000-0700-000028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94891</xdr:colOff>
      <xdr:row>842</xdr:row>
      <xdr:rowOff>0</xdr:rowOff>
    </xdr:from>
    <xdr:to>
      <xdr:col>6</xdr:col>
      <xdr:colOff>719</xdr:colOff>
      <xdr:row>843</xdr:row>
      <xdr:rowOff>25880</xdr:rowOff>
    </xdr:to>
    <xdr:sp macro="" textlink="">
      <xdr:nvSpPr>
        <xdr:cNvPr id="79"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700-00004F000000}"/>
            </a:ext>
          </a:extLst>
        </xdr:cNvPr>
        <xdr:cNvSpPr/>
      </xdr:nvSpPr>
      <xdr:spPr>
        <a:xfrm>
          <a:off x="3183148" y="121390913"/>
          <a:ext cx="1371599" cy="241541"/>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843</xdr:row>
          <xdr:rowOff>0</xdr:rowOff>
        </xdr:from>
        <xdr:to>
          <xdr:col>6</xdr:col>
          <xdr:colOff>0</xdr:colOff>
          <xdr:row>844</xdr:row>
          <xdr:rowOff>28575</xdr:rowOff>
        </xdr:to>
        <xdr:sp macro="" textlink="">
          <xdr:nvSpPr>
            <xdr:cNvPr id="30761" name="Group Box 41" hidden="1">
              <a:extLst>
                <a:ext uri="{63B3BB69-23CF-44E3-9099-C40C66FF867C}">
                  <a14:compatExt spid="_x0000_s30761"/>
                </a:ext>
                <a:ext uri="{FF2B5EF4-FFF2-40B4-BE49-F238E27FC236}">
                  <a16:creationId xmlns:a16="http://schemas.microsoft.com/office/drawing/2014/main" id="{00000000-0008-0000-0700-00002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86264</xdr:colOff>
      <xdr:row>845</xdr:row>
      <xdr:rowOff>17255</xdr:rowOff>
    </xdr:from>
    <xdr:to>
      <xdr:col>6</xdr:col>
      <xdr:colOff>1617</xdr:colOff>
      <xdr:row>846</xdr:row>
      <xdr:rowOff>172529</xdr:rowOff>
    </xdr:to>
    <xdr:sp macro="" textlink="">
      <xdr:nvSpPr>
        <xdr:cNvPr id="83"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700-000053000000}"/>
            </a:ext>
          </a:extLst>
        </xdr:cNvPr>
        <xdr:cNvSpPr/>
      </xdr:nvSpPr>
      <xdr:spPr>
        <a:xfrm>
          <a:off x="3174521" y="121882621"/>
          <a:ext cx="1371599" cy="370934"/>
        </a:xfrm>
        <a:prstGeom prst="rect">
          <a:avLst/>
        </a:prstGeom>
      </xdr:spPr>
    </xdr:sp>
    <xdr:clientData/>
  </xdr:twoCellAnchor>
  <xdr:twoCellAnchor editAs="oneCell">
    <xdr:from>
      <xdr:col>2</xdr:col>
      <xdr:colOff>448574</xdr:colOff>
      <xdr:row>88</xdr:row>
      <xdr:rowOff>60385</xdr:rowOff>
    </xdr:from>
    <xdr:to>
      <xdr:col>7</xdr:col>
      <xdr:colOff>491706</xdr:colOff>
      <xdr:row>88</xdr:row>
      <xdr:rowOff>60385</xdr:rowOff>
    </xdr:to>
    <xdr:pic>
      <xdr:nvPicPr>
        <xdr:cNvPr id="89" name="Grafik 88">
          <a:extLst>
            <a:ext uri="{FF2B5EF4-FFF2-40B4-BE49-F238E27FC236}">
              <a16:creationId xmlns:a16="http://schemas.microsoft.com/office/drawing/2014/main" id="{00000000-0008-0000-0700-000059000000}"/>
            </a:ext>
          </a:extLst>
        </xdr:cNvPr>
        <xdr:cNvPicPr>
          <a:picLocks noChangeAspect="1"/>
        </xdr:cNvPicPr>
      </xdr:nvPicPr>
      <xdr:blipFill>
        <a:blip xmlns:r="http://schemas.openxmlformats.org/officeDocument/2006/relationships" r:embed="rId3"/>
        <a:stretch>
          <a:fillRect/>
        </a:stretch>
      </xdr:blipFill>
      <xdr:spPr>
        <a:xfrm>
          <a:off x="2053087" y="18193110"/>
          <a:ext cx="3640347" cy="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156</xdr:row>
          <xdr:rowOff>66675</xdr:rowOff>
        </xdr:from>
        <xdr:to>
          <xdr:col>4</xdr:col>
          <xdr:colOff>209550</xdr:colOff>
          <xdr:row>157</xdr:row>
          <xdr:rowOff>38100</xdr:rowOff>
        </xdr:to>
        <xdr:sp macro="" textlink="">
          <xdr:nvSpPr>
            <xdr:cNvPr id="30770" name="Check Box 50" hidden="1">
              <a:extLst>
                <a:ext uri="{63B3BB69-23CF-44E3-9099-C40C66FF867C}">
                  <a14:compatExt spid="_x0000_s30770"/>
                </a:ext>
                <a:ext uri="{FF2B5EF4-FFF2-40B4-BE49-F238E27FC236}">
                  <a16:creationId xmlns:a16="http://schemas.microsoft.com/office/drawing/2014/main" id="{00000000-0008-0000-0700-00003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Fertig</a:t>
              </a:r>
            </a:p>
          </xdr:txBody>
        </xdr:sp>
        <xdr:clientData/>
      </xdr:twoCellAnchor>
    </mc:Choice>
    <mc:Fallback/>
  </mc:AlternateContent>
  <xdr:twoCellAnchor editAs="oneCell">
    <xdr:from>
      <xdr:col>1</xdr:col>
      <xdr:colOff>51759</xdr:colOff>
      <xdr:row>254</xdr:row>
      <xdr:rowOff>25879</xdr:rowOff>
    </xdr:from>
    <xdr:to>
      <xdr:col>6</xdr:col>
      <xdr:colOff>310551</xdr:colOff>
      <xdr:row>267</xdr:row>
      <xdr:rowOff>179073</xdr:rowOff>
    </xdr:to>
    <xdr:pic>
      <xdr:nvPicPr>
        <xdr:cNvPr id="135" name="Grafik 134">
          <a:extLst>
            <a:ext uri="{FF2B5EF4-FFF2-40B4-BE49-F238E27FC236}">
              <a16:creationId xmlns:a16="http://schemas.microsoft.com/office/drawing/2014/main" id="{00000000-0008-0000-0700-000087000000}"/>
            </a:ext>
          </a:extLst>
        </xdr:cNvPr>
        <xdr:cNvPicPr>
          <a:picLocks noChangeAspect="1"/>
        </xdr:cNvPicPr>
      </xdr:nvPicPr>
      <xdr:blipFill>
        <a:blip xmlns:r="http://schemas.openxmlformats.org/officeDocument/2006/relationships" r:embed="rId4"/>
        <a:stretch>
          <a:fillRect/>
        </a:stretch>
      </xdr:blipFill>
      <xdr:spPr>
        <a:xfrm>
          <a:off x="681487" y="77646362"/>
          <a:ext cx="4201064" cy="295677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129407</xdr:colOff>
      <xdr:row>291</xdr:row>
      <xdr:rowOff>17253</xdr:rowOff>
    </xdr:from>
    <xdr:to>
      <xdr:col>5</xdr:col>
      <xdr:colOff>258793</xdr:colOff>
      <xdr:row>313</xdr:row>
      <xdr:rowOff>45062</xdr:rowOff>
    </xdr:to>
    <xdr:pic>
      <xdr:nvPicPr>
        <xdr:cNvPr id="48" name="Grafik 47">
          <a:extLst>
            <a:ext uri="{FF2B5EF4-FFF2-40B4-BE49-F238E27FC236}">
              <a16:creationId xmlns:a16="http://schemas.microsoft.com/office/drawing/2014/main" id="{00000000-0008-0000-0700-000030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a:ext>
          </a:extLst>
        </a:blip>
        <a:srcRect/>
        <a:stretch/>
      </xdr:blipFill>
      <xdr:spPr>
        <a:xfrm>
          <a:off x="129407" y="85617170"/>
          <a:ext cx="3959514" cy="477233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271590</xdr:colOff>
      <xdr:row>291</xdr:row>
      <xdr:rowOff>17254</xdr:rowOff>
    </xdr:from>
    <xdr:to>
      <xdr:col>11</xdr:col>
      <xdr:colOff>268856</xdr:colOff>
      <xdr:row>313</xdr:row>
      <xdr:rowOff>60386</xdr:rowOff>
    </xdr:to>
    <xdr:pic>
      <xdr:nvPicPr>
        <xdr:cNvPr id="51" name="Grafik 50">
          <a:extLst>
            <a:ext uri="{FF2B5EF4-FFF2-40B4-BE49-F238E27FC236}">
              <a16:creationId xmlns:a16="http://schemas.microsoft.com/office/drawing/2014/main" id="{00000000-0008-0000-0700-000033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a:stretch/>
      </xdr:blipFill>
      <xdr:spPr>
        <a:xfrm>
          <a:off x="4101718" y="85617171"/>
          <a:ext cx="3963980" cy="478766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5</xdr:col>
      <xdr:colOff>133170</xdr:colOff>
      <xdr:row>340</xdr:row>
      <xdr:rowOff>172528</xdr:rowOff>
    </xdr:from>
    <xdr:to>
      <xdr:col>6</xdr:col>
      <xdr:colOff>581924</xdr:colOff>
      <xdr:row>342</xdr:row>
      <xdr:rowOff>43132</xdr:rowOff>
    </xdr:to>
    <xdr:sp macro="" textlink="">
      <xdr:nvSpPr>
        <xdr:cNvPr id="6" name="Abgerundetes Rechteck 5">
          <a:hlinkClick xmlns:r="http://schemas.openxmlformats.org/officeDocument/2006/relationships" r:id="rId7" tooltip="Lösung zu Übung 6.3"/>
          <a:extLst>
            <a:ext uri="{FF2B5EF4-FFF2-40B4-BE49-F238E27FC236}">
              <a16:creationId xmlns:a16="http://schemas.microsoft.com/office/drawing/2014/main" id="{00000000-0008-0000-0700-000006000000}"/>
            </a:ext>
          </a:extLst>
        </xdr:cNvPr>
        <xdr:cNvSpPr/>
      </xdr:nvSpPr>
      <xdr:spPr>
        <a:xfrm>
          <a:off x="3828870" y="71762428"/>
          <a:ext cx="1163129" cy="308754"/>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a:t>
          </a:r>
        </a:p>
      </xdr:txBody>
    </xdr:sp>
    <xdr:clientData/>
  </xdr:twoCellAnchor>
  <xdr:twoCellAnchor>
    <xdr:from>
      <xdr:col>5</xdr:col>
      <xdr:colOff>106392</xdr:colOff>
      <xdr:row>407</xdr:row>
      <xdr:rowOff>155278</xdr:rowOff>
    </xdr:from>
    <xdr:to>
      <xdr:col>6</xdr:col>
      <xdr:colOff>536096</xdr:colOff>
      <xdr:row>409</xdr:row>
      <xdr:rowOff>25882</xdr:rowOff>
    </xdr:to>
    <xdr:sp macro="" textlink="">
      <xdr:nvSpPr>
        <xdr:cNvPr id="72" name="Abgerundetes Rechteck 71">
          <a:hlinkClick xmlns:r="http://schemas.openxmlformats.org/officeDocument/2006/relationships" r:id="rId8" tooltip="Lösung zu Übung 6.4"/>
          <a:extLst>
            <a:ext uri="{FF2B5EF4-FFF2-40B4-BE49-F238E27FC236}">
              <a16:creationId xmlns:a16="http://schemas.microsoft.com/office/drawing/2014/main" id="{00000000-0008-0000-0700-000048000000}"/>
            </a:ext>
          </a:extLst>
        </xdr:cNvPr>
        <xdr:cNvSpPr/>
      </xdr:nvSpPr>
      <xdr:spPr>
        <a:xfrm>
          <a:off x="3802092" y="86547028"/>
          <a:ext cx="1144079" cy="308754"/>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a:t>
          </a:r>
        </a:p>
      </xdr:txBody>
    </xdr:sp>
    <xdr:clientData/>
  </xdr:twoCellAnchor>
  <xdr:twoCellAnchor>
    <xdr:from>
      <xdr:col>5</xdr:col>
      <xdr:colOff>101360</xdr:colOff>
      <xdr:row>224</xdr:row>
      <xdr:rowOff>146649</xdr:rowOff>
    </xdr:from>
    <xdr:to>
      <xdr:col>6</xdr:col>
      <xdr:colOff>531064</xdr:colOff>
      <xdr:row>226</xdr:row>
      <xdr:rowOff>17253</xdr:rowOff>
    </xdr:to>
    <xdr:sp macro="" textlink="">
      <xdr:nvSpPr>
        <xdr:cNvPr id="73" name="Abgerundetes Rechteck 72">
          <a:hlinkClick xmlns:r="http://schemas.openxmlformats.org/officeDocument/2006/relationships" r:id="rId9" tooltip="Lösung zu Übung 6.2"/>
          <a:extLst>
            <a:ext uri="{FF2B5EF4-FFF2-40B4-BE49-F238E27FC236}">
              <a16:creationId xmlns:a16="http://schemas.microsoft.com/office/drawing/2014/main" id="{00000000-0008-0000-0700-000049000000}"/>
            </a:ext>
          </a:extLst>
        </xdr:cNvPr>
        <xdr:cNvSpPr/>
      </xdr:nvSpPr>
      <xdr:spPr>
        <a:xfrm>
          <a:off x="3797060" y="46200024"/>
          <a:ext cx="1144079" cy="308754"/>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a:t>
          </a:r>
        </a:p>
      </xdr:txBody>
    </xdr:sp>
    <xdr:clientData/>
  </xdr:twoCellAnchor>
  <xdr:twoCellAnchor>
    <xdr:from>
      <xdr:col>5</xdr:col>
      <xdr:colOff>114300</xdr:colOff>
      <xdr:row>521</xdr:row>
      <xdr:rowOff>155278</xdr:rowOff>
    </xdr:from>
    <xdr:to>
      <xdr:col>6</xdr:col>
      <xdr:colOff>571500</xdr:colOff>
      <xdr:row>523</xdr:row>
      <xdr:rowOff>25882</xdr:rowOff>
    </xdr:to>
    <xdr:sp macro="" textlink="">
      <xdr:nvSpPr>
        <xdr:cNvPr id="84" name="Abgerundetes Rechteck 83">
          <a:hlinkClick xmlns:r="http://schemas.openxmlformats.org/officeDocument/2006/relationships" r:id="rId10" tooltip="Lösung zu Übung 6.5"/>
          <a:extLst>
            <a:ext uri="{FF2B5EF4-FFF2-40B4-BE49-F238E27FC236}">
              <a16:creationId xmlns:a16="http://schemas.microsoft.com/office/drawing/2014/main" id="{00000000-0008-0000-0700-000054000000}"/>
            </a:ext>
          </a:extLst>
        </xdr:cNvPr>
        <xdr:cNvSpPr/>
      </xdr:nvSpPr>
      <xdr:spPr>
        <a:xfrm>
          <a:off x="3810000" y="111645403"/>
          <a:ext cx="1171575" cy="308754"/>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a:t>
          </a:r>
        </a:p>
      </xdr:txBody>
    </xdr:sp>
    <xdr:clientData/>
  </xdr:twoCellAnchor>
  <xdr:twoCellAnchor editAs="oneCell">
    <xdr:from>
      <xdr:col>0</xdr:col>
      <xdr:colOff>597378</xdr:colOff>
      <xdr:row>574</xdr:row>
      <xdr:rowOff>38099</xdr:rowOff>
    </xdr:from>
    <xdr:to>
      <xdr:col>9</xdr:col>
      <xdr:colOff>606788</xdr:colOff>
      <xdr:row>588</xdr:row>
      <xdr:rowOff>62182</xdr:rowOff>
    </xdr:to>
    <xdr:pic>
      <xdr:nvPicPr>
        <xdr:cNvPr id="31" name="Grafik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11"/>
        <a:srcRect t="6869"/>
        <a:stretch/>
      </xdr:blipFill>
      <xdr:spPr>
        <a:xfrm>
          <a:off x="597378" y="123263024"/>
          <a:ext cx="6248285" cy="309113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47625</xdr:colOff>
          <xdr:row>615</xdr:row>
          <xdr:rowOff>0</xdr:rowOff>
        </xdr:from>
        <xdr:to>
          <xdr:col>7</xdr:col>
          <xdr:colOff>114300</xdr:colOff>
          <xdr:row>616</xdr:row>
          <xdr:rowOff>76200</xdr:rowOff>
        </xdr:to>
        <xdr:sp macro="" textlink="">
          <xdr:nvSpPr>
            <xdr:cNvPr id="30771" name="Group Box 51" hidden="1">
              <a:extLst>
                <a:ext uri="{63B3BB69-23CF-44E3-9099-C40C66FF867C}">
                  <a14:compatExt spid="_x0000_s30771"/>
                </a:ext>
                <a:ext uri="{FF2B5EF4-FFF2-40B4-BE49-F238E27FC236}">
                  <a16:creationId xmlns:a16="http://schemas.microsoft.com/office/drawing/2014/main" id="{00000000-0008-0000-0700-000033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616</xdr:row>
          <xdr:rowOff>0</xdr:rowOff>
        </xdr:from>
        <xdr:to>
          <xdr:col>7</xdr:col>
          <xdr:colOff>114300</xdr:colOff>
          <xdr:row>617</xdr:row>
          <xdr:rowOff>76200</xdr:rowOff>
        </xdr:to>
        <xdr:sp macro="" textlink="">
          <xdr:nvSpPr>
            <xdr:cNvPr id="30772" name="Group Box 52" hidden="1">
              <a:extLst>
                <a:ext uri="{63B3BB69-23CF-44E3-9099-C40C66FF867C}">
                  <a14:compatExt spid="_x0000_s30772"/>
                </a:ext>
                <a:ext uri="{FF2B5EF4-FFF2-40B4-BE49-F238E27FC236}">
                  <a16:creationId xmlns:a16="http://schemas.microsoft.com/office/drawing/2014/main" id="{00000000-0008-0000-0700-000034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617</xdr:row>
          <xdr:rowOff>0</xdr:rowOff>
        </xdr:from>
        <xdr:to>
          <xdr:col>7</xdr:col>
          <xdr:colOff>114300</xdr:colOff>
          <xdr:row>618</xdr:row>
          <xdr:rowOff>76200</xdr:rowOff>
        </xdr:to>
        <xdr:sp macro="" textlink="">
          <xdr:nvSpPr>
            <xdr:cNvPr id="30773" name="Group Box 53" hidden="1">
              <a:extLst>
                <a:ext uri="{63B3BB69-23CF-44E3-9099-C40C66FF867C}">
                  <a14:compatExt spid="_x0000_s30773"/>
                </a:ext>
                <a:ext uri="{FF2B5EF4-FFF2-40B4-BE49-F238E27FC236}">
                  <a16:creationId xmlns:a16="http://schemas.microsoft.com/office/drawing/2014/main" id="{00000000-0008-0000-0700-000035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621</xdr:row>
          <xdr:rowOff>0</xdr:rowOff>
        </xdr:from>
        <xdr:to>
          <xdr:col>7</xdr:col>
          <xdr:colOff>114300</xdr:colOff>
          <xdr:row>622</xdr:row>
          <xdr:rowOff>76200</xdr:rowOff>
        </xdr:to>
        <xdr:sp macro="" textlink="">
          <xdr:nvSpPr>
            <xdr:cNvPr id="30774" name="Group Box 54" hidden="1">
              <a:extLst>
                <a:ext uri="{63B3BB69-23CF-44E3-9099-C40C66FF867C}">
                  <a14:compatExt spid="_x0000_s30774"/>
                </a:ext>
                <a:ext uri="{FF2B5EF4-FFF2-40B4-BE49-F238E27FC236}">
                  <a16:creationId xmlns:a16="http://schemas.microsoft.com/office/drawing/2014/main" id="{00000000-0008-0000-0700-00003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622</xdr:row>
          <xdr:rowOff>0</xdr:rowOff>
        </xdr:from>
        <xdr:to>
          <xdr:col>7</xdr:col>
          <xdr:colOff>114300</xdr:colOff>
          <xdr:row>623</xdr:row>
          <xdr:rowOff>76200</xdr:rowOff>
        </xdr:to>
        <xdr:sp macro="" textlink="">
          <xdr:nvSpPr>
            <xdr:cNvPr id="30775" name="Group Box 55" hidden="1">
              <a:extLst>
                <a:ext uri="{63B3BB69-23CF-44E3-9099-C40C66FF867C}">
                  <a14:compatExt spid="_x0000_s30775"/>
                </a:ext>
                <a:ext uri="{FF2B5EF4-FFF2-40B4-BE49-F238E27FC236}">
                  <a16:creationId xmlns:a16="http://schemas.microsoft.com/office/drawing/2014/main" id="{00000000-0008-0000-0700-000037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615</xdr:row>
          <xdr:rowOff>0</xdr:rowOff>
        </xdr:from>
        <xdr:to>
          <xdr:col>8</xdr:col>
          <xdr:colOff>228600</xdr:colOff>
          <xdr:row>616</xdr:row>
          <xdr:rowOff>76200</xdr:rowOff>
        </xdr:to>
        <xdr:sp macro="" textlink="">
          <xdr:nvSpPr>
            <xdr:cNvPr id="30776" name="Group Box 56" hidden="1">
              <a:extLst>
                <a:ext uri="{63B3BB69-23CF-44E3-9099-C40C66FF867C}">
                  <a14:compatExt spid="_x0000_s30776"/>
                </a:ext>
                <a:ext uri="{FF2B5EF4-FFF2-40B4-BE49-F238E27FC236}">
                  <a16:creationId xmlns:a16="http://schemas.microsoft.com/office/drawing/2014/main" id="{00000000-0008-0000-0700-000038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616</xdr:row>
          <xdr:rowOff>0</xdr:rowOff>
        </xdr:from>
        <xdr:to>
          <xdr:col>8</xdr:col>
          <xdr:colOff>228600</xdr:colOff>
          <xdr:row>617</xdr:row>
          <xdr:rowOff>76200</xdr:rowOff>
        </xdr:to>
        <xdr:sp macro="" textlink="">
          <xdr:nvSpPr>
            <xdr:cNvPr id="30777" name="Group Box 57" hidden="1">
              <a:extLst>
                <a:ext uri="{63B3BB69-23CF-44E3-9099-C40C66FF867C}">
                  <a14:compatExt spid="_x0000_s30777"/>
                </a:ext>
                <a:ext uri="{FF2B5EF4-FFF2-40B4-BE49-F238E27FC236}">
                  <a16:creationId xmlns:a16="http://schemas.microsoft.com/office/drawing/2014/main" id="{00000000-0008-0000-0700-00003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617</xdr:row>
          <xdr:rowOff>0</xdr:rowOff>
        </xdr:from>
        <xdr:to>
          <xdr:col>8</xdr:col>
          <xdr:colOff>228600</xdr:colOff>
          <xdr:row>618</xdr:row>
          <xdr:rowOff>76200</xdr:rowOff>
        </xdr:to>
        <xdr:sp macro="" textlink="">
          <xdr:nvSpPr>
            <xdr:cNvPr id="30778" name="Group Box 58" hidden="1">
              <a:extLst>
                <a:ext uri="{63B3BB69-23CF-44E3-9099-C40C66FF867C}">
                  <a14:compatExt spid="_x0000_s30778"/>
                </a:ext>
                <a:ext uri="{FF2B5EF4-FFF2-40B4-BE49-F238E27FC236}">
                  <a16:creationId xmlns:a16="http://schemas.microsoft.com/office/drawing/2014/main" id="{00000000-0008-0000-0700-00003A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621</xdr:row>
          <xdr:rowOff>0</xdr:rowOff>
        </xdr:from>
        <xdr:to>
          <xdr:col>8</xdr:col>
          <xdr:colOff>228600</xdr:colOff>
          <xdr:row>622</xdr:row>
          <xdr:rowOff>76200</xdr:rowOff>
        </xdr:to>
        <xdr:sp macro="" textlink="">
          <xdr:nvSpPr>
            <xdr:cNvPr id="30779" name="Group Box 59" hidden="1">
              <a:extLst>
                <a:ext uri="{63B3BB69-23CF-44E3-9099-C40C66FF867C}">
                  <a14:compatExt spid="_x0000_s30779"/>
                </a:ext>
                <a:ext uri="{FF2B5EF4-FFF2-40B4-BE49-F238E27FC236}">
                  <a16:creationId xmlns:a16="http://schemas.microsoft.com/office/drawing/2014/main" id="{00000000-0008-0000-0700-00003B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622</xdr:row>
          <xdr:rowOff>0</xdr:rowOff>
        </xdr:from>
        <xdr:to>
          <xdr:col>8</xdr:col>
          <xdr:colOff>228600</xdr:colOff>
          <xdr:row>623</xdr:row>
          <xdr:rowOff>76200</xdr:rowOff>
        </xdr:to>
        <xdr:sp macro="" textlink="">
          <xdr:nvSpPr>
            <xdr:cNvPr id="30780" name="Group Box 60" hidden="1">
              <a:extLst>
                <a:ext uri="{63B3BB69-23CF-44E3-9099-C40C66FF867C}">
                  <a14:compatExt spid="_x0000_s30780"/>
                </a:ext>
                <a:ext uri="{FF2B5EF4-FFF2-40B4-BE49-F238E27FC236}">
                  <a16:creationId xmlns:a16="http://schemas.microsoft.com/office/drawing/2014/main" id="{00000000-0008-0000-0700-00003C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615</xdr:row>
          <xdr:rowOff>0</xdr:rowOff>
        </xdr:from>
        <xdr:to>
          <xdr:col>9</xdr:col>
          <xdr:colOff>228600</xdr:colOff>
          <xdr:row>616</xdr:row>
          <xdr:rowOff>76200</xdr:rowOff>
        </xdr:to>
        <xdr:sp macro="" textlink="">
          <xdr:nvSpPr>
            <xdr:cNvPr id="30781" name="Group Box 61" hidden="1">
              <a:extLst>
                <a:ext uri="{63B3BB69-23CF-44E3-9099-C40C66FF867C}">
                  <a14:compatExt spid="_x0000_s30781"/>
                </a:ext>
                <a:ext uri="{FF2B5EF4-FFF2-40B4-BE49-F238E27FC236}">
                  <a16:creationId xmlns:a16="http://schemas.microsoft.com/office/drawing/2014/main" id="{00000000-0008-0000-0700-00003D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616</xdr:row>
          <xdr:rowOff>0</xdr:rowOff>
        </xdr:from>
        <xdr:to>
          <xdr:col>9</xdr:col>
          <xdr:colOff>228600</xdr:colOff>
          <xdr:row>617</xdr:row>
          <xdr:rowOff>76200</xdr:rowOff>
        </xdr:to>
        <xdr:sp macro="" textlink="">
          <xdr:nvSpPr>
            <xdr:cNvPr id="30782" name="Group Box 62" hidden="1">
              <a:extLst>
                <a:ext uri="{63B3BB69-23CF-44E3-9099-C40C66FF867C}">
                  <a14:compatExt spid="_x0000_s30782"/>
                </a:ext>
                <a:ext uri="{FF2B5EF4-FFF2-40B4-BE49-F238E27FC236}">
                  <a16:creationId xmlns:a16="http://schemas.microsoft.com/office/drawing/2014/main" id="{00000000-0008-0000-0700-00003E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617</xdr:row>
          <xdr:rowOff>0</xdr:rowOff>
        </xdr:from>
        <xdr:to>
          <xdr:col>9</xdr:col>
          <xdr:colOff>228600</xdr:colOff>
          <xdr:row>618</xdr:row>
          <xdr:rowOff>76200</xdr:rowOff>
        </xdr:to>
        <xdr:sp macro="" textlink="">
          <xdr:nvSpPr>
            <xdr:cNvPr id="30783" name="Group Box 63" hidden="1">
              <a:extLst>
                <a:ext uri="{63B3BB69-23CF-44E3-9099-C40C66FF867C}">
                  <a14:compatExt spid="_x0000_s30783"/>
                </a:ext>
                <a:ext uri="{FF2B5EF4-FFF2-40B4-BE49-F238E27FC236}">
                  <a16:creationId xmlns:a16="http://schemas.microsoft.com/office/drawing/2014/main" id="{00000000-0008-0000-0700-00003F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621</xdr:row>
          <xdr:rowOff>0</xdr:rowOff>
        </xdr:from>
        <xdr:to>
          <xdr:col>9</xdr:col>
          <xdr:colOff>228600</xdr:colOff>
          <xdr:row>622</xdr:row>
          <xdr:rowOff>76200</xdr:rowOff>
        </xdr:to>
        <xdr:sp macro="" textlink="">
          <xdr:nvSpPr>
            <xdr:cNvPr id="30784" name="Group Box 64" hidden="1">
              <a:extLst>
                <a:ext uri="{63B3BB69-23CF-44E3-9099-C40C66FF867C}">
                  <a14:compatExt spid="_x0000_s30784"/>
                </a:ext>
                <a:ext uri="{FF2B5EF4-FFF2-40B4-BE49-F238E27FC236}">
                  <a16:creationId xmlns:a16="http://schemas.microsoft.com/office/drawing/2014/main" id="{00000000-0008-0000-0700-000040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622</xdr:row>
          <xdr:rowOff>0</xdr:rowOff>
        </xdr:from>
        <xdr:to>
          <xdr:col>9</xdr:col>
          <xdr:colOff>228600</xdr:colOff>
          <xdr:row>623</xdr:row>
          <xdr:rowOff>76200</xdr:rowOff>
        </xdr:to>
        <xdr:sp macro="" textlink="">
          <xdr:nvSpPr>
            <xdr:cNvPr id="30785" name="Group Box 65" hidden="1">
              <a:extLst>
                <a:ext uri="{63B3BB69-23CF-44E3-9099-C40C66FF867C}">
                  <a14:compatExt spid="_x0000_s30785"/>
                </a:ext>
                <a:ext uri="{FF2B5EF4-FFF2-40B4-BE49-F238E27FC236}">
                  <a16:creationId xmlns:a16="http://schemas.microsoft.com/office/drawing/2014/main" id="{00000000-0008-0000-0700-000041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615</xdr:row>
          <xdr:rowOff>0</xdr:rowOff>
        </xdr:from>
        <xdr:to>
          <xdr:col>10</xdr:col>
          <xdr:colOff>152400</xdr:colOff>
          <xdr:row>616</xdr:row>
          <xdr:rowOff>76200</xdr:rowOff>
        </xdr:to>
        <xdr:sp macro="" textlink="">
          <xdr:nvSpPr>
            <xdr:cNvPr id="30786" name="Group Box 66" hidden="1">
              <a:extLst>
                <a:ext uri="{63B3BB69-23CF-44E3-9099-C40C66FF867C}">
                  <a14:compatExt spid="_x0000_s30786"/>
                </a:ext>
                <a:ext uri="{FF2B5EF4-FFF2-40B4-BE49-F238E27FC236}">
                  <a16:creationId xmlns:a16="http://schemas.microsoft.com/office/drawing/2014/main" id="{00000000-0008-0000-0700-000042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616</xdr:row>
          <xdr:rowOff>0</xdr:rowOff>
        </xdr:from>
        <xdr:to>
          <xdr:col>10</xdr:col>
          <xdr:colOff>152400</xdr:colOff>
          <xdr:row>617</xdr:row>
          <xdr:rowOff>76200</xdr:rowOff>
        </xdr:to>
        <xdr:sp macro="" textlink="">
          <xdr:nvSpPr>
            <xdr:cNvPr id="30787" name="Group Box 67" hidden="1">
              <a:extLst>
                <a:ext uri="{63B3BB69-23CF-44E3-9099-C40C66FF867C}">
                  <a14:compatExt spid="_x0000_s30787"/>
                </a:ext>
                <a:ext uri="{FF2B5EF4-FFF2-40B4-BE49-F238E27FC236}">
                  <a16:creationId xmlns:a16="http://schemas.microsoft.com/office/drawing/2014/main" id="{00000000-0008-0000-0700-000043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617</xdr:row>
          <xdr:rowOff>0</xdr:rowOff>
        </xdr:from>
        <xdr:to>
          <xdr:col>10</xdr:col>
          <xdr:colOff>152400</xdr:colOff>
          <xdr:row>618</xdr:row>
          <xdr:rowOff>76200</xdr:rowOff>
        </xdr:to>
        <xdr:sp macro="" textlink="">
          <xdr:nvSpPr>
            <xdr:cNvPr id="30788" name="Group Box 68" hidden="1">
              <a:extLst>
                <a:ext uri="{63B3BB69-23CF-44E3-9099-C40C66FF867C}">
                  <a14:compatExt spid="_x0000_s30788"/>
                </a:ext>
                <a:ext uri="{FF2B5EF4-FFF2-40B4-BE49-F238E27FC236}">
                  <a16:creationId xmlns:a16="http://schemas.microsoft.com/office/drawing/2014/main" id="{00000000-0008-0000-0700-000044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621</xdr:row>
          <xdr:rowOff>0</xdr:rowOff>
        </xdr:from>
        <xdr:to>
          <xdr:col>10</xdr:col>
          <xdr:colOff>152400</xdr:colOff>
          <xdr:row>622</xdr:row>
          <xdr:rowOff>76200</xdr:rowOff>
        </xdr:to>
        <xdr:sp macro="" textlink="">
          <xdr:nvSpPr>
            <xdr:cNvPr id="30789" name="Group Box 69" hidden="1">
              <a:extLst>
                <a:ext uri="{63B3BB69-23CF-44E3-9099-C40C66FF867C}">
                  <a14:compatExt spid="_x0000_s30789"/>
                </a:ext>
                <a:ext uri="{FF2B5EF4-FFF2-40B4-BE49-F238E27FC236}">
                  <a16:creationId xmlns:a16="http://schemas.microsoft.com/office/drawing/2014/main" id="{00000000-0008-0000-0700-000045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622</xdr:row>
          <xdr:rowOff>0</xdr:rowOff>
        </xdr:from>
        <xdr:to>
          <xdr:col>10</xdr:col>
          <xdr:colOff>152400</xdr:colOff>
          <xdr:row>623</xdr:row>
          <xdr:rowOff>76200</xdr:rowOff>
        </xdr:to>
        <xdr:sp macro="" textlink="">
          <xdr:nvSpPr>
            <xdr:cNvPr id="30790" name="Group Box 70" hidden="1">
              <a:extLst>
                <a:ext uri="{63B3BB69-23CF-44E3-9099-C40C66FF867C}">
                  <a14:compatExt spid="_x0000_s30790"/>
                </a:ext>
                <a:ext uri="{FF2B5EF4-FFF2-40B4-BE49-F238E27FC236}">
                  <a16:creationId xmlns:a16="http://schemas.microsoft.com/office/drawing/2014/main" id="{00000000-0008-0000-0700-000046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5</xdr:col>
      <xdr:colOff>95250</xdr:colOff>
      <xdr:row>625</xdr:row>
      <xdr:rowOff>172530</xdr:rowOff>
    </xdr:from>
    <xdr:to>
      <xdr:col>6</xdr:col>
      <xdr:colOff>552450</xdr:colOff>
      <xdr:row>627</xdr:row>
      <xdr:rowOff>43133</xdr:rowOff>
    </xdr:to>
    <xdr:sp macro="" textlink="">
      <xdr:nvSpPr>
        <xdr:cNvPr id="108" name="Abgerundetes Rechteck 107">
          <a:hlinkClick xmlns:r="http://schemas.openxmlformats.org/officeDocument/2006/relationships" r:id="rId12" tooltip="Lösung zu Übung 6.6"/>
          <a:extLst>
            <a:ext uri="{FF2B5EF4-FFF2-40B4-BE49-F238E27FC236}">
              <a16:creationId xmlns:a16="http://schemas.microsoft.com/office/drawing/2014/main" id="{00000000-0008-0000-0700-00006C000000}"/>
            </a:ext>
          </a:extLst>
        </xdr:cNvPr>
        <xdr:cNvSpPr/>
      </xdr:nvSpPr>
      <xdr:spPr>
        <a:xfrm>
          <a:off x="3790950" y="134570280"/>
          <a:ext cx="1171575"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a:t>
          </a:r>
        </a:p>
      </xdr:txBody>
    </xdr:sp>
    <xdr:clientData/>
  </xdr:twoCellAnchor>
  <xdr:twoCellAnchor editAs="oneCell">
    <xdr:from>
      <xdr:col>0</xdr:col>
      <xdr:colOff>276047</xdr:colOff>
      <xdr:row>638</xdr:row>
      <xdr:rowOff>51758</xdr:rowOff>
    </xdr:from>
    <xdr:to>
      <xdr:col>5</xdr:col>
      <xdr:colOff>276047</xdr:colOff>
      <xdr:row>663</xdr:row>
      <xdr:rowOff>36613</xdr:rowOff>
    </xdr:to>
    <xdr:pic>
      <xdr:nvPicPr>
        <xdr:cNvPr id="109" name="Grafik 108">
          <a:extLst>
            <a:ext uri="{FF2B5EF4-FFF2-40B4-BE49-F238E27FC236}">
              <a16:creationId xmlns:a16="http://schemas.microsoft.com/office/drawing/2014/main" id="{00000000-0008-0000-0700-00006D000000}"/>
            </a:ext>
          </a:extLst>
        </xdr:cNvPr>
        <xdr:cNvPicPr>
          <a:picLocks noChangeAspect="1"/>
        </xdr:cNvPicPr>
      </xdr:nvPicPr>
      <xdr:blipFill>
        <a:blip xmlns:r="http://schemas.openxmlformats.org/officeDocument/2006/relationships" r:embed="rId13"/>
        <a:stretch>
          <a:fillRect/>
        </a:stretch>
      </xdr:blipFill>
      <xdr:spPr>
        <a:xfrm>
          <a:off x="276047" y="170061147"/>
          <a:ext cx="3830128" cy="537636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362959</xdr:colOff>
      <xdr:row>638</xdr:row>
      <xdr:rowOff>69011</xdr:rowOff>
    </xdr:from>
    <xdr:to>
      <xdr:col>11</xdr:col>
      <xdr:colOff>265426</xdr:colOff>
      <xdr:row>663</xdr:row>
      <xdr:rowOff>51758</xdr:rowOff>
    </xdr:to>
    <xdr:pic>
      <xdr:nvPicPr>
        <xdr:cNvPr id="110" name="Grafik 109">
          <a:extLst>
            <a:ext uri="{FF2B5EF4-FFF2-40B4-BE49-F238E27FC236}">
              <a16:creationId xmlns:a16="http://schemas.microsoft.com/office/drawing/2014/main" id="{00000000-0008-0000-0700-00006E000000}"/>
            </a:ext>
          </a:extLst>
        </xdr:cNvPr>
        <xdr:cNvPicPr>
          <a:picLocks noChangeAspect="1"/>
        </xdr:cNvPicPr>
      </xdr:nvPicPr>
      <xdr:blipFill>
        <a:blip xmlns:r="http://schemas.openxmlformats.org/officeDocument/2006/relationships" r:embed="rId14"/>
        <a:stretch>
          <a:fillRect/>
        </a:stretch>
      </xdr:blipFill>
      <xdr:spPr>
        <a:xfrm>
          <a:off x="4193087" y="170078400"/>
          <a:ext cx="3869181" cy="537425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621100</xdr:colOff>
      <xdr:row>687</xdr:row>
      <xdr:rowOff>51753</xdr:rowOff>
    </xdr:from>
    <xdr:to>
      <xdr:col>10</xdr:col>
      <xdr:colOff>446407</xdr:colOff>
      <xdr:row>702</xdr:row>
      <xdr:rowOff>120766</xdr:rowOff>
    </xdr:to>
    <xdr:pic>
      <xdr:nvPicPr>
        <xdr:cNvPr id="30736" name="Grafik 30735">
          <a:extLst>
            <a:ext uri="{FF2B5EF4-FFF2-40B4-BE49-F238E27FC236}">
              <a16:creationId xmlns:a16="http://schemas.microsoft.com/office/drawing/2014/main" id="{00000000-0008-0000-0700-000010780000}"/>
            </a:ext>
          </a:extLst>
        </xdr:cNvPr>
        <xdr:cNvPicPr>
          <a:picLocks noChangeAspect="1"/>
        </xdr:cNvPicPr>
      </xdr:nvPicPr>
      <xdr:blipFill>
        <a:blip xmlns:r="http://schemas.openxmlformats.org/officeDocument/2006/relationships" r:embed="rId15"/>
        <a:stretch>
          <a:fillRect/>
        </a:stretch>
      </xdr:blipFill>
      <xdr:spPr>
        <a:xfrm>
          <a:off x="621100" y="178471896"/>
          <a:ext cx="6992420" cy="330391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319177</xdr:colOff>
      <xdr:row>709</xdr:row>
      <xdr:rowOff>43132</xdr:rowOff>
    </xdr:from>
    <xdr:to>
      <xdr:col>11</xdr:col>
      <xdr:colOff>203176</xdr:colOff>
      <xdr:row>734</xdr:row>
      <xdr:rowOff>34506</xdr:rowOff>
    </xdr:to>
    <xdr:pic>
      <xdr:nvPicPr>
        <xdr:cNvPr id="112" name="Grafik 111">
          <a:extLst>
            <a:ext uri="{FF2B5EF4-FFF2-40B4-BE49-F238E27FC236}">
              <a16:creationId xmlns:a16="http://schemas.microsoft.com/office/drawing/2014/main" id="{00000000-0008-0000-0700-000070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a:ext>
          </a:extLst>
        </a:blip>
        <a:srcRect b="255"/>
        <a:stretch/>
      </xdr:blipFill>
      <xdr:spPr>
        <a:xfrm>
          <a:off x="4149305" y="183207804"/>
          <a:ext cx="3850713" cy="538288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198408</xdr:colOff>
      <xdr:row>709</xdr:row>
      <xdr:rowOff>43133</xdr:rowOff>
    </xdr:from>
    <xdr:to>
      <xdr:col>5</xdr:col>
      <xdr:colOff>198408</xdr:colOff>
      <xdr:row>734</xdr:row>
      <xdr:rowOff>27989</xdr:rowOff>
    </xdr:to>
    <xdr:pic>
      <xdr:nvPicPr>
        <xdr:cNvPr id="113" name="Grafik 112">
          <a:extLst>
            <a:ext uri="{FF2B5EF4-FFF2-40B4-BE49-F238E27FC236}">
              <a16:creationId xmlns:a16="http://schemas.microsoft.com/office/drawing/2014/main" id="{00000000-0008-0000-0700-000071000000}"/>
            </a:ext>
          </a:extLst>
        </xdr:cNvPr>
        <xdr:cNvPicPr>
          <a:picLocks noChangeAspect="1"/>
        </xdr:cNvPicPr>
      </xdr:nvPicPr>
      <xdr:blipFill>
        <a:blip xmlns:r="http://schemas.openxmlformats.org/officeDocument/2006/relationships" r:embed="rId13"/>
        <a:stretch>
          <a:fillRect/>
        </a:stretch>
      </xdr:blipFill>
      <xdr:spPr>
        <a:xfrm>
          <a:off x="198408" y="182776484"/>
          <a:ext cx="3830128" cy="537636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oneCellAnchor>
    <xdr:from>
      <xdr:col>1</xdr:col>
      <xdr:colOff>43132</xdr:colOff>
      <xdr:row>793</xdr:row>
      <xdr:rowOff>106492</xdr:rowOff>
    </xdr:from>
    <xdr:ext cx="5676182" cy="2510849"/>
    <xdr:pic>
      <xdr:nvPicPr>
        <xdr:cNvPr id="117" name="Grafik 116">
          <a:extLst>
            <a:ext uri="{FF2B5EF4-FFF2-40B4-BE49-F238E27FC236}">
              <a16:creationId xmlns:a16="http://schemas.microsoft.com/office/drawing/2014/main" id="{00000000-0008-0000-0700-000075000000}"/>
            </a:ext>
          </a:extLst>
        </xdr:cNvPr>
        <xdr:cNvPicPr>
          <a:picLocks noChangeAspect="1"/>
        </xdr:cNvPicPr>
      </xdr:nvPicPr>
      <xdr:blipFill>
        <a:blip xmlns:r="http://schemas.openxmlformats.org/officeDocument/2006/relationships" r:embed="rId17"/>
        <a:stretch>
          <a:fillRect/>
        </a:stretch>
      </xdr:blipFill>
      <xdr:spPr>
        <a:xfrm>
          <a:off x="672860" y="199661352"/>
          <a:ext cx="5676182" cy="251084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oneCellAnchor>
    <xdr:from>
      <xdr:col>5</xdr:col>
      <xdr:colOff>310550</xdr:colOff>
      <xdr:row>756</xdr:row>
      <xdr:rowOff>34504</xdr:rowOff>
    </xdr:from>
    <xdr:ext cx="3821502" cy="5461273"/>
    <xdr:pic>
      <xdr:nvPicPr>
        <xdr:cNvPr id="118" name="Grafik 117">
          <a:extLst>
            <a:ext uri="{FF2B5EF4-FFF2-40B4-BE49-F238E27FC236}">
              <a16:creationId xmlns:a16="http://schemas.microsoft.com/office/drawing/2014/main" id="{00000000-0008-0000-0700-000076000000}"/>
            </a:ext>
          </a:extLst>
        </xdr:cNvPr>
        <xdr:cNvPicPr>
          <a:picLocks noChangeAspect="1"/>
        </xdr:cNvPicPr>
      </xdr:nvPicPr>
      <xdr:blipFill>
        <a:blip xmlns:r="http://schemas.openxmlformats.org/officeDocument/2006/relationships" r:embed="rId18"/>
        <a:stretch>
          <a:fillRect/>
        </a:stretch>
      </xdr:blipFill>
      <xdr:spPr>
        <a:xfrm>
          <a:off x="4140678" y="191609930"/>
          <a:ext cx="3821502" cy="546127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oneCellAnchor>
    <xdr:from>
      <xdr:col>0</xdr:col>
      <xdr:colOff>129390</xdr:colOff>
      <xdr:row>756</xdr:row>
      <xdr:rowOff>0</xdr:rowOff>
    </xdr:from>
    <xdr:ext cx="3860379" cy="5467132"/>
    <xdr:pic>
      <xdr:nvPicPr>
        <xdr:cNvPr id="123" name="Grafik 122">
          <a:extLst>
            <a:ext uri="{FF2B5EF4-FFF2-40B4-BE49-F238E27FC236}">
              <a16:creationId xmlns:a16="http://schemas.microsoft.com/office/drawing/2014/main" id="{00000000-0008-0000-0700-00007B000000}"/>
            </a:ext>
          </a:extLst>
        </xdr:cNvPr>
        <xdr:cNvPicPr>
          <a:picLocks noChangeAspect="1"/>
        </xdr:cNvPicPr>
      </xdr:nvPicPr>
      <xdr:blipFill>
        <a:blip xmlns:r="http://schemas.openxmlformats.org/officeDocument/2006/relationships" r:embed="rId19"/>
        <a:stretch>
          <a:fillRect/>
        </a:stretch>
      </xdr:blipFill>
      <xdr:spPr>
        <a:xfrm>
          <a:off x="129390" y="191575426"/>
          <a:ext cx="3860379" cy="546713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oneCellAnchor>
    <xdr:from>
      <xdr:col>0</xdr:col>
      <xdr:colOff>120764</xdr:colOff>
      <xdr:row>810</xdr:row>
      <xdr:rowOff>0</xdr:rowOff>
    </xdr:from>
    <xdr:ext cx="3860379" cy="5467132"/>
    <xdr:pic>
      <xdr:nvPicPr>
        <xdr:cNvPr id="124" name="Grafik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19"/>
        <a:stretch>
          <a:fillRect/>
        </a:stretch>
      </xdr:blipFill>
      <xdr:spPr>
        <a:xfrm>
          <a:off x="120764" y="203221087"/>
          <a:ext cx="3860379" cy="546713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oneCellAnchor>
    <xdr:from>
      <xdr:col>5</xdr:col>
      <xdr:colOff>241538</xdr:colOff>
      <xdr:row>810</xdr:row>
      <xdr:rowOff>0</xdr:rowOff>
    </xdr:from>
    <xdr:ext cx="3858941" cy="5469147"/>
    <xdr:pic>
      <xdr:nvPicPr>
        <xdr:cNvPr id="125" name="Grafik 124">
          <a:extLst>
            <a:ext uri="{FF2B5EF4-FFF2-40B4-BE49-F238E27FC236}">
              <a16:creationId xmlns:a16="http://schemas.microsoft.com/office/drawing/2014/main" id="{00000000-0008-0000-0700-00007D000000}"/>
            </a:ext>
          </a:extLst>
        </xdr:cNvPr>
        <xdr:cNvPicPr>
          <a:picLocks noChangeAspect="1"/>
        </xdr:cNvPicPr>
      </xdr:nvPicPr>
      <xdr:blipFill>
        <a:blip xmlns:r="http://schemas.openxmlformats.org/officeDocument/2006/relationships" r:embed="rId20"/>
        <a:stretch>
          <a:fillRect/>
        </a:stretch>
      </xdr:blipFill>
      <xdr:spPr>
        <a:xfrm>
          <a:off x="4071666" y="203221087"/>
          <a:ext cx="3858941" cy="546914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twoCellAnchor>
    <xdr:from>
      <xdr:col>5</xdr:col>
      <xdr:colOff>333375</xdr:colOff>
      <xdr:row>742</xdr:row>
      <xdr:rowOff>172535</xdr:rowOff>
    </xdr:from>
    <xdr:to>
      <xdr:col>7</xdr:col>
      <xdr:colOff>180975</xdr:colOff>
      <xdr:row>744</xdr:row>
      <xdr:rowOff>43138</xdr:rowOff>
    </xdr:to>
    <xdr:sp macro="" textlink="">
      <xdr:nvSpPr>
        <xdr:cNvPr id="127" name="Abgerundetes Rechteck 126">
          <a:hlinkClick xmlns:r="http://schemas.openxmlformats.org/officeDocument/2006/relationships" r:id="rId21" tooltip="Zur Übungs-Tabelle"/>
          <a:extLst>
            <a:ext uri="{FF2B5EF4-FFF2-40B4-BE49-F238E27FC236}">
              <a16:creationId xmlns:a16="http://schemas.microsoft.com/office/drawing/2014/main" id="{00000000-0008-0000-0700-00007F000000}"/>
            </a:ext>
          </a:extLst>
        </xdr:cNvPr>
        <xdr:cNvSpPr/>
      </xdr:nvSpPr>
      <xdr:spPr>
        <a:xfrm>
          <a:off x="4029075" y="160325885"/>
          <a:ext cx="1171575"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zur Tabelle</a:t>
          </a:r>
        </a:p>
      </xdr:txBody>
    </xdr:sp>
    <xdr:clientData/>
  </xdr:twoCellAnchor>
  <xdr:twoCellAnchor>
    <xdr:from>
      <xdr:col>5</xdr:col>
      <xdr:colOff>304800</xdr:colOff>
      <xdr:row>844</xdr:row>
      <xdr:rowOff>172535</xdr:rowOff>
    </xdr:from>
    <xdr:to>
      <xdr:col>7</xdr:col>
      <xdr:colOff>152400</xdr:colOff>
      <xdr:row>846</xdr:row>
      <xdr:rowOff>43138</xdr:rowOff>
    </xdr:to>
    <xdr:sp macro="" textlink="">
      <xdr:nvSpPr>
        <xdr:cNvPr id="129" name="Abgerundetes Rechteck 128">
          <a:hlinkClick xmlns:r="http://schemas.openxmlformats.org/officeDocument/2006/relationships" r:id="rId22" tooltip="Zur Übungs-Tabelle"/>
          <a:extLst>
            <a:ext uri="{FF2B5EF4-FFF2-40B4-BE49-F238E27FC236}">
              <a16:creationId xmlns:a16="http://schemas.microsoft.com/office/drawing/2014/main" id="{00000000-0008-0000-0700-000081000000}"/>
            </a:ext>
          </a:extLst>
        </xdr:cNvPr>
        <xdr:cNvSpPr/>
      </xdr:nvSpPr>
      <xdr:spPr>
        <a:xfrm>
          <a:off x="4000500" y="182795360"/>
          <a:ext cx="1171575"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zur Tabelle</a:t>
          </a:r>
        </a:p>
      </xdr:txBody>
    </xdr:sp>
    <xdr:clientData/>
  </xdr:twoCellAnchor>
  <xdr:twoCellAnchor editAs="oneCell">
    <xdr:from>
      <xdr:col>1</xdr:col>
      <xdr:colOff>129397</xdr:colOff>
      <xdr:row>856</xdr:row>
      <xdr:rowOff>60385</xdr:rowOff>
    </xdr:from>
    <xdr:to>
      <xdr:col>5</xdr:col>
      <xdr:colOff>552531</xdr:colOff>
      <xdr:row>864</xdr:row>
      <xdr:rowOff>6256</xdr:rowOff>
    </xdr:to>
    <xdr:pic>
      <xdr:nvPicPr>
        <xdr:cNvPr id="9" name="Grafik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3" cstate="print">
          <a:extLst>
            <a:ext uri="{28A0092B-C50C-407E-A947-70E740481C1C}">
              <a14:useLocalDpi xmlns:a14="http://schemas.microsoft.com/office/drawing/2010/main"/>
            </a:ext>
          </a:extLst>
        </a:blip>
        <a:srcRect l="1176" t="2516"/>
        <a:stretch/>
      </xdr:blipFill>
      <xdr:spPr>
        <a:xfrm>
          <a:off x="759125" y="200089698"/>
          <a:ext cx="3623534" cy="167115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51758</xdr:colOff>
      <xdr:row>915</xdr:row>
      <xdr:rowOff>207034</xdr:rowOff>
    </xdr:from>
    <xdr:to>
      <xdr:col>6</xdr:col>
      <xdr:colOff>25879</xdr:colOff>
      <xdr:row>921</xdr:row>
      <xdr:rowOff>122429</xdr:rowOff>
    </xdr:to>
    <xdr:pic>
      <xdr:nvPicPr>
        <xdr:cNvPr id="30737" name="Grafik 30736">
          <a:extLst>
            <a:ext uri="{FF2B5EF4-FFF2-40B4-BE49-F238E27FC236}">
              <a16:creationId xmlns:a16="http://schemas.microsoft.com/office/drawing/2014/main" id="{00000000-0008-0000-0700-000011780000}"/>
            </a:ext>
          </a:extLst>
        </xdr:cNvPr>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a:ext>
          </a:extLst>
        </a:blip>
        <a:srcRect r="7916" b="17607"/>
        <a:stretch/>
      </xdr:blipFill>
      <xdr:spPr>
        <a:xfrm>
          <a:off x="681486" y="213305366"/>
          <a:ext cx="3916393" cy="120935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901</xdr:row>
          <xdr:rowOff>0</xdr:rowOff>
        </xdr:from>
        <xdr:to>
          <xdr:col>6</xdr:col>
          <xdr:colOff>0</xdr:colOff>
          <xdr:row>902</xdr:row>
          <xdr:rowOff>28575</xdr:rowOff>
        </xdr:to>
        <xdr:sp macro="" textlink="">
          <xdr:nvSpPr>
            <xdr:cNvPr id="30791" name="Group Box 71" hidden="1">
              <a:extLst>
                <a:ext uri="{63B3BB69-23CF-44E3-9099-C40C66FF867C}">
                  <a14:compatExt spid="_x0000_s30791"/>
                </a:ext>
                <a:ext uri="{FF2B5EF4-FFF2-40B4-BE49-F238E27FC236}">
                  <a16:creationId xmlns:a16="http://schemas.microsoft.com/office/drawing/2014/main" id="{00000000-0008-0000-0700-000047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901</xdr:row>
          <xdr:rowOff>200025</xdr:rowOff>
        </xdr:from>
        <xdr:to>
          <xdr:col>6</xdr:col>
          <xdr:colOff>9525</xdr:colOff>
          <xdr:row>903</xdr:row>
          <xdr:rowOff>28575</xdr:rowOff>
        </xdr:to>
        <xdr:sp macro="" textlink="">
          <xdr:nvSpPr>
            <xdr:cNvPr id="30792" name="Group Box 72" hidden="1">
              <a:extLst>
                <a:ext uri="{63B3BB69-23CF-44E3-9099-C40C66FF867C}">
                  <a14:compatExt spid="_x0000_s30792"/>
                </a:ext>
                <a:ext uri="{FF2B5EF4-FFF2-40B4-BE49-F238E27FC236}">
                  <a16:creationId xmlns:a16="http://schemas.microsoft.com/office/drawing/2014/main" id="{00000000-0008-0000-0700-000048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904</xdr:row>
          <xdr:rowOff>0</xdr:rowOff>
        </xdr:from>
        <xdr:to>
          <xdr:col>6</xdr:col>
          <xdr:colOff>0</xdr:colOff>
          <xdr:row>905</xdr:row>
          <xdr:rowOff>76200</xdr:rowOff>
        </xdr:to>
        <xdr:sp macro="" textlink="">
          <xdr:nvSpPr>
            <xdr:cNvPr id="30793" name="Group Box 73" hidden="1">
              <a:extLst>
                <a:ext uri="{63B3BB69-23CF-44E3-9099-C40C66FF867C}">
                  <a14:compatExt spid="_x0000_s30793"/>
                </a:ext>
                <a:ext uri="{FF2B5EF4-FFF2-40B4-BE49-F238E27FC236}">
                  <a16:creationId xmlns:a16="http://schemas.microsoft.com/office/drawing/2014/main" id="{00000000-0008-0000-0700-000049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901</xdr:row>
      <xdr:rowOff>0</xdr:rowOff>
    </xdr:from>
    <xdr:ext cx="1371599" cy="241541"/>
    <xdr:sp macro="" textlink="">
      <xdr:nvSpPr>
        <xdr:cNvPr id="128"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700-000080000000}"/>
            </a:ext>
          </a:extLst>
        </xdr:cNvPr>
        <xdr:cNvSpPr/>
      </xdr:nvSpPr>
      <xdr:spPr>
        <a:xfrm>
          <a:off x="3183148" y="196665011"/>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902</xdr:row>
          <xdr:rowOff>0</xdr:rowOff>
        </xdr:from>
        <xdr:to>
          <xdr:col>6</xdr:col>
          <xdr:colOff>0</xdr:colOff>
          <xdr:row>903</xdr:row>
          <xdr:rowOff>28575</xdr:rowOff>
        </xdr:to>
        <xdr:sp macro="" textlink="">
          <xdr:nvSpPr>
            <xdr:cNvPr id="30794" name="Group Box 74" hidden="1">
              <a:extLst>
                <a:ext uri="{63B3BB69-23CF-44E3-9099-C40C66FF867C}">
                  <a14:compatExt spid="_x0000_s30794"/>
                </a:ext>
                <a:ext uri="{FF2B5EF4-FFF2-40B4-BE49-F238E27FC236}">
                  <a16:creationId xmlns:a16="http://schemas.microsoft.com/office/drawing/2014/main" id="{00000000-0008-0000-0700-00004A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904</xdr:row>
      <xdr:rowOff>17255</xdr:rowOff>
    </xdr:from>
    <xdr:ext cx="1371599" cy="370934"/>
    <xdr:sp macro="" textlink="">
      <xdr:nvSpPr>
        <xdr:cNvPr id="130"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700-000082000000}"/>
            </a:ext>
          </a:extLst>
        </xdr:cNvPr>
        <xdr:cNvSpPr/>
      </xdr:nvSpPr>
      <xdr:spPr>
        <a:xfrm>
          <a:off x="3174521" y="197329247"/>
          <a:ext cx="1371599" cy="370934"/>
        </a:xfrm>
        <a:prstGeom prst="rect">
          <a:avLst/>
        </a:prstGeom>
      </xdr:spPr>
    </xdr:sp>
    <xdr:clientData/>
  </xdr:oneCellAnchor>
  <xdr:twoCellAnchor>
    <xdr:from>
      <xdr:col>5</xdr:col>
      <xdr:colOff>295275</xdr:colOff>
      <xdr:row>903</xdr:row>
      <xdr:rowOff>172535</xdr:rowOff>
    </xdr:from>
    <xdr:to>
      <xdr:col>7</xdr:col>
      <xdr:colOff>142875</xdr:colOff>
      <xdr:row>905</xdr:row>
      <xdr:rowOff>43138</xdr:rowOff>
    </xdr:to>
    <xdr:sp macro="" textlink="">
      <xdr:nvSpPr>
        <xdr:cNvPr id="131" name="Abgerundetes Rechteck 130">
          <a:hlinkClick xmlns:r="http://schemas.openxmlformats.org/officeDocument/2006/relationships" r:id="rId25" tooltip="Zur Übungs-Tabelle"/>
          <a:extLst>
            <a:ext uri="{FF2B5EF4-FFF2-40B4-BE49-F238E27FC236}">
              <a16:creationId xmlns:a16="http://schemas.microsoft.com/office/drawing/2014/main" id="{00000000-0008-0000-0700-000083000000}"/>
            </a:ext>
          </a:extLst>
        </xdr:cNvPr>
        <xdr:cNvSpPr/>
      </xdr:nvSpPr>
      <xdr:spPr>
        <a:xfrm>
          <a:off x="3990975" y="195844610"/>
          <a:ext cx="1171575"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zur Tabelle</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956</xdr:row>
          <xdr:rowOff>0</xdr:rowOff>
        </xdr:from>
        <xdr:to>
          <xdr:col>6</xdr:col>
          <xdr:colOff>0</xdr:colOff>
          <xdr:row>957</xdr:row>
          <xdr:rowOff>28575</xdr:rowOff>
        </xdr:to>
        <xdr:sp macro="" textlink="">
          <xdr:nvSpPr>
            <xdr:cNvPr id="30795" name="Group Box 75" hidden="1">
              <a:extLst>
                <a:ext uri="{63B3BB69-23CF-44E3-9099-C40C66FF867C}">
                  <a14:compatExt spid="_x0000_s30795"/>
                </a:ext>
                <a:ext uri="{FF2B5EF4-FFF2-40B4-BE49-F238E27FC236}">
                  <a16:creationId xmlns:a16="http://schemas.microsoft.com/office/drawing/2014/main" id="{00000000-0008-0000-0700-00004B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956</xdr:row>
          <xdr:rowOff>200025</xdr:rowOff>
        </xdr:from>
        <xdr:to>
          <xdr:col>6</xdr:col>
          <xdr:colOff>9525</xdr:colOff>
          <xdr:row>958</xdr:row>
          <xdr:rowOff>28575</xdr:rowOff>
        </xdr:to>
        <xdr:sp macro="" textlink="">
          <xdr:nvSpPr>
            <xdr:cNvPr id="30796" name="Group Box 76" hidden="1">
              <a:extLst>
                <a:ext uri="{63B3BB69-23CF-44E3-9099-C40C66FF867C}">
                  <a14:compatExt spid="_x0000_s30796"/>
                </a:ext>
                <a:ext uri="{FF2B5EF4-FFF2-40B4-BE49-F238E27FC236}">
                  <a16:creationId xmlns:a16="http://schemas.microsoft.com/office/drawing/2014/main" id="{00000000-0008-0000-0700-00004C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959</xdr:row>
          <xdr:rowOff>0</xdr:rowOff>
        </xdr:from>
        <xdr:to>
          <xdr:col>6</xdr:col>
          <xdr:colOff>0</xdr:colOff>
          <xdr:row>960</xdr:row>
          <xdr:rowOff>76200</xdr:rowOff>
        </xdr:to>
        <xdr:sp macro="" textlink="">
          <xdr:nvSpPr>
            <xdr:cNvPr id="30797" name="Group Box 77" hidden="1">
              <a:extLst>
                <a:ext uri="{63B3BB69-23CF-44E3-9099-C40C66FF867C}">
                  <a14:compatExt spid="_x0000_s30797"/>
                </a:ext>
                <a:ext uri="{FF2B5EF4-FFF2-40B4-BE49-F238E27FC236}">
                  <a16:creationId xmlns:a16="http://schemas.microsoft.com/office/drawing/2014/main" id="{00000000-0008-0000-0700-00004D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956</xdr:row>
      <xdr:rowOff>0</xdr:rowOff>
    </xdr:from>
    <xdr:ext cx="1371599" cy="241541"/>
    <xdr:sp macro="" textlink="">
      <xdr:nvSpPr>
        <xdr:cNvPr id="136"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700-000088000000}"/>
            </a:ext>
          </a:extLst>
        </xdr:cNvPr>
        <xdr:cNvSpPr/>
      </xdr:nvSpPr>
      <xdr:spPr>
        <a:xfrm>
          <a:off x="3183148" y="209302709"/>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957</xdr:row>
          <xdr:rowOff>0</xdr:rowOff>
        </xdr:from>
        <xdr:to>
          <xdr:col>6</xdr:col>
          <xdr:colOff>0</xdr:colOff>
          <xdr:row>958</xdr:row>
          <xdr:rowOff>28575</xdr:rowOff>
        </xdr:to>
        <xdr:sp macro="" textlink="">
          <xdr:nvSpPr>
            <xdr:cNvPr id="30798" name="Group Box 78" hidden="1">
              <a:extLst>
                <a:ext uri="{63B3BB69-23CF-44E3-9099-C40C66FF867C}">
                  <a14:compatExt spid="_x0000_s30798"/>
                </a:ext>
                <a:ext uri="{FF2B5EF4-FFF2-40B4-BE49-F238E27FC236}">
                  <a16:creationId xmlns:a16="http://schemas.microsoft.com/office/drawing/2014/main" id="{00000000-0008-0000-0700-00004E7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959</xdr:row>
      <xdr:rowOff>17255</xdr:rowOff>
    </xdr:from>
    <xdr:ext cx="1371599" cy="370934"/>
    <xdr:sp macro="" textlink="">
      <xdr:nvSpPr>
        <xdr:cNvPr id="137"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700-000089000000}"/>
            </a:ext>
          </a:extLst>
        </xdr:cNvPr>
        <xdr:cNvSpPr/>
      </xdr:nvSpPr>
      <xdr:spPr>
        <a:xfrm>
          <a:off x="3174521" y="209966946"/>
          <a:ext cx="1371599" cy="370934"/>
        </a:xfrm>
        <a:prstGeom prst="rect">
          <a:avLst/>
        </a:prstGeom>
      </xdr:spPr>
    </xdr:sp>
    <xdr:clientData/>
  </xdr:oneCellAnchor>
  <xdr:twoCellAnchor>
    <xdr:from>
      <xdr:col>5</xdr:col>
      <xdr:colOff>314325</xdr:colOff>
      <xdr:row>958</xdr:row>
      <xdr:rowOff>172535</xdr:rowOff>
    </xdr:from>
    <xdr:to>
      <xdr:col>7</xdr:col>
      <xdr:colOff>161925</xdr:colOff>
      <xdr:row>960</xdr:row>
      <xdr:rowOff>43138</xdr:rowOff>
    </xdr:to>
    <xdr:sp macro="" textlink="">
      <xdr:nvSpPr>
        <xdr:cNvPr id="138" name="Abgerundetes Rechteck 137">
          <a:hlinkClick xmlns:r="http://schemas.openxmlformats.org/officeDocument/2006/relationships" r:id="rId26" tooltip="Zur Übungs-Tabelle"/>
          <a:extLst>
            <a:ext uri="{FF2B5EF4-FFF2-40B4-BE49-F238E27FC236}">
              <a16:creationId xmlns:a16="http://schemas.microsoft.com/office/drawing/2014/main" id="{00000000-0008-0000-0700-00008A000000}"/>
            </a:ext>
          </a:extLst>
        </xdr:cNvPr>
        <xdr:cNvSpPr/>
      </xdr:nvSpPr>
      <xdr:spPr>
        <a:xfrm>
          <a:off x="4010025" y="208017560"/>
          <a:ext cx="1171575"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zur Tabelle</a:t>
          </a:r>
        </a:p>
      </xdr:txBody>
    </xdr:sp>
    <xdr:clientData/>
  </xdr:twoCellAnchor>
  <xdr:twoCellAnchor editAs="oneCell">
    <xdr:from>
      <xdr:col>1</xdr:col>
      <xdr:colOff>43133</xdr:colOff>
      <xdr:row>46</xdr:row>
      <xdr:rowOff>189784</xdr:rowOff>
    </xdr:from>
    <xdr:to>
      <xdr:col>7</xdr:col>
      <xdr:colOff>543465</xdr:colOff>
      <xdr:row>62</xdr:row>
      <xdr:rowOff>31156</xdr:rowOff>
    </xdr:to>
    <xdr:pic>
      <xdr:nvPicPr>
        <xdr:cNvPr id="13" name="Grafik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27"/>
        <a:stretch>
          <a:fillRect/>
        </a:stretch>
      </xdr:blipFill>
      <xdr:spPr>
        <a:xfrm>
          <a:off x="672861" y="6676848"/>
          <a:ext cx="5072332" cy="329193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600076</xdr:colOff>
      <xdr:row>63</xdr:row>
      <xdr:rowOff>209550</xdr:rowOff>
    </xdr:from>
    <xdr:to>
      <xdr:col>7</xdr:col>
      <xdr:colOff>342901</xdr:colOff>
      <xdr:row>71</xdr:row>
      <xdr:rowOff>180279</xdr:rowOff>
    </xdr:to>
    <xdr:pic>
      <xdr:nvPicPr>
        <xdr:cNvPr id="132" name="Grafik 131">
          <a:extLst>
            <a:ext uri="{FF2B5EF4-FFF2-40B4-BE49-F238E27FC236}">
              <a16:creationId xmlns:a16="http://schemas.microsoft.com/office/drawing/2014/main" id="{00000000-0008-0000-0700-000084000000}"/>
            </a:ext>
          </a:extLst>
        </xdr:cNvPr>
        <xdr:cNvPicPr>
          <a:picLocks noChangeAspect="1"/>
        </xdr:cNvPicPr>
      </xdr:nvPicPr>
      <xdr:blipFill>
        <a:blip xmlns:r="http://schemas.openxmlformats.org/officeDocument/2006/relationships" r:embed="rId28"/>
        <a:stretch>
          <a:fillRect/>
        </a:stretch>
      </xdr:blipFill>
      <xdr:spPr>
        <a:xfrm>
          <a:off x="600076" y="10753725"/>
          <a:ext cx="4762500" cy="1723329"/>
        </a:xfrm>
        <a:prstGeom prst="rect">
          <a:avLst/>
        </a:prstGeom>
      </xdr:spPr>
    </xdr:pic>
    <xdr:clientData/>
  </xdr:twoCellAnchor>
  <xdr:twoCellAnchor editAs="oneCell">
    <xdr:from>
      <xdr:col>1</xdr:col>
      <xdr:colOff>0</xdr:colOff>
      <xdr:row>74</xdr:row>
      <xdr:rowOff>0</xdr:rowOff>
    </xdr:from>
    <xdr:to>
      <xdr:col>8</xdr:col>
      <xdr:colOff>482190</xdr:colOff>
      <xdr:row>88</xdr:row>
      <xdr:rowOff>114300</xdr:rowOff>
    </xdr:to>
    <xdr:pic>
      <xdr:nvPicPr>
        <xdr:cNvPr id="133" name="Grafik 132">
          <a:extLst>
            <a:ext uri="{FF2B5EF4-FFF2-40B4-BE49-F238E27FC236}">
              <a16:creationId xmlns:a16="http://schemas.microsoft.com/office/drawing/2014/main" id="{00000000-0008-0000-0700-000085000000}"/>
            </a:ext>
          </a:extLst>
        </xdr:cNvPr>
        <xdr:cNvPicPr>
          <a:picLocks noChangeAspect="1"/>
        </xdr:cNvPicPr>
      </xdr:nvPicPr>
      <xdr:blipFill>
        <a:blip xmlns:r="http://schemas.openxmlformats.org/officeDocument/2006/relationships" r:embed="rId29"/>
        <a:stretch>
          <a:fillRect/>
        </a:stretch>
      </xdr:blipFill>
      <xdr:spPr>
        <a:xfrm>
          <a:off x="609600" y="12954000"/>
          <a:ext cx="5501865" cy="3181350"/>
        </a:xfrm>
        <a:prstGeom prst="rect">
          <a:avLst/>
        </a:prstGeom>
      </xdr:spPr>
    </xdr:pic>
    <xdr:clientData/>
  </xdr:twoCellAnchor>
  <xdr:twoCellAnchor editAs="oneCell">
    <xdr:from>
      <xdr:col>1</xdr:col>
      <xdr:colOff>19051</xdr:colOff>
      <xdr:row>93</xdr:row>
      <xdr:rowOff>114300</xdr:rowOff>
    </xdr:from>
    <xdr:to>
      <xdr:col>10</xdr:col>
      <xdr:colOff>53364</xdr:colOff>
      <xdr:row>113</xdr:row>
      <xdr:rowOff>76200</xdr:rowOff>
    </xdr:to>
    <xdr:pic>
      <xdr:nvPicPr>
        <xdr:cNvPr id="12" name="Grafik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30"/>
        <a:stretch>
          <a:fillRect/>
        </a:stretch>
      </xdr:blipFill>
      <xdr:spPr>
        <a:xfrm>
          <a:off x="628651" y="17230725"/>
          <a:ext cx="6349388" cy="4343400"/>
        </a:xfrm>
        <a:prstGeom prst="rect">
          <a:avLst/>
        </a:prstGeom>
      </xdr:spPr>
    </xdr:pic>
    <xdr:clientData/>
  </xdr:twoCellAnchor>
  <xdr:twoCellAnchor editAs="oneCell">
    <xdr:from>
      <xdr:col>1</xdr:col>
      <xdr:colOff>0</xdr:colOff>
      <xdr:row>117</xdr:row>
      <xdr:rowOff>0</xdr:rowOff>
    </xdr:from>
    <xdr:to>
      <xdr:col>6</xdr:col>
      <xdr:colOff>429317</xdr:colOff>
      <xdr:row>131</xdr:row>
      <xdr:rowOff>66675</xdr:rowOff>
    </xdr:to>
    <xdr:pic>
      <xdr:nvPicPr>
        <xdr:cNvPr id="27" name="Grafik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31"/>
        <a:stretch>
          <a:fillRect/>
        </a:stretch>
      </xdr:blipFill>
      <xdr:spPr>
        <a:xfrm>
          <a:off x="609600" y="22374225"/>
          <a:ext cx="4229792" cy="3133725"/>
        </a:xfrm>
        <a:prstGeom prst="rect">
          <a:avLst/>
        </a:prstGeom>
      </xdr:spPr>
    </xdr:pic>
    <xdr:clientData/>
  </xdr:twoCellAnchor>
  <xdr:twoCellAnchor editAs="oneCell">
    <xdr:from>
      <xdr:col>1</xdr:col>
      <xdr:colOff>0</xdr:colOff>
      <xdr:row>139</xdr:row>
      <xdr:rowOff>0</xdr:rowOff>
    </xdr:from>
    <xdr:to>
      <xdr:col>8</xdr:col>
      <xdr:colOff>76200</xdr:colOff>
      <xdr:row>146</xdr:row>
      <xdr:rowOff>120634</xdr:rowOff>
    </xdr:to>
    <xdr:pic>
      <xdr:nvPicPr>
        <xdr:cNvPr id="30739" name="Grafik 30738">
          <a:extLst>
            <a:ext uri="{FF2B5EF4-FFF2-40B4-BE49-F238E27FC236}">
              <a16:creationId xmlns:a16="http://schemas.microsoft.com/office/drawing/2014/main" id="{00000000-0008-0000-0700-000013780000}"/>
            </a:ext>
          </a:extLst>
        </xdr:cNvPr>
        <xdr:cNvPicPr>
          <a:picLocks noChangeAspect="1"/>
        </xdr:cNvPicPr>
      </xdr:nvPicPr>
      <xdr:blipFill>
        <a:blip xmlns:r="http://schemas.openxmlformats.org/officeDocument/2006/relationships" r:embed="rId32"/>
        <a:stretch>
          <a:fillRect/>
        </a:stretch>
      </xdr:blipFill>
      <xdr:spPr>
        <a:xfrm>
          <a:off x="609600" y="27193875"/>
          <a:ext cx="5095875" cy="1654159"/>
        </a:xfrm>
        <a:prstGeom prst="rect">
          <a:avLst/>
        </a:prstGeom>
      </xdr:spPr>
    </xdr:pic>
    <xdr:clientData/>
  </xdr:twoCellAnchor>
  <xdr:twoCellAnchor editAs="oneCell">
    <xdr:from>
      <xdr:col>1</xdr:col>
      <xdr:colOff>19050</xdr:colOff>
      <xdr:row>169</xdr:row>
      <xdr:rowOff>9526</xdr:rowOff>
    </xdr:from>
    <xdr:to>
      <xdr:col>4</xdr:col>
      <xdr:colOff>643370</xdr:colOff>
      <xdr:row>173</xdr:row>
      <xdr:rowOff>180976</xdr:rowOff>
    </xdr:to>
    <xdr:pic>
      <xdr:nvPicPr>
        <xdr:cNvPr id="35" name="Grafik 3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33"/>
        <a:stretch>
          <a:fillRect/>
        </a:stretch>
      </xdr:blipFill>
      <xdr:spPr>
        <a:xfrm>
          <a:off x="628650" y="34013776"/>
          <a:ext cx="2996045" cy="1047750"/>
        </a:xfrm>
        <a:prstGeom prst="rect">
          <a:avLst/>
        </a:prstGeom>
      </xdr:spPr>
    </xdr:pic>
    <xdr:clientData/>
  </xdr:twoCellAnchor>
  <xdr:twoCellAnchor editAs="oneCell">
    <xdr:from>
      <xdr:col>1</xdr:col>
      <xdr:colOff>19050</xdr:colOff>
      <xdr:row>175</xdr:row>
      <xdr:rowOff>123825</xdr:rowOff>
    </xdr:from>
    <xdr:to>
      <xdr:col>11</xdr:col>
      <xdr:colOff>247794</xdr:colOff>
      <xdr:row>198</xdr:row>
      <xdr:rowOff>133350</xdr:rowOff>
    </xdr:to>
    <xdr:pic>
      <xdr:nvPicPr>
        <xdr:cNvPr id="134" name="Grafik 133">
          <a:extLst>
            <a:ext uri="{FF2B5EF4-FFF2-40B4-BE49-F238E27FC236}">
              <a16:creationId xmlns:a16="http://schemas.microsoft.com/office/drawing/2014/main" id="{00000000-0008-0000-0700-000086000000}"/>
            </a:ext>
          </a:extLst>
        </xdr:cNvPr>
        <xdr:cNvPicPr>
          <a:picLocks noChangeAspect="1"/>
        </xdr:cNvPicPr>
      </xdr:nvPicPr>
      <xdr:blipFill>
        <a:blip xmlns:r="http://schemas.openxmlformats.org/officeDocument/2006/relationships" r:embed="rId34"/>
        <a:stretch>
          <a:fillRect/>
        </a:stretch>
      </xdr:blipFill>
      <xdr:spPr>
        <a:xfrm>
          <a:off x="628650" y="35442525"/>
          <a:ext cx="7153419" cy="5048250"/>
        </a:xfrm>
        <a:prstGeom prst="rect">
          <a:avLst/>
        </a:prstGeom>
      </xdr:spPr>
    </xdr:pic>
    <xdr:clientData/>
  </xdr:twoCellAnchor>
  <xdr:twoCellAnchor editAs="oneCell">
    <xdr:from>
      <xdr:col>1</xdr:col>
      <xdr:colOff>9525</xdr:colOff>
      <xdr:row>205</xdr:row>
      <xdr:rowOff>9525</xdr:rowOff>
    </xdr:from>
    <xdr:to>
      <xdr:col>10</xdr:col>
      <xdr:colOff>437081</xdr:colOff>
      <xdr:row>218</xdr:row>
      <xdr:rowOff>19050</xdr:rowOff>
    </xdr:to>
    <xdr:pic>
      <xdr:nvPicPr>
        <xdr:cNvPr id="36" name="Grafik 35">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35"/>
        <a:stretch>
          <a:fillRect/>
        </a:stretch>
      </xdr:blipFill>
      <xdr:spPr>
        <a:xfrm>
          <a:off x="619125" y="41900475"/>
          <a:ext cx="6742631" cy="2857500"/>
        </a:xfrm>
        <a:prstGeom prst="rect">
          <a:avLst/>
        </a:prstGeom>
      </xdr:spPr>
    </xdr:pic>
    <xdr:clientData/>
  </xdr:twoCellAnchor>
  <xdr:twoCellAnchor editAs="oneCell">
    <xdr:from>
      <xdr:col>1</xdr:col>
      <xdr:colOff>0</xdr:colOff>
      <xdr:row>242</xdr:row>
      <xdr:rowOff>9525</xdr:rowOff>
    </xdr:from>
    <xdr:to>
      <xdr:col>7</xdr:col>
      <xdr:colOff>542924</xdr:colOff>
      <xdr:row>250</xdr:row>
      <xdr:rowOff>161925</xdr:rowOff>
    </xdr:to>
    <xdr:pic>
      <xdr:nvPicPr>
        <xdr:cNvPr id="37" name="Grafik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36"/>
        <a:stretch>
          <a:fillRect/>
        </a:stretch>
      </xdr:blipFill>
      <xdr:spPr>
        <a:xfrm>
          <a:off x="609600" y="50130075"/>
          <a:ext cx="4952999" cy="1905000"/>
        </a:xfrm>
        <a:prstGeom prst="rect">
          <a:avLst/>
        </a:prstGeom>
      </xdr:spPr>
    </xdr:pic>
    <xdr:clientData/>
  </xdr:twoCellAnchor>
  <xdr:twoCellAnchor editAs="oneCell">
    <xdr:from>
      <xdr:col>1</xdr:col>
      <xdr:colOff>0</xdr:colOff>
      <xdr:row>275</xdr:row>
      <xdr:rowOff>180975</xdr:rowOff>
    </xdr:from>
    <xdr:to>
      <xdr:col>11</xdr:col>
      <xdr:colOff>12725</xdr:colOff>
      <xdr:row>281</xdr:row>
      <xdr:rowOff>38100</xdr:rowOff>
    </xdr:to>
    <xdr:pic>
      <xdr:nvPicPr>
        <xdr:cNvPr id="38" name="Grafik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37"/>
        <a:stretch>
          <a:fillRect/>
        </a:stretch>
      </xdr:blipFill>
      <xdr:spPr>
        <a:xfrm>
          <a:off x="609600" y="57531000"/>
          <a:ext cx="6937400" cy="1171575"/>
        </a:xfrm>
        <a:prstGeom prst="rect">
          <a:avLst/>
        </a:prstGeom>
      </xdr:spPr>
    </xdr:pic>
    <xdr:clientData/>
  </xdr:twoCellAnchor>
  <xdr:twoCellAnchor editAs="oneCell">
    <xdr:from>
      <xdr:col>1</xdr:col>
      <xdr:colOff>28575</xdr:colOff>
      <xdr:row>284</xdr:row>
      <xdr:rowOff>47625</xdr:rowOff>
    </xdr:from>
    <xdr:to>
      <xdr:col>11</xdr:col>
      <xdr:colOff>11955</xdr:colOff>
      <xdr:row>289</xdr:row>
      <xdr:rowOff>95250</xdr:rowOff>
    </xdr:to>
    <xdr:pic>
      <xdr:nvPicPr>
        <xdr:cNvPr id="39" name="Grafik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38"/>
        <a:stretch>
          <a:fillRect/>
        </a:stretch>
      </xdr:blipFill>
      <xdr:spPr>
        <a:xfrm>
          <a:off x="638175" y="59369325"/>
          <a:ext cx="6908055" cy="1143000"/>
        </a:xfrm>
        <a:prstGeom prst="rect">
          <a:avLst/>
        </a:prstGeom>
      </xdr:spPr>
    </xdr:pic>
    <xdr:clientData/>
  </xdr:twoCellAnchor>
  <xdr:twoCellAnchor editAs="oneCell">
    <xdr:from>
      <xdr:col>1</xdr:col>
      <xdr:colOff>9525</xdr:colOff>
      <xdr:row>317</xdr:row>
      <xdr:rowOff>28575</xdr:rowOff>
    </xdr:from>
    <xdr:to>
      <xdr:col>10</xdr:col>
      <xdr:colOff>558848</xdr:colOff>
      <xdr:row>322</xdr:row>
      <xdr:rowOff>95250</xdr:rowOff>
    </xdr:to>
    <xdr:pic>
      <xdr:nvPicPr>
        <xdr:cNvPr id="40" name="Grafik 39">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39"/>
        <a:stretch>
          <a:fillRect/>
        </a:stretch>
      </xdr:blipFill>
      <xdr:spPr>
        <a:xfrm>
          <a:off x="619125" y="66579750"/>
          <a:ext cx="6864398" cy="1162050"/>
        </a:xfrm>
        <a:prstGeom prst="rect">
          <a:avLst/>
        </a:prstGeom>
      </xdr:spPr>
    </xdr:pic>
    <xdr:clientData/>
  </xdr:twoCellAnchor>
  <xdr:twoCellAnchor editAs="oneCell">
    <xdr:from>
      <xdr:col>1</xdr:col>
      <xdr:colOff>28575</xdr:colOff>
      <xdr:row>326</xdr:row>
      <xdr:rowOff>1</xdr:rowOff>
    </xdr:from>
    <xdr:to>
      <xdr:col>10</xdr:col>
      <xdr:colOff>581025</xdr:colOff>
      <xdr:row>331</xdr:row>
      <xdr:rowOff>65802</xdr:rowOff>
    </xdr:to>
    <xdr:pic>
      <xdr:nvPicPr>
        <xdr:cNvPr id="41" name="Grafik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40"/>
        <a:stretch>
          <a:fillRect/>
        </a:stretch>
      </xdr:blipFill>
      <xdr:spPr>
        <a:xfrm>
          <a:off x="638175" y="68522851"/>
          <a:ext cx="6867525" cy="1161176"/>
        </a:xfrm>
        <a:prstGeom prst="rect">
          <a:avLst/>
        </a:prstGeom>
      </xdr:spPr>
    </xdr:pic>
    <xdr:clientData/>
  </xdr:twoCellAnchor>
  <xdr:twoCellAnchor editAs="oneCell">
    <xdr:from>
      <xdr:col>1</xdr:col>
      <xdr:colOff>9524</xdr:colOff>
      <xdr:row>357</xdr:row>
      <xdr:rowOff>180975</xdr:rowOff>
    </xdr:from>
    <xdr:to>
      <xdr:col>5</xdr:col>
      <xdr:colOff>514349</xdr:colOff>
      <xdr:row>374</xdr:row>
      <xdr:rowOff>136290</xdr:rowOff>
    </xdr:to>
    <xdr:pic>
      <xdr:nvPicPr>
        <xdr:cNvPr id="42" name="Grafik 41">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41"/>
        <a:stretch>
          <a:fillRect/>
        </a:stretch>
      </xdr:blipFill>
      <xdr:spPr>
        <a:xfrm>
          <a:off x="619124" y="75618975"/>
          <a:ext cx="3590925" cy="3679590"/>
        </a:xfrm>
        <a:prstGeom prst="rect">
          <a:avLst/>
        </a:prstGeom>
      </xdr:spPr>
    </xdr:pic>
    <xdr:clientData/>
  </xdr:twoCellAnchor>
  <xdr:twoCellAnchor editAs="oneCell">
    <xdr:from>
      <xdr:col>1</xdr:col>
      <xdr:colOff>0</xdr:colOff>
      <xdr:row>378</xdr:row>
      <xdr:rowOff>0</xdr:rowOff>
    </xdr:from>
    <xdr:to>
      <xdr:col>8</xdr:col>
      <xdr:colOff>438150</xdr:colOff>
      <xdr:row>396</xdr:row>
      <xdr:rowOff>15914</xdr:rowOff>
    </xdr:to>
    <xdr:pic>
      <xdr:nvPicPr>
        <xdr:cNvPr id="43" name="Grafik 42">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42"/>
        <a:stretch>
          <a:fillRect/>
        </a:stretch>
      </xdr:blipFill>
      <xdr:spPr>
        <a:xfrm>
          <a:off x="609600" y="80038575"/>
          <a:ext cx="5457825" cy="3959264"/>
        </a:xfrm>
        <a:prstGeom prst="rect">
          <a:avLst/>
        </a:prstGeom>
      </xdr:spPr>
    </xdr:pic>
    <xdr:clientData/>
  </xdr:twoCellAnchor>
  <xdr:twoCellAnchor editAs="oneCell">
    <xdr:from>
      <xdr:col>1</xdr:col>
      <xdr:colOff>28575</xdr:colOff>
      <xdr:row>421</xdr:row>
      <xdr:rowOff>85724</xdr:rowOff>
    </xdr:from>
    <xdr:to>
      <xdr:col>8</xdr:col>
      <xdr:colOff>455081</xdr:colOff>
      <xdr:row>439</xdr:row>
      <xdr:rowOff>76199</xdr:rowOff>
    </xdr:to>
    <xdr:pic>
      <xdr:nvPicPr>
        <xdr:cNvPr id="44" name="Grafik 43">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43"/>
        <a:stretch>
          <a:fillRect/>
        </a:stretch>
      </xdr:blipFill>
      <xdr:spPr>
        <a:xfrm>
          <a:off x="638175" y="89668349"/>
          <a:ext cx="5446181" cy="3933825"/>
        </a:xfrm>
        <a:prstGeom prst="rect">
          <a:avLst/>
        </a:prstGeom>
      </xdr:spPr>
    </xdr:pic>
    <xdr:clientData/>
  </xdr:twoCellAnchor>
  <xdr:twoCellAnchor editAs="oneCell">
    <xdr:from>
      <xdr:col>1</xdr:col>
      <xdr:colOff>66674</xdr:colOff>
      <xdr:row>445</xdr:row>
      <xdr:rowOff>133349</xdr:rowOff>
    </xdr:from>
    <xdr:to>
      <xdr:col>10</xdr:col>
      <xdr:colOff>511878</xdr:colOff>
      <xdr:row>450</xdr:row>
      <xdr:rowOff>57149</xdr:rowOff>
    </xdr:to>
    <xdr:pic>
      <xdr:nvPicPr>
        <xdr:cNvPr id="146" name="Grafik 145">
          <a:extLst>
            <a:ext uri="{FF2B5EF4-FFF2-40B4-BE49-F238E27FC236}">
              <a16:creationId xmlns:a16="http://schemas.microsoft.com/office/drawing/2014/main" id="{00000000-0008-0000-0700-000092000000}"/>
            </a:ext>
          </a:extLst>
        </xdr:cNvPr>
        <xdr:cNvPicPr>
          <a:picLocks noChangeAspect="1"/>
        </xdr:cNvPicPr>
      </xdr:nvPicPr>
      <xdr:blipFill>
        <a:blip xmlns:r="http://schemas.openxmlformats.org/officeDocument/2006/relationships" r:embed="rId44"/>
        <a:stretch>
          <a:fillRect/>
        </a:stretch>
      </xdr:blipFill>
      <xdr:spPr>
        <a:xfrm>
          <a:off x="676274" y="94973774"/>
          <a:ext cx="6760279" cy="1019175"/>
        </a:xfrm>
        <a:prstGeom prst="rect">
          <a:avLst/>
        </a:prstGeom>
      </xdr:spPr>
    </xdr:pic>
    <xdr:clientData/>
  </xdr:twoCellAnchor>
  <xdr:twoCellAnchor editAs="oneCell">
    <xdr:from>
      <xdr:col>1</xdr:col>
      <xdr:colOff>0</xdr:colOff>
      <xdr:row>455</xdr:row>
      <xdr:rowOff>0</xdr:rowOff>
    </xdr:from>
    <xdr:to>
      <xdr:col>8</xdr:col>
      <xdr:colOff>307061</xdr:colOff>
      <xdr:row>472</xdr:row>
      <xdr:rowOff>123274</xdr:rowOff>
    </xdr:to>
    <xdr:pic>
      <xdr:nvPicPr>
        <xdr:cNvPr id="147" name="Grafik 146">
          <a:extLst>
            <a:ext uri="{FF2B5EF4-FFF2-40B4-BE49-F238E27FC236}">
              <a16:creationId xmlns:a16="http://schemas.microsoft.com/office/drawing/2014/main" id="{00000000-0008-0000-0700-000093000000}"/>
            </a:ext>
          </a:extLst>
        </xdr:cNvPr>
        <xdr:cNvPicPr>
          <a:picLocks noChangeAspect="1"/>
        </xdr:cNvPicPr>
      </xdr:nvPicPr>
      <xdr:blipFill>
        <a:blip xmlns:r="http://schemas.openxmlformats.org/officeDocument/2006/relationships" r:embed="rId45"/>
        <a:stretch>
          <a:fillRect/>
        </a:stretch>
      </xdr:blipFill>
      <xdr:spPr>
        <a:xfrm>
          <a:off x="609600" y="97031175"/>
          <a:ext cx="5326736" cy="3847549"/>
        </a:xfrm>
        <a:prstGeom prst="rect">
          <a:avLst/>
        </a:prstGeom>
      </xdr:spPr>
    </xdr:pic>
    <xdr:clientData/>
  </xdr:twoCellAnchor>
  <xdr:twoCellAnchor editAs="oneCell">
    <xdr:from>
      <xdr:col>1</xdr:col>
      <xdr:colOff>0</xdr:colOff>
      <xdr:row>473</xdr:row>
      <xdr:rowOff>0</xdr:rowOff>
    </xdr:from>
    <xdr:to>
      <xdr:col>8</xdr:col>
      <xdr:colOff>321011</xdr:colOff>
      <xdr:row>490</xdr:row>
      <xdr:rowOff>133350</xdr:rowOff>
    </xdr:to>
    <xdr:pic>
      <xdr:nvPicPr>
        <xdr:cNvPr id="148" name="Grafik 147">
          <a:extLst>
            <a:ext uri="{FF2B5EF4-FFF2-40B4-BE49-F238E27FC236}">
              <a16:creationId xmlns:a16="http://schemas.microsoft.com/office/drawing/2014/main" id="{00000000-0008-0000-0700-000094000000}"/>
            </a:ext>
          </a:extLst>
        </xdr:cNvPr>
        <xdr:cNvPicPr>
          <a:picLocks noChangeAspect="1"/>
        </xdr:cNvPicPr>
      </xdr:nvPicPr>
      <xdr:blipFill>
        <a:blip xmlns:r="http://schemas.openxmlformats.org/officeDocument/2006/relationships" r:embed="rId46"/>
        <a:stretch>
          <a:fillRect/>
        </a:stretch>
      </xdr:blipFill>
      <xdr:spPr>
        <a:xfrm>
          <a:off x="609600" y="100974525"/>
          <a:ext cx="5340686" cy="3857625"/>
        </a:xfrm>
        <a:prstGeom prst="rect">
          <a:avLst/>
        </a:prstGeom>
      </xdr:spPr>
    </xdr:pic>
    <xdr:clientData/>
  </xdr:twoCellAnchor>
  <xdr:twoCellAnchor editAs="oneCell">
    <xdr:from>
      <xdr:col>1</xdr:col>
      <xdr:colOff>0</xdr:colOff>
      <xdr:row>493</xdr:row>
      <xdr:rowOff>76200</xdr:rowOff>
    </xdr:from>
    <xdr:to>
      <xdr:col>8</xdr:col>
      <xdr:colOff>282421</xdr:colOff>
      <xdr:row>510</xdr:row>
      <xdr:rowOff>189948</xdr:rowOff>
    </xdr:to>
    <xdr:pic>
      <xdr:nvPicPr>
        <xdr:cNvPr id="149" name="Grafik 148">
          <a:extLst>
            <a:ext uri="{FF2B5EF4-FFF2-40B4-BE49-F238E27FC236}">
              <a16:creationId xmlns:a16="http://schemas.microsoft.com/office/drawing/2014/main" id="{00000000-0008-0000-0700-000095000000}"/>
            </a:ext>
          </a:extLst>
        </xdr:cNvPr>
        <xdr:cNvPicPr>
          <a:picLocks noChangeAspect="1"/>
        </xdr:cNvPicPr>
      </xdr:nvPicPr>
      <xdr:blipFill>
        <a:blip xmlns:r="http://schemas.openxmlformats.org/officeDocument/2006/relationships" r:embed="rId47"/>
        <a:stretch>
          <a:fillRect/>
        </a:stretch>
      </xdr:blipFill>
      <xdr:spPr>
        <a:xfrm>
          <a:off x="609600" y="105432225"/>
          <a:ext cx="5302096" cy="3838023"/>
        </a:xfrm>
        <a:prstGeom prst="rect">
          <a:avLst/>
        </a:prstGeom>
      </xdr:spPr>
    </xdr:pic>
    <xdr:clientData/>
  </xdr:twoCellAnchor>
  <xdr:twoCellAnchor editAs="oneCell">
    <xdr:from>
      <xdr:col>1</xdr:col>
      <xdr:colOff>0</xdr:colOff>
      <xdr:row>537</xdr:row>
      <xdr:rowOff>0</xdr:rowOff>
    </xdr:from>
    <xdr:to>
      <xdr:col>8</xdr:col>
      <xdr:colOff>304800</xdr:colOff>
      <xdr:row>554</xdr:row>
      <xdr:rowOff>129947</xdr:rowOff>
    </xdr:to>
    <xdr:pic>
      <xdr:nvPicPr>
        <xdr:cNvPr id="150" name="Grafik 149">
          <a:extLst>
            <a:ext uri="{FF2B5EF4-FFF2-40B4-BE49-F238E27FC236}">
              <a16:creationId xmlns:a16="http://schemas.microsoft.com/office/drawing/2014/main" id="{00000000-0008-0000-0700-000096000000}"/>
            </a:ext>
          </a:extLst>
        </xdr:cNvPr>
        <xdr:cNvPicPr>
          <a:picLocks noChangeAspect="1"/>
        </xdr:cNvPicPr>
      </xdr:nvPicPr>
      <xdr:blipFill>
        <a:blip xmlns:r="http://schemas.openxmlformats.org/officeDocument/2006/relationships" r:embed="rId48"/>
        <a:stretch>
          <a:fillRect/>
        </a:stretch>
      </xdr:blipFill>
      <xdr:spPr>
        <a:xfrm>
          <a:off x="609600" y="115119150"/>
          <a:ext cx="5324475" cy="3854222"/>
        </a:xfrm>
        <a:prstGeom prst="rect">
          <a:avLst/>
        </a:prstGeom>
      </xdr:spPr>
    </xdr:pic>
    <xdr:clientData/>
  </xdr:twoCellAnchor>
  <xdr:twoCellAnchor editAs="oneCell">
    <xdr:from>
      <xdr:col>1</xdr:col>
      <xdr:colOff>0</xdr:colOff>
      <xdr:row>558</xdr:row>
      <xdr:rowOff>0</xdr:rowOff>
    </xdr:from>
    <xdr:to>
      <xdr:col>8</xdr:col>
      <xdr:colOff>559449</xdr:colOff>
      <xdr:row>571</xdr:row>
      <xdr:rowOff>161925</xdr:rowOff>
    </xdr:to>
    <xdr:pic>
      <xdr:nvPicPr>
        <xdr:cNvPr id="151" name="Grafik 150">
          <a:extLst>
            <a:ext uri="{FF2B5EF4-FFF2-40B4-BE49-F238E27FC236}">
              <a16:creationId xmlns:a16="http://schemas.microsoft.com/office/drawing/2014/main" id="{00000000-0008-0000-0700-000097000000}"/>
            </a:ext>
          </a:extLst>
        </xdr:cNvPr>
        <xdr:cNvPicPr>
          <a:picLocks noChangeAspect="1"/>
        </xdr:cNvPicPr>
      </xdr:nvPicPr>
      <xdr:blipFill>
        <a:blip xmlns:r="http://schemas.openxmlformats.org/officeDocument/2006/relationships" r:embed="rId49"/>
        <a:stretch>
          <a:fillRect/>
        </a:stretch>
      </xdr:blipFill>
      <xdr:spPr>
        <a:xfrm>
          <a:off x="609600" y="119719725"/>
          <a:ext cx="5579124" cy="3009900"/>
        </a:xfrm>
        <a:prstGeom prst="rect">
          <a:avLst/>
        </a:prstGeom>
      </xdr:spPr>
    </xdr:pic>
    <xdr:clientData/>
  </xdr:twoCellAnchor>
  <xdr:twoCellAnchor editAs="oneCell">
    <xdr:from>
      <xdr:col>1</xdr:col>
      <xdr:colOff>0</xdr:colOff>
      <xdr:row>590</xdr:row>
      <xdr:rowOff>219074</xdr:rowOff>
    </xdr:from>
    <xdr:to>
      <xdr:col>9</xdr:col>
      <xdr:colOff>488038</xdr:colOff>
      <xdr:row>606</xdr:row>
      <xdr:rowOff>19049</xdr:rowOff>
    </xdr:to>
    <xdr:pic>
      <xdr:nvPicPr>
        <xdr:cNvPr id="152" name="Grafik 151">
          <a:extLst>
            <a:ext uri="{FF2B5EF4-FFF2-40B4-BE49-F238E27FC236}">
              <a16:creationId xmlns:a16="http://schemas.microsoft.com/office/drawing/2014/main" id="{00000000-0008-0000-0700-000098000000}"/>
            </a:ext>
          </a:extLst>
        </xdr:cNvPr>
        <xdr:cNvPicPr>
          <a:picLocks noChangeAspect="1"/>
        </xdr:cNvPicPr>
      </xdr:nvPicPr>
      <xdr:blipFill>
        <a:blip xmlns:r="http://schemas.openxmlformats.org/officeDocument/2006/relationships" r:embed="rId50"/>
        <a:stretch>
          <a:fillRect/>
        </a:stretch>
      </xdr:blipFill>
      <xdr:spPr>
        <a:xfrm>
          <a:off x="609600" y="126949199"/>
          <a:ext cx="6117313" cy="3305175"/>
        </a:xfrm>
        <a:prstGeom prst="rect">
          <a:avLst/>
        </a:prstGeom>
      </xdr:spPr>
    </xdr:pic>
    <xdr:clientData/>
  </xdr:twoCellAnchor>
  <xdr:twoCellAnchor editAs="oneCell">
    <xdr:from>
      <xdr:col>1</xdr:col>
      <xdr:colOff>0</xdr:colOff>
      <xdr:row>667</xdr:row>
      <xdr:rowOff>0</xdr:rowOff>
    </xdr:from>
    <xdr:to>
      <xdr:col>8</xdr:col>
      <xdr:colOff>589849</xdr:colOff>
      <xdr:row>673</xdr:row>
      <xdr:rowOff>28407</xdr:rowOff>
    </xdr:to>
    <xdr:pic>
      <xdr:nvPicPr>
        <xdr:cNvPr id="46" name="Grafik 45">
          <a:extLst>
            <a:ext uri="{FF2B5EF4-FFF2-40B4-BE49-F238E27FC236}">
              <a16:creationId xmlns:a16="http://schemas.microsoft.com/office/drawing/2014/main" id="{00000000-0008-0000-0700-00002E000000}"/>
            </a:ext>
          </a:extLst>
        </xdr:cNvPr>
        <xdr:cNvPicPr>
          <a:picLocks noChangeAspect="1"/>
        </xdr:cNvPicPr>
      </xdr:nvPicPr>
      <xdr:blipFill>
        <a:blip xmlns:r="http://schemas.openxmlformats.org/officeDocument/2006/relationships" r:embed="rId51"/>
        <a:stretch>
          <a:fillRect/>
        </a:stretch>
      </xdr:blipFill>
      <xdr:spPr>
        <a:xfrm>
          <a:off x="609600" y="143722725"/>
          <a:ext cx="5609524" cy="1342857"/>
        </a:xfrm>
        <a:prstGeom prst="rect">
          <a:avLst/>
        </a:prstGeom>
      </xdr:spPr>
    </xdr:pic>
    <xdr:clientData/>
  </xdr:twoCellAnchor>
  <xdr:twoCellAnchor editAs="oneCell">
    <xdr:from>
      <xdr:col>1</xdr:col>
      <xdr:colOff>28575</xdr:colOff>
      <xdr:row>676</xdr:row>
      <xdr:rowOff>19050</xdr:rowOff>
    </xdr:from>
    <xdr:to>
      <xdr:col>9</xdr:col>
      <xdr:colOff>342900</xdr:colOff>
      <xdr:row>683</xdr:row>
      <xdr:rowOff>138589</xdr:rowOff>
    </xdr:to>
    <xdr:pic>
      <xdr:nvPicPr>
        <xdr:cNvPr id="47" name="Grafik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52"/>
        <a:stretch>
          <a:fillRect/>
        </a:stretch>
      </xdr:blipFill>
      <xdr:spPr>
        <a:xfrm>
          <a:off x="638175" y="145713450"/>
          <a:ext cx="5943600" cy="1653064"/>
        </a:xfrm>
        <a:prstGeom prst="rect">
          <a:avLst/>
        </a:prstGeom>
      </xdr:spPr>
    </xdr:pic>
    <xdr:clientData/>
  </xdr:twoCellAnchor>
  <xdr:twoCellAnchor editAs="oneCell">
    <xdr:from>
      <xdr:col>1</xdr:col>
      <xdr:colOff>19050</xdr:colOff>
      <xdr:row>783</xdr:row>
      <xdr:rowOff>66675</xdr:rowOff>
    </xdr:from>
    <xdr:to>
      <xdr:col>8</xdr:col>
      <xdr:colOff>209550</xdr:colOff>
      <xdr:row>789</xdr:row>
      <xdr:rowOff>203573</xdr:rowOff>
    </xdr:to>
    <xdr:pic>
      <xdr:nvPicPr>
        <xdr:cNvPr id="49" name="Grafik 48">
          <a:extLst>
            <a:ext uri="{FF2B5EF4-FFF2-40B4-BE49-F238E27FC236}">
              <a16:creationId xmlns:a16="http://schemas.microsoft.com/office/drawing/2014/main" id="{00000000-0008-0000-0700-000031000000}"/>
            </a:ext>
          </a:extLst>
        </xdr:cNvPr>
        <xdr:cNvPicPr>
          <a:picLocks noChangeAspect="1"/>
        </xdr:cNvPicPr>
      </xdr:nvPicPr>
      <xdr:blipFill>
        <a:blip xmlns:r="http://schemas.openxmlformats.org/officeDocument/2006/relationships" r:embed="rId53"/>
        <a:stretch>
          <a:fillRect/>
        </a:stretch>
      </xdr:blipFill>
      <xdr:spPr>
        <a:xfrm>
          <a:off x="628650" y="169325925"/>
          <a:ext cx="5210175" cy="1451348"/>
        </a:xfrm>
        <a:prstGeom prst="rect">
          <a:avLst/>
        </a:prstGeom>
      </xdr:spPr>
    </xdr:pic>
    <xdr:clientData/>
  </xdr:twoCellAnchor>
  <xdr:twoCellAnchor editAs="oneCell">
    <xdr:from>
      <xdr:col>0</xdr:col>
      <xdr:colOff>609599</xdr:colOff>
      <xdr:row>870</xdr:row>
      <xdr:rowOff>0</xdr:rowOff>
    </xdr:from>
    <xdr:to>
      <xdr:col>11</xdr:col>
      <xdr:colOff>175703</xdr:colOff>
      <xdr:row>874</xdr:row>
      <xdr:rowOff>209550</xdr:rowOff>
    </xdr:to>
    <xdr:pic>
      <xdr:nvPicPr>
        <xdr:cNvPr id="156" name="Grafik 155">
          <a:extLst>
            <a:ext uri="{FF2B5EF4-FFF2-40B4-BE49-F238E27FC236}">
              <a16:creationId xmlns:a16="http://schemas.microsoft.com/office/drawing/2014/main" id="{00000000-0008-0000-0700-00009C000000}"/>
            </a:ext>
          </a:extLst>
        </xdr:cNvPr>
        <xdr:cNvPicPr>
          <a:picLocks noChangeAspect="1"/>
        </xdr:cNvPicPr>
      </xdr:nvPicPr>
      <xdr:blipFill>
        <a:blip xmlns:r="http://schemas.openxmlformats.org/officeDocument/2006/relationships" r:embed="rId54"/>
        <a:stretch>
          <a:fillRect/>
        </a:stretch>
      </xdr:blipFill>
      <xdr:spPr>
        <a:xfrm>
          <a:off x="609599" y="188442600"/>
          <a:ext cx="7100379" cy="1085850"/>
        </a:xfrm>
        <a:prstGeom prst="rect">
          <a:avLst/>
        </a:prstGeom>
      </xdr:spPr>
    </xdr:pic>
    <xdr:clientData/>
  </xdr:twoCellAnchor>
  <xdr:twoCellAnchor editAs="oneCell">
    <xdr:from>
      <xdr:col>1</xdr:col>
      <xdr:colOff>0</xdr:colOff>
      <xdr:row>878</xdr:row>
      <xdr:rowOff>0</xdr:rowOff>
    </xdr:from>
    <xdr:to>
      <xdr:col>8</xdr:col>
      <xdr:colOff>171450</xdr:colOff>
      <xdr:row>895</xdr:row>
      <xdr:rowOff>33420</xdr:rowOff>
    </xdr:to>
    <xdr:pic>
      <xdr:nvPicPr>
        <xdr:cNvPr id="157" name="Grafik 156">
          <a:extLst>
            <a:ext uri="{FF2B5EF4-FFF2-40B4-BE49-F238E27FC236}">
              <a16:creationId xmlns:a16="http://schemas.microsoft.com/office/drawing/2014/main" id="{00000000-0008-0000-0700-00009D000000}"/>
            </a:ext>
          </a:extLst>
        </xdr:cNvPr>
        <xdr:cNvPicPr>
          <a:picLocks noChangeAspect="1"/>
        </xdr:cNvPicPr>
      </xdr:nvPicPr>
      <xdr:blipFill>
        <a:blip xmlns:r="http://schemas.openxmlformats.org/officeDocument/2006/relationships" r:embed="rId55"/>
        <a:stretch>
          <a:fillRect/>
        </a:stretch>
      </xdr:blipFill>
      <xdr:spPr>
        <a:xfrm>
          <a:off x="609600" y="190195200"/>
          <a:ext cx="5191125" cy="3757695"/>
        </a:xfrm>
        <a:prstGeom prst="rect">
          <a:avLst/>
        </a:prstGeom>
      </xdr:spPr>
    </xdr:pic>
    <xdr:clientData/>
  </xdr:twoCellAnchor>
  <xdr:twoCellAnchor editAs="oneCell">
    <xdr:from>
      <xdr:col>1</xdr:col>
      <xdr:colOff>0</xdr:colOff>
      <xdr:row>924</xdr:row>
      <xdr:rowOff>0</xdr:rowOff>
    </xdr:from>
    <xdr:to>
      <xdr:col>11</xdr:col>
      <xdr:colOff>38239</xdr:colOff>
      <xdr:row>928</xdr:row>
      <xdr:rowOff>180975</xdr:rowOff>
    </xdr:to>
    <xdr:pic>
      <xdr:nvPicPr>
        <xdr:cNvPr id="158" name="Grafik 157">
          <a:extLst>
            <a:ext uri="{FF2B5EF4-FFF2-40B4-BE49-F238E27FC236}">
              <a16:creationId xmlns:a16="http://schemas.microsoft.com/office/drawing/2014/main" id="{00000000-0008-0000-0700-00009E000000}"/>
            </a:ext>
          </a:extLst>
        </xdr:cNvPr>
        <xdr:cNvPicPr>
          <a:picLocks noChangeAspect="1"/>
        </xdr:cNvPicPr>
      </xdr:nvPicPr>
      <xdr:blipFill>
        <a:blip xmlns:r="http://schemas.openxmlformats.org/officeDocument/2006/relationships" r:embed="rId56"/>
        <a:stretch>
          <a:fillRect/>
        </a:stretch>
      </xdr:blipFill>
      <xdr:spPr>
        <a:xfrm>
          <a:off x="609600" y="200396475"/>
          <a:ext cx="6962914" cy="1057275"/>
        </a:xfrm>
        <a:prstGeom prst="rect">
          <a:avLst/>
        </a:prstGeom>
      </xdr:spPr>
    </xdr:pic>
    <xdr:clientData/>
  </xdr:twoCellAnchor>
  <xdr:twoCellAnchor editAs="oneCell">
    <xdr:from>
      <xdr:col>0</xdr:col>
      <xdr:colOff>600075</xdr:colOff>
      <xdr:row>933</xdr:row>
      <xdr:rowOff>47625</xdr:rowOff>
    </xdr:from>
    <xdr:to>
      <xdr:col>8</xdr:col>
      <xdr:colOff>523875</xdr:colOff>
      <xdr:row>951</xdr:row>
      <xdr:rowOff>123974</xdr:rowOff>
    </xdr:to>
    <xdr:pic>
      <xdr:nvPicPr>
        <xdr:cNvPr id="159" name="Grafik 158">
          <a:extLst>
            <a:ext uri="{FF2B5EF4-FFF2-40B4-BE49-F238E27FC236}">
              <a16:creationId xmlns:a16="http://schemas.microsoft.com/office/drawing/2014/main" id="{00000000-0008-0000-0700-00009F000000}"/>
            </a:ext>
          </a:extLst>
        </xdr:cNvPr>
        <xdr:cNvPicPr>
          <a:picLocks noChangeAspect="1"/>
        </xdr:cNvPicPr>
      </xdr:nvPicPr>
      <xdr:blipFill>
        <a:blip xmlns:r="http://schemas.openxmlformats.org/officeDocument/2006/relationships" r:embed="rId57"/>
        <a:stretch>
          <a:fillRect/>
        </a:stretch>
      </xdr:blipFill>
      <xdr:spPr>
        <a:xfrm>
          <a:off x="600075" y="202415775"/>
          <a:ext cx="5553075" cy="40196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9</xdr:col>
      <xdr:colOff>114302</xdr:colOff>
      <xdr:row>590</xdr:row>
      <xdr:rowOff>95250</xdr:rowOff>
    </xdr:from>
    <xdr:to>
      <xdr:col>11</xdr:col>
      <xdr:colOff>171452</xdr:colOff>
      <xdr:row>592</xdr:row>
      <xdr:rowOff>190500</xdr:rowOff>
    </xdr:to>
    <xdr:sp macro="" textlink="">
      <xdr:nvSpPr>
        <xdr:cNvPr id="2" name="Pfeil nach rechts 1">
          <a:hlinkClick xmlns:r="http://schemas.openxmlformats.org/officeDocument/2006/relationships" r:id="rId1" tooltip="Lektion 8: Formatierung"/>
          <a:extLst>
            <a:ext uri="{FF2B5EF4-FFF2-40B4-BE49-F238E27FC236}">
              <a16:creationId xmlns:a16="http://schemas.microsoft.com/office/drawing/2014/main" id="{00000000-0008-0000-0800-000002000000}"/>
            </a:ext>
          </a:extLst>
        </xdr:cNvPr>
        <xdr:cNvSpPr/>
      </xdr:nvSpPr>
      <xdr:spPr>
        <a:xfrm>
          <a:off x="6575487" y="141439061"/>
          <a:ext cx="1316607"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590</xdr:row>
      <xdr:rowOff>95250</xdr:rowOff>
    </xdr:from>
    <xdr:to>
      <xdr:col>2</xdr:col>
      <xdr:colOff>133351</xdr:colOff>
      <xdr:row>592</xdr:row>
      <xdr:rowOff>190500</xdr:rowOff>
    </xdr:to>
    <xdr:sp macro="" textlink="">
      <xdr:nvSpPr>
        <xdr:cNvPr id="3" name="Pfeil nach rechts 2">
          <a:hlinkClick xmlns:r="http://schemas.openxmlformats.org/officeDocument/2006/relationships" r:id="rId2" tooltip="Lektion 6: Drucken"/>
          <a:extLst>
            <a:ext uri="{FF2B5EF4-FFF2-40B4-BE49-F238E27FC236}">
              <a16:creationId xmlns:a16="http://schemas.microsoft.com/office/drawing/2014/main" id="{00000000-0008-0000-0800-000003000000}"/>
            </a:ext>
          </a:extLst>
        </xdr:cNvPr>
        <xdr:cNvSpPr/>
      </xdr:nvSpPr>
      <xdr:spPr>
        <a:xfrm flipH="1">
          <a:off x="333375" y="141439061"/>
          <a:ext cx="1404489"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77</xdr:row>
          <xdr:rowOff>9525</xdr:rowOff>
        </xdr:from>
        <xdr:to>
          <xdr:col>3</xdr:col>
          <xdr:colOff>104775</xdr:colOff>
          <xdr:row>77</xdr:row>
          <xdr:rowOff>228600</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0800-000001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154</xdr:row>
          <xdr:rowOff>9525</xdr:rowOff>
        </xdr:from>
        <xdr:to>
          <xdr:col>3</xdr:col>
          <xdr:colOff>104775</xdr:colOff>
          <xdr:row>154</xdr:row>
          <xdr:rowOff>228600</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00000000-0008-0000-0800-000002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207</xdr:row>
          <xdr:rowOff>9525</xdr:rowOff>
        </xdr:from>
        <xdr:to>
          <xdr:col>3</xdr:col>
          <xdr:colOff>104775</xdr:colOff>
          <xdr:row>207</xdr:row>
          <xdr:rowOff>228600</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00000000-0008-0000-0800-000003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256</xdr:row>
          <xdr:rowOff>9525</xdr:rowOff>
        </xdr:from>
        <xdr:to>
          <xdr:col>3</xdr:col>
          <xdr:colOff>104775</xdr:colOff>
          <xdr:row>256</xdr:row>
          <xdr:rowOff>228600</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0800-000004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286</xdr:row>
          <xdr:rowOff>9525</xdr:rowOff>
        </xdr:from>
        <xdr:to>
          <xdr:col>3</xdr:col>
          <xdr:colOff>104775</xdr:colOff>
          <xdr:row>286</xdr:row>
          <xdr:rowOff>228600</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0800-000005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327</xdr:row>
          <xdr:rowOff>9525</xdr:rowOff>
        </xdr:from>
        <xdr:to>
          <xdr:col>3</xdr:col>
          <xdr:colOff>114300</xdr:colOff>
          <xdr:row>327</xdr:row>
          <xdr:rowOff>228600</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0800-000006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367</xdr:row>
          <xdr:rowOff>9525</xdr:rowOff>
        </xdr:from>
        <xdr:to>
          <xdr:col>3</xdr:col>
          <xdr:colOff>114300</xdr:colOff>
          <xdr:row>367</xdr:row>
          <xdr:rowOff>228600</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0800-000007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416</xdr:row>
          <xdr:rowOff>9525</xdr:rowOff>
        </xdr:from>
        <xdr:to>
          <xdr:col>3</xdr:col>
          <xdr:colOff>114300</xdr:colOff>
          <xdr:row>416</xdr:row>
          <xdr:rowOff>228600</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0800-000008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518</xdr:row>
          <xdr:rowOff>9525</xdr:rowOff>
        </xdr:from>
        <xdr:to>
          <xdr:col>3</xdr:col>
          <xdr:colOff>114300</xdr:colOff>
          <xdr:row>518</xdr:row>
          <xdr:rowOff>228600</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0800-000009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586</xdr:row>
          <xdr:rowOff>9525</xdr:rowOff>
        </xdr:from>
        <xdr:to>
          <xdr:col>3</xdr:col>
          <xdr:colOff>114300</xdr:colOff>
          <xdr:row>586</xdr:row>
          <xdr:rowOff>228600</xdr:rowOff>
        </xdr:to>
        <xdr:sp macro="" textlink="">
          <xdr:nvSpPr>
            <xdr:cNvPr id="31754" name="Check Box 10" hidden="1">
              <a:extLst>
                <a:ext uri="{63B3BB69-23CF-44E3-9099-C40C66FF867C}">
                  <a14:compatExt spid="_x0000_s31754"/>
                </a:ext>
                <a:ext uri="{FF2B5EF4-FFF2-40B4-BE49-F238E27FC236}">
                  <a16:creationId xmlns:a16="http://schemas.microsoft.com/office/drawing/2014/main" id="{00000000-0008-0000-0800-00000A7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62</xdr:row>
      <xdr:rowOff>19049</xdr:rowOff>
    </xdr:from>
    <xdr:to>
      <xdr:col>0</xdr:col>
      <xdr:colOff>561975</xdr:colOff>
      <xdr:row>64</xdr:row>
      <xdr:rowOff>76198</xdr:rowOff>
    </xdr:to>
    <xdr:sp macro="" textlink="">
      <xdr:nvSpPr>
        <xdr:cNvPr id="14" name="Nach rechts gekrümmter Pfeil 13">
          <a:extLst>
            <a:ext uri="{FF2B5EF4-FFF2-40B4-BE49-F238E27FC236}">
              <a16:creationId xmlns:a16="http://schemas.microsoft.com/office/drawing/2014/main" id="{00000000-0008-0000-0800-00000E000000}"/>
            </a:ext>
          </a:extLst>
        </xdr:cNvPr>
        <xdr:cNvSpPr/>
      </xdr:nvSpPr>
      <xdr:spPr>
        <a:xfrm>
          <a:off x="76200" y="14701207"/>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140</xdr:row>
      <xdr:rowOff>19049</xdr:rowOff>
    </xdr:from>
    <xdr:to>
      <xdr:col>0</xdr:col>
      <xdr:colOff>561975</xdr:colOff>
      <xdr:row>142</xdr:row>
      <xdr:rowOff>76198</xdr:rowOff>
    </xdr:to>
    <xdr:sp macro="" textlink="">
      <xdr:nvSpPr>
        <xdr:cNvPr id="15" name="Nach rechts gekrümmter Pfeil 14">
          <a:extLst>
            <a:ext uri="{FF2B5EF4-FFF2-40B4-BE49-F238E27FC236}">
              <a16:creationId xmlns:a16="http://schemas.microsoft.com/office/drawing/2014/main" id="{00000000-0008-0000-0800-00000F000000}"/>
            </a:ext>
          </a:extLst>
        </xdr:cNvPr>
        <xdr:cNvSpPr/>
      </xdr:nvSpPr>
      <xdr:spPr>
        <a:xfrm>
          <a:off x="76200" y="43685962"/>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193</xdr:row>
      <xdr:rowOff>19049</xdr:rowOff>
    </xdr:from>
    <xdr:to>
      <xdr:col>0</xdr:col>
      <xdr:colOff>561975</xdr:colOff>
      <xdr:row>195</xdr:row>
      <xdr:rowOff>0</xdr:rowOff>
    </xdr:to>
    <xdr:sp macro="" textlink="">
      <xdr:nvSpPr>
        <xdr:cNvPr id="16" name="Nach rechts gekrümmter Pfeil 15">
          <a:extLst>
            <a:ext uri="{FF2B5EF4-FFF2-40B4-BE49-F238E27FC236}">
              <a16:creationId xmlns:a16="http://schemas.microsoft.com/office/drawing/2014/main" id="{00000000-0008-0000-0800-000010000000}"/>
            </a:ext>
          </a:extLst>
        </xdr:cNvPr>
        <xdr:cNvSpPr/>
      </xdr:nvSpPr>
      <xdr:spPr>
        <a:xfrm>
          <a:off x="76200" y="6171517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247</xdr:row>
      <xdr:rowOff>19049</xdr:rowOff>
    </xdr:from>
    <xdr:to>
      <xdr:col>0</xdr:col>
      <xdr:colOff>561975</xdr:colOff>
      <xdr:row>249</xdr:row>
      <xdr:rowOff>76198</xdr:rowOff>
    </xdr:to>
    <xdr:sp macro="" textlink="">
      <xdr:nvSpPr>
        <xdr:cNvPr id="17" name="Nach rechts gekrümmter Pfeil 16">
          <a:extLst>
            <a:ext uri="{FF2B5EF4-FFF2-40B4-BE49-F238E27FC236}">
              <a16:creationId xmlns:a16="http://schemas.microsoft.com/office/drawing/2014/main" id="{00000000-0008-0000-0800-000011000000}"/>
            </a:ext>
          </a:extLst>
        </xdr:cNvPr>
        <xdr:cNvSpPr/>
      </xdr:nvSpPr>
      <xdr:spPr>
        <a:xfrm>
          <a:off x="76200" y="76078151"/>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279</xdr:row>
      <xdr:rowOff>19049</xdr:rowOff>
    </xdr:from>
    <xdr:to>
      <xdr:col>0</xdr:col>
      <xdr:colOff>561975</xdr:colOff>
      <xdr:row>281</xdr:row>
      <xdr:rowOff>0</xdr:rowOff>
    </xdr:to>
    <xdr:sp macro="" textlink="">
      <xdr:nvSpPr>
        <xdr:cNvPr id="18" name="Nach rechts gekrümmter Pfeil 17">
          <a:extLst>
            <a:ext uri="{FF2B5EF4-FFF2-40B4-BE49-F238E27FC236}">
              <a16:creationId xmlns:a16="http://schemas.microsoft.com/office/drawing/2014/main" id="{00000000-0008-0000-0800-000012000000}"/>
            </a:ext>
          </a:extLst>
        </xdr:cNvPr>
        <xdr:cNvSpPr/>
      </xdr:nvSpPr>
      <xdr:spPr>
        <a:xfrm>
          <a:off x="76200" y="86774906"/>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315</xdr:row>
      <xdr:rowOff>19049</xdr:rowOff>
    </xdr:from>
    <xdr:to>
      <xdr:col>0</xdr:col>
      <xdr:colOff>561975</xdr:colOff>
      <xdr:row>317</xdr:row>
      <xdr:rowOff>0</xdr:rowOff>
    </xdr:to>
    <xdr:sp macro="" textlink="">
      <xdr:nvSpPr>
        <xdr:cNvPr id="19" name="Nach rechts gekrümmter Pfeil 18">
          <a:extLst>
            <a:ext uri="{FF2B5EF4-FFF2-40B4-BE49-F238E27FC236}">
              <a16:creationId xmlns:a16="http://schemas.microsoft.com/office/drawing/2014/main" id="{00000000-0008-0000-0800-000013000000}"/>
            </a:ext>
          </a:extLst>
        </xdr:cNvPr>
        <xdr:cNvSpPr/>
      </xdr:nvSpPr>
      <xdr:spPr>
        <a:xfrm>
          <a:off x="76200" y="9553071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355</xdr:row>
      <xdr:rowOff>19049</xdr:rowOff>
    </xdr:from>
    <xdr:to>
      <xdr:col>0</xdr:col>
      <xdr:colOff>561975</xdr:colOff>
      <xdr:row>357</xdr:row>
      <xdr:rowOff>0</xdr:rowOff>
    </xdr:to>
    <xdr:sp macro="" textlink="">
      <xdr:nvSpPr>
        <xdr:cNvPr id="20" name="Nach rechts gekrümmter Pfeil 19">
          <a:extLst>
            <a:ext uri="{FF2B5EF4-FFF2-40B4-BE49-F238E27FC236}">
              <a16:creationId xmlns:a16="http://schemas.microsoft.com/office/drawing/2014/main" id="{00000000-0008-0000-0800-000014000000}"/>
            </a:ext>
          </a:extLst>
        </xdr:cNvPr>
        <xdr:cNvSpPr/>
      </xdr:nvSpPr>
      <xdr:spPr>
        <a:xfrm>
          <a:off x="76200" y="10946237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405</xdr:row>
      <xdr:rowOff>19049</xdr:rowOff>
    </xdr:from>
    <xdr:to>
      <xdr:col>0</xdr:col>
      <xdr:colOff>561975</xdr:colOff>
      <xdr:row>407</xdr:row>
      <xdr:rowOff>0</xdr:rowOff>
    </xdr:to>
    <xdr:sp macro="" textlink="">
      <xdr:nvSpPr>
        <xdr:cNvPr id="21" name="Nach rechts gekrümmter Pfeil 20">
          <a:extLst>
            <a:ext uri="{FF2B5EF4-FFF2-40B4-BE49-F238E27FC236}">
              <a16:creationId xmlns:a16="http://schemas.microsoft.com/office/drawing/2014/main" id="{00000000-0008-0000-0800-000015000000}"/>
            </a:ext>
          </a:extLst>
        </xdr:cNvPr>
        <xdr:cNvSpPr/>
      </xdr:nvSpPr>
      <xdr:spPr>
        <a:xfrm>
          <a:off x="76200" y="120374792"/>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502</xdr:row>
      <xdr:rowOff>19049</xdr:rowOff>
    </xdr:from>
    <xdr:to>
      <xdr:col>0</xdr:col>
      <xdr:colOff>561975</xdr:colOff>
      <xdr:row>504</xdr:row>
      <xdr:rowOff>0</xdr:rowOff>
    </xdr:to>
    <xdr:sp macro="" textlink="">
      <xdr:nvSpPr>
        <xdr:cNvPr id="22" name="Nach rechts gekrümmter Pfeil 21">
          <a:extLst>
            <a:ext uri="{FF2B5EF4-FFF2-40B4-BE49-F238E27FC236}">
              <a16:creationId xmlns:a16="http://schemas.microsoft.com/office/drawing/2014/main" id="{00000000-0008-0000-0800-000016000000}"/>
            </a:ext>
          </a:extLst>
        </xdr:cNvPr>
        <xdr:cNvSpPr/>
      </xdr:nvSpPr>
      <xdr:spPr>
        <a:xfrm>
          <a:off x="76200" y="128483623"/>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574</xdr:row>
      <xdr:rowOff>19049</xdr:rowOff>
    </xdr:from>
    <xdr:to>
      <xdr:col>0</xdr:col>
      <xdr:colOff>561975</xdr:colOff>
      <xdr:row>576</xdr:row>
      <xdr:rowOff>0</xdr:rowOff>
    </xdr:to>
    <xdr:sp macro="" textlink="">
      <xdr:nvSpPr>
        <xdr:cNvPr id="23" name="Nach rechts gekrümmter Pfeil 22">
          <a:extLst>
            <a:ext uri="{FF2B5EF4-FFF2-40B4-BE49-F238E27FC236}">
              <a16:creationId xmlns:a16="http://schemas.microsoft.com/office/drawing/2014/main" id="{00000000-0008-0000-0800-000017000000}"/>
            </a:ext>
          </a:extLst>
        </xdr:cNvPr>
        <xdr:cNvSpPr/>
      </xdr:nvSpPr>
      <xdr:spPr>
        <a:xfrm>
          <a:off x="76200" y="137455094"/>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283</xdr:row>
          <xdr:rowOff>0</xdr:rowOff>
        </xdr:from>
        <xdr:to>
          <xdr:col>5</xdr:col>
          <xdr:colOff>581025</xdr:colOff>
          <xdr:row>284</xdr:row>
          <xdr:rowOff>38100</xdr:rowOff>
        </xdr:to>
        <xdr:sp macro="" textlink="">
          <xdr:nvSpPr>
            <xdr:cNvPr id="31756" name="Group Box 12" hidden="1">
              <a:extLst>
                <a:ext uri="{63B3BB69-23CF-44E3-9099-C40C66FF867C}">
                  <a14:compatExt spid="_x0000_s31756"/>
                </a:ext>
                <a:ext uri="{FF2B5EF4-FFF2-40B4-BE49-F238E27FC236}">
                  <a16:creationId xmlns:a16="http://schemas.microsoft.com/office/drawing/2014/main" id="{00000000-0008-0000-0800-00000C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283</xdr:row>
          <xdr:rowOff>0</xdr:rowOff>
        </xdr:from>
        <xdr:to>
          <xdr:col>5</xdr:col>
          <xdr:colOff>581025</xdr:colOff>
          <xdr:row>284</xdr:row>
          <xdr:rowOff>38100</xdr:rowOff>
        </xdr:to>
        <xdr:sp macro="" textlink="">
          <xdr:nvSpPr>
            <xdr:cNvPr id="31757" name="Group Box 13" hidden="1">
              <a:extLst>
                <a:ext uri="{63B3BB69-23CF-44E3-9099-C40C66FF867C}">
                  <a14:compatExt spid="_x0000_s31757"/>
                </a:ext>
                <a:ext uri="{FF2B5EF4-FFF2-40B4-BE49-F238E27FC236}">
                  <a16:creationId xmlns:a16="http://schemas.microsoft.com/office/drawing/2014/main" id="{00000000-0008-0000-0800-00000D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283</xdr:row>
          <xdr:rowOff>0</xdr:rowOff>
        </xdr:from>
        <xdr:to>
          <xdr:col>5</xdr:col>
          <xdr:colOff>581025</xdr:colOff>
          <xdr:row>284</xdr:row>
          <xdr:rowOff>38100</xdr:rowOff>
        </xdr:to>
        <xdr:sp macro="" textlink="">
          <xdr:nvSpPr>
            <xdr:cNvPr id="31758" name="Group Box 14" hidden="1">
              <a:extLst>
                <a:ext uri="{63B3BB69-23CF-44E3-9099-C40C66FF867C}">
                  <a14:compatExt spid="_x0000_s31758"/>
                </a:ext>
                <a:ext uri="{FF2B5EF4-FFF2-40B4-BE49-F238E27FC236}">
                  <a16:creationId xmlns:a16="http://schemas.microsoft.com/office/drawing/2014/main" id="{00000000-0008-0000-0800-00000E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319</xdr:row>
          <xdr:rowOff>171450</xdr:rowOff>
        </xdr:from>
        <xdr:to>
          <xdr:col>5</xdr:col>
          <xdr:colOff>609600</xdr:colOff>
          <xdr:row>320</xdr:row>
          <xdr:rowOff>200025</xdr:rowOff>
        </xdr:to>
        <xdr:sp macro="" textlink="">
          <xdr:nvSpPr>
            <xdr:cNvPr id="31759" name="Group Box 15" hidden="1">
              <a:extLst>
                <a:ext uri="{63B3BB69-23CF-44E3-9099-C40C66FF867C}">
                  <a14:compatExt spid="_x0000_s31759"/>
                </a:ext>
                <a:ext uri="{FF2B5EF4-FFF2-40B4-BE49-F238E27FC236}">
                  <a16:creationId xmlns:a16="http://schemas.microsoft.com/office/drawing/2014/main" id="{00000000-0008-0000-0800-00000F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320</xdr:row>
          <xdr:rowOff>200025</xdr:rowOff>
        </xdr:from>
        <xdr:to>
          <xdr:col>5</xdr:col>
          <xdr:colOff>619125</xdr:colOff>
          <xdr:row>322</xdr:row>
          <xdr:rowOff>28575</xdr:rowOff>
        </xdr:to>
        <xdr:sp macro="" textlink="">
          <xdr:nvSpPr>
            <xdr:cNvPr id="31760" name="Group Box 16" hidden="1">
              <a:extLst>
                <a:ext uri="{63B3BB69-23CF-44E3-9099-C40C66FF867C}">
                  <a14:compatExt spid="_x0000_s31760"/>
                </a:ext>
                <a:ext uri="{FF2B5EF4-FFF2-40B4-BE49-F238E27FC236}">
                  <a16:creationId xmlns:a16="http://schemas.microsoft.com/office/drawing/2014/main" id="{00000000-0008-0000-0800-000010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323</xdr:row>
          <xdr:rowOff>0</xdr:rowOff>
        </xdr:from>
        <xdr:to>
          <xdr:col>5</xdr:col>
          <xdr:colOff>609600</xdr:colOff>
          <xdr:row>324</xdr:row>
          <xdr:rowOff>76200</xdr:rowOff>
        </xdr:to>
        <xdr:sp macro="" textlink="">
          <xdr:nvSpPr>
            <xdr:cNvPr id="31761" name="Group Box 17" hidden="1">
              <a:extLst>
                <a:ext uri="{63B3BB69-23CF-44E3-9099-C40C66FF867C}">
                  <a14:compatExt spid="_x0000_s31761"/>
                </a:ext>
                <a:ext uri="{FF2B5EF4-FFF2-40B4-BE49-F238E27FC236}">
                  <a16:creationId xmlns:a16="http://schemas.microsoft.com/office/drawing/2014/main" id="{00000000-0008-0000-0800-000011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409</xdr:row>
          <xdr:rowOff>171450</xdr:rowOff>
        </xdr:from>
        <xdr:to>
          <xdr:col>5</xdr:col>
          <xdr:colOff>609600</xdr:colOff>
          <xdr:row>410</xdr:row>
          <xdr:rowOff>200025</xdr:rowOff>
        </xdr:to>
        <xdr:sp macro="" textlink="">
          <xdr:nvSpPr>
            <xdr:cNvPr id="31762" name="Group Box 18" hidden="1">
              <a:extLst>
                <a:ext uri="{63B3BB69-23CF-44E3-9099-C40C66FF867C}">
                  <a14:compatExt spid="_x0000_s31762"/>
                </a:ext>
                <a:ext uri="{FF2B5EF4-FFF2-40B4-BE49-F238E27FC236}">
                  <a16:creationId xmlns:a16="http://schemas.microsoft.com/office/drawing/2014/main" id="{00000000-0008-0000-0800-000012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410</xdr:row>
          <xdr:rowOff>200025</xdr:rowOff>
        </xdr:from>
        <xdr:to>
          <xdr:col>5</xdr:col>
          <xdr:colOff>619125</xdr:colOff>
          <xdr:row>412</xdr:row>
          <xdr:rowOff>28575</xdr:rowOff>
        </xdr:to>
        <xdr:sp macro="" textlink="">
          <xdr:nvSpPr>
            <xdr:cNvPr id="31763" name="Group Box 19" hidden="1">
              <a:extLst>
                <a:ext uri="{63B3BB69-23CF-44E3-9099-C40C66FF867C}">
                  <a14:compatExt spid="_x0000_s31763"/>
                </a:ext>
                <a:ext uri="{FF2B5EF4-FFF2-40B4-BE49-F238E27FC236}">
                  <a16:creationId xmlns:a16="http://schemas.microsoft.com/office/drawing/2014/main" id="{00000000-0008-0000-0800-000013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412</xdr:row>
          <xdr:rowOff>0</xdr:rowOff>
        </xdr:from>
        <xdr:to>
          <xdr:col>5</xdr:col>
          <xdr:colOff>609600</xdr:colOff>
          <xdr:row>413</xdr:row>
          <xdr:rowOff>76200</xdr:rowOff>
        </xdr:to>
        <xdr:sp macro="" textlink="">
          <xdr:nvSpPr>
            <xdr:cNvPr id="31764" name="Group Box 20" hidden="1">
              <a:extLst>
                <a:ext uri="{63B3BB69-23CF-44E3-9099-C40C66FF867C}">
                  <a14:compatExt spid="_x0000_s31764"/>
                </a:ext>
                <a:ext uri="{FF2B5EF4-FFF2-40B4-BE49-F238E27FC236}">
                  <a16:creationId xmlns:a16="http://schemas.microsoft.com/office/drawing/2014/main" id="{00000000-0008-0000-0800-000014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94891</xdr:colOff>
      <xdr:row>409</xdr:row>
      <xdr:rowOff>172528</xdr:rowOff>
    </xdr:from>
    <xdr:to>
      <xdr:col>5</xdr:col>
      <xdr:colOff>610318</xdr:colOff>
      <xdr:row>410</xdr:row>
      <xdr:rowOff>198408</xdr:rowOff>
    </xdr:to>
    <xdr:sp macro="" textlink="">
      <xdr:nvSpPr>
        <xdr:cNvPr id="3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800-000022000000}"/>
            </a:ext>
          </a:extLst>
        </xdr:cNvPr>
        <xdr:cNvSpPr/>
      </xdr:nvSpPr>
      <xdr:spPr>
        <a:xfrm>
          <a:off x="3183148" y="121390913"/>
          <a:ext cx="1371599" cy="241541"/>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411</xdr:row>
          <xdr:rowOff>0</xdr:rowOff>
        </xdr:from>
        <xdr:to>
          <xdr:col>5</xdr:col>
          <xdr:colOff>609600</xdr:colOff>
          <xdr:row>412</xdr:row>
          <xdr:rowOff>28575</xdr:rowOff>
        </xdr:to>
        <xdr:sp macro="" textlink="">
          <xdr:nvSpPr>
            <xdr:cNvPr id="31765" name="Group Box 21" hidden="1">
              <a:extLst>
                <a:ext uri="{63B3BB69-23CF-44E3-9099-C40C66FF867C}">
                  <a14:compatExt spid="_x0000_s31765"/>
                </a:ext>
                <a:ext uri="{FF2B5EF4-FFF2-40B4-BE49-F238E27FC236}">
                  <a16:creationId xmlns:a16="http://schemas.microsoft.com/office/drawing/2014/main" id="{00000000-0008-0000-0800-000015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86264</xdr:colOff>
      <xdr:row>412</xdr:row>
      <xdr:rowOff>17255</xdr:rowOff>
    </xdr:from>
    <xdr:to>
      <xdr:col>5</xdr:col>
      <xdr:colOff>611216</xdr:colOff>
      <xdr:row>413</xdr:row>
      <xdr:rowOff>172528</xdr:rowOff>
    </xdr:to>
    <xdr:sp macro="" textlink="">
      <xdr:nvSpPr>
        <xdr:cNvPr id="36"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800-000024000000}"/>
            </a:ext>
          </a:extLst>
        </xdr:cNvPr>
        <xdr:cNvSpPr/>
      </xdr:nvSpPr>
      <xdr:spPr>
        <a:xfrm>
          <a:off x="3174521" y="121882621"/>
          <a:ext cx="1371599" cy="370934"/>
        </a:xfrm>
        <a:prstGeom prst="rect">
          <a:avLst/>
        </a:prstGeom>
      </xdr:spPr>
    </xdr:sp>
    <xdr:clientData/>
  </xdr:twoCellAnchor>
  <xdr:twoCellAnchor editAs="oneCell">
    <xdr:from>
      <xdr:col>2</xdr:col>
      <xdr:colOff>310551</xdr:colOff>
      <xdr:row>53</xdr:row>
      <xdr:rowOff>51759</xdr:rowOff>
    </xdr:from>
    <xdr:to>
      <xdr:col>3</xdr:col>
      <xdr:colOff>514095</xdr:colOff>
      <xdr:row>59</xdr:row>
      <xdr:rowOff>120771</xdr:rowOff>
    </xdr:to>
    <xdr:pic>
      <xdr:nvPicPr>
        <xdr:cNvPr id="4" name="Grafik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915064" y="8264106"/>
          <a:ext cx="945415" cy="136297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319179</xdr:colOff>
      <xdr:row>46</xdr:row>
      <xdr:rowOff>25879</xdr:rowOff>
    </xdr:from>
    <xdr:to>
      <xdr:col>3</xdr:col>
      <xdr:colOff>500334</xdr:colOff>
      <xdr:row>52</xdr:row>
      <xdr:rowOff>89309</xdr:rowOff>
    </xdr:to>
    <xdr:pic>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1923692" y="6728604"/>
          <a:ext cx="923026" cy="135739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3</xdr:col>
      <xdr:colOff>566466</xdr:colOff>
      <xdr:row>92</xdr:row>
      <xdr:rowOff>198408</xdr:rowOff>
    </xdr:from>
    <xdr:to>
      <xdr:col>5</xdr:col>
      <xdr:colOff>44918</xdr:colOff>
      <xdr:row>98</xdr:row>
      <xdr:rowOff>69011</xdr:rowOff>
    </xdr:to>
    <xdr:pic>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stretch>
          <a:fillRect/>
        </a:stretch>
      </xdr:blipFill>
      <xdr:spPr>
        <a:xfrm>
          <a:off x="2881041" y="17391033"/>
          <a:ext cx="1011977" cy="118505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3</xdr:col>
      <xdr:colOff>557842</xdr:colOff>
      <xdr:row>99</xdr:row>
      <xdr:rowOff>181156</xdr:rowOff>
    </xdr:from>
    <xdr:to>
      <xdr:col>5</xdr:col>
      <xdr:colOff>277399</xdr:colOff>
      <xdr:row>105</xdr:row>
      <xdr:rowOff>86263</xdr:rowOff>
    </xdr:to>
    <xdr:pic>
      <xdr:nvPicPr>
        <xdr:cNvPr id="8" name="Grafik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2872417" y="18907306"/>
          <a:ext cx="1253082" cy="121955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3</xdr:col>
      <xdr:colOff>540589</xdr:colOff>
      <xdr:row>107</xdr:row>
      <xdr:rowOff>155272</xdr:rowOff>
    </xdr:from>
    <xdr:to>
      <xdr:col>5</xdr:col>
      <xdr:colOff>392681</xdr:colOff>
      <xdr:row>118</xdr:row>
      <xdr:rowOff>30626</xdr:rowOff>
    </xdr:to>
    <xdr:pic>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a:ext>
          </a:extLst>
        </a:blip>
        <a:srcRect r="4263"/>
        <a:stretch/>
      </xdr:blipFill>
      <xdr:spPr>
        <a:xfrm>
          <a:off x="2855164" y="20634022"/>
          <a:ext cx="1385617" cy="228517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466725</xdr:colOff>
          <xdr:row>150</xdr:row>
          <xdr:rowOff>0</xdr:rowOff>
        </xdr:from>
        <xdr:to>
          <xdr:col>5</xdr:col>
          <xdr:colOff>695325</xdr:colOff>
          <xdr:row>151</xdr:row>
          <xdr:rowOff>9525</xdr:rowOff>
        </xdr:to>
        <xdr:sp macro="" textlink="">
          <xdr:nvSpPr>
            <xdr:cNvPr id="31766" name="Check Box 22" hidden="1">
              <a:extLst>
                <a:ext uri="{63B3BB69-23CF-44E3-9099-C40C66FF867C}">
                  <a14:compatExt spid="_x0000_s31766"/>
                </a:ext>
                <a:ext uri="{FF2B5EF4-FFF2-40B4-BE49-F238E27FC236}">
                  <a16:creationId xmlns:a16="http://schemas.microsoft.com/office/drawing/2014/main" id="{00000000-0008-0000-0800-00001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189781</xdr:colOff>
      <xdr:row>170</xdr:row>
      <xdr:rowOff>25879</xdr:rowOff>
    </xdr:from>
    <xdr:to>
      <xdr:col>4</xdr:col>
      <xdr:colOff>590766</xdr:colOff>
      <xdr:row>178</xdr:row>
      <xdr:rowOff>110120</xdr:rowOff>
    </xdr:to>
    <xdr:pic>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8"/>
        <a:stretch>
          <a:fillRect/>
        </a:stretch>
      </xdr:blipFill>
      <xdr:spPr>
        <a:xfrm>
          <a:off x="2587924" y="31779713"/>
          <a:ext cx="1142857" cy="180952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3</xdr:col>
      <xdr:colOff>189781</xdr:colOff>
      <xdr:row>179</xdr:row>
      <xdr:rowOff>172530</xdr:rowOff>
    </xdr:from>
    <xdr:to>
      <xdr:col>5</xdr:col>
      <xdr:colOff>563167</xdr:colOff>
      <xdr:row>190</xdr:row>
      <xdr:rowOff>19314</xdr:rowOff>
    </xdr:to>
    <xdr:pic>
      <xdr:nvPicPr>
        <xdr:cNvPr id="10" name="Grafik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9"/>
        <a:stretch>
          <a:fillRect/>
        </a:stretch>
      </xdr:blipFill>
      <xdr:spPr>
        <a:xfrm>
          <a:off x="2587924" y="35808251"/>
          <a:ext cx="1961905" cy="221904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202</xdr:row>
          <xdr:rowOff>209550</xdr:rowOff>
        </xdr:from>
        <xdr:to>
          <xdr:col>5</xdr:col>
          <xdr:colOff>685800</xdr:colOff>
          <xdr:row>204</xdr:row>
          <xdr:rowOff>0</xdr:rowOff>
        </xdr:to>
        <xdr:sp macro="" textlink="">
          <xdr:nvSpPr>
            <xdr:cNvPr id="31767" name="Check Box 23" hidden="1">
              <a:extLst>
                <a:ext uri="{63B3BB69-23CF-44E3-9099-C40C66FF867C}">
                  <a14:compatExt spid="_x0000_s31767"/>
                </a:ext>
                <a:ext uri="{FF2B5EF4-FFF2-40B4-BE49-F238E27FC236}">
                  <a16:creationId xmlns:a16="http://schemas.microsoft.com/office/drawing/2014/main" id="{00000000-0008-0000-0800-00001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327809</xdr:colOff>
      <xdr:row>229</xdr:row>
      <xdr:rowOff>60382</xdr:rowOff>
    </xdr:from>
    <xdr:to>
      <xdr:col>4</xdr:col>
      <xdr:colOff>85419</xdr:colOff>
      <xdr:row>239</xdr:row>
      <xdr:rowOff>43131</xdr:rowOff>
    </xdr:to>
    <xdr:pic>
      <xdr:nvPicPr>
        <xdr:cNvPr id="13" name="Grafik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0"/>
        <a:stretch>
          <a:fillRect/>
        </a:stretch>
      </xdr:blipFill>
      <xdr:spPr>
        <a:xfrm>
          <a:off x="1984081" y="46608518"/>
          <a:ext cx="1241353" cy="213935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595222</xdr:colOff>
      <xdr:row>274</xdr:row>
      <xdr:rowOff>60385</xdr:rowOff>
    </xdr:from>
    <xdr:to>
      <xdr:col>5</xdr:col>
      <xdr:colOff>559458</xdr:colOff>
      <xdr:row>276</xdr:row>
      <xdr:rowOff>25880</xdr:rowOff>
    </xdr:to>
    <xdr:pic>
      <xdr:nvPicPr>
        <xdr:cNvPr id="24" name="Grafik 23">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r="2564" b="9684"/>
        <a:stretch/>
      </xdr:blipFill>
      <xdr:spPr>
        <a:xfrm>
          <a:off x="2251494" y="56226974"/>
          <a:ext cx="2294626" cy="39681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698739</xdr:colOff>
      <xdr:row>306</xdr:row>
      <xdr:rowOff>17253</xdr:rowOff>
    </xdr:from>
    <xdr:to>
      <xdr:col>5</xdr:col>
      <xdr:colOff>317918</xdr:colOff>
      <xdr:row>308</xdr:row>
      <xdr:rowOff>44654</xdr:rowOff>
    </xdr:to>
    <xdr:pic>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2"/>
        <a:stretch>
          <a:fillRect/>
        </a:stretch>
      </xdr:blipFill>
      <xdr:spPr>
        <a:xfrm>
          <a:off x="2355011" y="63214370"/>
          <a:ext cx="1949569" cy="45872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690114</xdr:colOff>
      <xdr:row>309</xdr:row>
      <xdr:rowOff>0</xdr:rowOff>
    </xdr:from>
    <xdr:to>
      <xdr:col>5</xdr:col>
      <xdr:colOff>412810</xdr:colOff>
      <xdr:row>311</xdr:row>
      <xdr:rowOff>19145</xdr:rowOff>
    </xdr:to>
    <xdr:pic>
      <xdr:nvPicPr>
        <xdr:cNvPr id="26" name="Grafik 25">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13"/>
        <a:stretch>
          <a:fillRect/>
        </a:stretch>
      </xdr:blipFill>
      <xdr:spPr>
        <a:xfrm>
          <a:off x="2346386" y="63844098"/>
          <a:ext cx="2053086" cy="45046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228600</xdr:colOff>
          <xdr:row>322</xdr:row>
          <xdr:rowOff>200025</xdr:rowOff>
        </xdr:from>
        <xdr:to>
          <xdr:col>2</xdr:col>
          <xdr:colOff>466725</xdr:colOff>
          <xdr:row>323</xdr:row>
          <xdr:rowOff>209550</xdr:rowOff>
        </xdr:to>
        <xdr:sp macro="" textlink="">
          <xdr:nvSpPr>
            <xdr:cNvPr id="31768" name="Check Box 24" hidden="1">
              <a:extLst>
                <a:ext uri="{63B3BB69-23CF-44E3-9099-C40C66FF867C}">
                  <a14:compatExt spid="_x0000_s31768"/>
                </a:ext>
                <a:ext uri="{FF2B5EF4-FFF2-40B4-BE49-F238E27FC236}">
                  <a16:creationId xmlns:a16="http://schemas.microsoft.com/office/drawing/2014/main" id="{00000000-0008-0000-0800-000018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2</xdr:col>
      <xdr:colOff>698739</xdr:colOff>
      <xdr:row>346</xdr:row>
      <xdr:rowOff>17253</xdr:rowOff>
    </xdr:from>
    <xdr:ext cx="1949569" cy="458722"/>
    <xdr:pic>
      <xdr:nvPicPr>
        <xdr:cNvPr id="53" name="Grafik 52">
          <a:extLst>
            <a:ext uri="{FF2B5EF4-FFF2-40B4-BE49-F238E27FC236}">
              <a16:creationId xmlns:a16="http://schemas.microsoft.com/office/drawing/2014/main" id="{00000000-0008-0000-0800-000035000000}"/>
            </a:ext>
          </a:extLst>
        </xdr:cNvPr>
        <xdr:cNvPicPr>
          <a:picLocks noChangeAspect="1"/>
        </xdr:cNvPicPr>
      </xdr:nvPicPr>
      <xdr:blipFill>
        <a:blip xmlns:r="http://schemas.openxmlformats.org/officeDocument/2006/relationships" r:embed="rId12"/>
        <a:stretch>
          <a:fillRect/>
        </a:stretch>
      </xdr:blipFill>
      <xdr:spPr>
        <a:xfrm>
          <a:off x="2355011" y="63214370"/>
          <a:ext cx="1949569" cy="45872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oneCellAnchor>
    <xdr:from>
      <xdr:col>2</xdr:col>
      <xdr:colOff>690114</xdr:colOff>
      <xdr:row>349</xdr:row>
      <xdr:rowOff>0</xdr:rowOff>
    </xdr:from>
    <xdr:ext cx="2053086" cy="450466"/>
    <xdr:pic>
      <xdr:nvPicPr>
        <xdr:cNvPr id="54" name="Grafik 53">
          <a:extLst>
            <a:ext uri="{FF2B5EF4-FFF2-40B4-BE49-F238E27FC236}">
              <a16:creationId xmlns:a16="http://schemas.microsoft.com/office/drawing/2014/main" id="{00000000-0008-0000-0800-000036000000}"/>
            </a:ext>
          </a:extLst>
        </xdr:cNvPr>
        <xdr:cNvPicPr>
          <a:picLocks noChangeAspect="1"/>
        </xdr:cNvPicPr>
      </xdr:nvPicPr>
      <xdr:blipFill>
        <a:blip xmlns:r="http://schemas.openxmlformats.org/officeDocument/2006/relationships" r:embed="rId13"/>
        <a:stretch>
          <a:fillRect/>
        </a:stretch>
      </xdr:blipFill>
      <xdr:spPr>
        <a:xfrm>
          <a:off x="2346386" y="63844098"/>
          <a:ext cx="2053086" cy="45046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mc:AlternateContent xmlns:mc="http://schemas.openxmlformats.org/markup-compatibility/2006">
    <mc:Choice xmlns:a14="http://schemas.microsoft.com/office/drawing/2010/main" Requires="a14">
      <xdr:twoCellAnchor editAs="oneCell">
        <xdr:from>
          <xdr:col>4</xdr:col>
          <xdr:colOff>0</xdr:colOff>
          <xdr:row>359</xdr:row>
          <xdr:rowOff>171450</xdr:rowOff>
        </xdr:from>
        <xdr:to>
          <xdr:col>5</xdr:col>
          <xdr:colOff>609600</xdr:colOff>
          <xdr:row>360</xdr:row>
          <xdr:rowOff>200025</xdr:rowOff>
        </xdr:to>
        <xdr:sp macro="" textlink="">
          <xdr:nvSpPr>
            <xdr:cNvPr id="31769" name="Group Box 25" hidden="1">
              <a:extLst>
                <a:ext uri="{63B3BB69-23CF-44E3-9099-C40C66FF867C}">
                  <a14:compatExt spid="_x0000_s31769"/>
                </a:ext>
                <a:ext uri="{FF2B5EF4-FFF2-40B4-BE49-F238E27FC236}">
                  <a16:creationId xmlns:a16="http://schemas.microsoft.com/office/drawing/2014/main" id="{00000000-0008-0000-0800-000019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360</xdr:row>
          <xdr:rowOff>200025</xdr:rowOff>
        </xdr:from>
        <xdr:to>
          <xdr:col>5</xdr:col>
          <xdr:colOff>619125</xdr:colOff>
          <xdr:row>362</xdr:row>
          <xdr:rowOff>28575</xdr:rowOff>
        </xdr:to>
        <xdr:sp macro="" textlink="">
          <xdr:nvSpPr>
            <xdr:cNvPr id="31770" name="Group Box 26" hidden="1">
              <a:extLst>
                <a:ext uri="{63B3BB69-23CF-44E3-9099-C40C66FF867C}">
                  <a14:compatExt spid="_x0000_s31770"/>
                </a:ext>
                <a:ext uri="{FF2B5EF4-FFF2-40B4-BE49-F238E27FC236}">
                  <a16:creationId xmlns:a16="http://schemas.microsoft.com/office/drawing/2014/main" id="{00000000-0008-0000-0800-00001A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363</xdr:row>
          <xdr:rowOff>0</xdr:rowOff>
        </xdr:from>
        <xdr:to>
          <xdr:col>5</xdr:col>
          <xdr:colOff>609600</xdr:colOff>
          <xdr:row>364</xdr:row>
          <xdr:rowOff>76200</xdr:rowOff>
        </xdr:to>
        <xdr:sp macro="" textlink="">
          <xdr:nvSpPr>
            <xdr:cNvPr id="31771" name="Group Box 27" hidden="1">
              <a:extLst>
                <a:ext uri="{63B3BB69-23CF-44E3-9099-C40C66FF867C}">
                  <a14:compatExt spid="_x0000_s31771"/>
                </a:ext>
                <a:ext uri="{FF2B5EF4-FFF2-40B4-BE49-F238E27FC236}">
                  <a16:creationId xmlns:a16="http://schemas.microsoft.com/office/drawing/2014/main" id="{00000000-0008-0000-0800-00001B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362</xdr:row>
          <xdr:rowOff>209550</xdr:rowOff>
        </xdr:from>
        <xdr:to>
          <xdr:col>6</xdr:col>
          <xdr:colOff>0</xdr:colOff>
          <xdr:row>364</xdr:row>
          <xdr:rowOff>0</xdr:rowOff>
        </xdr:to>
        <xdr:sp macro="" textlink="">
          <xdr:nvSpPr>
            <xdr:cNvPr id="31773" name="Check Box 29" hidden="1">
              <a:extLst>
                <a:ext uri="{63B3BB69-23CF-44E3-9099-C40C66FF867C}">
                  <a14:compatExt spid="_x0000_s31773"/>
                </a:ext>
                <a:ext uri="{FF2B5EF4-FFF2-40B4-BE49-F238E27FC236}">
                  <a16:creationId xmlns:a16="http://schemas.microsoft.com/office/drawing/2014/main" id="{00000000-0008-0000-0800-00001D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3</xdr:col>
      <xdr:colOff>0</xdr:colOff>
      <xdr:row>385</xdr:row>
      <xdr:rowOff>0</xdr:rowOff>
    </xdr:from>
    <xdr:ext cx="1949569" cy="458722"/>
    <xdr:pic>
      <xdr:nvPicPr>
        <xdr:cNvPr id="60" name="Grafik 59">
          <a:extLst>
            <a:ext uri="{FF2B5EF4-FFF2-40B4-BE49-F238E27FC236}">
              <a16:creationId xmlns:a16="http://schemas.microsoft.com/office/drawing/2014/main" id="{00000000-0008-0000-0800-00003C000000}"/>
            </a:ext>
          </a:extLst>
        </xdr:cNvPr>
        <xdr:cNvPicPr>
          <a:picLocks noChangeAspect="1"/>
        </xdr:cNvPicPr>
      </xdr:nvPicPr>
      <xdr:blipFill>
        <a:blip xmlns:r="http://schemas.openxmlformats.org/officeDocument/2006/relationships" r:embed="rId12"/>
        <a:stretch>
          <a:fillRect/>
        </a:stretch>
      </xdr:blipFill>
      <xdr:spPr>
        <a:xfrm>
          <a:off x="2398143" y="80493079"/>
          <a:ext cx="1949569" cy="45872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twoCellAnchor editAs="oneCell">
    <xdr:from>
      <xdr:col>0</xdr:col>
      <xdr:colOff>603848</xdr:colOff>
      <xdr:row>393</xdr:row>
      <xdr:rowOff>17253</xdr:rowOff>
    </xdr:from>
    <xdr:to>
      <xdr:col>7</xdr:col>
      <xdr:colOff>340824</xdr:colOff>
      <xdr:row>397</xdr:row>
      <xdr:rowOff>8627</xdr:rowOff>
    </xdr:to>
    <xdr:pic>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rotWithShape="1">
        <a:blip xmlns:r="http://schemas.openxmlformats.org/officeDocument/2006/relationships" r:embed="rId14" cstate="print">
          <a:extLst>
            <a:ext uri="{28A0092B-C50C-407E-A947-70E740481C1C}">
              <a14:useLocalDpi xmlns:a14="http://schemas.microsoft.com/office/drawing/2010/main"/>
            </a:ext>
          </a:extLst>
        </a:blip>
        <a:srcRect b="67510"/>
        <a:stretch/>
      </xdr:blipFill>
      <xdr:spPr>
        <a:xfrm>
          <a:off x="603848" y="82235615"/>
          <a:ext cx="5095238" cy="85401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232914</xdr:colOff>
      <xdr:row>400</xdr:row>
      <xdr:rowOff>0</xdr:rowOff>
    </xdr:from>
    <xdr:to>
      <xdr:col>5</xdr:col>
      <xdr:colOff>169191</xdr:colOff>
      <xdr:row>402</xdr:row>
      <xdr:rowOff>35346</xdr:rowOff>
    </xdr:to>
    <xdr:pic>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15"/>
        <a:stretch>
          <a:fillRect/>
        </a:stretch>
      </xdr:blipFill>
      <xdr:spPr>
        <a:xfrm>
          <a:off x="1889186" y="83727985"/>
          <a:ext cx="2266667" cy="46666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47625</xdr:colOff>
          <xdr:row>412</xdr:row>
          <xdr:rowOff>0</xdr:rowOff>
        </xdr:from>
        <xdr:to>
          <xdr:col>5</xdr:col>
          <xdr:colOff>609600</xdr:colOff>
          <xdr:row>413</xdr:row>
          <xdr:rowOff>76200</xdr:rowOff>
        </xdr:to>
        <xdr:sp macro="" textlink="">
          <xdr:nvSpPr>
            <xdr:cNvPr id="31774" name="Group Box 30" hidden="1">
              <a:extLst>
                <a:ext uri="{63B3BB69-23CF-44E3-9099-C40C66FF867C}">
                  <a14:compatExt spid="_x0000_s31774"/>
                </a:ext>
                <a:ext uri="{FF2B5EF4-FFF2-40B4-BE49-F238E27FC236}">
                  <a16:creationId xmlns:a16="http://schemas.microsoft.com/office/drawing/2014/main" id="{00000000-0008-0000-0800-00001E7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411</xdr:row>
          <xdr:rowOff>209550</xdr:rowOff>
        </xdr:from>
        <xdr:to>
          <xdr:col>5</xdr:col>
          <xdr:colOff>676275</xdr:colOff>
          <xdr:row>413</xdr:row>
          <xdr:rowOff>0</xdr:rowOff>
        </xdr:to>
        <xdr:sp macro="" textlink="">
          <xdr:nvSpPr>
            <xdr:cNvPr id="31775" name="Check Box 31" hidden="1">
              <a:extLst>
                <a:ext uri="{63B3BB69-23CF-44E3-9099-C40C66FF867C}">
                  <a14:compatExt spid="_x0000_s31775"/>
                </a:ext>
                <a:ext uri="{FF2B5EF4-FFF2-40B4-BE49-F238E27FC236}">
                  <a16:creationId xmlns:a16="http://schemas.microsoft.com/office/drawing/2014/main" id="{00000000-0008-0000-0800-00001F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34506</xdr:colOff>
      <xdr:row>441</xdr:row>
      <xdr:rowOff>60383</xdr:rowOff>
    </xdr:from>
    <xdr:to>
      <xdr:col>4</xdr:col>
      <xdr:colOff>524219</xdr:colOff>
      <xdr:row>448</xdr:row>
      <xdr:rowOff>163901</xdr:rowOff>
    </xdr:to>
    <xdr:pic>
      <xdr:nvPicPr>
        <xdr:cNvPr id="11" name="Grafik 10">
          <a:extLst>
            <a:ext uri="{FF2B5EF4-FFF2-40B4-BE49-F238E27FC236}">
              <a16:creationId xmlns:a16="http://schemas.microsoft.com/office/drawing/2014/main" id="{00000000-0008-0000-0800-00000B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a:ext>
          </a:extLst>
        </a:blip>
        <a:srcRect b="10853"/>
        <a:stretch/>
      </xdr:blipFill>
      <xdr:spPr>
        <a:xfrm>
          <a:off x="664234" y="91681538"/>
          <a:ext cx="3000000" cy="161314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60382</xdr:colOff>
      <xdr:row>456</xdr:row>
      <xdr:rowOff>17252</xdr:rowOff>
    </xdr:from>
    <xdr:to>
      <xdr:col>4</xdr:col>
      <xdr:colOff>559619</xdr:colOff>
      <xdr:row>463</xdr:row>
      <xdr:rowOff>136200</xdr:rowOff>
    </xdr:to>
    <xdr:pic>
      <xdr:nvPicPr>
        <xdr:cNvPr id="28" name="Grafik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17"/>
        <a:stretch>
          <a:fillRect/>
        </a:stretch>
      </xdr:blipFill>
      <xdr:spPr>
        <a:xfrm>
          <a:off x="690110" y="94873312"/>
          <a:ext cx="3009524" cy="162857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25879</xdr:colOff>
      <xdr:row>469</xdr:row>
      <xdr:rowOff>0</xdr:rowOff>
    </xdr:from>
    <xdr:to>
      <xdr:col>4</xdr:col>
      <xdr:colOff>525116</xdr:colOff>
      <xdr:row>478</xdr:row>
      <xdr:rowOff>87628</xdr:rowOff>
    </xdr:to>
    <xdr:pic>
      <xdr:nvPicPr>
        <xdr:cNvPr id="30" name="Grafik 29">
          <a:extLst>
            <a:ext uri="{FF2B5EF4-FFF2-40B4-BE49-F238E27FC236}">
              <a16:creationId xmlns:a16="http://schemas.microsoft.com/office/drawing/2014/main" id="{00000000-0008-0000-0800-00001E000000}"/>
            </a:ext>
          </a:extLst>
        </xdr:cNvPr>
        <xdr:cNvPicPr>
          <a:picLocks noChangeAspect="1"/>
        </xdr:cNvPicPr>
      </xdr:nvPicPr>
      <xdr:blipFill>
        <a:blip xmlns:r="http://schemas.openxmlformats.org/officeDocument/2006/relationships" r:embed="rId18"/>
        <a:stretch>
          <a:fillRect/>
        </a:stretch>
      </xdr:blipFill>
      <xdr:spPr>
        <a:xfrm>
          <a:off x="655607" y="97952942"/>
          <a:ext cx="3009524" cy="202857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3</xdr:col>
          <xdr:colOff>228600</xdr:colOff>
          <xdr:row>513</xdr:row>
          <xdr:rowOff>171450</xdr:rowOff>
        </xdr:from>
        <xdr:to>
          <xdr:col>3</xdr:col>
          <xdr:colOff>466725</xdr:colOff>
          <xdr:row>514</xdr:row>
          <xdr:rowOff>180975</xdr:rowOff>
        </xdr:to>
        <xdr:sp macro="" textlink="">
          <xdr:nvSpPr>
            <xdr:cNvPr id="31780" name="Check Box 36" hidden="1">
              <a:extLst>
                <a:ext uri="{63B3BB69-23CF-44E3-9099-C40C66FF867C}">
                  <a14:compatExt spid="_x0000_s31780"/>
                </a:ext>
                <a:ext uri="{FF2B5EF4-FFF2-40B4-BE49-F238E27FC236}">
                  <a16:creationId xmlns:a16="http://schemas.microsoft.com/office/drawing/2014/main" id="{00000000-0008-0000-0800-00002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612475</xdr:colOff>
      <xdr:row>545</xdr:row>
      <xdr:rowOff>34505</xdr:rowOff>
    </xdr:from>
    <xdr:to>
      <xdr:col>6</xdr:col>
      <xdr:colOff>369656</xdr:colOff>
      <xdr:row>551</xdr:row>
      <xdr:rowOff>188162</xdr:rowOff>
    </xdr:to>
    <xdr:pic>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embed="rId19"/>
        <a:stretch>
          <a:fillRect/>
        </a:stretch>
      </xdr:blipFill>
      <xdr:spPr>
        <a:xfrm>
          <a:off x="612475" y="114213735"/>
          <a:ext cx="4485714" cy="144761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3</xdr:col>
          <xdr:colOff>285750</xdr:colOff>
          <xdr:row>581</xdr:row>
          <xdr:rowOff>171450</xdr:rowOff>
        </xdr:from>
        <xdr:to>
          <xdr:col>3</xdr:col>
          <xdr:colOff>523875</xdr:colOff>
          <xdr:row>582</xdr:row>
          <xdr:rowOff>180975</xdr:rowOff>
        </xdr:to>
        <xdr:sp macro="" textlink="">
          <xdr:nvSpPr>
            <xdr:cNvPr id="31781" name="Check Box 37" hidden="1">
              <a:extLst>
                <a:ext uri="{63B3BB69-23CF-44E3-9099-C40C66FF867C}">
                  <a14:compatExt spid="_x0000_s31781"/>
                </a:ext>
                <a:ext uri="{FF2B5EF4-FFF2-40B4-BE49-F238E27FC236}">
                  <a16:creationId xmlns:a16="http://schemas.microsoft.com/office/drawing/2014/main" id="{00000000-0008-0000-0800-00002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10</xdr:col>
      <xdr:colOff>114302</xdr:colOff>
      <xdr:row>1091</xdr:row>
      <xdr:rowOff>95250</xdr:rowOff>
    </xdr:from>
    <xdr:to>
      <xdr:col>12</xdr:col>
      <xdr:colOff>171452</xdr:colOff>
      <xdr:row>1093</xdr:row>
      <xdr:rowOff>190500</xdr:rowOff>
    </xdr:to>
    <xdr:sp macro="" textlink="">
      <xdr:nvSpPr>
        <xdr:cNvPr id="2" name="Pfeil nach rechts 1">
          <a:hlinkClick xmlns:r="http://schemas.openxmlformats.org/officeDocument/2006/relationships" r:id="rId1" tooltip="Lektion 9: Tabellen"/>
          <a:extLst>
            <a:ext uri="{FF2B5EF4-FFF2-40B4-BE49-F238E27FC236}">
              <a16:creationId xmlns:a16="http://schemas.microsoft.com/office/drawing/2014/main" id="{00000000-0008-0000-0900-000002000000}"/>
            </a:ext>
          </a:extLst>
        </xdr:cNvPr>
        <xdr:cNvSpPr/>
      </xdr:nvSpPr>
      <xdr:spPr>
        <a:xfrm>
          <a:off x="6575487" y="141439061"/>
          <a:ext cx="1316607"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1091</xdr:row>
      <xdr:rowOff>95250</xdr:rowOff>
    </xdr:from>
    <xdr:to>
      <xdr:col>2</xdr:col>
      <xdr:colOff>133351</xdr:colOff>
      <xdr:row>1093</xdr:row>
      <xdr:rowOff>190500</xdr:rowOff>
    </xdr:to>
    <xdr:sp macro="" textlink="">
      <xdr:nvSpPr>
        <xdr:cNvPr id="3" name="Pfeil nach rechts 2">
          <a:hlinkClick xmlns:r="http://schemas.openxmlformats.org/officeDocument/2006/relationships" r:id="rId2" tooltip="Lektion 7: Formeln (Teil 2)"/>
          <a:extLst>
            <a:ext uri="{FF2B5EF4-FFF2-40B4-BE49-F238E27FC236}">
              <a16:creationId xmlns:a16="http://schemas.microsoft.com/office/drawing/2014/main" id="{00000000-0008-0000-0900-000003000000}"/>
            </a:ext>
          </a:extLst>
        </xdr:cNvPr>
        <xdr:cNvSpPr/>
      </xdr:nvSpPr>
      <xdr:spPr>
        <a:xfrm flipH="1">
          <a:off x="333375" y="141439061"/>
          <a:ext cx="1404489"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100</xdr:row>
          <xdr:rowOff>9525</xdr:rowOff>
        </xdr:from>
        <xdr:to>
          <xdr:col>3</xdr:col>
          <xdr:colOff>104775</xdr:colOff>
          <xdr:row>100</xdr:row>
          <xdr:rowOff>228600</xdr:rowOff>
        </xdr:to>
        <xdr:sp macro="" textlink="">
          <xdr:nvSpPr>
            <xdr:cNvPr id="51201" name="Check Box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234</xdr:row>
          <xdr:rowOff>9525</xdr:rowOff>
        </xdr:from>
        <xdr:to>
          <xdr:col>3</xdr:col>
          <xdr:colOff>104775</xdr:colOff>
          <xdr:row>234</xdr:row>
          <xdr:rowOff>228600</xdr:rowOff>
        </xdr:to>
        <xdr:sp macro="" textlink="">
          <xdr:nvSpPr>
            <xdr:cNvPr id="51202" name="Check Box 2"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297</xdr:row>
          <xdr:rowOff>9525</xdr:rowOff>
        </xdr:from>
        <xdr:to>
          <xdr:col>3</xdr:col>
          <xdr:colOff>104775</xdr:colOff>
          <xdr:row>297</xdr:row>
          <xdr:rowOff>228600</xdr:rowOff>
        </xdr:to>
        <xdr:sp macro="" textlink="">
          <xdr:nvSpPr>
            <xdr:cNvPr id="51203" name="Check Box 3"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392</xdr:row>
          <xdr:rowOff>9525</xdr:rowOff>
        </xdr:from>
        <xdr:to>
          <xdr:col>3</xdr:col>
          <xdr:colOff>104775</xdr:colOff>
          <xdr:row>392</xdr:row>
          <xdr:rowOff>228600</xdr:rowOff>
        </xdr:to>
        <xdr:sp macro="" textlink="">
          <xdr:nvSpPr>
            <xdr:cNvPr id="51204" name="Check Box 4"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496</xdr:row>
          <xdr:rowOff>9525</xdr:rowOff>
        </xdr:from>
        <xdr:to>
          <xdr:col>3</xdr:col>
          <xdr:colOff>104775</xdr:colOff>
          <xdr:row>496</xdr:row>
          <xdr:rowOff>228600</xdr:rowOff>
        </xdr:to>
        <xdr:sp macro="" textlink="">
          <xdr:nvSpPr>
            <xdr:cNvPr id="51205" name="Check Box 5"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603</xdr:row>
          <xdr:rowOff>9525</xdr:rowOff>
        </xdr:from>
        <xdr:to>
          <xdr:col>3</xdr:col>
          <xdr:colOff>114300</xdr:colOff>
          <xdr:row>603</xdr:row>
          <xdr:rowOff>228600</xdr:rowOff>
        </xdr:to>
        <xdr:sp macro="" textlink="">
          <xdr:nvSpPr>
            <xdr:cNvPr id="51206" name="Check Box 6"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763</xdr:row>
          <xdr:rowOff>9525</xdr:rowOff>
        </xdr:from>
        <xdr:to>
          <xdr:col>3</xdr:col>
          <xdr:colOff>114300</xdr:colOff>
          <xdr:row>763</xdr:row>
          <xdr:rowOff>228600</xdr:rowOff>
        </xdr:to>
        <xdr:sp macro="" textlink="">
          <xdr:nvSpPr>
            <xdr:cNvPr id="51207" name="Check Box 7"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895</xdr:row>
          <xdr:rowOff>9525</xdr:rowOff>
        </xdr:from>
        <xdr:to>
          <xdr:col>3</xdr:col>
          <xdr:colOff>114300</xdr:colOff>
          <xdr:row>895</xdr:row>
          <xdr:rowOff>228600</xdr:rowOff>
        </xdr:to>
        <xdr:sp macro="" textlink="">
          <xdr:nvSpPr>
            <xdr:cNvPr id="51208" name="Check Box 8"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1087</xdr:row>
          <xdr:rowOff>9525</xdr:rowOff>
        </xdr:from>
        <xdr:to>
          <xdr:col>3</xdr:col>
          <xdr:colOff>114300</xdr:colOff>
          <xdr:row>1087</xdr:row>
          <xdr:rowOff>228600</xdr:rowOff>
        </xdr:to>
        <xdr:sp macro="" textlink="">
          <xdr:nvSpPr>
            <xdr:cNvPr id="51210" name="Check Box 10"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90</xdr:row>
      <xdr:rowOff>19049</xdr:rowOff>
    </xdr:from>
    <xdr:to>
      <xdr:col>0</xdr:col>
      <xdr:colOff>561975</xdr:colOff>
      <xdr:row>92</xdr:row>
      <xdr:rowOff>76198</xdr:rowOff>
    </xdr:to>
    <xdr:sp macro="" textlink="">
      <xdr:nvSpPr>
        <xdr:cNvPr id="14" name="Nach rechts gekrümmter Pfeil 13">
          <a:extLst>
            <a:ext uri="{FF2B5EF4-FFF2-40B4-BE49-F238E27FC236}">
              <a16:creationId xmlns:a16="http://schemas.microsoft.com/office/drawing/2014/main" id="{00000000-0008-0000-0900-00000E000000}"/>
            </a:ext>
          </a:extLst>
        </xdr:cNvPr>
        <xdr:cNvSpPr/>
      </xdr:nvSpPr>
      <xdr:spPr>
        <a:xfrm>
          <a:off x="76200" y="14701207"/>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220</xdr:row>
      <xdr:rowOff>19049</xdr:rowOff>
    </xdr:from>
    <xdr:to>
      <xdr:col>0</xdr:col>
      <xdr:colOff>561975</xdr:colOff>
      <xdr:row>222</xdr:row>
      <xdr:rowOff>76198</xdr:rowOff>
    </xdr:to>
    <xdr:sp macro="" textlink="">
      <xdr:nvSpPr>
        <xdr:cNvPr id="15" name="Nach rechts gekrümmter Pfeil 14">
          <a:extLst>
            <a:ext uri="{FF2B5EF4-FFF2-40B4-BE49-F238E27FC236}">
              <a16:creationId xmlns:a16="http://schemas.microsoft.com/office/drawing/2014/main" id="{00000000-0008-0000-0900-00000F000000}"/>
            </a:ext>
          </a:extLst>
        </xdr:cNvPr>
        <xdr:cNvSpPr/>
      </xdr:nvSpPr>
      <xdr:spPr>
        <a:xfrm>
          <a:off x="76200" y="43685962"/>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288</xdr:row>
      <xdr:rowOff>19049</xdr:rowOff>
    </xdr:from>
    <xdr:to>
      <xdr:col>0</xdr:col>
      <xdr:colOff>561975</xdr:colOff>
      <xdr:row>290</xdr:row>
      <xdr:rowOff>0</xdr:rowOff>
    </xdr:to>
    <xdr:sp macro="" textlink="">
      <xdr:nvSpPr>
        <xdr:cNvPr id="16" name="Nach rechts gekrümmter Pfeil 15">
          <a:extLst>
            <a:ext uri="{FF2B5EF4-FFF2-40B4-BE49-F238E27FC236}">
              <a16:creationId xmlns:a16="http://schemas.microsoft.com/office/drawing/2014/main" id="{00000000-0008-0000-0900-000010000000}"/>
            </a:ext>
          </a:extLst>
        </xdr:cNvPr>
        <xdr:cNvSpPr/>
      </xdr:nvSpPr>
      <xdr:spPr>
        <a:xfrm>
          <a:off x="76200" y="6171517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379</xdr:row>
      <xdr:rowOff>19049</xdr:rowOff>
    </xdr:from>
    <xdr:to>
      <xdr:col>0</xdr:col>
      <xdr:colOff>561975</xdr:colOff>
      <xdr:row>381</xdr:row>
      <xdr:rowOff>76198</xdr:rowOff>
    </xdr:to>
    <xdr:sp macro="" textlink="">
      <xdr:nvSpPr>
        <xdr:cNvPr id="17" name="Nach rechts gekrümmter Pfeil 16">
          <a:extLst>
            <a:ext uri="{FF2B5EF4-FFF2-40B4-BE49-F238E27FC236}">
              <a16:creationId xmlns:a16="http://schemas.microsoft.com/office/drawing/2014/main" id="{00000000-0008-0000-0900-000011000000}"/>
            </a:ext>
          </a:extLst>
        </xdr:cNvPr>
        <xdr:cNvSpPr/>
      </xdr:nvSpPr>
      <xdr:spPr>
        <a:xfrm>
          <a:off x="76200" y="76078151"/>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485</xdr:row>
      <xdr:rowOff>19049</xdr:rowOff>
    </xdr:from>
    <xdr:to>
      <xdr:col>0</xdr:col>
      <xdr:colOff>561975</xdr:colOff>
      <xdr:row>487</xdr:row>
      <xdr:rowOff>0</xdr:rowOff>
    </xdr:to>
    <xdr:sp macro="" textlink="">
      <xdr:nvSpPr>
        <xdr:cNvPr id="18" name="Nach rechts gekrümmter Pfeil 17">
          <a:extLst>
            <a:ext uri="{FF2B5EF4-FFF2-40B4-BE49-F238E27FC236}">
              <a16:creationId xmlns:a16="http://schemas.microsoft.com/office/drawing/2014/main" id="{00000000-0008-0000-0900-000012000000}"/>
            </a:ext>
          </a:extLst>
        </xdr:cNvPr>
        <xdr:cNvSpPr/>
      </xdr:nvSpPr>
      <xdr:spPr>
        <a:xfrm>
          <a:off x="76200" y="86774906"/>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589</xdr:row>
      <xdr:rowOff>19049</xdr:rowOff>
    </xdr:from>
    <xdr:to>
      <xdr:col>0</xdr:col>
      <xdr:colOff>561975</xdr:colOff>
      <xdr:row>591</xdr:row>
      <xdr:rowOff>0</xdr:rowOff>
    </xdr:to>
    <xdr:sp macro="" textlink="">
      <xdr:nvSpPr>
        <xdr:cNvPr id="19" name="Nach rechts gekrümmter Pfeil 18">
          <a:extLst>
            <a:ext uri="{FF2B5EF4-FFF2-40B4-BE49-F238E27FC236}">
              <a16:creationId xmlns:a16="http://schemas.microsoft.com/office/drawing/2014/main" id="{00000000-0008-0000-0900-000013000000}"/>
            </a:ext>
          </a:extLst>
        </xdr:cNvPr>
        <xdr:cNvSpPr/>
      </xdr:nvSpPr>
      <xdr:spPr>
        <a:xfrm>
          <a:off x="76200" y="9553071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752</xdr:row>
      <xdr:rowOff>19049</xdr:rowOff>
    </xdr:from>
    <xdr:to>
      <xdr:col>0</xdr:col>
      <xdr:colOff>561975</xdr:colOff>
      <xdr:row>754</xdr:row>
      <xdr:rowOff>0</xdr:rowOff>
    </xdr:to>
    <xdr:sp macro="" textlink="">
      <xdr:nvSpPr>
        <xdr:cNvPr id="20" name="Nach rechts gekrümmter Pfeil 19">
          <a:extLst>
            <a:ext uri="{FF2B5EF4-FFF2-40B4-BE49-F238E27FC236}">
              <a16:creationId xmlns:a16="http://schemas.microsoft.com/office/drawing/2014/main" id="{00000000-0008-0000-0900-000014000000}"/>
            </a:ext>
          </a:extLst>
        </xdr:cNvPr>
        <xdr:cNvSpPr/>
      </xdr:nvSpPr>
      <xdr:spPr>
        <a:xfrm>
          <a:off x="76200" y="10946237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883</xdr:row>
      <xdr:rowOff>19049</xdr:rowOff>
    </xdr:from>
    <xdr:to>
      <xdr:col>0</xdr:col>
      <xdr:colOff>561975</xdr:colOff>
      <xdr:row>885</xdr:row>
      <xdr:rowOff>0</xdr:rowOff>
    </xdr:to>
    <xdr:sp macro="" textlink="">
      <xdr:nvSpPr>
        <xdr:cNvPr id="21" name="Nach rechts gekrümmter Pfeil 20">
          <a:extLst>
            <a:ext uri="{FF2B5EF4-FFF2-40B4-BE49-F238E27FC236}">
              <a16:creationId xmlns:a16="http://schemas.microsoft.com/office/drawing/2014/main" id="{00000000-0008-0000-0900-000015000000}"/>
            </a:ext>
          </a:extLst>
        </xdr:cNvPr>
        <xdr:cNvSpPr/>
      </xdr:nvSpPr>
      <xdr:spPr>
        <a:xfrm>
          <a:off x="76200" y="120374792"/>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1081</xdr:row>
      <xdr:rowOff>19049</xdr:rowOff>
    </xdr:from>
    <xdr:to>
      <xdr:col>0</xdr:col>
      <xdr:colOff>561975</xdr:colOff>
      <xdr:row>1083</xdr:row>
      <xdr:rowOff>0</xdr:rowOff>
    </xdr:to>
    <xdr:sp macro="" textlink="">
      <xdr:nvSpPr>
        <xdr:cNvPr id="23" name="Nach rechts gekrümmter Pfeil 22">
          <a:extLst>
            <a:ext uri="{FF2B5EF4-FFF2-40B4-BE49-F238E27FC236}">
              <a16:creationId xmlns:a16="http://schemas.microsoft.com/office/drawing/2014/main" id="{00000000-0008-0000-0900-000017000000}"/>
            </a:ext>
          </a:extLst>
        </xdr:cNvPr>
        <xdr:cNvSpPr/>
      </xdr:nvSpPr>
      <xdr:spPr>
        <a:xfrm>
          <a:off x="76200" y="137455094"/>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490</xdr:row>
          <xdr:rowOff>180975</xdr:rowOff>
        </xdr:from>
        <xdr:to>
          <xdr:col>5</xdr:col>
          <xdr:colOff>685800</xdr:colOff>
          <xdr:row>492</xdr:row>
          <xdr:rowOff>0</xdr:rowOff>
        </xdr:to>
        <xdr:sp macro="" textlink="">
          <xdr:nvSpPr>
            <xdr:cNvPr id="51212" name="Group Box 12" hidden="1">
              <a:extLst>
                <a:ext uri="{63B3BB69-23CF-44E3-9099-C40C66FF867C}">
                  <a14:compatExt spid="_x0000_s51212"/>
                </a:ext>
                <a:ext uri="{FF2B5EF4-FFF2-40B4-BE49-F238E27FC236}">
                  <a16:creationId xmlns:a16="http://schemas.microsoft.com/office/drawing/2014/main" id="{00000000-0008-0000-0900-00000C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491</xdr:row>
          <xdr:rowOff>200025</xdr:rowOff>
        </xdr:from>
        <xdr:to>
          <xdr:col>5</xdr:col>
          <xdr:colOff>685800</xdr:colOff>
          <xdr:row>493</xdr:row>
          <xdr:rowOff>19050</xdr:rowOff>
        </xdr:to>
        <xdr:sp macro="" textlink="">
          <xdr:nvSpPr>
            <xdr:cNvPr id="51213" name="Group Box 13" hidden="1">
              <a:extLst>
                <a:ext uri="{63B3BB69-23CF-44E3-9099-C40C66FF867C}">
                  <a14:compatExt spid="_x0000_s51213"/>
                </a:ext>
                <a:ext uri="{FF2B5EF4-FFF2-40B4-BE49-F238E27FC236}">
                  <a16:creationId xmlns:a16="http://schemas.microsoft.com/office/drawing/2014/main" id="{00000000-0008-0000-0900-00000D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492</xdr:row>
          <xdr:rowOff>200025</xdr:rowOff>
        </xdr:from>
        <xdr:to>
          <xdr:col>5</xdr:col>
          <xdr:colOff>685800</xdr:colOff>
          <xdr:row>494</xdr:row>
          <xdr:rowOff>19050</xdr:rowOff>
        </xdr:to>
        <xdr:sp macro="" textlink="">
          <xdr:nvSpPr>
            <xdr:cNvPr id="51214" name="Group Box 14" hidden="1">
              <a:extLst>
                <a:ext uri="{63B3BB69-23CF-44E3-9099-C40C66FF867C}">
                  <a14:compatExt spid="_x0000_s51214"/>
                </a:ext>
                <a:ext uri="{FF2B5EF4-FFF2-40B4-BE49-F238E27FC236}">
                  <a16:creationId xmlns:a16="http://schemas.microsoft.com/office/drawing/2014/main" id="{00000000-0008-0000-0900-00000E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593</xdr:row>
          <xdr:rowOff>171450</xdr:rowOff>
        </xdr:from>
        <xdr:to>
          <xdr:col>6</xdr:col>
          <xdr:colOff>0</xdr:colOff>
          <xdr:row>594</xdr:row>
          <xdr:rowOff>200025</xdr:rowOff>
        </xdr:to>
        <xdr:sp macro="" textlink="">
          <xdr:nvSpPr>
            <xdr:cNvPr id="51215" name="Group Box 15" hidden="1">
              <a:extLst>
                <a:ext uri="{63B3BB69-23CF-44E3-9099-C40C66FF867C}">
                  <a14:compatExt spid="_x0000_s51215"/>
                </a:ext>
                <a:ext uri="{FF2B5EF4-FFF2-40B4-BE49-F238E27FC236}">
                  <a16:creationId xmlns:a16="http://schemas.microsoft.com/office/drawing/2014/main" id="{00000000-0008-0000-0900-00000F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594</xdr:row>
          <xdr:rowOff>200025</xdr:rowOff>
        </xdr:from>
        <xdr:to>
          <xdr:col>6</xdr:col>
          <xdr:colOff>9525</xdr:colOff>
          <xdr:row>596</xdr:row>
          <xdr:rowOff>28575</xdr:rowOff>
        </xdr:to>
        <xdr:sp macro="" textlink="">
          <xdr:nvSpPr>
            <xdr:cNvPr id="51216" name="Group Box 16" hidden="1">
              <a:extLst>
                <a:ext uri="{63B3BB69-23CF-44E3-9099-C40C66FF867C}">
                  <a14:compatExt spid="_x0000_s51216"/>
                </a:ext>
                <a:ext uri="{FF2B5EF4-FFF2-40B4-BE49-F238E27FC236}">
                  <a16:creationId xmlns:a16="http://schemas.microsoft.com/office/drawing/2014/main" id="{00000000-0008-0000-0900-000010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596</xdr:row>
          <xdr:rowOff>0</xdr:rowOff>
        </xdr:from>
        <xdr:to>
          <xdr:col>6</xdr:col>
          <xdr:colOff>0</xdr:colOff>
          <xdr:row>597</xdr:row>
          <xdr:rowOff>76200</xdr:rowOff>
        </xdr:to>
        <xdr:sp macro="" textlink="">
          <xdr:nvSpPr>
            <xdr:cNvPr id="51217" name="Group Box 17" hidden="1">
              <a:extLst>
                <a:ext uri="{63B3BB69-23CF-44E3-9099-C40C66FF867C}">
                  <a14:compatExt spid="_x0000_s51217"/>
                </a:ext>
                <a:ext uri="{FF2B5EF4-FFF2-40B4-BE49-F238E27FC236}">
                  <a16:creationId xmlns:a16="http://schemas.microsoft.com/office/drawing/2014/main" id="{00000000-0008-0000-0900-000011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887</xdr:row>
          <xdr:rowOff>171450</xdr:rowOff>
        </xdr:from>
        <xdr:to>
          <xdr:col>6</xdr:col>
          <xdr:colOff>0</xdr:colOff>
          <xdr:row>888</xdr:row>
          <xdr:rowOff>200025</xdr:rowOff>
        </xdr:to>
        <xdr:sp macro="" textlink="">
          <xdr:nvSpPr>
            <xdr:cNvPr id="51218" name="Group Box 18" hidden="1">
              <a:extLst>
                <a:ext uri="{63B3BB69-23CF-44E3-9099-C40C66FF867C}">
                  <a14:compatExt spid="_x0000_s51218"/>
                </a:ext>
                <a:ext uri="{FF2B5EF4-FFF2-40B4-BE49-F238E27FC236}">
                  <a16:creationId xmlns:a16="http://schemas.microsoft.com/office/drawing/2014/main" id="{00000000-0008-0000-0900-000012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889</xdr:row>
          <xdr:rowOff>200025</xdr:rowOff>
        </xdr:from>
        <xdr:to>
          <xdr:col>6</xdr:col>
          <xdr:colOff>9525</xdr:colOff>
          <xdr:row>892</xdr:row>
          <xdr:rowOff>28575</xdr:rowOff>
        </xdr:to>
        <xdr:sp macro="" textlink="">
          <xdr:nvSpPr>
            <xdr:cNvPr id="51219" name="Group Box 19" hidden="1">
              <a:extLst>
                <a:ext uri="{63B3BB69-23CF-44E3-9099-C40C66FF867C}">
                  <a14:compatExt spid="_x0000_s51219"/>
                </a:ext>
                <a:ext uri="{FF2B5EF4-FFF2-40B4-BE49-F238E27FC236}">
                  <a16:creationId xmlns:a16="http://schemas.microsoft.com/office/drawing/2014/main" id="{00000000-0008-0000-0900-000013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892</xdr:row>
          <xdr:rowOff>0</xdr:rowOff>
        </xdr:from>
        <xdr:to>
          <xdr:col>6</xdr:col>
          <xdr:colOff>0</xdr:colOff>
          <xdr:row>893</xdr:row>
          <xdr:rowOff>76200</xdr:rowOff>
        </xdr:to>
        <xdr:sp macro="" textlink="">
          <xdr:nvSpPr>
            <xdr:cNvPr id="51220" name="Group Box 20" hidden="1">
              <a:extLst>
                <a:ext uri="{63B3BB69-23CF-44E3-9099-C40C66FF867C}">
                  <a14:compatExt spid="_x0000_s51220"/>
                </a:ext>
                <a:ext uri="{FF2B5EF4-FFF2-40B4-BE49-F238E27FC236}">
                  <a16:creationId xmlns:a16="http://schemas.microsoft.com/office/drawing/2014/main" id="{00000000-0008-0000-0900-000014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94891</xdr:colOff>
      <xdr:row>887</xdr:row>
      <xdr:rowOff>172528</xdr:rowOff>
    </xdr:from>
    <xdr:to>
      <xdr:col>6</xdr:col>
      <xdr:colOff>719</xdr:colOff>
      <xdr:row>888</xdr:row>
      <xdr:rowOff>198409</xdr:rowOff>
    </xdr:to>
    <xdr:sp macro="" textlink="">
      <xdr:nvSpPr>
        <xdr:cNvPr id="3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900-000022000000}"/>
            </a:ext>
          </a:extLst>
        </xdr:cNvPr>
        <xdr:cNvSpPr/>
      </xdr:nvSpPr>
      <xdr:spPr>
        <a:xfrm>
          <a:off x="3183148" y="121390913"/>
          <a:ext cx="1371599" cy="241541"/>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890</xdr:row>
          <xdr:rowOff>0</xdr:rowOff>
        </xdr:from>
        <xdr:to>
          <xdr:col>6</xdr:col>
          <xdr:colOff>0</xdr:colOff>
          <xdr:row>892</xdr:row>
          <xdr:rowOff>28575</xdr:rowOff>
        </xdr:to>
        <xdr:sp macro="" textlink="">
          <xdr:nvSpPr>
            <xdr:cNvPr id="51221" name="Group Box 21" hidden="1">
              <a:extLst>
                <a:ext uri="{63B3BB69-23CF-44E3-9099-C40C66FF867C}">
                  <a14:compatExt spid="_x0000_s51221"/>
                </a:ext>
                <a:ext uri="{FF2B5EF4-FFF2-40B4-BE49-F238E27FC236}">
                  <a16:creationId xmlns:a16="http://schemas.microsoft.com/office/drawing/2014/main" id="{00000000-0008-0000-0900-000015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86264</xdr:colOff>
      <xdr:row>892</xdr:row>
      <xdr:rowOff>0</xdr:rowOff>
    </xdr:from>
    <xdr:to>
      <xdr:col>6</xdr:col>
      <xdr:colOff>1617</xdr:colOff>
      <xdr:row>893</xdr:row>
      <xdr:rowOff>155274</xdr:rowOff>
    </xdr:to>
    <xdr:sp macro="" textlink="">
      <xdr:nvSpPr>
        <xdr:cNvPr id="36"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900-000024000000}"/>
            </a:ext>
          </a:extLst>
        </xdr:cNvPr>
        <xdr:cNvSpPr/>
      </xdr:nvSpPr>
      <xdr:spPr>
        <a:xfrm>
          <a:off x="3174521" y="121882621"/>
          <a:ext cx="1371599" cy="370934"/>
        </a:xfrm>
        <a:prstGeom prst="rect">
          <a:avLst/>
        </a:prstGeom>
      </xdr:spPr>
    </xdr:sp>
    <xdr:clientData/>
  </xdr:twoCellAnchor>
  <xdr:twoCellAnchor editAs="oneCell">
    <xdr:from>
      <xdr:col>1</xdr:col>
      <xdr:colOff>17254</xdr:colOff>
      <xdr:row>77</xdr:row>
      <xdr:rowOff>9291</xdr:rowOff>
    </xdr:from>
    <xdr:to>
      <xdr:col>11</xdr:col>
      <xdr:colOff>163903</xdr:colOff>
      <xdr:row>86</xdr:row>
      <xdr:rowOff>183155</xdr:rowOff>
    </xdr:to>
    <xdr:pic>
      <xdr:nvPicPr>
        <xdr:cNvPr id="12" name="Grafik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3"/>
        <a:stretch>
          <a:fillRect/>
        </a:stretch>
      </xdr:blipFill>
      <xdr:spPr>
        <a:xfrm>
          <a:off x="646982" y="13397487"/>
          <a:ext cx="6607834" cy="211480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47625</xdr:colOff>
          <xdr:row>96</xdr:row>
          <xdr:rowOff>0</xdr:rowOff>
        </xdr:from>
        <xdr:to>
          <xdr:col>6</xdr:col>
          <xdr:colOff>0</xdr:colOff>
          <xdr:row>96</xdr:row>
          <xdr:rowOff>295275</xdr:rowOff>
        </xdr:to>
        <xdr:sp macro="" textlink="">
          <xdr:nvSpPr>
            <xdr:cNvPr id="51222" name="Group Box 22" hidden="1">
              <a:extLst>
                <a:ext uri="{63B3BB69-23CF-44E3-9099-C40C66FF867C}">
                  <a14:compatExt spid="_x0000_s51222"/>
                </a:ext>
                <a:ext uri="{FF2B5EF4-FFF2-40B4-BE49-F238E27FC236}">
                  <a16:creationId xmlns:a16="http://schemas.microsoft.com/office/drawing/2014/main" id="{00000000-0008-0000-0900-000016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96</xdr:row>
      <xdr:rowOff>17255</xdr:rowOff>
    </xdr:from>
    <xdr:ext cx="1371599" cy="370934"/>
    <xdr:sp macro="" textlink="">
      <xdr:nvSpPr>
        <xdr:cNvPr id="50"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900-000032000000}"/>
            </a:ext>
          </a:extLst>
        </xdr:cNvPr>
        <xdr:cNvSpPr/>
      </xdr:nvSpPr>
      <xdr:spPr>
        <a:xfrm>
          <a:off x="3174521" y="209966946"/>
          <a:ext cx="1371599" cy="370934"/>
        </a:xfrm>
        <a:prstGeom prst="rect">
          <a:avLst/>
        </a:prstGeom>
      </xdr:spPr>
    </xdr:sp>
    <xdr:clientData/>
  </xdr:oneCellAnchor>
  <xdr:twoCellAnchor>
    <xdr:from>
      <xdr:col>1</xdr:col>
      <xdr:colOff>897146</xdr:colOff>
      <xdr:row>96</xdr:row>
      <xdr:rowOff>362306</xdr:rowOff>
    </xdr:from>
    <xdr:to>
      <xdr:col>3</xdr:col>
      <xdr:colOff>552089</xdr:colOff>
      <xdr:row>97</xdr:row>
      <xdr:rowOff>112139</xdr:rowOff>
    </xdr:to>
    <xdr:sp macro="" textlink="">
      <xdr:nvSpPr>
        <xdr:cNvPr id="51" name="Abgerundetes Rechteck 50">
          <a:hlinkClick xmlns:r="http://schemas.openxmlformats.org/officeDocument/2006/relationships" r:id="rId4" tooltip="Lösung zu Übung 8.1"/>
          <a:extLst>
            <a:ext uri="{FF2B5EF4-FFF2-40B4-BE49-F238E27FC236}">
              <a16:creationId xmlns:a16="http://schemas.microsoft.com/office/drawing/2014/main" id="{00000000-0008-0000-0900-000033000000}"/>
            </a:ext>
          </a:extLst>
        </xdr:cNvPr>
        <xdr:cNvSpPr/>
      </xdr:nvSpPr>
      <xdr:spPr>
        <a:xfrm>
          <a:off x="1526874" y="18546789"/>
          <a:ext cx="1371600" cy="258792"/>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editAs="oneCell">
    <xdr:from>
      <xdr:col>2</xdr:col>
      <xdr:colOff>138023</xdr:colOff>
      <xdr:row>110</xdr:row>
      <xdr:rowOff>94894</xdr:rowOff>
    </xdr:from>
    <xdr:to>
      <xdr:col>5</xdr:col>
      <xdr:colOff>336431</xdr:colOff>
      <xdr:row>114</xdr:row>
      <xdr:rowOff>80327</xdr:rowOff>
    </xdr:to>
    <xdr:pic>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5"/>
        <a:stretch>
          <a:fillRect/>
        </a:stretch>
      </xdr:blipFill>
      <xdr:spPr>
        <a:xfrm>
          <a:off x="1742536" y="21721317"/>
          <a:ext cx="2424023" cy="84807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138023</xdr:colOff>
      <xdr:row>120</xdr:row>
      <xdr:rowOff>86259</xdr:rowOff>
    </xdr:from>
    <xdr:to>
      <xdr:col>5</xdr:col>
      <xdr:colOff>370935</xdr:colOff>
      <xdr:row>124</xdr:row>
      <xdr:rowOff>92931</xdr:rowOff>
    </xdr:to>
    <xdr:pic>
      <xdr:nvPicPr>
        <xdr:cNvPr id="11" name="Grafik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6"/>
        <a:stretch>
          <a:fillRect/>
        </a:stretch>
      </xdr:blipFill>
      <xdr:spPr>
        <a:xfrm>
          <a:off x="1742536" y="23869285"/>
          <a:ext cx="2458527" cy="86931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534838</xdr:colOff>
      <xdr:row>146</xdr:row>
      <xdr:rowOff>27832</xdr:rowOff>
    </xdr:from>
    <xdr:to>
      <xdr:col>5</xdr:col>
      <xdr:colOff>34506</xdr:colOff>
      <xdr:row>149</xdr:row>
      <xdr:rowOff>189465</xdr:rowOff>
    </xdr:to>
    <xdr:pic>
      <xdr:nvPicPr>
        <xdr:cNvPr id="24" name="Grafik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7"/>
        <a:stretch>
          <a:fillRect/>
        </a:stretch>
      </xdr:blipFill>
      <xdr:spPr>
        <a:xfrm>
          <a:off x="1164566" y="29418028"/>
          <a:ext cx="2700068" cy="80861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0</xdr:colOff>
      <xdr:row>176</xdr:row>
      <xdr:rowOff>4703</xdr:rowOff>
    </xdr:from>
    <xdr:to>
      <xdr:col>5</xdr:col>
      <xdr:colOff>457200</xdr:colOff>
      <xdr:row>179</xdr:row>
      <xdr:rowOff>213548</xdr:rowOff>
    </xdr:to>
    <xdr:pic>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a:ext>
          </a:extLst>
        </a:blip>
        <a:srcRect t="6413" r="12760"/>
        <a:stretch/>
      </xdr:blipFill>
      <xdr:spPr>
        <a:xfrm>
          <a:off x="1604513" y="34786409"/>
          <a:ext cx="2682815" cy="85582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0</xdr:colOff>
      <xdr:row>181</xdr:row>
      <xdr:rowOff>0</xdr:rowOff>
    </xdr:from>
    <xdr:to>
      <xdr:col>4</xdr:col>
      <xdr:colOff>70259</xdr:colOff>
      <xdr:row>185</xdr:row>
      <xdr:rowOff>112142</xdr:rowOff>
    </xdr:to>
    <xdr:pic>
      <xdr:nvPicPr>
        <xdr:cNvPr id="26" name="Grafik 25">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9"/>
        <a:stretch>
          <a:fillRect/>
        </a:stretch>
      </xdr:blipFill>
      <xdr:spPr>
        <a:xfrm>
          <a:off x="1604513" y="35860008"/>
          <a:ext cx="1554003" cy="97478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25879</xdr:colOff>
      <xdr:row>186</xdr:row>
      <xdr:rowOff>69012</xdr:rowOff>
    </xdr:from>
    <xdr:to>
      <xdr:col>5</xdr:col>
      <xdr:colOff>483079</xdr:colOff>
      <xdr:row>190</xdr:row>
      <xdr:rowOff>76253</xdr:rowOff>
    </xdr:to>
    <xdr:pic>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10"/>
        <a:stretch>
          <a:fillRect/>
        </a:stretch>
      </xdr:blipFill>
      <xdr:spPr>
        <a:xfrm>
          <a:off x="1630392" y="37007321"/>
          <a:ext cx="2682815" cy="86988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0</xdr:colOff>
      <xdr:row>194</xdr:row>
      <xdr:rowOff>0</xdr:rowOff>
    </xdr:from>
    <xdr:to>
      <xdr:col>5</xdr:col>
      <xdr:colOff>500332</xdr:colOff>
      <xdr:row>198</xdr:row>
      <xdr:rowOff>1683</xdr:rowOff>
    </xdr:to>
    <xdr:pic>
      <xdr:nvPicPr>
        <xdr:cNvPr id="28" name="Grafik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11"/>
        <a:stretch>
          <a:fillRect/>
        </a:stretch>
      </xdr:blipFill>
      <xdr:spPr>
        <a:xfrm>
          <a:off x="1604513" y="38663592"/>
          <a:ext cx="2725947" cy="86432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1</xdr:col>
      <xdr:colOff>17253</xdr:colOff>
      <xdr:row>157</xdr:row>
      <xdr:rowOff>77638</xdr:rowOff>
    </xdr:from>
    <xdr:to>
      <xdr:col>3</xdr:col>
      <xdr:colOff>60385</xdr:colOff>
      <xdr:row>162</xdr:row>
      <xdr:rowOff>138023</xdr:rowOff>
    </xdr:to>
    <xdr:grpSp>
      <xdr:nvGrpSpPr>
        <xdr:cNvPr id="62" name="Gruppieren 61">
          <a:extLst>
            <a:ext uri="{FF2B5EF4-FFF2-40B4-BE49-F238E27FC236}">
              <a16:creationId xmlns:a16="http://schemas.microsoft.com/office/drawing/2014/main" id="{00000000-0008-0000-0900-00003E000000}"/>
            </a:ext>
          </a:extLst>
        </xdr:cNvPr>
        <xdr:cNvGrpSpPr/>
      </xdr:nvGrpSpPr>
      <xdr:grpSpPr>
        <a:xfrm>
          <a:off x="626853" y="32500738"/>
          <a:ext cx="1700482" cy="1155760"/>
          <a:chOff x="3795623" y="181155"/>
          <a:chExt cx="2057143" cy="1323810"/>
        </a:xfrm>
      </xdr:grpSpPr>
      <xdr:pic>
        <xdr:nvPicPr>
          <xdr:cNvPr id="63" name="Grafik 62">
            <a:extLst>
              <a:ext uri="{FF2B5EF4-FFF2-40B4-BE49-F238E27FC236}">
                <a16:creationId xmlns:a16="http://schemas.microsoft.com/office/drawing/2014/main" id="{00000000-0008-0000-0900-00003F000000}"/>
              </a:ext>
            </a:extLst>
          </xdr:cNvPr>
          <xdr:cNvPicPr>
            <a:picLocks noChangeAspect="1"/>
          </xdr:cNvPicPr>
        </xdr:nvPicPr>
        <xdr:blipFill>
          <a:blip xmlns:r="http://schemas.openxmlformats.org/officeDocument/2006/relationships" r:embed="rId12"/>
          <a:stretch>
            <a:fillRect/>
          </a:stretch>
        </xdr:blipFill>
        <xdr:spPr>
          <a:xfrm>
            <a:off x="3795623" y="181155"/>
            <a:ext cx="2057143" cy="132381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sp macro="" textlink="">
        <xdr:nvSpPr>
          <xdr:cNvPr id="64" name="Rechteck 63">
            <a:extLst>
              <a:ext uri="{FF2B5EF4-FFF2-40B4-BE49-F238E27FC236}">
                <a16:creationId xmlns:a16="http://schemas.microsoft.com/office/drawing/2014/main" id="{00000000-0008-0000-0900-000040000000}"/>
              </a:ext>
            </a:extLst>
          </xdr:cNvPr>
          <xdr:cNvSpPr/>
        </xdr:nvSpPr>
        <xdr:spPr>
          <a:xfrm>
            <a:off x="3795623" y="474454"/>
            <a:ext cx="1975449" cy="2242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xdr:from>
      <xdr:col>1</xdr:col>
      <xdr:colOff>1</xdr:colOff>
      <xdr:row>167</xdr:row>
      <xdr:rowOff>43130</xdr:rowOff>
    </xdr:from>
    <xdr:to>
      <xdr:col>3</xdr:col>
      <xdr:colOff>103518</xdr:colOff>
      <xdr:row>172</xdr:row>
      <xdr:rowOff>136144</xdr:rowOff>
    </xdr:to>
    <xdr:grpSp>
      <xdr:nvGrpSpPr>
        <xdr:cNvPr id="66" name="Gruppieren 65">
          <a:extLst>
            <a:ext uri="{FF2B5EF4-FFF2-40B4-BE49-F238E27FC236}">
              <a16:creationId xmlns:a16="http://schemas.microsoft.com/office/drawing/2014/main" id="{00000000-0008-0000-0900-000042000000}"/>
            </a:ext>
          </a:extLst>
        </xdr:cNvPr>
        <xdr:cNvGrpSpPr/>
      </xdr:nvGrpSpPr>
      <xdr:grpSpPr>
        <a:xfrm>
          <a:off x="609601" y="34656980"/>
          <a:ext cx="1760867" cy="1188389"/>
          <a:chOff x="6072996" y="181155"/>
          <a:chExt cx="2057143" cy="1323810"/>
        </a:xfrm>
      </xdr:grpSpPr>
      <xdr:pic>
        <xdr:nvPicPr>
          <xdr:cNvPr id="67" name="Grafik 66">
            <a:extLst>
              <a:ext uri="{FF2B5EF4-FFF2-40B4-BE49-F238E27FC236}">
                <a16:creationId xmlns:a16="http://schemas.microsoft.com/office/drawing/2014/main" id="{00000000-0008-0000-0900-000043000000}"/>
              </a:ext>
            </a:extLst>
          </xdr:cNvPr>
          <xdr:cNvPicPr>
            <a:picLocks noChangeAspect="1"/>
          </xdr:cNvPicPr>
        </xdr:nvPicPr>
        <xdr:blipFill>
          <a:blip xmlns:r="http://schemas.openxmlformats.org/officeDocument/2006/relationships" r:embed="rId12"/>
          <a:stretch>
            <a:fillRect/>
          </a:stretch>
        </xdr:blipFill>
        <xdr:spPr>
          <a:xfrm>
            <a:off x="6072996" y="181155"/>
            <a:ext cx="2057143" cy="132381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sp macro="" textlink="">
        <xdr:nvSpPr>
          <xdr:cNvPr id="68" name="Rechteck 67">
            <a:extLst>
              <a:ext uri="{FF2B5EF4-FFF2-40B4-BE49-F238E27FC236}">
                <a16:creationId xmlns:a16="http://schemas.microsoft.com/office/drawing/2014/main" id="{00000000-0008-0000-0900-000044000000}"/>
              </a:ext>
            </a:extLst>
          </xdr:cNvPr>
          <xdr:cNvSpPr/>
        </xdr:nvSpPr>
        <xdr:spPr>
          <a:xfrm>
            <a:off x="6072996" y="715994"/>
            <a:ext cx="1975449" cy="2242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xdr:from>
      <xdr:col>1</xdr:col>
      <xdr:colOff>1</xdr:colOff>
      <xdr:row>200</xdr:row>
      <xdr:rowOff>43130</xdr:rowOff>
    </xdr:from>
    <xdr:to>
      <xdr:col>3</xdr:col>
      <xdr:colOff>155276</xdr:colOff>
      <xdr:row>205</xdr:row>
      <xdr:rowOff>169452</xdr:rowOff>
    </xdr:to>
    <xdr:grpSp>
      <xdr:nvGrpSpPr>
        <xdr:cNvPr id="69" name="Gruppieren 68">
          <a:extLst>
            <a:ext uri="{FF2B5EF4-FFF2-40B4-BE49-F238E27FC236}">
              <a16:creationId xmlns:a16="http://schemas.microsoft.com/office/drawing/2014/main" id="{00000000-0008-0000-0900-000045000000}"/>
            </a:ext>
          </a:extLst>
        </xdr:cNvPr>
        <xdr:cNvGrpSpPr/>
      </xdr:nvGrpSpPr>
      <xdr:grpSpPr>
        <a:xfrm>
          <a:off x="609601" y="41886455"/>
          <a:ext cx="1812625" cy="1221697"/>
          <a:chOff x="8350370" y="181155"/>
          <a:chExt cx="2057143" cy="1323810"/>
        </a:xfrm>
      </xdr:grpSpPr>
      <xdr:pic>
        <xdr:nvPicPr>
          <xdr:cNvPr id="70" name="Grafik 69">
            <a:extLst>
              <a:ext uri="{FF2B5EF4-FFF2-40B4-BE49-F238E27FC236}">
                <a16:creationId xmlns:a16="http://schemas.microsoft.com/office/drawing/2014/main" id="{00000000-0008-0000-0900-000046000000}"/>
              </a:ext>
            </a:extLst>
          </xdr:cNvPr>
          <xdr:cNvPicPr>
            <a:picLocks noChangeAspect="1"/>
          </xdr:cNvPicPr>
        </xdr:nvPicPr>
        <xdr:blipFill>
          <a:blip xmlns:r="http://schemas.openxmlformats.org/officeDocument/2006/relationships" r:embed="rId12"/>
          <a:stretch>
            <a:fillRect/>
          </a:stretch>
        </xdr:blipFill>
        <xdr:spPr>
          <a:xfrm>
            <a:off x="8350370" y="181155"/>
            <a:ext cx="2057143" cy="132381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sp macro="" textlink="">
        <xdr:nvSpPr>
          <xdr:cNvPr id="71" name="Rechteck 70">
            <a:extLst>
              <a:ext uri="{FF2B5EF4-FFF2-40B4-BE49-F238E27FC236}">
                <a16:creationId xmlns:a16="http://schemas.microsoft.com/office/drawing/2014/main" id="{00000000-0008-0000-0900-000047000000}"/>
              </a:ext>
            </a:extLst>
          </xdr:cNvPr>
          <xdr:cNvSpPr/>
        </xdr:nvSpPr>
        <xdr:spPr>
          <a:xfrm>
            <a:off x="8367622" y="966158"/>
            <a:ext cx="1975449" cy="2242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xdr:from>
      <xdr:col>1</xdr:col>
      <xdr:colOff>1</xdr:colOff>
      <xdr:row>211</xdr:row>
      <xdr:rowOff>34504</xdr:rowOff>
    </xdr:from>
    <xdr:to>
      <xdr:col>3</xdr:col>
      <xdr:colOff>155276</xdr:colOff>
      <xdr:row>216</xdr:row>
      <xdr:rowOff>160825</xdr:rowOff>
    </xdr:to>
    <xdr:grpSp>
      <xdr:nvGrpSpPr>
        <xdr:cNvPr id="72" name="Gruppieren 71">
          <a:extLst>
            <a:ext uri="{FF2B5EF4-FFF2-40B4-BE49-F238E27FC236}">
              <a16:creationId xmlns:a16="http://schemas.microsoft.com/office/drawing/2014/main" id="{00000000-0008-0000-0900-000048000000}"/>
            </a:ext>
          </a:extLst>
        </xdr:cNvPr>
        <xdr:cNvGrpSpPr/>
      </xdr:nvGrpSpPr>
      <xdr:grpSpPr>
        <a:xfrm>
          <a:off x="609601" y="44287654"/>
          <a:ext cx="1812625" cy="1221696"/>
          <a:chOff x="3795623" y="1811547"/>
          <a:chExt cx="2057143" cy="1323810"/>
        </a:xfrm>
      </xdr:grpSpPr>
      <xdr:pic>
        <xdr:nvPicPr>
          <xdr:cNvPr id="73" name="Grafik 72">
            <a:extLst>
              <a:ext uri="{FF2B5EF4-FFF2-40B4-BE49-F238E27FC236}">
                <a16:creationId xmlns:a16="http://schemas.microsoft.com/office/drawing/2014/main" id="{00000000-0008-0000-0900-000049000000}"/>
              </a:ext>
            </a:extLst>
          </xdr:cNvPr>
          <xdr:cNvPicPr>
            <a:picLocks noChangeAspect="1"/>
          </xdr:cNvPicPr>
        </xdr:nvPicPr>
        <xdr:blipFill>
          <a:blip xmlns:r="http://schemas.openxmlformats.org/officeDocument/2006/relationships" r:embed="rId12"/>
          <a:stretch>
            <a:fillRect/>
          </a:stretch>
        </xdr:blipFill>
        <xdr:spPr>
          <a:xfrm>
            <a:off x="3795623" y="1811547"/>
            <a:ext cx="2057143" cy="132381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sp macro="" textlink="">
        <xdr:nvSpPr>
          <xdr:cNvPr id="74" name="Rechteck 73">
            <a:extLst>
              <a:ext uri="{FF2B5EF4-FFF2-40B4-BE49-F238E27FC236}">
                <a16:creationId xmlns:a16="http://schemas.microsoft.com/office/drawing/2014/main" id="{00000000-0008-0000-0900-00004A000000}"/>
              </a:ext>
            </a:extLst>
          </xdr:cNvPr>
          <xdr:cNvSpPr/>
        </xdr:nvSpPr>
        <xdr:spPr>
          <a:xfrm>
            <a:off x="3795623" y="2846717"/>
            <a:ext cx="1975449" cy="2242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xdr:from>
      <xdr:col>2</xdr:col>
      <xdr:colOff>34508</xdr:colOff>
      <xdr:row>230</xdr:row>
      <xdr:rowOff>224288</xdr:rowOff>
    </xdr:from>
    <xdr:to>
      <xdr:col>3</xdr:col>
      <xdr:colOff>664236</xdr:colOff>
      <xdr:row>231</xdr:row>
      <xdr:rowOff>86261</xdr:rowOff>
    </xdr:to>
    <xdr:sp macro="" textlink="">
      <xdr:nvSpPr>
        <xdr:cNvPr id="76" name="Abgerundetes Rechteck 75">
          <a:hlinkClick xmlns:r="http://schemas.openxmlformats.org/officeDocument/2006/relationships" r:id="rId13" tooltip="Lösung zu Übung 8.2"/>
          <a:extLst>
            <a:ext uri="{FF2B5EF4-FFF2-40B4-BE49-F238E27FC236}">
              <a16:creationId xmlns:a16="http://schemas.microsoft.com/office/drawing/2014/main" id="{00000000-0008-0000-0900-00004C000000}"/>
            </a:ext>
          </a:extLst>
        </xdr:cNvPr>
        <xdr:cNvSpPr/>
      </xdr:nvSpPr>
      <xdr:spPr>
        <a:xfrm>
          <a:off x="1639021" y="48661609"/>
          <a:ext cx="1371600" cy="241535"/>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editAs="oneCell">
    <xdr:from>
      <xdr:col>1</xdr:col>
      <xdr:colOff>43132</xdr:colOff>
      <xdr:row>372</xdr:row>
      <xdr:rowOff>34506</xdr:rowOff>
    </xdr:from>
    <xdr:to>
      <xdr:col>3</xdr:col>
      <xdr:colOff>450285</xdr:colOff>
      <xdr:row>377</xdr:row>
      <xdr:rowOff>108585</xdr:rowOff>
    </xdr:to>
    <xdr:pic>
      <xdr:nvPicPr>
        <xdr:cNvPr id="37" name="Grafik 36">
          <a:extLst>
            <a:ext uri="{FF2B5EF4-FFF2-40B4-BE49-F238E27FC236}">
              <a16:creationId xmlns:a16="http://schemas.microsoft.com/office/drawing/2014/main" id="{00000000-0008-0000-0900-000025000000}"/>
            </a:ext>
          </a:extLst>
        </xdr:cNvPr>
        <xdr:cNvPicPr>
          <a:picLocks noChangeAspect="1"/>
        </xdr:cNvPicPr>
      </xdr:nvPicPr>
      <xdr:blipFill>
        <a:blip xmlns:r="http://schemas.openxmlformats.org/officeDocument/2006/relationships" r:embed="rId14"/>
        <a:stretch>
          <a:fillRect/>
        </a:stretch>
      </xdr:blipFill>
      <xdr:spPr>
        <a:xfrm>
          <a:off x="672860" y="79086974"/>
          <a:ext cx="2123810" cy="115238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9525</xdr:colOff>
      <xdr:row>510</xdr:row>
      <xdr:rowOff>38100</xdr:rowOff>
    </xdr:from>
    <xdr:to>
      <xdr:col>4</xdr:col>
      <xdr:colOff>518356</xdr:colOff>
      <xdr:row>523</xdr:row>
      <xdr:rowOff>158869</xdr:rowOff>
    </xdr:to>
    <xdr:pic>
      <xdr:nvPicPr>
        <xdr:cNvPr id="13" name="Grafik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15"/>
        <a:stretch>
          <a:fillRect/>
        </a:stretch>
      </xdr:blipFill>
      <xdr:spPr>
        <a:xfrm>
          <a:off x="1562100" y="111585375"/>
          <a:ext cx="1937581" cy="296874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5</xdr:col>
      <xdr:colOff>117714</xdr:colOff>
      <xdr:row>598</xdr:row>
      <xdr:rowOff>181156</xdr:rowOff>
    </xdr:from>
    <xdr:to>
      <xdr:col>6</xdr:col>
      <xdr:colOff>547418</xdr:colOff>
      <xdr:row>600</xdr:row>
      <xdr:rowOff>51759</xdr:rowOff>
    </xdr:to>
    <xdr:sp macro="" textlink="">
      <xdr:nvSpPr>
        <xdr:cNvPr id="114" name="Abgerundetes Rechteck 113">
          <a:hlinkClick xmlns:r="http://schemas.openxmlformats.org/officeDocument/2006/relationships" r:id="rId16" tooltip="Lösung zu Übung 8.6"/>
          <a:extLst>
            <a:ext uri="{FF2B5EF4-FFF2-40B4-BE49-F238E27FC236}">
              <a16:creationId xmlns:a16="http://schemas.microsoft.com/office/drawing/2014/main" id="{00000000-0008-0000-0900-000072000000}"/>
            </a:ext>
          </a:extLst>
        </xdr:cNvPr>
        <xdr:cNvSpPr/>
      </xdr:nvSpPr>
      <xdr:spPr>
        <a:xfrm>
          <a:off x="3813414" y="131007031"/>
          <a:ext cx="1144079"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a:t>
          </a:r>
        </a:p>
      </xdr:txBody>
    </xdr:sp>
    <xdr:clientData/>
  </xdr:twoCellAnchor>
  <xdr:twoCellAnchor editAs="oneCell">
    <xdr:from>
      <xdr:col>1</xdr:col>
      <xdr:colOff>60385</xdr:colOff>
      <xdr:row>659</xdr:row>
      <xdr:rowOff>43132</xdr:rowOff>
    </xdr:from>
    <xdr:to>
      <xdr:col>3</xdr:col>
      <xdr:colOff>391681</xdr:colOff>
      <xdr:row>665</xdr:row>
      <xdr:rowOff>112143</xdr:rowOff>
    </xdr:to>
    <xdr:pic>
      <xdr:nvPicPr>
        <xdr:cNvPr id="59" name="Grafik 58">
          <a:extLst>
            <a:ext uri="{FF2B5EF4-FFF2-40B4-BE49-F238E27FC236}">
              <a16:creationId xmlns:a16="http://schemas.microsoft.com/office/drawing/2014/main" id="{00000000-0008-0000-0900-00003B000000}"/>
            </a:ext>
          </a:extLst>
        </xdr:cNvPr>
        <xdr:cNvPicPr>
          <a:picLocks noChangeAspect="1"/>
        </xdr:cNvPicPr>
      </xdr:nvPicPr>
      <xdr:blipFill>
        <a:blip xmlns:r="http://schemas.openxmlformats.org/officeDocument/2006/relationships" r:embed="rId17"/>
        <a:stretch>
          <a:fillRect/>
        </a:stretch>
      </xdr:blipFill>
      <xdr:spPr>
        <a:xfrm>
          <a:off x="690113" y="134692845"/>
          <a:ext cx="2047953" cy="136297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43132</xdr:colOff>
      <xdr:row>703</xdr:row>
      <xdr:rowOff>34501</xdr:rowOff>
    </xdr:from>
    <xdr:to>
      <xdr:col>5</xdr:col>
      <xdr:colOff>189781</xdr:colOff>
      <xdr:row>707</xdr:row>
      <xdr:rowOff>184783</xdr:rowOff>
    </xdr:to>
    <xdr:pic>
      <xdr:nvPicPr>
        <xdr:cNvPr id="81" name="Grafik 80">
          <a:extLst>
            <a:ext uri="{FF2B5EF4-FFF2-40B4-BE49-F238E27FC236}">
              <a16:creationId xmlns:a16="http://schemas.microsoft.com/office/drawing/2014/main" id="{00000000-0008-0000-0900-000051000000}"/>
            </a:ext>
          </a:extLst>
        </xdr:cNvPr>
        <xdr:cNvPicPr>
          <a:picLocks noChangeAspect="1"/>
        </xdr:cNvPicPr>
      </xdr:nvPicPr>
      <xdr:blipFill>
        <a:blip xmlns:r="http://schemas.openxmlformats.org/officeDocument/2006/relationships" r:embed="rId18"/>
        <a:stretch>
          <a:fillRect/>
        </a:stretch>
      </xdr:blipFill>
      <xdr:spPr>
        <a:xfrm>
          <a:off x="672860" y="149996101"/>
          <a:ext cx="3347049" cy="101292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43131</xdr:colOff>
      <xdr:row>782</xdr:row>
      <xdr:rowOff>25880</xdr:rowOff>
    </xdr:from>
    <xdr:to>
      <xdr:col>4</xdr:col>
      <xdr:colOff>120769</xdr:colOff>
      <xdr:row>789</xdr:row>
      <xdr:rowOff>966</xdr:rowOff>
    </xdr:to>
    <xdr:pic>
      <xdr:nvPicPr>
        <xdr:cNvPr id="86" name="Grafik 85">
          <a:extLst>
            <a:ext uri="{FF2B5EF4-FFF2-40B4-BE49-F238E27FC236}">
              <a16:creationId xmlns:a16="http://schemas.microsoft.com/office/drawing/2014/main" id="{00000000-0008-0000-0900-000056000000}"/>
            </a:ext>
          </a:extLst>
        </xdr:cNvPr>
        <xdr:cNvPicPr>
          <a:picLocks noChangeAspect="1"/>
        </xdr:cNvPicPr>
      </xdr:nvPicPr>
      <xdr:blipFill rotWithShape="1">
        <a:blip xmlns:r="http://schemas.openxmlformats.org/officeDocument/2006/relationships" r:embed="rId19" cstate="print">
          <a:extLst>
            <a:ext uri="{28A0092B-C50C-407E-A947-70E740481C1C}">
              <a14:useLocalDpi xmlns:a14="http://schemas.microsoft.com/office/drawing/2010/main"/>
            </a:ext>
          </a:extLst>
        </a:blip>
        <a:srcRect t="1544"/>
        <a:stretch/>
      </xdr:blipFill>
      <xdr:spPr>
        <a:xfrm>
          <a:off x="672859" y="166722725"/>
          <a:ext cx="2536167" cy="148470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612476</xdr:colOff>
      <xdr:row>782</xdr:row>
      <xdr:rowOff>8627</xdr:rowOff>
    </xdr:from>
    <xdr:to>
      <xdr:col>10</xdr:col>
      <xdr:colOff>338602</xdr:colOff>
      <xdr:row>788</xdr:row>
      <xdr:rowOff>198408</xdr:rowOff>
    </xdr:to>
    <xdr:pic>
      <xdr:nvPicPr>
        <xdr:cNvPr id="87" name="Grafik 86">
          <a:extLst>
            <a:ext uri="{FF2B5EF4-FFF2-40B4-BE49-F238E27FC236}">
              <a16:creationId xmlns:a16="http://schemas.microsoft.com/office/drawing/2014/main" id="{00000000-0008-0000-0900-000057000000}"/>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l="2970" t="1437"/>
        <a:stretch/>
      </xdr:blipFill>
      <xdr:spPr>
        <a:xfrm>
          <a:off x="4442604" y="166705472"/>
          <a:ext cx="2357183" cy="148374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534837</xdr:colOff>
      <xdr:row>784</xdr:row>
      <xdr:rowOff>138023</xdr:rowOff>
    </xdr:from>
    <xdr:to>
      <xdr:col>5</xdr:col>
      <xdr:colOff>379563</xdr:colOff>
      <xdr:row>786</xdr:row>
      <xdr:rowOff>94890</xdr:rowOff>
    </xdr:to>
    <xdr:sp macro="" textlink="">
      <xdr:nvSpPr>
        <xdr:cNvPr id="88" name="Pfeil nach rechts 87">
          <a:extLst>
            <a:ext uri="{FF2B5EF4-FFF2-40B4-BE49-F238E27FC236}">
              <a16:creationId xmlns:a16="http://schemas.microsoft.com/office/drawing/2014/main" id="{00000000-0008-0000-0900-000058000000}"/>
            </a:ext>
          </a:extLst>
        </xdr:cNvPr>
        <xdr:cNvSpPr/>
      </xdr:nvSpPr>
      <xdr:spPr>
        <a:xfrm>
          <a:off x="3623094" y="167266189"/>
          <a:ext cx="586597" cy="38818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xdr:col>
      <xdr:colOff>25881</xdr:colOff>
      <xdr:row>774</xdr:row>
      <xdr:rowOff>69012</xdr:rowOff>
    </xdr:from>
    <xdr:to>
      <xdr:col>4</xdr:col>
      <xdr:colOff>77638</xdr:colOff>
      <xdr:row>779</xdr:row>
      <xdr:rowOff>141258</xdr:rowOff>
    </xdr:to>
    <xdr:pic>
      <xdr:nvPicPr>
        <xdr:cNvPr id="89" name="Grafik 88">
          <a:extLst>
            <a:ext uri="{FF2B5EF4-FFF2-40B4-BE49-F238E27FC236}">
              <a16:creationId xmlns:a16="http://schemas.microsoft.com/office/drawing/2014/main" id="{00000000-0008-0000-0900-000059000000}"/>
            </a:ext>
          </a:extLst>
        </xdr:cNvPr>
        <xdr:cNvPicPr>
          <a:picLocks noChangeAspect="1"/>
        </xdr:cNvPicPr>
      </xdr:nvPicPr>
      <xdr:blipFill>
        <a:blip xmlns:r="http://schemas.openxmlformats.org/officeDocument/2006/relationships" r:embed="rId21"/>
        <a:stretch>
          <a:fillRect/>
        </a:stretch>
      </xdr:blipFill>
      <xdr:spPr>
        <a:xfrm>
          <a:off x="655609" y="165471895"/>
          <a:ext cx="2510286" cy="115054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25879</xdr:colOff>
      <xdr:row>793</xdr:row>
      <xdr:rowOff>25881</xdr:rowOff>
    </xdr:from>
    <xdr:to>
      <xdr:col>4</xdr:col>
      <xdr:colOff>241539</xdr:colOff>
      <xdr:row>797</xdr:row>
      <xdr:rowOff>12590</xdr:rowOff>
    </xdr:to>
    <xdr:pic>
      <xdr:nvPicPr>
        <xdr:cNvPr id="90" name="Grafik 89">
          <a:extLst>
            <a:ext uri="{FF2B5EF4-FFF2-40B4-BE49-F238E27FC236}">
              <a16:creationId xmlns:a16="http://schemas.microsoft.com/office/drawing/2014/main" id="{00000000-0008-0000-0900-00005A000000}"/>
            </a:ext>
          </a:extLst>
        </xdr:cNvPr>
        <xdr:cNvPicPr>
          <a:picLocks noChangeAspect="1"/>
        </xdr:cNvPicPr>
      </xdr:nvPicPr>
      <xdr:blipFill>
        <a:blip xmlns:r="http://schemas.openxmlformats.org/officeDocument/2006/relationships" r:embed="rId22"/>
        <a:stretch>
          <a:fillRect/>
        </a:stretch>
      </xdr:blipFill>
      <xdr:spPr>
        <a:xfrm>
          <a:off x="655607" y="169526311"/>
          <a:ext cx="2674189" cy="84935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51759</xdr:colOff>
      <xdr:row>835</xdr:row>
      <xdr:rowOff>17253</xdr:rowOff>
    </xdr:from>
    <xdr:to>
      <xdr:col>5</xdr:col>
      <xdr:colOff>345057</xdr:colOff>
      <xdr:row>840</xdr:row>
      <xdr:rowOff>203911</xdr:rowOff>
    </xdr:to>
    <xdr:pic>
      <xdr:nvPicPr>
        <xdr:cNvPr id="95" name="Grafik 94">
          <a:extLst>
            <a:ext uri="{FF2B5EF4-FFF2-40B4-BE49-F238E27FC236}">
              <a16:creationId xmlns:a16="http://schemas.microsoft.com/office/drawing/2014/main" id="{00000000-0008-0000-0900-00005F000000}"/>
            </a:ext>
          </a:extLst>
        </xdr:cNvPr>
        <xdr:cNvPicPr>
          <a:picLocks noChangeAspect="1"/>
        </xdr:cNvPicPr>
      </xdr:nvPicPr>
      <xdr:blipFill>
        <a:blip xmlns:r="http://schemas.openxmlformats.org/officeDocument/2006/relationships" r:embed="rId23"/>
        <a:stretch>
          <a:fillRect/>
        </a:stretch>
      </xdr:blipFill>
      <xdr:spPr>
        <a:xfrm>
          <a:off x="681487" y="178359759"/>
          <a:ext cx="3493698" cy="126496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51758</xdr:colOff>
      <xdr:row>843</xdr:row>
      <xdr:rowOff>17253</xdr:rowOff>
    </xdr:from>
    <xdr:to>
      <xdr:col>4</xdr:col>
      <xdr:colOff>394425</xdr:colOff>
      <xdr:row>856</xdr:row>
      <xdr:rowOff>155275</xdr:rowOff>
    </xdr:to>
    <xdr:pic>
      <xdr:nvPicPr>
        <xdr:cNvPr id="96" name="Grafik 95">
          <a:extLst>
            <a:ext uri="{FF2B5EF4-FFF2-40B4-BE49-F238E27FC236}">
              <a16:creationId xmlns:a16="http://schemas.microsoft.com/office/drawing/2014/main" id="{00000000-0008-0000-0900-000060000000}"/>
            </a:ext>
          </a:extLst>
        </xdr:cNvPr>
        <xdr:cNvPicPr>
          <a:picLocks noChangeAspect="1"/>
        </xdr:cNvPicPr>
      </xdr:nvPicPr>
      <xdr:blipFill>
        <a:blip xmlns:r="http://schemas.openxmlformats.org/officeDocument/2006/relationships" r:embed="rId24"/>
        <a:stretch>
          <a:fillRect/>
        </a:stretch>
      </xdr:blipFill>
      <xdr:spPr>
        <a:xfrm>
          <a:off x="681486" y="180085042"/>
          <a:ext cx="2801196" cy="294160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672860</xdr:colOff>
      <xdr:row>851</xdr:row>
      <xdr:rowOff>103516</xdr:rowOff>
    </xdr:from>
    <xdr:to>
      <xdr:col>12</xdr:col>
      <xdr:colOff>206171</xdr:colOff>
      <xdr:row>856</xdr:row>
      <xdr:rowOff>185420</xdr:rowOff>
    </xdr:to>
    <xdr:pic>
      <xdr:nvPicPr>
        <xdr:cNvPr id="97" name="Grafik 96">
          <a:extLst>
            <a:ext uri="{FF2B5EF4-FFF2-40B4-BE49-F238E27FC236}">
              <a16:creationId xmlns:a16="http://schemas.microsoft.com/office/drawing/2014/main" id="{00000000-0008-0000-0900-000061000000}"/>
            </a:ext>
          </a:extLst>
        </xdr:cNvPr>
        <xdr:cNvPicPr>
          <a:picLocks noChangeAspect="1"/>
        </xdr:cNvPicPr>
      </xdr:nvPicPr>
      <xdr:blipFill>
        <a:blip xmlns:r="http://schemas.openxmlformats.org/officeDocument/2006/relationships" r:embed="rId25"/>
        <a:stretch>
          <a:fillRect/>
        </a:stretch>
      </xdr:blipFill>
      <xdr:spPr>
        <a:xfrm>
          <a:off x="4502988" y="181896588"/>
          <a:ext cx="3423825" cy="116020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603848</xdr:colOff>
      <xdr:row>854</xdr:row>
      <xdr:rowOff>0</xdr:rowOff>
    </xdr:from>
    <xdr:to>
      <xdr:col>5</xdr:col>
      <xdr:colOff>448574</xdr:colOff>
      <xdr:row>855</xdr:row>
      <xdr:rowOff>172528</xdr:rowOff>
    </xdr:to>
    <xdr:sp macro="" textlink="">
      <xdr:nvSpPr>
        <xdr:cNvPr id="144" name="Pfeil nach rechts 143">
          <a:extLst>
            <a:ext uri="{FF2B5EF4-FFF2-40B4-BE49-F238E27FC236}">
              <a16:creationId xmlns:a16="http://schemas.microsoft.com/office/drawing/2014/main" id="{00000000-0008-0000-0900-000090000000}"/>
            </a:ext>
          </a:extLst>
        </xdr:cNvPr>
        <xdr:cNvSpPr/>
      </xdr:nvSpPr>
      <xdr:spPr>
        <a:xfrm>
          <a:off x="3692105" y="182440053"/>
          <a:ext cx="586597" cy="38818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xdr:col>
      <xdr:colOff>8627</xdr:colOff>
      <xdr:row>861</xdr:row>
      <xdr:rowOff>207035</xdr:rowOff>
    </xdr:from>
    <xdr:to>
      <xdr:col>5</xdr:col>
      <xdr:colOff>529029</xdr:colOff>
      <xdr:row>867</xdr:row>
      <xdr:rowOff>60387</xdr:rowOff>
    </xdr:to>
    <xdr:pic>
      <xdr:nvPicPr>
        <xdr:cNvPr id="98" name="Grafik 97">
          <a:extLst>
            <a:ext uri="{FF2B5EF4-FFF2-40B4-BE49-F238E27FC236}">
              <a16:creationId xmlns:a16="http://schemas.microsoft.com/office/drawing/2014/main" id="{00000000-0008-0000-0900-000062000000}"/>
            </a:ext>
          </a:extLst>
        </xdr:cNvPr>
        <xdr:cNvPicPr>
          <a:picLocks noChangeAspect="1"/>
        </xdr:cNvPicPr>
      </xdr:nvPicPr>
      <xdr:blipFill>
        <a:blip xmlns:r="http://schemas.openxmlformats.org/officeDocument/2006/relationships" r:embed="rId26"/>
        <a:stretch>
          <a:fillRect/>
        </a:stretch>
      </xdr:blipFill>
      <xdr:spPr>
        <a:xfrm>
          <a:off x="638355" y="184156710"/>
          <a:ext cx="3720802" cy="114731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xdr:colOff>
      <xdr:row>869</xdr:row>
      <xdr:rowOff>0</xdr:rowOff>
    </xdr:from>
    <xdr:to>
      <xdr:col>4</xdr:col>
      <xdr:colOff>284672</xdr:colOff>
      <xdr:row>880</xdr:row>
      <xdr:rowOff>94891</xdr:rowOff>
    </xdr:to>
    <xdr:pic>
      <xdr:nvPicPr>
        <xdr:cNvPr id="99" name="Grafik 98">
          <a:extLst>
            <a:ext uri="{FF2B5EF4-FFF2-40B4-BE49-F238E27FC236}">
              <a16:creationId xmlns:a16="http://schemas.microsoft.com/office/drawing/2014/main" id="{00000000-0008-0000-0900-000063000000}"/>
            </a:ext>
          </a:extLst>
        </xdr:cNvPr>
        <xdr:cNvPicPr>
          <a:picLocks noChangeAspect="1"/>
        </xdr:cNvPicPr>
      </xdr:nvPicPr>
      <xdr:blipFill rotWithShape="1">
        <a:blip xmlns:r="http://schemas.openxmlformats.org/officeDocument/2006/relationships" r:embed="rId27" cstate="print">
          <a:extLst>
            <a:ext uri="{28A0092B-C50C-407E-A947-70E740481C1C}">
              <a14:useLocalDpi xmlns:a14="http://schemas.microsoft.com/office/drawing/2010/main"/>
            </a:ext>
          </a:extLst>
        </a:blip>
        <a:srcRect/>
        <a:stretch/>
      </xdr:blipFill>
      <xdr:spPr>
        <a:xfrm>
          <a:off x="629729" y="185674958"/>
          <a:ext cx="2743200" cy="246715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715993</xdr:colOff>
      <xdr:row>874</xdr:row>
      <xdr:rowOff>112143</xdr:rowOff>
    </xdr:from>
    <xdr:to>
      <xdr:col>12</xdr:col>
      <xdr:colOff>150823</xdr:colOff>
      <xdr:row>880</xdr:row>
      <xdr:rowOff>122862</xdr:rowOff>
    </xdr:to>
    <xdr:pic>
      <xdr:nvPicPr>
        <xdr:cNvPr id="100" name="Grafik 99">
          <a:extLst>
            <a:ext uri="{FF2B5EF4-FFF2-40B4-BE49-F238E27FC236}">
              <a16:creationId xmlns:a16="http://schemas.microsoft.com/office/drawing/2014/main" id="{00000000-0008-0000-0900-000064000000}"/>
            </a:ext>
          </a:extLst>
        </xdr:cNvPr>
        <xdr:cNvPicPr>
          <a:picLocks noChangeAspect="1"/>
        </xdr:cNvPicPr>
      </xdr:nvPicPr>
      <xdr:blipFill>
        <a:blip xmlns:r="http://schemas.openxmlformats.org/officeDocument/2006/relationships" r:embed="rId28"/>
        <a:stretch>
          <a:fillRect/>
        </a:stretch>
      </xdr:blipFill>
      <xdr:spPr>
        <a:xfrm>
          <a:off x="4546121" y="186865403"/>
          <a:ext cx="3325344" cy="130468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508957</xdr:colOff>
      <xdr:row>877</xdr:row>
      <xdr:rowOff>138022</xdr:rowOff>
    </xdr:from>
    <xdr:to>
      <xdr:col>5</xdr:col>
      <xdr:colOff>353683</xdr:colOff>
      <xdr:row>879</xdr:row>
      <xdr:rowOff>94890</xdr:rowOff>
    </xdr:to>
    <xdr:sp macro="" textlink="">
      <xdr:nvSpPr>
        <xdr:cNvPr id="148" name="Pfeil nach rechts 147">
          <a:extLst>
            <a:ext uri="{FF2B5EF4-FFF2-40B4-BE49-F238E27FC236}">
              <a16:creationId xmlns:a16="http://schemas.microsoft.com/office/drawing/2014/main" id="{00000000-0008-0000-0900-000094000000}"/>
            </a:ext>
          </a:extLst>
        </xdr:cNvPr>
        <xdr:cNvSpPr/>
      </xdr:nvSpPr>
      <xdr:spPr>
        <a:xfrm>
          <a:off x="3597214" y="187538264"/>
          <a:ext cx="586597" cy="38818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4</xdr:col>
      <xdr:colOff>534837</xdr:colOff>
      <xdr:row>915</xdr:row>
      <xdr:rowOff>138023</xdr:rowOff>
    </xdr:from>
    <xdr:to>
      <xdr:col>5</xdr:col>
      <xdr:colOff>379563</xdr:colOff>
      <xdr:row>917</xdr:row>
      <xdr:rowOff>94890</xdr:rowOff>
    </xdr:to>
    <xdr:sp macro="" textlink="">
      <xdr:nvSpPr>
        <xdr:cNvPr id="151" name="Pfeil nach rechts 150">
          <a:extLst>
            <a:ext uri="{FF2B5EF4-FFF2-40B4-BE49-F238E27FC236}">
              <a16:creationId xmlns:a16="http://schemas.microsoft.com/office/drawing/2014/main" id="{00000000-0008-0000-0900-000097000000}"/>
            </a:ext>
          </a:extLst>
        </xdr:cNvPr>
        <xdr:cNvSpPr/>
      </xdr:nvSpPr>
      <xdr:spPr>
        <a:xfrm>
          <a:off x="3623094" y="167697510"/>
          <a:ext cx="586597" cy="38818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4</xdr:col>
      <xdr:colOff>577968</xdr:colOff>
      <xdr:row>979</xdr:row>
      <xdr:rowOff>198408</xdr:rowOff>
    </xdr:from>
    <xdr:to>
      <xdr:col>5</xdr:col>
      <xdr:colOff>422694</xdr:colOff>
      <xdr:row>981</xdr:row>
      <xdr:rowOff>155275</xdr:rowOff>
    </xdr:to>
    <xdr:sp macro="" textlink="">
      <xdr:nvSpPr>
        <xdr:cNvPr id="160" name="Pfeil nach rechts 159">
          <a:extLst>
            <a:ext uri="{FF2B5EF4-FFF2-40B4-BE49-F238E27FC236}">
              <a16:creationId xmlns:a16="http://schemas.microsoft.com/office/drawing/2014/main" id="{00000000-0008-0000-0900-0000A0000000}"/>
            </a:ext>
          </a:extLst>
        </xdr:cNvPr>
        <xdr:cNvSpPr/>
      </xdr:nvSpPr>
      <xdr:spPr>
        <a:xfrm>
          <a:off x="3666225" y="209294083"/>
          <a:ext cx="586597" cy="38818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4</xdr:col>
      <xdr:colOff>508957</xdr:colOff>
      <xdr:row>1006</xdr:row>
      <xdr:rowOff>138022</xdr:rowOff>
    </xdr:from>
    <xdr:to>
      <xdr:col>5</xdr:col>
      <xdr:colOff>353683</xdr:colOff>
      <xdr:row>1008</xdr:row>
      <xdr:rowOff>94890</xdr:rowOff>
    </xdr:to>
    <xdr:sp macro="" textlink="">
      <xdr:nvSpPr>
        <xdr:cNvPr id="164" name="Pfeil nach rechts 163">
          <a:extLst>
            <a:ext uri="{FF2B5EF4-FFF2-40B4-BE49-F238E27FC236}">
              <a16:creationId xmlns:a16="http://schemas.microsoft.com/office/drawing/2014/main" id="{00000000-0008-0000-0900-0000A4000000}"/>
            </a:ext>
          </a:extLst>
        </xdr:cNvPr>
        <xdr:cNvSpPr/>
      </xdr:nvSpPr>
      <xdr:spPr>
        <a:xfrm>
          <a:off x="3597214" y="187538264"/>
          <a:ext cx="586597" cy="38818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1021</xdr:row>
          <xdr:rowOff>9525</xdr:rowOff>
        </xdr:from>
        <xdr:to>
          <xdr:col>3</xdr:col>
          <xdr:colOff>114300</xdr:colOff>
          <xdr:row>1021</xdr:row>
          <xdr:rowOff>228600</xdr:rowOff>
        </xdr:to>
        <xdr:sp macro="" textlink="">
          <xdr:nvSpPr>
            <xdr:cNvPr id="51227" name="Check Box 27" hidden="1">
              <a:extLst>
                <a:ext uri="{63B3BB69-23CF-44E3-9099-C40C66FF867C}">
                  <a14:compatExt spid="_x0000_s51227"/>
                </a:ext>
                <a:ext uri="{FF2B5EF4-FFF2-40B4-BE49-F238E27FC236}">
                  <a16:creationId xmlns:a16="http://schemas.microsoft.com/office/drawing/2014/main" id="{00000000-0008-0000-0900-00001BC8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1013</xdr:row>
      <xdr:rowOff>19049</xdr:rowOff>
    </xdr:from>
    <xdr:to>
      <xdr:col>0</xdr:col>
      <xdr:colOff>561975</xdr:colOff>
      <xdr:row>1015</xdr:row>
      <xdr:rowOff>0</xdr:rowOff>
    </xdr:to>
    <xdr:sp macro="" textlink="">
      <xdr:nvSpPr>
        <xdr:cNvPr id="166" name="Nach rechts gekrümmter Pfeil 165">
          <a:extLst>
            <a:ext uri="{FF2B5EF4-FFF2-40B4-BE49-F238E27FC236}">
              <a16:creationId xmlns:a16="http://schemas.microsoft.com/office/drawing/2014/main" id="{00000000-0008-0000-0900-0000A6000000}"/>
            </a:ext>
          </a:extLst>
        </xdr:cNvPr>
        <xdr:cNvSpPr/>
      </xdr:nvSpPr>
      <xdr:spPr>
        <a:xfrm>
          <a:off x="76200" y="230275321"/>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oneCell">
    <xdr:from>
      <xdr:col>1</xdr:col>
      <xdr:colOff>17253</xdr:colOff>
      <xdr:row>905</xdr:row>
      <xdr:rowOff>51759</xdr:rowOff>
    </xdr:from>
    <xdr:to>
      <xdr:col>4</xdr:col>
      <xdr:colOff>319176</xdr:colOff>
      <xdr:row>910</xdr:row>
      <xdr:rowOff>121224</xdr:rowOff>
    </xdr:to>
    <xdr:pic>
      <xdr:nvPicPr>
        <xdr:cNvPr id="119" name="Grafik 118">
          <a:extLst>
            <a:ext uri="{FF2B5EF4-FFF2-40B4-BE49-F238E27FC236}">
              <a16:creationId xmlns:a16="http://schemas.microsoft.com/office/drawing/2014/main" id="{00000000-0008-0000-0900-000077000000}"/>
            </a:ext>
          </a:extLst>
        </xdr:cNvPr>
        <xdr:cNvPicPr>
          <a:picLocks noChangeAspect="1"/>
        </xdr:cNvPicPr>
      </xdr:nvPicPr>
      <xdr:blipFill>
        <a:blip xmlns:r="http://schemas.openxmlformats.org/officeDocument/2006/relationships" r:embed="rId29"/>
        <a:stretch>
          <a:fillRect/>
        </a:stretch>
      </xdr:blipFill>
      <xdr:spPr>
        <a:xfrm>
          <a:off x="646981" y="193404227"/>
          <a:ext cx="2760452" cy="114776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25880</xdr:colOff>
      <xdr:row>913</xdr:row>
      <xdr:rowOff>34505</xdr:rowOff>
    </xdr:from>
    <xdr:to>
      <xdr:col>4</xdr:col>
      <xdr:colOff>310208</xdr:colOff>
      <xdr:row>918</xdr:row>
      <xdr:rowOff>194298</xdr:rowOff>
    </xdr:to>
    <xdr:pic>
      <xdr:nvPicPr>
        <xdr:cNvPr id="121" name="Grafik 120">
          <a:extLst>
            <a:ext uri="{FF2B5EF4-FFF2-40B4-BE49-F238E27FC236}">
              <a16:creationId xmlns:a16="http://schemas.microsoft.com/office/drawing/2014/main" id="{00000000-0008-0000-0900-000079000000}"/>
            </a:ext>
          </a:extLst>
        </xdr:cNvPr>
        <xdr:cNvPicPr>
          <a:picLocks noChangeAspect="1"/>
        </xdr:cNvPicPr>
      </xdr:nvPicPr>
      <xdr:blipFill>
        <a:blip xmlns:r="http://schemas.openxmlformats.org/officeDocument/2006/relationships" r:embed="rId30"/>
        <a:stretch>
          <a:fillRect/>
        </a:stretch>
      </xdr:blipFill>
      <xdr:spPr>
        <a:xfrm>
          <a:off x="655608" y="195112256"/>
          <a:ext cx="2742857" cy="123809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483080</xdr:colOff>
      <xdr:row>913</xdr:row>
      <xdr:rowOff>171685</xdr:rowOff>
    </xdr:from>
    <xdr:to>
      <xdr:col>11</xdr:col>
      <xdr:colOff>603849</xdr:colOff>
      <xdr:row>918</xdr:row>
      <xdr:rowOff>181184</xdr:rowOff>
    </xdr:to>
    <xdr:pic>
      <xdr:nvPicPr>
        <xdr:cNvPr id="122" name="Grafik 121">
          <a:extLst>
            <a:ext uri="{FF2B5EF4-FFF2-40B4-BE49-F238E27FC236}">
              <a16:creationId xmlns:a16="http://schemas.microsoft.com/office/drawing/2014/main" id="{00000000-0008-0000-0900-00007A000000}"/>
            </a:ext>
          </a:extLst>
        </xdr:cNvPr>
        <xdr:cNvPicPr>
          <a:picLocks noChangeAspect="1"/>
        </xdr:cNvPicPr>
      </xdr:nvPicPr>
      <xdr:blipFill rotWithShape="1">
        <a:blip xmlns:r="http://schemas.openxmlformats.org/officeDocument/2006/relationships" r:embed="rId31" cstate="print">
          <a:extLst>
            <a:ext uri="{28A0092B-C50C-407E-A947-70E740481C1C}">
              <a14:useLocalDpi xmlns:a14="http://schemas.microsoft.com/office/drawing/2010/main"/>
            </a:ext>
          </a:extLst>
        </a:blip>
        <a:srcRect r="4055"/>
        <a:stretch/>
      </xdr:blipFill>
      <xdr:spPr>
        <a:xfrm>
          <a:off x="4313208" y="195249436"/>
          <a:ext cx="3381554" cy="108780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8627</xdr:colOff>
      <xdr:row>923</xdr:row>
      <xdr:rowOff>17253</xdr:rowOff>
    </xdr:from>
    <xdr:to>
      <xdr:col>4</xdr:col>
      <xdr:colOff>340574</xdr:colOff>
      <xdr:row>926</xdr:row>
      <xdr:rowOff>141700</xdr:rowOff>
    </xdr:to>
    <xdr:pic>
      <xdr:nvPicPr>
        <xdr:cNvPr id="124" name="Grafik 123">
          <a:extLst>
            <a:ext uri="{FF2B5EF4-FFF2-40B4-BE49-F238E27FC236}">
              <a16:creationId xmlns:a16="http://schemas.microsoft.com/office/drawing/2014/main" id="{00000000-0008-0000-0900-00007C000000}"/>
            </a:ext>
          </a:extLst>
        </xdr:cNvPr>
        <xdr:cNvPicPr>
          <a:picLocks noChangeAspect="1"/>
        </xdr:cNvPicPr>
      </xdr:nvPicPr>
      <xdr:blipFill>
        <a:blip xmlns:r="http://schemas.openxmlformats.org/officeDocument/2006/relationships" r:embed="rId32"/>
        <a:stretch>
          <a:fillRect/>
        </a:stretch>
      </xdr:blipFill>
      <xdr:spPr>
        <a:xfrm>
          <a:off x="638355" y="197251608"/>
          <a:ext cx="2790476" cy="77142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24168</xdr:colOff>
      <xdr:row>962</xdr:row>
      <xdr:rowOff>207035</xdr:rowOff>
    </xdr:from>
    <xdr:to>
      <xdr:col>5</xdr:col>
      <xdr:colOff>179395</xdr:colOff>
      <xdr:row>969</xdr:row>
      <xdr:rowOff>60387</xdr:rowOff>
    </xdr:to>
    <xdr:pic>
      <xdr:nvPicPr>
        <xdr:cNvPr id="51223" name="Grafik 51222">
          <a:extLst>
            <a:ext uri="{FF2B5EF4-FFF2-40B4-BE49-F238E27FC236}">
              <a16:creationId xmlns:a16="http://schemas.microsoft.com/office/drawing/2014/main" id="{00000000-0008-0000-0900-000017C80000}"/>
            </a:ext>
          </a:extLst>
        </xdr:cNvPr>
        <xdr:cNvPicPr>
          <a:picLocks noChangeAspect="1"/>
        </xdr:cNvPicPr>
      </xdr:nvPicPr>
      <xdr:blipFill>
        <a:blip xmlns:r="http://schemas.openxmlformats.org/officeDocument/2006/relationships" r:embed="rId33"/>
        <a:stretch>
          <a:fillRect/>
        </a:stretch>
      </xdr:blipFill>
      <xdr:spPr>
        <a:xfrm>
          <a:off x="653896" y="205636484"/>
          <a:ext cx="3355627" cy="136297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971</xdr:row>
      <xdr:rowOff>0</xdr:rowOff>
    </xdr:from>
    <xdr:to>
      <xdr:col>4</xdr:col>
      <xdr:colOff>414068</xdr:colOff>
      <xdr:row>984</xdr:row>
      <xdr:rowOff>124656</xdr:rowOff>
    </xdr:to>
    <xdr:pic>
      <xdr:nvPicPr>
        <xdr:cNvPr id="51225" name="Grafik 51224">
          <a:extLst>
            <a:ext uri="{FF2B5EF4-FFF2-40B4-BE49-F238E27FC236}">
              <a16:creationId xmlns:a16="http://schemas.microsoft.com/office/drawing/2014/main" id="{00000000-0008-0000-0900-000019C80000}"/>
            </a:ext>
          </a:extLst>
        </xdr:cNvPr>
        <xdr:cNvPicPr>
          <a:picLocks noChangeAspect="1"/>
        </xdr:cNvPicPr>
      </xdr:nvPicPr>
      <xdr:blipFill>
        <a:blip xmlns:r="http://schemas.openxmlformats.org/officeDocument/2006/relationships" r:embed="rId34"/>
        <a:stretch>
          <a:fillRect/>
        </a:stretch>
      </xdr:blipFill>
      <xdr:spPr>
        <a:xfrm>
          <a:off x="629728" y="207370392"/>
          <a:ext cx="2872597" cy="292824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612476</xdr:colOff>
      <xdr:row>978</xdr:row>
      <xdr:rowOff>65981</xdr:rowOff>
    </xdr:from>
    <xdr:to>
      <xdr:col>10</xdr:col>
      <xdr:colOff>603849</xdr:colOff>
      <xdr:row>984</xdr:row>
      <xdr:rowOff>129023</xdr:rowOff>
    </xdr:to>
    <xdr:pic>
      <xdr:nvPicPr>
        <xdr:cNvPr id="51226" name="Grafik 51225">
          <a:extLst>
            <a:ext uri="{FF2B5EF4-FFF2-40B4-BE49-F238E27FC236}">
              <a16:creationId xmlns:a16="http://schemas.microsoft.com/office/drawing/2014/main" id="{00000000-0008-0000-0900-00001AC80000}"/>
            </a:ext>
          </a:extLst>
        </xdr:cNvPr>
        <xdr:cNvPicPr>
          <a:picLocks noChangeAspect="1"/>
        </xdr:cNvPicPr>
      </xdr:nvPicPr>
      <xdr:blipFill>
        <a:blip xmlns:r="http://schemas.openxmlformats.org/officeDocument/2006/relationships" r:embed="rId35"/>
        <a:stretch>
          <a:fillRect/>
        </a:stretch>
      </xdr:blipFill>
      <xdr:spPr>
        <a:xfrm>
          <a:off x="4442604" y="208945996"/>
          <a:ext cx="2622430" cy="135700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xdr:colOff>
      <xdr:row>990</xdr:row>
      <xdr:rowOff>0</xdr:rowOff>
    </xdr:from>
    <xdr:to>
      <xdr:col>4</xdr:col>
      <xdr:colOff>620186</xdr:colOff>
      <xdr:row>996</xdr:row>
      <xdr:rowOff>69010</xdr:rowOff>
    </xdr:to>
    <xdr:pic>
      <xdr:nvPicPr>
        <xdr:cNvPr id="51228" name="Grafik 51227">
          <a:extLst>
            <a:ext uri="{FF2B5EF4-FFF2-40B4-BE49-F238E27FC236}">
              <a16:creationId xmlns:a16="http://schemas.microsoft.com/office/drawing/2014/main" id="{00000000-0008-0000-0900-00001CC80000}"/>
            </a:ext>
          </a:extLst>
        </xdr:cNvPr>
        <xdr:cNvPicPr>
          <a:picLocks noChangeAspect="1"/>
        </xdr:cNvPicPr>
      </xdr:nvPicPr>
      <xdr:blipFill>
        <a:blip xmlns:r="http://schemas.openxmlformats.org/officeDocument/2006/relationships" r:embed="rId36"/>
        <a:stretch>
          <a:fillRect/>
        </a:stretch>
      </xdr:blipFill>
      <xdr:spPr>
        <a:xfrm>
          <a:off x="629729" y="211467940"/>
          <a:ext cx="3078714" cy="136297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34506</xdr:colOff>
      <xdr:row>998</xdr:row>
      <xdr:rowOff>51758</xdr:rowOff>
    </xdr:from>
    <xdr:to>
      <xdr:col>4</xdr:col>
      <xdr:colOff>293297</xdr:colOff>
      <xdr:row>1009</xdr:row>
      <xdr:rowOff>146900</xdr:rowOff>
    </xdr:to>
    <xdr:pic>
      <xdr:nvPicPr>
        <xdr:cNvPr id="51229" name="Grafik 51228">
          <a:extLst>
            <a:ext uri="{FF2B5EF4-FFF2-40B4-BE49-F238E27FC236}">
              <a16:creationId xmlns:a16="http://schemas.microsoft.com/office/drawing/2014/main" id="{00000000-0008-0000-0900-00001DC80000}"/>
            </a:ext>
          </a:extLst>
        </xdr:cNvPr>
        <xdr:cNvPicPr>
          <a:picLocks noChangeAspect="1"/>
        </xdr:cNvPicPr>
      </xdr:nvPicPr>
      <xdr:blipFill>
        <a:blip xmlns:r="http://schemas.openxmlformats.org/officeDocument/2006/relationships" r:embed="rId37"/>
        <a:stretch>
          <a:fillRect/>
        </a:stretch>
      </xdr:blipFill>
      <xdr:spPr>
        <a:xfrm>
          <a:off x="664234" y="213244981"/>
          <a:ext cx="2717320" cy="249328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543465</xdr:colOff>
      <xdr:row>1003</xdr:row>
      <xdr:rowOff>69011</xdr:rowOff>
    </xdr:from>
    <xdr:to>
      <xdr:col>11</xdr:col>
      <xdr:colOff>577970</xdr:colOff>
      <xdr:row>1009</xdr:row>
      <xdr:rowOff>156620</xdr:rowOff>
    </xdr:to>
    <xdr:pic>
      <xdr:nvPicPr>
        <xdr:cNvPr id="51230" name="Grafik 51229">
          <a:extLst>
            <a:ext uri="{FF2B5EF4-FFF2-40B4-BE49-F238E27FC236}">
              <a16:creationId xmlns:a16="http://schemas.microsoft.com/office/drawing/2014/main" id="{00000000-0008-0000-0900-00001EC80000}"/>
            </a:ext>
          </a:extLst>
        </xdr:cNvPr>
        <xdr:cNvPicPr>
          <a:picLocks noChangeAspect="1"/>
        </xdr:cNvPicPr>
      </xdr:nvPicPr>
      <xdr:blipFill>
        <a:blip xmlns:r="http://schemas.openxmlformats.org/officeDocument/2006/relationships" r:embed="rId38"/>
        <a:stretch>
          <a:fillRect/>
        </a:stretch>
      </xdr:blipFill>
      <xdr:spPr>
        <a:xfrm>
          <a:off x="4373593" y="214340536"/>
          <a:ext cx="3295290" cy="140745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1015</xdr:row>
          <xdr:rowOff>0</xdr:rowOff>
        </xdr:from>
        <xdr:to>
          <xdr:col>6</xdr:col>
          <xdr:colOff>0</xdr:colOff>
          <xdr:row>1016</xdr:row>
          <xdr:rowOff>28575</xdr:rowOff>
        </xdr:to>
        <xdr:sp macro="" textlink="">
          <xdr:nvSpPr>
            <xdr:cNvPr id="4" name="Group Box 28" hidden="1">
              <a:extLst>
                <a:ext uri="{63B3BB69-23CF-44E3-9099-C40C66FF867C}">
                  <a14:compatExt spid="_x0000_s51228"/>
                </a:ext>
                <a:ext uri="{FF2B5EF4-FFF2-40B4-BE49-F238E27FC236}">
                  <a16:creationId xmlns:a16="http://schemas.microsoft.com/office/drawing/2014/main" id="{00000000-0008-0000-0900-000004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1015</xdr:row>
          <xdr:rowOff>200025</xdr:rowOff>
        </xdr:from>
        <xdr:to>
          <xdr:col>6</xdr:col>
          <xdr:colOff>9525</xdr:colOff>
          <xdr:row>1017</xdr:row>
          <xdr:rowOff>28575</xdr:rowOff>
        </xdr:to>
        <xdr:sp macro="" textlink="">
          <xdr:nvSpPr>
            <xdr:cNvPr id="5" name="Group Box 29" hidden="1">
              <a:extLst>
                <a:ext uri="{63B3BB69-23CF-44E3-9099-C40C66FF867C}">
                  <a14:compatExt spid="_x0000_s51229"/>
                </a:ext>
                <a:ext uri="{FF2B5EF4-FFF2-40B4-BE49-F238E27FC236}">
                  <a16:creationId xmlns:a16="http://schemas.microsoft.com/office/drawing/2014/main" id="{00000000-0008-0000-0900-000005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1018</xdr:row>
          <xdr:rowOff>0</xdr:rowOff>
        </xdr:from>
        <xdr:to>
          <xdr:col>6</xdr:col>
          <xdr:colOff>0</xdr:colOff>
          <xdr:row>1019</xdr:row>
          <xdr:rowOff>76200</xdr:rowOff>
        </xdr:to>
        <xdr:sp macro="" textlink="">
          <xdr:nvSpPr>
            <xdr:cNvPr id="6" name="Group Box 30" hidden="1">
              <a:extLst>
                <a:ext uri="{63B3BB69-23CF-44E3-9099-C40C66FF867C}">
                  <a14:compatExt spid="_x0000_s51230"/>
                </a:ext>
                <a:ext uri="{FF2B5EF4-FFF2-40B4-BE49-F238E27FC236}">
                  <a16:creationId xmlns:a16="http://schemas.microsoft.com/office/drawing/2014/main" id="{00000000-0008-0000-0900-000006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1015</xdr:row>
      <xdr:rowOff>0</xdr:rowOff>
    </xdr:from>
    <xdr:ext cx="1371599" cy="241541"/>
    <xdr:sp macro="" textlink="">
      <xdr:nvSpPr>
        <xdr:cNvPr id="18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900-0000B8000000}"/>
            </a:ext>
          </a:extLst>
        </xdr:cNvPr>
        <xdr:cNvSpPr/>
      </xdr:nvSpPr>
      <xdr:spPr>
        <a:xfrm>
          <a:off x="3183148" y="189729373"/>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1018</xdr:row>
          <xdr:rowOff>0</xdr:rowOff>
        </xdr:from>
        <xdr:to>
          <xdr:col>6</xdr:col>
          <xdr:colOff>0</xdr:colOff>
          <xdr:row>1019</xdr:row>
          <xdr:rowOff>28575</xdr:rowOff>
        </xdr:to>
        <xdr:sp macro="" textlink="">
          <xdr:nvSpPr>
            <xdr:cNvPr id="51231" name="Group Box 31" hidden="1">
              <a:extLst>
                <a:ext uri="{63B3BB69-23CF-44E3-9099-C40C66FF867C}">
                  <a14:compatExt spid="_x0000_s51231"/>
                </a:ext>
                <a:ext uri="{FF2B5EF4-FFF2-40B4-BE49-F238E27FC236}">
                  <a16:creationId xmlns:a16="http://schemas.microsoft.com/office/drawing/2014/main" id="{00000000-0008-0000-0900-00001F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1018</xdr:row>
      <xdr:rowOff>0</xdr:rowOff>
    </xdr:from>
    <xdr:ext cx="1371599" cy="370934"/>
    <xdr:sp macro="" textlink="">
      <xdr:nvSpPr>
        <xdr:cNvPr id="186"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900-0000BA000000}"/>
            </a:ext>
          </a:extLst>
        </xdr:cNvPr>
        <xdr:cNvSpPr/>
      </xdr:nvSpPr>
      <xdr:spPr>
        <a:xfrm>
          <a:off x="3174521" y="190419487"/>
          <a:ext cx="1371599" cy="370934"/>
        </a:xfrm>
        <a:prstGeom prst="rect">
          <a:avLst/>
        </a:prstGeom>
      </xdr:spPr>
    </xdr:sp>
    <xdr:clientData/>
  </xdr:oneCellAnchor>
  <xdr:twoCellAnchor>
    <xdr:from>
      <xdr:col>4</xdr:col>
      <xdr:colOff>0</xdr:colOff>
      <xdr:row>1062</xdr:row>
      <xdr:rowOff>0</xdr:rowOff>
    </xdr:from>
    <xdr:to>
      <xdr:col>4</xdr:col>
      <xdr:colOff>586597</xdr:colOff>
      <xdr:row>1063</xdr:row>
      <xdr:rowOff>198408</xdr:rowOff>
    </xdr:to>
    <xdr:sp macro="" textlink="">
      <xdr:nvSpPr>
        <xdr:cNvPr id="193" name="Pfeil nach rechts 192">
          <a:extLst>
            <a:ext uri="{FF2B5EF4-FFF2-40B4-BE49-F238E27FC236}">
              <a16:creationId xmlns:a16="http://schemas.microsoft.com/office/drawing/2014/main" id="{00000000-0008-0000-0900-0000C1000000}"/>
            </a:ext>
          </a:extLst>
        </xdr:cNvPr>
        <xdr:cNvSpPr/>
      </xdr:nvSpPr>
      <xdr:spPr>
        <a:xfrm>
          <a:off x="3088257" y="227582083"/>
          <a:ext cx="586597" cy="41406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xdr:col>
      <xdr:colOff>0</xdr:colOff>
      <xdr:row>45</xdr:row>
      <xdr:rowOff>0</xdr:rowOff>
    </xdr:from>
    <xdr:to>
      <xdr:col>7</xdr:col>
      <xdr:colOff>599449</xdr:colOff>
      <xdr:row>59</xdr:row>
      <xdr:rowOff>18664</xdr:rowOff>
    </xdr:to>
    <xdr:pic>
      <xdr:nvPicPr>
        <xdr:cNvPr id="94" name="Grafik 93">
          <a:extLst>
            <a:ext uri="{FF2B5EF4-FFF2-40B4-BE49-F238E27FC236}">
              <a16:creationId xmlns:a16="http://schemas.microsoft.com/office/drawing/2014/main" id="{00000000-0008-0000-0900-00005E000000}"/>
            </a:ext>
          </a:extLst>
        </xdr:cNvPr>
        <xdr:cNvPicPr>
          <a:picLocks noChangeAspect="1"/>
        </xdr:cNvPicPr>
      </xdr:nvPicPr>
      <xdr:blipFill>
        <a:blip xmlns:r="http://schemas.openxmlformats.org/officeDocument/2006/relationships" r:embed="rId39"/>
        <a:stretch>
          <a:fillRect/>
        </a:stretch>
      </xdr:blipFill>
      <xdr:spPr>
        <a:xfrm>
          <a:off x="609600" y="6591300"/>
          <a:ext cx="5009524" cy="3085714"/>
        </a:xfrm>
        <a:prstGeom prst="rect">
          <a:avLst/>
        </a:prstGeom>
      </xdr:spPr>
    </xdr:pic>
    <xdr:clientData/>
  </xdr:twoCellAnchor>
  <xdr:twoCellAnchor editAs="oneCell">
    <xdr:from>
      <xdr:col>1</xdr:col>
      <xdr:colOff>38099</xdr:colOff>
      <xdr:row>66</xdr:row>
      <xdr:rowOff>0</xdr:rowOff>
    </xdr:from>
    <xdr:to>
      <xdr:col>10</xdr:col>
      <xdr:colOff>253431</xdr:colOff>
      <xdr:row>76</xdr:row>
      <xdr:rowOff>0</xdr:rowOff>
    </xdr:to>
    <xdr:pic>
      <xdr:nvPicPr>
        <xdr:cNvPr id="176" name="Grafik 175">
          <a:extLst>
            <a:ext uri="{FF2B5EF4-FFF2-40B4-BE49-F238E27FC236}">
              <a16:creationId xmlns:a16="http://schemas.microsoft.com/office/drawing/2014/main" id="{00000000-0008-0000-0900-0000B0000000}"/>
            </a:ext>
          </a:extLst>
        </xdr:cNvPr>
        <xdr:cNvPicPr>
          <a:picLocks noChangeAspect="1"/>
        </xdr:cNvPicPr>
      </xdr:nvPicPr>
      <xdr:blipFill>
        <a:blip xmlns:r="http://schemas.openxmlformats.org/officeDocument/2006/relationships" r:embed="rId40"/>
        <a:stretch>
          <a:fillRect/>
        </a:stretch>
      </xdr:blipFill>
      <xdr:spPr>
        <a:xfrm>
          <a:off x="647699" y="11191875"/>
          <a:ext cx="5844607" cy="2190750"/>
        </a:xfrm>
        <a:prstGeom prst="rect">
          <a:avLst/>
        </a:prstGeom>
      </xdr:spPr>
    </xdr:pic>
    <xdr:clientData/>
  </xdr:twoCellAnchor>
  <xdr:twoCellAnchor editAs="oneCell">
    <xdr:from>
      <xdr:col>2</xdr:col>
      <xdr:colOff>133350</xdr:colOff>
      <xdr:row>114</xdr:row>
      <xdr:rowOff>217410</xdr:rowOff>
    </xdr:from>
    <xdr:to>
      <xdr:col>12</xdr:col>
      <xdr:colOff>151514</xdr:colOff>
      <xdr:row>119</xdr:row>
      <xdr:rowOff>133198</xdr:rowOff>
    </xdr:to>
    <xdr:pic>
      <xdr:nvPicPr>
        <xdr:cNvPr id="177" name="Grafik 176">
          <a:extLst>
            <a:ext uri="{FF2B5EF4-FFF2-40B4-BE49-F238E27FC236}">
              <a16:creationId xmlns:a16="http://schemas.microsoft.com/office/drawing/2014/main" id="{00000000-0008-0000-0900-0000B1000000}"/>
            </a:ext>
          </a:extLst>
        </xdr:cNvPr>
        <xdr:cNvPicPr>
          <a:picLocks noChangeAspect="1"/>
        </xdr:cNvPicPr>
      </xdr:nvPicPr>
      <xdr:blipFill>
        <a:blip xmlns:r="http://schemas.openxmlformats.org/officeDocument/2006/relationships" r:embed="rId41"/>
        <a:stretch>
          <a:fillRect/>
        </a:stretch>
      </xdr:blipFill>
      <xdr:spPr>
        <a:xfrm>
          <a:off x="1685925" y="23220285"/>
          <a:ext cx="5923664" cy="101116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514350</xdr:colOff>
      <xdr:row>130</xdr:row>
      <xdr:rowOff>9525</xdr:rowOff>
    </xdr:from>
    <xdr:to>
      <xdr:col>11</xdr:col>
      <xdr:colOff>307743</xdr:colOff>
      <xdr:row>143</xdr:row>
      <xdr:rowOff>76200</xdr:rowOff>
    </xdr:to>
    <xdr:pic>
      <xdr:nvPicPr>
        <xdr:cNvPr id="178" name="Grafik 177">
          <a:extLst>
            <a:ext uri="{FF2B5EF4-FFF2-40B4-BE49-F238E27FC236}">
              <a16:creationId xmlns:a16="http://schemas.microsoft.com/office/drawing/2014/main" id="{00000000-0008-0000-0900-0000B2000000}"/>
            </a:ext>
          </a:extLst>
        </xdr:cNvPr>
        <xdr:cNvPicPr>
          <a:picLocks noChangeAspect="1"/>
        </xdr:cNvPicPr>
      </xdr:nvPicPr>
      <xdr:blipFill>
        <a:blip xmlns:r="http://schemas.openxmlformats.org/officeDocument/2006/relationships" r:embed="rId42"/>
        <a:stretch>
          <a:fillRect/>
        </a:stretch>
      </xdr:blipFill>
      <xdr:spPr>
        <a:xfrm>
          <a:off x="1123950" y="26517600"/>
          <a:ext cx="6032268" cy="29146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xdr:from>
      <xdr:col>1</xdr:col>
      <xdr:colOff>161925</xdr:colOff>
      <xdr:row>244</xdr:row>
      <xdr:rowOff>47625</xdr:rowOff>
    </xdr:from>
    <xdr:to>
      <xdr:col>11</xdr:col>
      <xdr:colOff>19050</xdr:colOff>
      <xdr:row>254</xdr:row>
      <xdr:rowOff>133350</xdr:rowOff>
    </xdr:to>
    <xdr:grpSp>
      <xdr:nvGrpSpPr>
        <xdr:cNvPr id="179" name="Gruppieren 178">
          <a:extLst>
            <a:ext uri="{FF2B5EF4-FFF2-40B4-BE49-F238E27FC236}">
              <a16:creationId xmlns:a16="http://schemas.microsoft.com/office/drawing/2014/main" id="{00000000-0008-0000-0900-0000B3000000}"/>
            </a:ext>
          </a:extLst>
        </xdr:cNvPr>
        <xdr:cNvGrpSpPr/>
      </xdr:nvGrpSpPr>
      <xdr:grpSpPr>
        <a:xfrm>
          <a:off x="771525" y="52949475"/>
          <a:ext cx="6096000" cy="2276475"/>
          <a:chOff x="1524000" y="190500"/>
          <a:chExt cx="6276975" cy="2581275"/>
        </a:xfrm>
      </xdr:grpSpPr>
      <xdr:pic>
        <xdr:nvPicPr>
          <xdr:cNvPr id="180" name="Grafik 179">
            <a:extLst>
              <a:ext uri="{FF2B5EF4-FFF2-40B4-BE49-F238E27FC236}">
                <a16:creationId xmlns:a16="http://schemas.microsoft.com/office/drawing/2014/main" id="{00000000-0008-0000-0900-0000B4000000}"/>
              </a:ext>
            </a:extLst>
          </xdr:cNvPr>
          <xdr:cNvPicPr>
            <a:picLocks noChangeAspect="1"/>
          </xdr:cNvPicPr>
        </xdr:nvPicPr>
        <xdr:blipFill>
          <a:blip xmlns:r="http://schemas.openxmlformats.org/officeDocument/2006/relationships" r:embed="rId43"/>
          <a:stretch>
            <a:fillRect/>
          </a:stretch>
        </xdr:blipFill>
        <xdr:spPr>
          <a:xfrm>
            <a:off x="1524000" y="762000"/>
            <a:ext cx="4095238" cy="1219048"/>
          </a:xfrm>
          <a:prstGeom prst="rect">
            <a:avLst/>
          </a:prstGeom>
          <a:ln w="3175">
            <a:solidFill>
              <a:schemeClr val="tx1"/>
            </a:solidFill>
          </a:ln>
          <a:effectLst>
            <a:outerShdw blurRad="50800" dist="38100" dir="2700000" algn="tl" rotWithShape="0">
              <a:prstClr val="black">
                <a:alpha val="40000"/>
              </a:prstClr>
            </a:outerShdw>
          </a:effectLst>
        </xdr:spPr>
      </xdr:pic>
      <xdr:sp macro="" textlink="">
        <xdr:nvSpPr>
          <xdr:cNvPr id="181" name="Textfeld 180">
            <a:extLst>
              <a:ext uri="{FF2B5EF4-FFF2-40B4-BE49-F238E27FC236}">
                <a16:creationId xmlns:a16="http://schemas.microsoft.com/office/drawing/2014/main" id="{00000000-0008-0000-0900-0000B5000000}"/>
              </a:ext>
            </a:extLst>
          </xdr:cNvPr>
          <xdr:cNvSpPr txBox="1"/>
        </xdr:nvSpPr>
        <xdr:spPr>
          <a:xfrm>
            <a:off x="2847975" y="2085976"/>
            <a:ext cx="232410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solidFill>
                  <a:srgbClr val="FF0000"/>
                </a:solidFill>
              </a:rPr>
              <a:t>Fett - Kursiv - Unterstrichen</a:t>
            </a:r>
          </a:p>
        </xdr:txBody>
      </xdr:sp>
      <xdr:sp macro="" textlink="">
        <xdr:nvSpPr>
          <xdr:cNvPr id="182" name="Textfeld 181">
            <a:extLst>
              <a:ext uri="{FF2B5EF4-FFF2-40B4-BE49-F238E27FC236}">
                <a16:creationId xmlns:a16="http://schemas.microsoft.com/office/drawing/2014/main" id="{00000000-0008-0000-0900-0000B6000000}"/>
              </a:ext>
            </a:extLst>
          </xdr:cNvPr>
          <xdr:cNvSpPr txBox="1"/>
        </xdr:nvSpPr>
        <xdr:spPr>
          <a:xfrm>
            <a:off x="4238625" y="2428875"/>
            <a:ext cx="23241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solidFill>
                  <a:srgbClr val="FF0000"/>
                </a:solidFill>
              </a:rPr>
              <a:t>Weitere Schrifteinstellungen</a:t>
            </a:r>
          </a:p>
        </xdr:txBody>
      </xdr:sp>
      <xdr:sp macro="" textlink="">
        <xdr:nvSpPr>
          <xdr:cNvPr id="183" name="Textfeld 182">
            <a:extLst>
              <a:ext uri="{FF2B5EF4-FFF2-40B4-BE49-F238E27FC236}">
                <a16:creationId xmlns:a16="http://schemas.microsoft.com/office/drawing/2014/main" id="{00000000-0008-0000-0900-0000B7000000}"/>
              </a:ext>
            </a:extLst>
          </xdr:cNvPr>
          <xdr:cNvSpPr txBox="1"/>
        </xdr:nvSpPr>
        <xdr:spPr>
          <a:xfrm>
            <a:off x="6000750" y="1333500"/>
            <a:ext cx="99060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solidFill>
                  <a:srgbClr val="FF0000"/>
                </a:solidFill>
              </a:rPr>
              <a:t>Textfarbe</a:t>
            </a:r>
          </a:p>
        </xdr:txBody>
      </xdr:sp>
      <xdr:sp macro="" textlink="">
        <xdr:nvSpPr>
          <xdr:cNvPr id="185" name="Textfeld 184">
            <a:extLst>
              <a:ext uri="{FF2B5EF4-FFF2-40B4-BE49-F238E27FC236}">
                <a16:creationId xmlns:a16="http://schemas.microsoft.com/office/drawing/2014/main" id="{00000000-0008-0000-0900-0000B9000000}"/>
              </a:ext>
            </a:extLst>
          </xdr:cNvPr>
          <xdr:cNvSpPr txBox="1"/>
        </xdr:nvSpPr>
        <xdr:spPr>
          <a:xfrm>
            <a:off x="5734050" y="295275"/>
            <a:ext cx="2066925" cy="666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solidFill>
                  <a:srgbClr val="FF0000"/>
                </a:solidFill>
              </a:rPr>
              <a:t>Schrift schrittweise</a:t>
            </a:r>
          </a:p>
          <a:p>
            <a:pPr algn="ctr"/>
            <a:r>
              <a:rPr lang="de-DE" sz="1400">
                <a:solidFill>
                  <a:srgbClr val="FF0000"/>
                </a:solidFill>
              </a:rPr>
              <a:t>vergrößern / verkleinern</a:t>
            </a:r>
          </a:p>
        </xdr:txBody>
      </xdr:sp>
      <xdr:sp macro="" textlink="">
        <xdr:nvSpPr>
          <xdr:cNvPr id="187" name="Textfeld 186">
            <a:extLst>
              <a:ext uri="{FF2B5EF4-FFF2-40B4-BE49-F238E27FC236}">
                <a16:creationId xmlns:a16="http://schemas.microsoft.com/office/drawing/2014/main" id="{00000000-0008-0000-0900-0000BB000000}"/>
              </a:ext>
            </a:extLst>
          </xdr:cNvPr>
          <xdr:cNvSpPr txBox="1"/>
        </xdr:nvSpPr>
        <xdr:spPr>
          <a:xfrm>
            <a:off x="3057525" y="190500"/>
            <a:ext cx="232410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solidFill>
                  <a:srgbClr val="FF0000"/>
                </a:solidFill>
              </a:rPr>
              <a:t>Schriftart und - größe</a:t>
            </a:r>
          </a:p>
        </xdr:txBody>
      </xdr:sp>
      <xdr:cxnSp macro="">
        <xdr:nvCxnSpPr>
          <xdr:cNvPr id="188" name="Gerade Verbindung mit Pfeil 187">
            <a:extLst>
              <a:ext uri="{FF2B5EF4-FFF2-40B4-BE49-F238E27FC236}">
                <a16:creationId xmlns:a16="http://schemas.microsoft.com/office/drawing/2014/main" id="{00000000-0008-0000-0900-0000BC000000}"/>
              </a:ext>
            </a:extLst>
          </xdr:cNvPr>
          <xdr:cNvCxnSpPr/>
        </xdr:nvCxnSpPr>
        <xdr:spPr>
          <a:xfrm flipH="1">
            <a:off x="3800475" y="552450"/>
            <a:ext cx="333376" cy="628650"/>
          </a:xfrm>
          <a:prstGeom prst="straightConnector1">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90" name="Gerade Verbindung mit Pfeil 189">
            <a:extLst>
              <a:ext uri="{FF2B5EF4-FFF2-40B4-BE49-F238E27FC236}">
                <a16:creationId xmlns:a16="http://schemas.microsoft.com/office/drawing/2014/main" id="{00000000-0008-0000-0900-0000BE000000}"/>
              </a:ext>
            </a:extLst>
          </xdr:cNvPr>
          <xdr:cNvCxnSpPr/>
        </xdr:nvCxnSpPr>
        <xdr:spPr>
          <a:xfrm>
            <a:off x="4476750" y="600075"/>
            <a:ext cx="266700" cy="552450"/>
          </a:xfrm>
          <a:prstGeom prst="straightConnector1">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91" name="Gerade Verbindung mit Pfeil 190">
            <a:extLst>
              <a:ext uri="{FF2B5EF4-FFF2-40B4-BE49-F238E27FC236}">
                <a16:creationId xmlns:a16="http://schemas.microsoft.com/office/drawing/2014/main" id="{00000000-0008-0000-0900-0000BF000000}"/>
              </a:ext>
            </a:extLst>
          </xdr:cNvPr>
          <xdr:cNvCxnSpPr/>
        </xdr:nvCxnSpPr>
        <xdr:spPr>
          <a:xfrm flipH="1">
            <a:off x="5314950" y="600075"/>
            <a:ext cx="571500" cy="571500"/>
          </a:xfrm>
          <a:prstGeom prst="straightConnector1">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92" name="Gerade Verbindung mit Pfeil 191">
            <a:extLst>
              <a:ext uri="{FF2B5EF4-FFF2-40B4-BE49-F238E27FC236}">
                <a16:creationId xmlns:a16="http://schemas.microsoft.com/office/drawing/2014/main" id="{00000000-0008-0000-0900-0000C0000000}"/>
              </a:ext>
            </a:extLst>
          </xdr:cNvPr>
          <xdr:cNvCxnSpPr/>
        </xdr:nvCxnSpPr>
        <xdr:spPr>
          <a:xfrm flipH="1">
            <a:off x="5486400" y="1581150"/>
            <a:ext cx="590550" cy="9525"/>
          </a:xfrm>
          <a:prstGeom prst="straightConnector1">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94" name="Gerade Verbindung mit Pfeil 193">
            <a:extLst>
              <a:ext uri="{FF2B5EF4-FFF2-40B4-BE49-F238E27FC236}">
                <a16:creationId xmlns:a16="http://schemas.microsoft.com/office/drawing/2014/main" id="{00000000-0008-0000-0900-0000C2000000}"/>
              </a:ext>
            </a:extLst>
          </xdr:cNvPr>
          <xdr:cNvCxnSpPr/>
        </xdr:nvCxnSpPr>
        <xdr:spPr>
          <a:xfrm flipV="1">
            <a:off x="3743326" y="1724025"/>
            <a:ext cx="9524" cy="457201"/>
          </a:xfrm>
          <a:prstGeom prst="straightConnector1">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cxnSp macro="">
        <xdr:nvCxnSpPr>
          <xdr:cNvPr id="195" name="Gerade Verbindung mit Pfeil 194">
            <a:extLst>
              <a:ext uri="{FF2B5EF4-FFF2-40B4-BE49-F238E27FC236}">
                <a16:creationId xmlns:a16="http://schemas.microsoft.com/office/drawing/2014/main" id="{00000000-0008-0000-0900-0000C3000000}"/>
              </a:ext>
            </a:extLst>
          </xdr:cNvPr>
          <xdr:cNvCxnSpPr/>
        </xdr:nvCxnSpPr>
        <xdr:spPr>
          <a:xfrm flipV="1">
            <a:off x="5476875" y="1952625"/>
            <a:ext cx="0" cy="466725"/>
          </a:xfrm>
          <a:prstGeom prst="straightConnector1">
            <a:avLst/>
          </a:prstGeom>
          <a:ln w="28575">
            <a:solidFill>
              <a:srgbClr val="FF0000"/>
            </a:solidFill>
            <a:tailEnd type="triangle"/>
          </a:ln>
        </xdr:spPr>
        <xdr:style>
          <a:lnRef idx="1">
            <a:schemeClr val="dk1"/>
          </a:lnRef>
          <a:fillRef idx="0">
            <a:schemeClr val="dk1"/>
          </a:fillRef>
          <a:effectRef idx="0">
            <a:schemeClr val="dk1"/>
          </a:effectRef>
          <a:fontRef idx="minor">
            <a:schemeClr val="tx1"/>
          </a:fontRef>
        </xdr:style>
      </xdr:cxnSp>
    </xdr:grpSp>
    <xdr:clientData/>
  </xdr:twoCellAnchor>
  <xdr:twoCellAnchor editAs="oneCell">
    <xdr:from>
      <xdr:col>1</xdr:col>
      <xdr:colOff>9525</xdr:colOff>
      <xdr:row>260</xdr:row>
      <xdr:rowOff>38100</xdr:rowOff>
    </xdr:from>
    <xdr:to>
      <xdr:col>10</xdr:col>
      <xdr:colOff>151679</xdr:colOff>
      <xdr:row>281</xdr:row>
      <xdr:rowOff>37525</xdr:rowOff>
    </xdr:to>
    <xdr:pic>
      <xdr:nvPicPr>
        <xdr:cNvPr id="197" name="Grafik 196">
          <a:extLst>
            <a:ext uri="{FF2B5EF4-FFF2-40B4-BE49-F238E27FC236}">
              <a16:creationId xmlns:a16="http://schemas.microsoft.com/office/drawing/2014/main" id="{00000000-0008-0000-0900-0000C5000000}"/>
            </a:ext>
          </a:extLst>
        </xdr:cNvPr>
        <xdr:cNvPicPr>
          <a:picLocks noChangeAspect="1"/>
        </xdr:cNvPicPr>
      </xdr:nvPicPr>
      <xdr:blipFill>
        <a:blip xmlns:r="http://schemas.openxmlformats.org/officeDocument/2006/relationships" r:embed="rId44"/>
        <a:stretch>
          <a:fillRect/>
        </a:stretch>
      </xdr:blipFill>
      <xdr:spPr>
        <a:xfrm>
          <a:off x="619125" y="56445150"/>
          <a:ext cx="5771429" cy="460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38100</xdr:colOff>
      <xdr:row>306</xdr:row>
      <xdr:rowOff>47626</xdr:rowOff>
    </xdr:from>
    <xdr:to>
      <xdr:col>6</xdr:col>
      <xdr:colOff>19050</xdr:colOff>
      <xdr:row>327</xdr:row>
      <xdr:rowOff>125987</xdr:rowOff>
    </xdr:to>
    <xdr:pic>
      <xdr:nvPicPr>
        <xdr:cNvPr id="198" name="Grafik 197">
          <a:extLst>
            <a:ext uri="{FF2B5EF4-FFF2-40B4-BE49-F238E27FC236}">
              <a16:creationId xmlns:a16="http://schemas.microsoft.com/office/drawing/2014/main" id="{00000000-0008-0000-0900-0000C6000000}"/>
            </a:ext>
          </a:extLst>
        </xdr:cNvPr>
        <xdr:cNvPicPr>
          <a:picLocks noChangeAspect="1"/>
        </xdr:cNvPicPr>
      </xdr:nvPicPr>
      <xdr:blipFill>
        <a:blip xmlns:r="http://schemas.openxmlformats.org/officeDocument/2006/relationships" r:embed="rId45"/>
        <a:stretch>
          <a:fillRect/>
        </a:stretch>
      </xdr:blipFill>
      <xdr:spPr>
        <a:xfrm>
          <a:off x="647700" y="66655951"/>
          <a:ext cx="3781425" cy="467893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332</xdr:row>
      <xdr:rowOff>0</xdr:rowOff>
    </xdr:from>
    <xdr:to>
      <xdr:col>6</xdr:col>
      <xdr:colOff>228096</xdr:colOff>
      <xdr:row>337</xdr:row>
      <xdr:rowOff>104625</xdr:rowOff>
    </xdr:to>
    <xdr:pic>
      <xdr:nvPicPr>
        <xdr:cNvPr id="199" name="Grafik 198">
          <a:extLst>
            <a:ext uri="{FF2B5EF4-FFF2-40B4-BE49-F238E27FC236}">
              <a16:creationId xmlns:a16="http://schemas.microsoft.com/office/drawing/2014/main" id="{00000000-0008-0000-0900-0000C7000000}"/>
            </a:ext>
          </a:extLst>
        </xdr:cNvPr>
        <xdr:cNvPicPr>
          <a:picLocks noChangeAspect="1"/>
        </xdr:cNvPicPr>
      </xdr:nvPicPr>
      <xdr:blipFill>
        <a:blip xmlns:r="http://schemas.openxmlformats.org/officeDocument/2006/relationships" r:embed="rId46"/>
        <a:stretch>
          <a:fillRect/>
        </a:stretch>
      </xdr:blipFill>
      <xdr:spPr>
        <a:xfrm>
          <a:off x="609600" y="72304275"/>
          <a:ext cx="4028571" cy="12000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47626</xdr:colOff>
      <xdr:row>340</xdr:row>
      <xdr:rowOff>209550</xdr:rowOff>
    </xdr:from>
    <xdr:to>
      <xdr:col>4</xdr:col>
      <xdr:colOff>342901</xdr:colOff>
      <xdr:row>349</xdr:row>
      <xdr:rowOff>74583</xdr:rowOff>
    </xdr:to>
    <xdr:pic>
      <xdr:nvPicPr>
        <xdr:cNvPr id="200" name="Grafik 199">
          <a:extLst>
            <a:ext uri="{FF2B5EF4-FFF2-40B4-BE49-F238E27FC236}">
              <a16:creationId xmlns:a16="http://schemas.microsoft.com/office/drawing/2014/main" id="{00000000-0008-0000-0900-0000C8000000}"/>
            </a:ext>
          </a:extLst>
        </xdr:cNvPr>
        <xdr:cNvPicPr>
          <a:picLocks noChangeAspect="1"/>
        </xdr:cNvPicPr>
      </xdr:nvPicPr>
      <xdr:blipFill>
        <a:blip xmlns:r="http://schemas.openxmlformats.org/officeDocument/2006/relationships" r:embed="rId47"/>
        <a:stretch>
          <a:fillRect/>
        </a:stretch>
      </xdr:blipFill>
      <xdr:spPr>
        <a:xfrm>
          <a:off x="657226" y="74266425"/>
          <a:ext cx="2667000" cy="1836708"/>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352</xdr:row>
      <xdr:rowOff>38100</xdr:rowOff>
    </xdr:from>
    <xdr:to>
      <xdr:col>10</xdr:col>
      <xdr:colOff>383844</xdr:colOff>
      <xdr:row>370</xdr:row>
      <xdr:rowOff>209550</xdr:rowOff>
    </xdr:to>
    <xdr:pic>
      <xdr:nvPicPr>
        <xdr:cNvPr id="201" name="Grafik 200">
          <a:extLst>
            <a:ext uri="{FF2B5EF4-FFF2-40B4-BE49-F238E27FC236}">
              <a16:creationId xmlns:a16="http://schemas.microsoft.com/office/drawing/2014/main" id="{00000000-0008-0000-0900-0000C9000000}"/>
            </a:ext>
          </a:extLst>
        </xdr:cNvPr>
        <xdr:cNvPicPr>
          <a:picLocks noChangeAspect="1"/>
        </xdr:cNvPicPr>
      </xdr:nvPicPr>
      <xdr:blipFill>
        <a:blip xmlns:r="http://schemas.openxmlformats.org/officeDocument/2006/relationships" r:embed="rId48"/>
        <a:stretch>
          <a:fillRect/>
        </a:stretch>
      </xdr:blipFill>
      <xdr:spPr>
        <a:xfrm>
          <a:off x="638175" y="76723875"/>
          <a:ext cx="5984544" cy="41148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404</xdr:row>
      <xdr:rowOff>9525</xdr:rowOff>
    </xdr:from>
    <xdr:to>
      <xdr:col>5</xdr:col>
      <xdr:colOff>642470</xdr:colOff>
      <xdr:row>415</xdr:row>
      <xdr:rowOff>133350</xdr:rowOff>
    </xdr:to>
    <xdr:pic>
      <xdr:nvPicPr>
        <xdr:cNvPr id="202" name="Grafik 201">
          <a:extLst>
            <a:ext uri="{FF2B5EF4-FFF2-40B4-BE49-F238E27FC236}">
              <a16:creationId xmlns:a16="http://schemas.microsoft.com/office/drawing/2014/main" id="{00000000-0008-0000-0900-0000CA000000}"/>
            </a:ext>
          </a:extLst>
        </xdr:cNvPr>
        <xdr:cNvPicPr>
          <a:picLocks noChangeAspect="1"/>
        </xdr:cNvPicPr>
      </xdr:nvPicPr>
      <xdr:blipFill>
        <a:blip xmlns:r="http://schemas.openxmlformats.org/officeDocument/2006/relationships" r:embed="rId49"/>
        <a:stretch>
          <a:fillRect/>
        </a:stretch>
      </xdr:blipFill>
      <xdr:spPr>
        <a:xfrm>
          <a:off x="647700" y="88211025"/>
          <a:ext cx="3690470" cy="25336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47625</xdr:colOff>
      <xdr:row>424</xdr:row>
      <xdr:rowOff>200025</xdr:rowOff>
    </xdr:from>
    <xdr:to>
      <xdr:col>6</xdr:col>
      <xdr:colOff>351912</xdr:colOff>
      <xdr:row>430</xdr:row>
      <xdr:rowOff>133194</xdr:rowOff>
    </xdr:to>
    <xdr:pic>
      <xdr:nvPicPr>
        <xdr:cNvPr id="203" name="Grafik 202">
          <a:extLst>
            <a:ext uri="{FF2B5EF4-FFF2-40B4-BE49-F238E27FC236}">
              <a16:creationId xmlns:a16="http://schemas.microsoft.com/office/drawing/2014/main" id="{00000000-0008-0000-0900-0000CB000000}"/>
            </a:ext>
          </a:extLst>
        </xdr:cNvPr>
        <xdr:cNvPicPr>
          <a:picLocks noChangeAspect="1"/>
        </xdr:cNvPicPr>
      </xdr:nvPicPr>
      <xdr:blipFill>
        <a:blip xmlns:r="http://schemas.openxmlformats.org/officeDocument/2006/relationships" r:embed="rId50"/>
        <a:stretch>
          <a:fillRect/>
        </a:stretch>
      </xdr:blipFill>
      <xdr:spPr>
        <a:xfrm>
          <a:off x="657225" y="92783025"/>
          <a:ext cx="4104762" cy="124761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57150</xdr:colOff>
      <xdr:row>433</xdr:row>
      <xdr:rowOff>28574</xdr:rowOff>
    </xdr:from>
    <xdr:to>
      <xdr:col>10</xdr:col>
      <xdr:colOff>184175</xdr:colOff>
      <xdr:row>458</xdr:row>
      <xdr:rowOff>9524</xdr:rowOff>
    </xdr:to>
    <xdr:pic>
      <xdr:nvPicPr>
        <xdr:cNvPr id="205" name="Grafik 204">
          <a:extLst>
            <a:ext uri="{FF2B5EF4-FFF2-40B4-BE49-F238E27FC236}">
              <a16:creationId xmlns:a16="http://schemas.microsoft.com/office/drawing/2014/main" id="{00000000-0008-0000-0900-0000CD000000}"/>
            </a:ext>
          </a:extLst>
        </xdr:cNvPr>
        <xdr:cNvPicPr>
          <a:picLocks noChangeAspect="1"/>
        </xdr:cNvPicPr>
      </xdr:nvPicPr>
      <xdr:blipFill>
        <a:blip xmlns:r="http://schemas.openxmlformats.org/officeDocument/2006/relationships" r:embed="rId51"/>
        <a:stretch>
          <a:fillRect/>
        </a:stretch>
      </xdr:blipFill>
      <xdr:spPr>
        <a:xfrm>
          <a:off x="666750" y="94583249"/>
          <a:ext cx="5756300" cy="54578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465</xdr:row>
      <xdr:rowOff>19050</xdr:rowOff>
    </xdr:from>
    <xdr:to>
      <xdr:col>7</xdr:col>
      <xdr:colOff>323850</xdr:colOff>
      <xdr:row>482</xdr:row>
      <xdr:rowOff>75665</xdr:rowOff>
    </xdr:to>
    <xdr:pic>
      <xdr:nvPicPr>
        <xdr:cNvPr id="206" name="Grafik 205">
          <a:extLst>
            <a:ext uri="{FF2B5EF4-FFF2-40B4-BE49-F238E27FC236}">
              <a16:creationId xmlns:a16="http://schemas.microsoft.com/office/drawing/2014/main" id="{00000000-0008-0000-0900-0000CE000000}"/>
            </a:ext>
          </a:extLst>
        </xdr:cNvPr>
        <xdr:cNvPicPr>
          <a:picLocks noChangeAspect="1"/>
        </xdr:cNvPicPr>
      </xdr:nvPicPr>
      <xdr:blipFill>
        <a:blip xmlns:r="http://schemas.openxmlformats.org/officeDocument/2006/relationships" r:embed="rId52"/>
        <a:stretch>
          <a:fillRect/>
        </a:stretch>
      </xdr:blipFill>
      <xdr:spPr>
        <a:xfrm>
          <a:off x="609600" y="101584125"/>
          <a:ext cx="4733925" cy="3780890"/>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9525</xdr:colOff>
      <xdr:row>525</xdr:row>
      <xdr:rowOff>19050</xdr:rowOff>
    </xdr:from>
    <xdr:to>
      <xdr:col>10</xdr:col>
      <xdr:colOff>190500</xdr:colOff>
      <xdr:row>530</xdr:row>
      <xdr:rowOff>200733</xdr:rowOff>
    </xdr:to>
    <xdr:pic>
      <xdr:nvPicPr>
        <xdr:cNvPr id="207" name="Grafik 206">
          <a:extLst>
            <a:ext uri="{FF2B5EF4-FFF2-40B4-BE49-F238E27FC236}">
              <a16:creationId xmlns:a16="http://schemas.microsoft.com/office/drawing/2014/main" id="{00000000-0008-0000-0900-0000CF000000}"/>
            </a:ext>
          </a:extLst>
        </xdr:cNvPr>
        <xdr:cNvPicPr>
          <a:picLocks noChangeAspect="1"/>
        </xdr:cNvPicPr>
      </xdr:nvPicPr>
      <xdr:blipFill>
        <a:blip xmlns:r="http://schemas.openxmlformats.org/officeDocument/2006/relationships" r:embed="rId53"/>
        <a:stretch>
          <a:fillRect/>
        </a:stretch>
      </xdr:blipFill>
      <xdr:spPr>
        <a:xfrm>
          <a:off x="1562100" y="114852450"/>
          <a:ext cx="4867275" cy="1277058"/>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19050</xdr:colOff>
      <xdr:row>536</xdr:row>
      <xdr:rowOff>104775</xdr:rowOff>
    </xdr:from>
    <xdr:to>
      <xdr:col>12</xdr:col>
      <xdr:colOff>291970</xdr:colOff>
      <xdr:row>540</xdr:row>
      <xdr:rowOff>66675</xdr:rowOff>
    </xdr:to>
    <xdr:pic>
      <xdr:nvPicPr>
        <xdr:cNvPr id="208" name="Grafik 207">
          <a:extLst>
            <a:ext uri="{FF2B5EF4-FFF2-40B4-BE49-F238E27FC236}">
              <a16:creationId xmlns:a16="http://schemas.microsoft.com/office/drawing/2014/main" id="{00000000-0008-0000-0900-0000D0000000}"/>
            </a:ext>
          </a:extLst>
        </xdr:cNvPr>
        <xdr:cNvPicPr>
          <a:picLocks noChangeAspect="1"/>
        </xdr:cNvPicPr>
      </xdr:nvPicPr>
      <xdr:blipFill>
        <a:blip xmlns:r="http://schemas.openxmlformats.org/officeDocument/2006/relationships" r:embed="rId54"/>
        <a:stretch>
          <a:fillRect/>
        </a:stretch>
      </xdr:blipFill>
      <xdr:spPr>
        <a:xfrm>
          <a:off x="628650" y="117348000"/>
          <a:ext cx="7121395" cy="838200"/>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19050</xdr:colOff>
      <xdr:row>544</xdr:row>
      <xdr:rowOff>47625</xdr:rowOff>
    </xdr:from>
    <xdr:to>
      <xdr:col>4</xdr:col>
      <xdr:colOff>409230</xdr:colOff>
      <xdr:row>557</xdr:row>
      <xdr:rowOff>142507</xdr:rowOff>
    </xdr:to>
    <xdr:pic>
      <xdr:nvPicPr>
        <xdr:cNvPr id="209" name="Grafik 208">
          <a:extLst>
            <a:ext uri="{FF2B5EF4-FFF2-40B4-BE49-F238E27FC236}">
              <a16:creationId xmlns:a16="http://schemas.microsoft.com/office/drawing/2014/main" id="{00000000-0008-0000-0900-0000D1000000}"/>
            </a:ext>
          </a:extLst>
        </xdr:cNvPr>
        <xdr:cNvPicPr>
          <a:picLocks noChangeAspect="1"/>
        </xdr:cNvPicPr>
      </xdr:nvPicPr>
      <xdr:blipFill>
        <a:blip xmlns:r="http://schemas.openxmlformats.org/officeDocument/2006/relationships" r:embed="rId55"/>
        <a:stretch>
          <a:fillRect/>
        </a:stretch>
      </xdr:blipFill>
      <xdr:spPr>
        <a:xfrm>
          <a:off x="628650" y="119043450"/>
          <a:ext cx="2761905" cy="2942857"/>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161925</xdr:colOff>
      <xdr:row>568</xdr:row>
      <xdr:rowOff>66675</xdr:rowOff>
    </xdr:from>
    <xdr:to>
      <xdr:col>12</xdr:col>
      <xdr:colOff>400050</xdr:colOff>
      <xdr:row>571</xdr:row>
      <xdr:rowOff>163336</xdr:rowOff>
    </xdr:to>
    <xdr:pic>
      <xdr:nvPicPr>
        <xdr:cNvPr id="210" name="Grafik 209">
          <a:extLst>
            <a:ext uri="{FF2B5EF4-FFF2-40B4-BE49-F238E27FC236}">
              <a16:creationId xmlns:a16="http://schemas.microsoft.com/office/drawing/2014/main" id="{00000000-0008-0000-0900-0000D2000000}"/>
            </a:ext>
          </a:extLst>
        </xdr:cNvPr>
        <xdr:cNvPicPr>
          <a:picLocks noChangeAspect="1"/>
        </xdr:cNvPicPr>
      </xdr:nvPicPr>
      <xdr:blipFill>
        <a:blip xmlns:r="http://schemas.openxmlformats.org/officeDocument/2006/relationships" r:embed="rId56"/>
        <a:stretch>
          <a:fillRect/>
        </a:stretch>
      </xdr:blipFill>
      <xdr:spPr>
        <a:xfrm>
          <a:off x="161925" y="124320300"/>
          <a:ext cx="7696200" cy="753886"/>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19051</xdr:colOff>
      <xdr:row>575</xdr:row>
      <xdr:rowOff>28576</xdr:rowOff>
    </xdr:from>
    <xdr:to>
      <xdr:col>8</xdr:col>
      <xdr:colOff>314326</xdr:colOff>
      <xdr:row>580</xdr:row>
      <xdr:rowOff>111257</xdr:rowOff>
    </xdr:to>
    <xdr:pic>
      <xdr:nvPicPr>
        <xdr:cNvPr id="211" name="Grafik 210">
          <a:extLst>
            <a:ext uri="{FF2B5EF4-FFF2-40B4-BE49-F238E27FC236}">
              <a16:creationId xmlns:a16="http://schemas.microsoft.com/office/drawing/2014/main" id="{00000000-0008-0000-0900-0000D3000000}"/>
            </a:ext>
          </a:extLst>
        </xdr:cNvPr>
        <xdr:cNvPicPr>
          <a:picLocks noChangeAspect="1"/>
        </xdr:cNvPicPr>
      </xdr:nvPicPr>
      <xdr:blipFill>
        <a:blip xmlns:r="http://schemas.openxmlformats.org/officeDocument/2006/relationships" r:embed="rId57"/>
        <a:stretch>
          <a:fillRect/>
        </a:stretch>
      </xdr:blipFill>
      <xdr:spPr>
        <a:xfrm>
          <a:off x="628651" y="125815726"/>
          <a:ext cx="5314950" cy="1178056"/>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0</xdr:colOff>
      <xdr:row>615</xdr:row>
      <xdr:rowOff>0</xdr:rowOff>
    </xdr:from>
    <xdr:to>
      <xdr:col>3</xdr:col>
      <xdr:colOff>164123</xdr:colOff>
      <xdr:row>629</xdr:row>
      <xdr:rowOff>161925</xdr:rowOff>
    </xdr:to>
    <xdr:pic>
      <xdr:nvPicPr>
        <xdr:cNvPr id="213" name="Grafik 212">
          <a:extLst>
            <a:ext uri="{FF2B5EF4-FFF2-40B4-BE49-F238E27FC236}">
              <a16:creationId xmlns:a16="http://schemas.microsoft.com/office/drawing/2014/main" id="{00000000-0008-0000-0900-0000D5000000}"/>
            </a:ext>
          </a:extLst>
        </xdr:cNvPr>
        <xdr:cNvPicPr>
          <a:picLocks noChangeAspect="1"/>
        </xdr:cNvPicPr>
      </xdr:nvPicPr>
      <xdr:blipFill>
        <a:blip xmlns:r="http://schemas.openxmlformats.org/officeDocument/2006/relationships" r:embed="rId58"/>
        <a:stretch>
          <a:fillRect/>
        </a:stretch>
      </xdr:blipFill>
      <xdr:spPr>
        <a:xfrm>
          <a:off x="609600" y="134673975"/>
          <a:ext cx="1821473" cy="32289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632</xdr:row>
      <xdr:rowOff>9525</xdr:rowOff>
    </xdr:from>
    <xdr:to>
      <xdr:col>11</xdr:col>
      <xdr:colOff>403963</xdr:colOff>
      <xdr:row>639</xdr:row>
      <xdr:rowOff>47625</xdr:rowOff>
    </xdr:to>
    <xdr:pic>
      <xdr:nvPicPr>
        <xdr:cNvPr id="214" name="Grafik 213">
          <a:extLst>
            <a:ext uri="{FF2B5EF4-FFF2-40B4-BE49-F238E27FC236}">
              <a16:creationId xmlns:a16="http://schemas.microsoft.com/office/drawing/2014/main" id="{00000000-0008-0000-0900-0000D6000000}"/>
            </a:ext>
          </a:extLst>
        </xdr:cNvPr>
        <xdr:cNvPicPr>
          <a:picLocks noChangeAspect="1"/>
        </xdr:cNvPicPr>
      </xdr:nvPicPr>
      <xdr:blipFill>
        <a:blip xmlns:r="http://schemas.openxmlformats.org/officeDocument/2006/relationships" r:embed="rId59"/>
        <a:stretch>
          <a:fillRect/>
        </a:stretch>
      </xdr:blipFill>
      <xdr:spPr>
        <a:xfrm>
          <a:off x="628650" y="138407775"/>
          <a:ext cx="6623788" cy="15716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639</xdr:row>
      <xdr:rowOff>171450</xdr:rowOff>
    </xdr:from>
    <xdr:to>
      <xdr:col>4</xdr:col>
      <xdr:colOff>513992</xdr:colOff>
      <xdr:row>646</xdr:row>
      <xdr:rowOff>9354</xdr:rowOff>
    </xdr:to>
    <xdr:pic>
      <xdr:nvPicPr>
        <xdr:cNvPr id="215" name="Grafik 214">
          <a:extLst>
            <a:ext uri="{FF2B5EF4-FFF2-40B4-BE49-F238E27FC236}">
              <a16:creationId xmlns:a16="http://schemas.microsoft.com/office/drawing/2014/main" id="{00000000-0008-0000-0900-0000D7000000}"/>
            </a:ext>
          </a:extLst>
        </xdr:cNvPr>
        <xdr:cNvPicPr>
          <a:picLocks noChangeAspect="1"/>
        </xdr:cNvPicPr>
      </xdr:nvPicPr>
      <xdr:blipFill>
        <a:blip xmlns:r="http://schemas.openxmlformats.org/officeDocument/2006/relationships" r:embed="rId60"/>
        <a:stretch>
          <a:fillRect/>
        </a:stretch>
      </xdr:blipFill>
      <xdr:spPr>
        <a:xfrm>
          <a:off x="628650" y="140103225"/>
          <a:ext cx="2866667" cy="137142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xdr:from>
      <xdr:col>1</xdr:col>
      <xdr:colOff>28575</xdr:colOff>
      <xdr:row>649</xdr:row>
      <xdr:rowOff>47625</xdr:rowOff>
    </xdr:from>
    <xdr:to>
      <xdr:col>11</xdr:col>
      <xdr:colOff>523875</xdr:colOff>
      <xdr:row>656</xdr:row>
      <xdr:rowOff>95250</xdr:rowOff>
    </xdr:to>
    <xdr:grpSp>
      <xdr:nvGrpSpPr>
        <xdr:cNvPr id="216" name="Gruppieren 215">
          <a:extLst>
            <a:ext uri="{FF2B5EF4-FFF2-40B4-BE49-F238E27FC236}">
              <a16:creationId xmlns:a16="http://schemas.microsoft.com/office/drawing/2014/main" id="{00000000-0008-0000-0900-0000D8000000}"/>
            </a:ext>
          </a:extLst>
        </xdr:cNvPr>
        <xdr:cNvGrpSpPr/>
      </xdr:nvGrpSpPr>
      <xdr:grpSpPr>
        <a:xfrm>
          <a:off x="638175" y="142170150"/>
          <a:ext cx="6734175" cy="1581150"/>
          <a:chOff x="762000" y="59436000"/>
          <a:chExt cx="8210087" cy="1990476"/>
        </a:xfrm>
      </xdr:grpSpPr>
      <xdr:pic>
        <xdr:nvPicPr>
          <xdr:cNvPr id="217" name="Grafik 216">
            <a:extLst>
              <a:ext uri="{FF2B5EF4-FFF2-40B4-BE49-F238E27FC236}">
                <a16:creationId xmlns:a16="http://schemas.microsoft.com/office/drawing/2014/main" id="{00000000-0008-0000-0900-0000D9000000}"/>
              </a:ext>
            </a:extLst>
          </xdr:cNvPr>
          <xdr:cNvPicPr>
            <a:picLocks noChangeAspect="1"/>
          </xdr:cNvPicPr>
        </xdr:nvPicPr>
        <xdr:blipFill>
          <a:blip xmlns:r="http://schemas.openxmlformats.org/officeDocument/2006/relationships" r:embed="rId61"/>
          <a:stretch>
            <a:fillRect/>
          </a:stretch>
        </xdr:blipFill>
        <xdr:spPr>
          <a:xfrm>
            <a:off x="762000" y="59436000"/>
            <a:ext cx="3628571" cy="1990476"/>
          </a:xfrm>
          <a:prstGeom prst="rect">
            <a:avLst/>
          </a:prstGeom>
          <a:ln w="3175">
            <a:solidFill>
              <a:sysClr val="windowText" lastClr="000000"/>
            </a:solidFill>
          </a:ln>
          <a:effectLst>
            <a:outerShdw blurRad="50800" dist="38100" dir="2700000" algn="tl" rotWithShape="0">
              <a:prstClr val="black">
                <a:alpha val="40000"/>
              </a:prstClr>
            </a:outerShdw>
          </a:effectLst>
        </xdr:spPr>
      </xdr:pic>
      <xdr:pic>
        <xdr:nvPicPr>
          <xdr:cNvPr id="218" name="Grafik 217">
            <a:extLst>
              <a:ext uri="{FF2B5EF4-FFF2-40B4-BE49-F238E27FC236}">
                <a16:creationId xmlns:a16="http://schemas.microsoft.com/office/drawing/2014/main" id="{00000000-0008-0000-0900-0000DA000000}"/>
              </a:ext>
            </a:extLst>
          </xdr:cNvPr>
          <xdr:cNvPicPr>
            <a:picLocks noChangeAspect="1"/>
          </xdr:cNvPicPr>
        </xdr:nvPicPr>
        <xdr:blipFill>
          <a:blip xmlns:r="http://schemas.openxmlformats.org/officeDocument/2006/relationships" r:embed="rId62"/>
          <a:stretch>
            <a:fillRect/>
          </a:stretch>
        </xdr:blipFill>
        <xdr:spPr>
          <a:xfrm>
            <a:off x="5267325" y="59464575"/>
            <a:ext cx="3704762" cy="1752381"/>
          </a:xfrm>
          <a:prstGeom prst="rect">
            <a:avLst/>
          </a:prstGeom>
          <a:ln w="3175">
            <a:solidFill>
              <a:schemeClr val="tx1"/>
            </a:solidFill>
          </a:ln>
          <a:effectLst>
            <a:outerShdw blurRad="50800" dist="38100" dir="2700000" algn="tl" rotWithShape="0">
              <a:prstClr val="black">
                <a:alpha val="40000"/>
              </a:prstClr>
            </a:outerShdw>
          </a:effectLst>
        </xdr:spPr>
      </xdr:pic>
      <xdr:sp macro="" textlink="">
        <xdr:nvSpPr>
          <xdr:cNvPr id="219" name="Pfeil: nach rechts 218">
            <a:extLst>
              <a:ext uri="{FF2B5EF4-FFF2-40B4-BE49-F238E27FC236}">
                <a16:creationId xmlns:a16="http://schemas.microsoft.com/office/drawing/2014/main" id="{00000000-0008-0000-0900-0000DB000000}"/>
              </a:ext>
            </a:extLst>
          </xdr:cNvPr>
          <xdr:cNvSpPr/>
        </xdr:nvSpPr>
        <xdr:spPr>
          <a:xfrm>
            <a:off x="4686300" y="60217050"/>
            <a:ext cx="419100" cy="6000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editAs="oneCell">
    <xdr:from>
      <xdr:col>1</xdr:col>
      <xdr:colOff>47625</xdr:colOff>
      <xdr:row>671</xdr:row>
      <xdr:rowOff>19050</xdr:rowOff>
    </xdr:from>
    <xdr:to>
      <xdr:col>3</xdr:col>
      <xdr:colOff>587881</xdr:colOff>
      <xdr:row>686</xdr:row>
      <xdr:rowOff>104775</xdr:rowOff>
    </xdr:to>
    <xdr:pic>
      <xdr:nvPicPr>
        <xdr:cNvPr id="220" name="Grafik 219">
          <a:extLst>
            <a:ext uri="{FF2B5EF4-FFF2-40B4-BE49-F238E27FC236}">
              <a16:creationId xmlns:a16="http://schemas.microsoft.com/office/drawing/2014/main" id="{00000000-0008-0000-0900-0000DC000000}"/>
            </a:ext>
          </a:extLst>
        </xdr:cNvPr>
        <xdr:cNvPicPr>
          <a:picLocks noChangeAspect="1"/>
        </xdr:cNvPicPr>
      </xdr:nvPicPr>
      <xdr:blipFill>
        <a:blip xmlns:r="http://schemas.openxmlformats.org/officeDocument/2006/relationships" r:embed="rId63"/>
        <a:stretch>
          <a:fillRect/>
        </a:stretch>
      </xdr:blipFill>
      <xdr:spPr>
        <a:xfrm>
          <a:off x="657225" y="146961225"/>
          <a:ext cx="2197606" cy="3371850"/>
        </a:xfrm>
        <a:prstGeom prst="rect">
          <a:avLst/>
        </a:prstGeom>
        <a:ln>
          <a:solidFill>
            <a:sysClr val="windowText" lastClr="000000"/>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689</xdr:row>
      <xdr:rowOff>66674</xdr:rowOff>
    </xdr:from>
    <xdr:to>
      <xdr:col>12</xdr:col>
      <xdr:colOff>222928</xdr:colOff>
      <xdr:row>699</xdr:row>
      <xdr:rowOff>95249</xdr:rowOff>
    </xdr:to>
    <xdr:pic>
      <xdr:nvPicPr>
        <xdr:cNvPr id="221" name="Grafik 220">
          <a:extLst>
            <a:ext uri="{FF2B5EF4-FFF2-40B4-BE49-F238E27FC236}">
              <a16:creationId xmlns:a16="http://schemas.microsoft.com/office/drawing/2014/main" id="{00000000-0008-0000-0900-0000DD000000}"/>
            </a:ext>
          </a:extLst>
        </xdr:cNvPr>
        <xdr:cNvPicPr>
          <a:picLocks noChangeAspect="1"/>
        </xdr:cNvPicPr>
      </xdr:nvPicPr>
      <xdr:blipFill>
        <a:blip xmlns:r="http://schemas.openxmlformats.org/officeDocument/2006/relationships" r:embed="rId64"/>
        <a:stretch>
          <a:fillRect/>
        </a:stretch>
      </xdr:blipFill>
      <xdr:spPr>
        <a:xfrm>
          <a:off x="638175" y="150952199"/>
          <a:ext cx="7042828" cy="2219325"/>
        </a:xfrm>
        <a:prstGeom prst="rect">
          <a:avLst/>
        </a:prstGeom>
        <a:ln>
          <a:solidFill>
            <a:sysClr val="windowText" lastClr="000000"/>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713</xdr:row>
      <xdr:rowOff>38100</xdr:rowOff>
    </xdr:from>
    <xdr:to>
      <xdr:col>3</xdr:col>
      <xdr:colOff>533400</xdr:colOff>
      <xdr:row>727</xdr:row>
      <xdr:rowOff>163255</xdr:rowOff>
    </xdr:to>
    <xdr:pic>
      <xdr:nvPicPr>
        <xdr:cNvPr id="222" name="Grafik 221">
          <a:extLst>
            <a:ext uri="{FF2B5EF4-FFF2-40B4-BE49-F238E27FC236}">
              <a16:creationId xmlns:a16="http://schemas.microsoft.com/office/drawing/2014/main" id="{00000000-0008-0000-0900-0000DE000000}"/>
            </a:ext>
          </a:extLst>
        </xdr:cNvPr>
        <xdr:cNvPicPr>
          <a:picLocks noChangeAspect="1"/>
        </xdr:cNvPicPr>
      </xdr:nvPicPr>
      <xdr:blipFill>
        <a:blip xmlns:r="http://schemas.openxmlformats.org/officeDocument/2006/relationships" r:embed="rId65"/>
        <a:stretch>
          <a:fillRect/>
        </a:stretch>
      </xdr:blipFill>
      <xdr:spPr>
        <a:xfrm>
          <a:off x="619125" y="156181425"/>
          <a:ext cx="2181225" cy="319220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730</xdr:row>
      <xdr:rowOff>47626</xdr:rowOff>
    </xdr:from>
    <xdr:to>
      <xdr:col>3</xdr:col>
      <xdr:colOff>400050</xdr:colOff>
      <xdr:row>743</xdr:row>
      <xdr:rowOff>177479</xdr:rowOff>
    </xdr:to>
    <xdr:pic>
      <xdr:nvPicPr>
        <xdr:cNvPr id="223" name="Grafik 222">
          <a:extLst>
            <a:ext uri="{FF2B5EF4-FFF2-40B4-BE49-F238E27FC236}">
              <a16:creationId xmlns:a16="http://schemas.microsoft.com/office/drawing/2014/main" id="{00000000-0008-0000-0900-0000DF000000}"/>
            </a:ext>
          </a:extLst>
        </xdr:cNvPr>
        <xdr:cNvPicPr>
          <a:picLocks noChangeAspect="1"/>
        </xdr:cNvPicPr>
      </xdr:nvPicPr>
      <xdr:blipFill>
        <a:blip xmlns:r="http://schemas.openxmlformats.org/officeDocument/2006/relationships" r:embed="rId66"/>
        <a:stretch>
          <a:fillRect/>
        </a:stretch>
      </xdr:blipFill>
      <xdr:spPr>
        <a:xfrm>
          <a:off x="647700" y="159915226"/>
          <a:ext cx="2019300" cy="2977828"/>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745</xdr:row>
      <xdr:rowOff>28575</xdr:rowOff>
    </xdr:from>
    <xdr:to>
      <xdr:col>11</xdr:col>
      <xdr:colOff>517725</xdr:colOff>
      <xdr:row>749</xdr:row>
      <xdr:rowOff>85725</xdr:rowOff>
    </xdr:to>
    <xdr:pic>
      <xdr:nvPicPr>
        <xdr:cNvPr id="224" name="Grafik 223">
          <a:extLst>
            <a:ext uri="{FF2B5EF4-FFF2-40B4-BE49-F238E27FC236}">
              <a16:creationId xmlns:a16="http://schemas.microsoft.com/office/drawing/2014/main" id="{00000000-0008-0000-0900-0000E0000000}"/>
            </a:ext>
          </a:extLst>
        </xdr:cNvPr>
        <xdr:cNvPicPr>
          <a:picLocks noChangeAspect="1"/>
        </xdr:cNvPicPr>
      </xdr:nvPicPr>
      <xdr:blipFill>
        <a:blip xmlns:r="http://schemas.openxmlformats.org/officeDocument/2006/relationships" r:embed="rId67"/>
        <a:stretch>
          <a:fillRect/>
        </a:stretch>
      </xdr:blipFill>
      <xdr:spPr>
        <a:xfrm>
          <a:off x="638175" y="163182300"/>
          <a:ext cx="6728025" cy="9334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28576</xdr:colOff>
      <xdr:row>798</xdr:row>
      <xdr:rowOff>19051</xdr:rowOff>
    </xdr:from>
    <xdr:to>
      <xdr:col>3</xdr:col>
      <xdr:colOff>493940</xdr:colOff>
      <xdr:row>811</xdr:row>
      <xdr:rowOff>142876</xdr:rowOff>
    </xdr:to>
    <xdr:pic>
      <xdr:nvPicPr>
        <xdr:cNvPr id="225" name="Grafik 224">
          <a:extLst>
            <a:ext uri="{FF2B5EF4-FFF2-40B4-BE49-F238E27FC236}">
              <a16:creationId xmlns:a16="http://schemas.microsoft.com/office/drawing/2014/main" id="{00000000-0008-0000-0900-0000E1000000}"/>
            </a:ext>
          </a:extLst>
        </xdr:cNvPr>
        <xdr:cNvPicPr>
          <a:picLocks noChangeAspect="1"/>
        </xdr:cNvPicPr>
      </xdr:nvPicPr>
      <xdr:blipFill>
        <a:blip xmlns:r="http://schemas.openxmlformats.org/officeDocument/2006/relationships" r:embed="rId68"/>
        <a:stretch>
          <a:fillRect/>
        </a:stretch>
      </xdr:blipFill>
      <xdr:spPr>
        <a:xfrm>
          <a:off x="638176" y="174907576"/>
          <a:ext cx="2122714" cy="29718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813</xdr:row>
      <xdr:rowOff>47625</xdr:rowOff>
    </xdr:from>
    <xdr:to>
      <xdr:col>3</xdr:col>
      <xdr:colOff>9319</xdr:colOff>
      <xdr:row>817</xdr:row>
      <xdr:rowOff>142754</xdr:rowOff>
    </xdr:to>
    <xdr:pic>
      <xdr:nvPicPr>
        <xdr:cNvPr id="226" name="Grafik 225">
          <a:extLst>
            <a:ext uri="{FF2B5EF4-FFF2-40B4-BE49-F238E27FC236}">
              <a16:creationId xmlns:a16="http://schemas.microsoft.com/office/drawing/2014/main" id="{00000000-0008-0000-0900-0000E2000000}"/>
            </a:ext>
          </a:extLst>
        </xdr:cNvPr>
        <xdr:cNvPicPr>
          <a:picLocks noChangeAspect="1"/>
        </xdr:cNvPicPr>
      </xdr:nvPicPr>
      <xdr:blipFill>
        <a:blip xmlns:r="http://schemas.openxmlformats.org/officeDocument/2006/relationships" r:embed="rId69"/>
        <a:stretch>
          <a:fillRect/>
        </a:stretch>
      </xdr:blipFill>
      <xdr:spPr>
        <a:xfrm>
          <a:off x="628650" y="178222275"/>
          <a:ext cx="1647619" cy="971429"/>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28575</xdr:colOff>
      <xdr:row>821</xdr:row>
      <xdr:rowOff>19050</xdr:rowOff>
    </xdr:from>
    <xdr:to>
      <xdr:col>12</xdr:col>
      <xdr:colOff>375442</xdr:colOff>
      <xdr:row>829</xdr:row>
      <xdr:rowOff>28575</xdr:rowOff>
    </xdr:to>
    <xdr:pic>
      <xdr:nvPicPr>
        <xdr:cNvPr id="227" name="Grafik 226">
          <a:extLst>
            <a:ext uri="{FF2B5EF4-FFF2-40B4-BE49-F238E27FC236}">
              <a16:creationId xmlns:a16="http://schemas.microsoft.com/office/drawing/2014/main" id="{00000000-0008-0000-0900-0000E3000000}"/>
            </a:ext>
          </a:extLst>
        </xdr:cNvPr>
        <xdr:cNvPicPr>
          <a:picLocks noChangeAspect="1"/>
        </xdr:cNvPicPr>
      </xdr:nvPicPr>
      <xdr:blipFill>
        <a:blip xmlns:r="http://schemas.openxmlformats.org/officeDocument/2006/relationships" r:embed="rId70"/>
        <a:stretch>
          <a:fillRect/>
        </a:stretch>
      </xdr:blipFill>
      <xdr:spPr>
        <a:xfrm>
          <a:off x="638175" y="179946300"/>
          <a:ext cx="7195342" cy="17621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928</xdr:row>
      <xdr:rowOff>38100</xdr:rowOff>
    </xdr:from>
    <xdr:to>
      <xdr:col>4</xdr:col>
      <xdr:colOff>133436</xdr:colOff>
      <xdr:row>939</xdr:row>
      <xdr:rowOff>152400</xdr:rowOff>
    </xdr:to>
    <xdr:pic>
      <xdr:nvPicPr>
        <xdr:cNvPr id="228" name="Grafik 227">
          <a:extLst>
            <a:ext uri="{FF2B5EF4-FFF2-40B4-BE49-F238E27FC236}">
              <a16:creationId xmlns:a16="http://schemas.microsoft.com/office/drawing/2014/main" id="{00000000-0008-0000-0900-0000E4000000}"/>
            </a:ext>
          </a:extLst>
        </xdr:cNvPr>
        <xdr:cNvPicPr>
          <a:picLocks noChangeAspect="1"/>
        </xdr:cNvPicPr>
      </xdr:nvPicPr>
      <xdr:blipFill>
        <a:blip xmlns:r="http://schemas.openxmlformats.org/officeDocument/2006/relationships" r:embed="rId71"/>
        <a:stretch>
          <a:fillRect/>
        </a:stretch>
      </xdr:blipFill>
      <xdr:spPr>
        <a:xfrm>
          <a:off x="628650" y="203311125"/>
          <a:ext cx="2486111" cy="25241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941</xdr:row>
      <xdr:rowOff>19050</xdr:rowOff>
    </xdr:from>
    <xdr:to>
      <xdr:col>3</xdr:col>
      <xdr:colOff>28367</xdr:colOff>
      <xdr:row>945</xdr:row>
      <xdr:rowOff>104655</xdr:rowOff>
    </xdr:to>
    <xdr:pic>
      <xdr:nvPicPr>
        <xdr:cNvPr id="229" name="Grafik 228">
          <a:extLst>
            <a:ext uri="{FF2B5EF4-FFF2-40B4-BE49-F238E27FC236}">
              <a16:creationId xmlns:a16="http://schemas.microsoft.com/office/drawing/2014/main" id="{00000000-0008-0000-0900-0000E5000000}"/>
            </a:ext>
          </a:extLst>
        </xdr:cNvPr>
        <xdr:cNvPicPr>
          <a:picLocks noChangeAspect="1"/>
        </xdr:cNvPicPr>
      </xdr:nvPicPr>
      <xdr:blipFill>
        <a:blip xmlns:r="http://schemas.openxmlformats.org/officeDocument/2006/relationships" r:embed="rId72"/>
        <a:stretch>
          <a:fillRect/>
        </a:stretch>
      </xdr:blipFill>
      <xdr:spPr>
        <a:xfrm>
          <a:off x="628650" y="206140050"/>
          <a:ext cx="1666667" cy="961905"/>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9525</xdr:colOff>
      <xdr:row>949</xdr:row>
      <xdr:rowOff>95250</xdr:rowOff>
    </xdr:from>
    <xdr:to>
      <xdr:col>12</xdr:col>
      <xdr:colOff>290839</xdr:colOff>
      <xdr:row>957</xdr:row>
      <xdr:rowOff>161925</xdr:rowOff>
    </xdr:to>
    <xdr:pic>
      <xdr:nvPicPr>
        <xdr:cNvPr id="230" name="Grafik 229">
          <a:extLst>
            <a:ext uri="{FF2B5EF4-FFF2-40B4-BE49-F238E27FC236}">
              <a16:creationId xmlns:a16="http://schemas.microsoft.com/office/drawing/2014/main" id="{00000000-0008-0000-0900-0000E6000000}"/>
            </a:ext>
          </a:extLst>
        </xdr:cNvPr>
        <xdr:cNvPicPr>
          <a:picLocks noChangeAspect="1"/>
        </xdr:cNvPicPr>
      </xdr:nvPicPr>
      <xdr:blipFill>
        <a:blip xmlns:r="http://schemas.openxmlformats.org/officeDocument/2006/relationships" r:embed="rId73"/>
        <a:stretch>
          <a:fillRect/>
        </a:stretch>
      </xdr:blipFill>
      <xdr:spPr>
        <a:xfrm>
          <a:off x="619125" y="207968850"/>
          <a:ext cx="7129789" cy="18192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1028</xdr:row>
      <xdr:rowOff>9525</xdr:rowOff>
    </xdr:from>
    <xdr:to>
      <xdr:col>6</xdr:col>
      <xdr:colOff>199526</xdr:colOff>
      <xdr:row>1030</xdr:row>
      <xdr:rowOff>161851</xdr:rowOff>
    </xdr:to>
    <xdr:pic>
      <xdr:nvPicPr>
        <xdr:cNvPr id="231" name="Grafik 230">
          <a:extLst>
            <a:ext uri="{FF2B5EF4-FFF2-40B4-BE49-F238E27FC236}">
              <a16:creationId xmlns:a16="http://schemas.microsoft.com/office/drawing/2014/main" id="{00000000-0008-0000-0900-0000E7000000}"/>
            </a:ext>
          </a:extLst>
        </xdr:cNvPr>
        <xdr:cNvPicPr>
          <a:picLocks noChangeAspect="1"/>
        </xdr:cNvPicPr>
      </xdr:nvPicPr>
      <xdr:blipFill>
        <a:blip xmlns:r="http://schemas.openxmlformats.org/officeDocument/2006/relationships" r:embed="rId74"/>
        <a:stretch>
          <a:fillRect/>
        </a:stretch>
      </xdr:blipFill>
      <xdr:spPr>
        <a:xfrm>
          <a:off x="619125" y="225332925"/>
          <a:ext cx="3990476" cy="59047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1034</xdr:row>
      <xdr:rowOff>19050</xdr:rowOff>
    </xdr:from>
    <xdr:to>
      <xdr:col>12</xdr:col>
      <xdr:colOff>323951</xdr:colOff>
      <xdr:row>1048</xdr:row>
      <xdr:rowOff>95250</xdr:rowOff>
    </xdr:to>
    <xdr:pic>
      <xdr:nvPicPr>
        <xdr:cNvPr id="232" name="Grafik 231">
          <a:extLst>
            <a:ext uri="{FF2B5EF4-FFF2-40B4-BE49-F238E27FC236}">
              <a16:creationId xmlns:a16="http://schemas.microsoft.com/office/drawing/2014/main" id="{00000000-0008-0000-0900-0000E8000000}"/>
            </a:ext>
          </a:extLst>
        </xdr:cNvPr>
        <xdr:cNvPicPr>
          <a:picLocks noChangeAspect="1"/>
        </xdr:cNvPicPr>
      </xdr:nvPicPr>
      <xdr:blipFill>
        <a:blip xmlns:r="http://schemas.openxmlformats.org/officeDocument/2006/relationships" r:embed="rId75"/>
        <a:stretch>
          <a:fillRect/>
        </a:stretch>
      </xdr:blipFill>
      <xdr:spPr>
        <a:xfrm>
          <a:off x="628650" y="226656900"/>
          <a:ext cx="7153376" cy="31432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1050</xdr:row>
      <xdr:rowOff>28575</xdr:rowOff>
    </xdr:from>
    <xdr:to>
      <xdr:col>2</xdr:col>
      <xdr:colOff>526639</xdr:colOff>
      <xdr:row>1059</xdr:row>
      <xdr:rowOff>180975</xdr:rowOff>
    </xdr:to>
    <xdr:pic>
      <xdr:nvPicPr>
        <xdr:cNvPr id="233" name="Grafik 232">
          <a:extLst>
            <a:ext uri="{FF2B5EF4-FFF2-40B4-BE49-F238E27FC236}">
              <a16:creationId xmlns:a16="http://schemas.microsoft.com/office/drawing/2014/main" id="{00000000-0008-0000-0900-0000E9000000}"/>
            </a:ext>
          </a:extLst>
        </xdr:cNvPr>
        <xdr:cNvPicPr>
          <a:picLocks noChangeAspect="1"/>
        </xdr:cNvPicPr>
      </xdr:nvPicPr>
      <xdr:blipFill>
        <a:blip xmlns:r="http://schemas.openxmlformats.org/officeDocument/2006/relationships" r:embed="rId76"/>
        <a:stretch>
          <a:fillRect/>
        </a:stretch>
      </xdr:blipFill>
      <xdr:spPr>
        <a:xfrm>
          <a:off x="638175" y="230171625"/>
          <a:ext cx="1441039" cy="21240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1061</xdr:row>
      <xdr:rowOff>95250</xdr:rowOff>
    </xdr:from>
    <xdr:to>
      <xdr:col>3</xdr:col>
      <xdr:colOff>549213</xdr:colOff>
      <xdr:row>1064</xdr:row>
      <xdr:rowOff>172734</xdr:rowOff>
    </xdr:to>
    <xdr:pic>
      <xdr:nvPicPr>
        <xdr:cNvPr id="234" name="Grafik 233">
          <a:extLst>
            <a:ext uri="{FF2B5EF4-FFF2-40B4-BE49-F238E27FC236}">
              <a16:creationId xmlns:a16="http://schemas.microsoft.com/office/drawing/2014/main" id="{00000000-0008-0000-0900-0000EA000000}"/>
            </a:ext>
          </a:extLst>
        </xdr:cNvPr>
        <xdr:cNvPicPr>
          <a:picLocks noChangeAspect="1"/>
        </xdr:cNvPicPr>
      </xdr:nvPicPr>
      <xdr:blipFill rotWithShape="1">
        <a:blip xmlns:r="http://schemas.openxmlformats.org/officeDocument/2006/relationships" r:embed="rId77"/>
        <a:srcRect r="9429"/>
        <a:stretch/>
      </xdr:blipFill>
      <xdr:spPr>
        <a:xfrm>
          <a:off x="628650" y="232648125"/>
          <a:ext cx="2187513" cy="73470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5</xdr:col>
      <xdr:colOff>0</xdr:colOff>
      <xdr:row>1061</xdr:row>
      <xdr:rowOff>104775</xdr:rowOff>
    </xdr:from>
    <xdr:to>
      <xdr:col>8</xdr:col>
      <xdr:colOff>228600</xdr:colOff>
      <xdr:row>1064</xdr:row>
      <xdr:rowOff>190705</xdr:rowOff>
    </xdr:to>
    <xdr:pic>
      <xdr:nvPicPr>
        <xdr:cNvPr id="235" name="Grafik 234">
          <a:extLst>
            <a:ext uri="{FF2B5EF4-FFF2-40B4-BE49-F238E27FC236}">
              <a16:creationId xmlns:a16="http://schemas.microsoft.com/office/drawing/2014/main" id="{00000000-0008-0000-0900-0000EB000000}"/>
            </a:ext>
          </a:extLst>
        </xdr:cNvPr>
        <xdr:cNvPicPr>
          <a:picLocks noChangeAspect="1"/>
        </xdr:cNvPicPr>
      </xdr:nvPicPr>
      <xdr:blipFill rotWithShape="1">
        <a:blip xmlns:r="http://schemas.openxmlformats.org/officeDocument/2006/relationships" r:embed="rId78"/>
        <a:srcRect r="9530"/>
        <a:stretch/>
      </xdr:blipFill>
      <xdr:spPr>
        <a:xfrm>
          <a:off x="3695700" y="232657650"/>
          <a:ext cx="2162175" cy="74315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1069</xdr:row>
      <xdr:rowOff>28575</xdr:rowOff>
    </xdr:from>
    <xdr:to>
      <xdr:col>6</xdr:col>
      <xdr:colOff>523337</xdr:colOff>
      <xdr:row>1077</xdr:row>
      <xdr:rowOff>18832</xdr:rowOff>
    </xdr:to>
    <xdr:pic>
      <xdr:nvPicPr>
        <xdr:cNvPr id="236" name="Grafik 235">
          <a:extLst>
            <a:ext uri="{FF2B5EF4-FFF2-40B4-BE49-F238E27FC236}">
              <a16:creationId xmlns:a16="http://schemas.microsoft.com/office/drawing/2014/main" id="{00000000-0008-0000-0900-0000EC000000}"/>
            </a:ext>
          </a:extLst>
        </xdr:cNvPr>
        <xdr:cNvPicPr>
          <a:picLocks noChangeAspect="1"/>
        </xdr:cNvPicPr>
      </xdr:nvPicPr>
      <xdr:blipFill>
        <a:blip xmlns:r="http://schemas.openxmlformats.org/officeDocument/2006/relationships" r:embed="rId79"/>
        <a:stretch>
          <a:fillRect/>
        </a:stretch>
      </xdr:blipFill>
      <xdr:spPr>
        <a:xfrm>
          <a:off x="628650" y="234334050"/>
          <a:ext cx="4304762" cy="174285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9</xdr:col>
      <xdr:colOff>114302</xdr:colOff>
      <xdr:row>1432</xdr:row>
      <xdr:rowOff>95250</xdr:rowOff>
    </xdr:from>
    <xdr:to>
      <xdr:col>11</xdr:col>
      <xdr:colOff>171452</xdr:colOff>
      <xdr:row>1434</xdr:row>
      <xdr:rowOff>190500</xdr:rowOff>
    </xdr:to>
    <xdr:sp macro="" textlink="">
      <xdr:nvSpPr>
        <xdr:cNvPr id="2" name="Pfeil nach rechts 1">
          <a:hlinkClick xmlns:r="http://schemas.openxmlformats.org/officeDocument/2006/relationships" r:id="rId1" tooltip="Lektion 10: Diagramme"/>
          <a:extLst>
            <a:ext uri="{FF2B5EF4-FFF2-40B4-BE49-F238E27FC236}">
              <a16:creationId xmlns:a16="http://schemas.microsoft.com/office/drawing/2014/main" id="{00000000-0008-0000-0A00-000002000000}"/>
            </a:ext>
          </a:extLst>
        </xdr:cNvPr>
        <xdr:cNvSpPr/>
      </xdr:nvSpPr>
      <xdr:spPr>
        <a:xfrm>
          <a:off x="6575487" y="141439061"/>
          <a:ext cx="1316607"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Nächste Lektion</a:t>
          </a:r>
        </a:p>
      </xdr:txBody>
    </xdr:sp>
    <xdr:clientData/>
  </xdr:twoCellAnchor>
  <xdr:twoCellAnchor>
    <xdr:from>
      <xdr:col>0</xdr:col>
      <xdr:colOff>333375</xdr:colOff>
      <xdr:row>1432</xdr:row>
      <xdr:rowOff>95250</xdr:rowOff>
    </xdr:from>
    <xdr:to>
      <xdr:col>2</xdr:col>
      <xdr:colOff>133351</xdr:colOff>
      <xdr:row>1434</xdr:row>
      <xdr:rowOff>190500</xdr:rowOff>
    </xdr:to>
    <xdr:sp macro="" textlink="">
      <xdr:nvSpPr>
        <xdr:cNvPr id="3" name="Pfeil nach rechts 2">
          <a:hlinkClick xmlns:r="http://schemas.openxmlformats.org/officeDocument/2006/relationships" r:id="rId2" tooltip="Lektion 8: Formatierung"/>
          <a:extLst>
            <a:ext uri="{FF2B5EF4-FFF2-40B4-BE49-F238E27FC236}">
              <a16:creationId xmlns:a16="http://schemas.microsoft.com/office/drawing/2014/main" id="{00000000-0008-0000-0A00-000003000000}"/>
            </a:ext>
          </a:extLst>
        </xdr:cNvPr>
        <xdr:cNvSpPr/>
      </xdr:nvSpPr>
      <xdr:spPr>
        <a:xfrm flipH="1">
          <a:off x="333375" y="141439061"/>
          <a:ext cx="1404489"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129</xdr:row>
          <xdr:rowOff>9525</xdr:rowOff>
        </xdr:from>
        <xdr:to>
          <xdr:col>3</xdr:col>
          <xdr:colOff>104775</xdr:colOff>
          <xdr:row>129</xdr:row>
          <xdr:rowOff>228600</xdr:rowOff>
        </xdr:to>
        <xdr:sp macro="" textlink="">
          <xdr:nvSpPr>
            <xdr:cNvPr id="52225" name="Check Box 1" hidden="1">
              <a:extLst>
                <a:ext uri="{63B3BB69-23CF-44E3-9099-C40C66FF867C}">
                  <a14:compatExt spid="_x0000_s52225"/>
                </a:ext>
                <a:ext uri="{FF2B5EF4-FFF2-40B4-BE49-F238E27FC236}">
                  <a16:creationId xmlns:a16="http://schemas.microsoft.com/office/drawing/2014/main" id="{00000000-0008-0000-0A00-000001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420</xdr:row>
          <xdr:rowOff>9525</xdr:rowOff>
        </xdr:from>
        <xdr:to>
          <xdr:col>3</xdr:col>
          <xdr:colOff>104775</xdr:colOff>
          <xdr:row>420</xdr:row>
          <xdr:rowOff>228600</xdr:rowOff>
        </xdr:to>
        <xdr:sp macro="" textlink="">
          <xdr:nvSpPr>
            <xdr:cNvPr id="52227" name="Check Box 3" hidden="1">
              <a:extLst>
                <a:ext uri="{63B3BB69-23CF-44E3-9099-C40C66FF867C}">
                  <a14:compatExt spid="_x0000_s52227"/>
                </a:ext>
                <a:ext uri="{FF2B5EF4-FFF2-40B4-BE49-F238E27FC236}">
                  <a16:creationId xmlns:a16="http://schemas.microsoft.com/office/drawing/2014/main" id="{00000000-0008-0000-0A00-000003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598</xdr:row>
          <xdr:rowOff>9525</xdr:rowOff>
        </xdr:from>
        <xdr:to>
          <xdr:col>3</xdr:col>
          <xdr:colOff>104775</xdr:colOff>
          <xdr:row>598</xdr:row>
          <xdr:rowOff>228600</xdr:rowOff>
        </xdr:to>
        <xdr:sp macro="" textlink="">
          <xdr:nvSpPr>
            <xdr:cNvPr id="52228" name="Check Box 4" hidden="1">
              <a:extLst>
                <a:ext uri="{63B3BB69-23CF-44E3-9099-C40C66FF867C}">
                  <a14:compatExt spid="_x0000_s52228"/>
                </a:ext>
                <a:ext uri="{FF2B5EF4-FFF2-40B4-BE49-F238E27FC236}">
                  <a16:creationId xmlns:a16="http://schemas.microsoft.com/office/drawing/2014/main" id="{00000000-0008-0000-0A00-000004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730</xdr:row>
          <xdr:rowOff>9525</xdr:rowOff>
        </xdr:from>
        <xdr:to>
          <xdr:col>3</xdr:col>
          <xdr:colOff>104775</xdr:colOff>
          <xdr:row>730</xdr:row>
          <xdr:rowOff>228600</xdr:rowOff>
        </xdr:to>
        <xdr:sp macro="" textlink="">
          <xdr:nvSpPr>
            <xdr:cNvPr id="52229" name="Check Box 5" hidden="1">
              <a:extLst>
                <a:ext uri="{63B3BB69-23CF-44E3-9099-C40C66FF867C}">
                  <a14:compatExt spid="_x0000_s52229"/>
                </a:ext>
                <a:ext uri="{FF2B5EF4-FFF2-40B4-BE49-F238E27FC236}">
                  <a16:creationId xmlns:a16="http://schemas.microsoft.com/office/drawing/2014/main" id="{00000000-0008-0000-0A00-000005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813</xdr:row>
          <xdr:rowOff>9525</xdr:rowOff>
        </xdr:from>
        <xdr:to>
          <xdr:col>3</xdr:col>
          <xdr:colOff>114300</xdr:colOff>
          <xdr:row>813</xdr:row>
          <xdr:rowOff>228600</xdr:rowOff>
        </xdr:to>
        <xdr:sp macro="" textlink="">
          <xdr:nvSpPr>
            <xdr:cNvPr id="52230" name="Check Box 6" hidden="1">
              <a:extLst>
                <a:ext uri="{63B3BB69-23CF-44E3-9099-C40C66FF867C}">
                  <a14:compatExt spid="_x0000_s52230"/>
                </a:ext>
                <a:ext uri="{FF2B5EF4-FFF2-40B4-BE49-F238E27FC236}">
                  <a16:creationId xmlns:a16="http://schemas.microsoft.com/office/drawing/2014/main" id="{00000000-0008-0000-0A00-000006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925</xdr:row>
          <xdr:rowOff>9525</xdr:rowOff>
        </xdr:from>
        <xdr:to>
          <xdr:col>3</xdr:col>
          <xdr:colOff>114300</xdr:colOff>
          <xdr:row>925</xdr:row>
          <xdr:rowOff>228600</xdr:rowOff>
        </xdr:to>
        <xdr:sp macro="" textlink="">
          <xdr:nvSpPr>
            <xdr:cNvPr id="52231" name="Check Box 7" hidden="1">
              <a:extLst>
                <a:ext uri="{63B3BB69-23CF-44E3-9099-C40C66FF867C}">
                  <a14:compatExt spid="_x0000_s52231"/>
                </a:ext>
                <a:ext uri="{FF2B5EF4-FFF2-40B4-BE49-F238E27FC236}">
                  <a16:creationId xmlns:a16="http://schemas.microsoft.com/office/drawing/2014/main" id="{00000000-0008-0000-0A00-000007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1103</xdr:row>
          <xdr:rowOff>9525</xdr:rowOff>
        </xdr:from>
        <xdr:to>
          <xdr:col>3</xdr:col>
          <xdr:colOff>114300</xdr:colOff>
          <xdr:row>1103</xdr:row>
          <xdr:rowOff>228600</xdr:rowOff>
        </xdr:to>
        <xdr:sp macro="" textlink="">
          <xdr:nvSpPr>
            <xdr:cNvPr id="52232" name="Check Box 8" hidden="1">
              <a:extLst>
                <a:ext uri="{63B3BB69-23CF-44E3-9099-C40C66FF867C}">
                  <a14:compatExt spid="_x0000_s52232"/>
                </a:ext>
                <a:ext uri="{FF2B5EF4-FFF2-40B4-BE49-F238E27FC236}">
                  <a16:creationId xmlns:a16="http://schemas.microsoft.com/office/drawing/2014/main" id="{00000000-0008-0000-0A00-000008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1240</xdr:row>
          <xdr:rowOff>9525</xdr:rowOff>
        </xdr:from>
        <xdr:to>
          <xdr:col>3</xdr:col>
          <xdr:colOff>114300</xdr:colOff>
          <xdr:row>1240</xdr:row>
          <xdr:rowOff>228600</xdr:rowOff>
        </xdr:to>
        <xdr:sp macro="" textlink="">
          <xdr:nvSpPr>
            <xdr:cNvPr id="52233" name="Check Box 9" hidden="1">
              <a:extLst>
                <a:ext uri="{63B3BB69-23CF-44E3-9099-C40C66FF867C}">
                  <a14:compatExt spid="_x0000_s52233"/>
                </a:ext>
                <a:ext uri="{FF2B5EF4-FFF2-40B4-BE49-F238E27FC236}">
                  <a16:creationId xmlns:a16="http://schemas.microsoft.com/office/drawing/2014/main" id="{00000000-0008-0000-0A00-000009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1428</xdr:row>
          <xdr:rowOff>9525</xdr:rowOff>
        </xdr:from>
        <xdr:to>
          <xdr:col>3</xdr:col>
          <xdr:colOff>114300</xdr:colOff>
          <xdr:row>1428</xdr:row>
          <xdr:rowOff>228600</xdr:rowOff>
        </xdr:to>
        <xdr:sp macro="" textlink="">
          <xdr:nvSpPr>
            <xdr:cNvPr id="52234" name="Check Box 10" hidden="1">
              <a:extLst>
                <a:ext uri="{63B3BB69-23CF-44E3-9099-C40C66FF867C}">
                  <a14:compatExt spid="_x0000_s52234"/>
                </a:ext>
                <a:ext uri="{FF2B5EF4-FFF2-40B4-BE49-F238E27FC236}">
                  <a16:creationId xmlns:a16="http://schemas.microsoft.com/office/drawing/2014/main" id="{00000000-0008-0000-0A00-00000A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121</xdr:row>
      <xdr:rowOff>19049</xdr:rowOff>
    </xdr:from>
    <xdr:to>
      <xdr:col>0</xdr:col>
      <xdr:colOff>561975</xdr:colOff>
      <xdr:row>123</xdr:row>
      <xdr:rowOff>76198</xdr:rowOff>
    </xdr:to>
    <xdr:sp macro="" textlink="">
      <xdr:nvSpPr>
        <xdr:cNvPr id="14" name="Nach rechts gekrümmter Pfeil 13">
          <a:extLst>
            <a:ext uri="{FF2B5EF4-FFF2-40B4-BE49-F238E27FC236}">
              <a16:creationId xmlns:a16="http://schemas.microsoft.com/office/drawing/2014/main" id="{00000000-0008-0000-0A00-00000E000000}"/>
            </a:ext>
          </a:extLst>
        </xdr:cNvPr>
        <xdr:cNvSpPr/>
      </xdr:nvSpPr>
      <xdr:spPr>
        <a:xfrm>
          <a:off x="76200" y="14701207"/>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401</xdr:row>
      <xdr:rowOff>19049</xdr:rowOff>
    </xdr:from>
    <xdr:to>
      <xdr:col>0</xdr:col>
      <xdr:colOff>561975</xdr:colOff>
      <xdr:row>403</xdr:row>
      <xdr:rowOff>0</xdr:rowOff>
    </xdr:to>
    <xdr:sp macro="" textlink="">
      <xdr:nvSpPr>
        <xdr:cNvPr id="16" name="Nach rechts gekrümmter Pfeil 15">
          <a:extLst>
            <a:ext uri="{FF2B5EF4-FFF2-40B4-BE49-F238E27FC236}">
              <a16:creationId xmlns:a16="http://schemas.microsoft.com/office/drawing/2014/main" id="{00000000-0008-0000-0A00-000010000000}"/>
            </a:ext>
          </a:extLst>
        </xdr:cNvPr>
        <xdr:cNvSpPr/>
      </xdr:nvSpPr>
      <xdr:spPr>
        <a:xfrm>
          <a:off x="76200" y="6171517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580</xdr:row>
      <xdr:rowOff>19049</xdr:rowOff>
    </xdr:from>
    <xdr:to>
      <xdr:col>0</xdr:col>
      <xdr:colOff>561975</xdr:colOff>
      <xdr:row>582</xdr:row>
      <xdr:rowOff>76198</xdr:rowOff>
    </xdr:to>
    <xdr:sp macro="" textlink="">
      <xdr:nvSpPr>
        <xdr:cNvPr id="17" name="Nach rechts gekrümmter Pfeil 16">
          <a:extLst>
            <a:ext uri="{FF2B5EF4-FFF2-40B4-BE49-F238E27FC236}">
              <a16:creationId xmlns:a16="http://schemas.microsoft.com/office/drawing/2014/main" id="{00000000-0008-0000-0A00-000011000000}"/>
            </a:ext>
          </a:extLst>
        </xdr:cNvPr>
        <xdr:cNvSpPr/>
      </xdr:nvSpPr>
      <xdr:spPr>
        <a:xfrm>
          <a:off x="76200" y="76078151"/>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713</xdr:row>
      <xdr:rowOff>19049</xdr:rowOff>
    </xdr:from>
    <xdr:to>
      <xdr:col>0</xdr:col>
      <xdr:colOff>561975</xdr:colOff>
      <xdr:row>715</xdr:row>
      <xdr:rowOff>0</xdr:rowOff>
    </xdr:to>
    <xdr:sp macro="" textlink="">
      <xdr:nvSpPr>
        <xdr:cNvPr id="18" name="Nach rechts gekrümmter Pfeil 17">
          <a:extLst>
            <a:ext uri="{FF2B5EF4-FFF2-40B4-BE49-F238E27FC236}">
              <a16:creationId xmlns:a16="http://schemas.microsoft.com/office/drawing/2014/main" id="{00000000-0008-0000-0A00-000012000000}"/>
            </a:ext>
          </a:extLst>
        </xdr:cNvPr>
        <xdr:cNvSpPr/>
      </xdr:nvSpPr>
      <xdr:spPr>
        <a:xfrm>
          <a:off x="76200" y="86774906"/>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795</xdr:row>
      <xdr:rowOff>19049</xdr:rowOff>
    </xdr:from>
    <xdr:to>
      <xdr:col>0</xdr:col>
      <xdr:colOff>561975</xdr:colOff>
      <xdr:row>797</xdr:row>
      <xdr:rowOff>0</xdr:rowOff>
    </xdr:to>
    <xdr:sp macro="" textlink="">
      <xdr:nvSpPr>
        <xdr:cNvPr id="19" name="Nach rechts gekrümmter Pfeil 18">
          <a:extLst>
            <a:ext uri="{FF2B5EF4-FFF2-40B4-BE49-F238E27FC236}">
              <a16:creationId xmlns:a16="http://schemas.microsoft.com/office/drawing/2014/main" id="{00000000-0008-0000-0A00-000013000000}"/>
            </a:ext>
          </a:extLst>
        </xdr:cNvPr>
        <xdr:cNvSpPr/>
      </xdr:nvSpPr>
      <xdr:spPr>
        <a:xfrm>
          <a:off x="76200" y="9553071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902</xdr:row>
      <xdr:rowOff>19049</xdr:rowOff>
    </xdr:from>
    <xdr:to>
      <xdr:col>0</xdr:col>
      <xdr:colOff>561975</xdr:colOff>
      <xdr:row>904</xdr:row>
      <xdr:rowOff>0</xdr:rowOff>
    </xdr:to>
    <xdr:sp macro="" textlink="">
      <xdr:nvSpPr>
        <xdr:cNvPr id="20" name="Nach rechts gekrümmter Pfeil 19">
          <a:extLst>
            <a:ext uri="{FF2B5EF4-FFF2-40B4-BE49-F238E27FC236}">
              <a16:creationId xmlns:a16="http://schemas.microsoft.com/office/drawing/2014/main" id="{00000000-0008-0000-0A00-000014000000}"/>
            </a:ext>
          </a:extLst>
        </xdr:cNvPr>
        <xdr:cNvSpPr/>
      </xdr:nvSpPr>
      <xdr:spPr>
        <a:xfrm>
          <a:off x="76200" y="10946237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1080</xdr:row>
      <xdr:rowOff>53552</xdr:rowOff>
    </xdr:from>
    <xdr:to>
      <xdr:col>0</xdr:col>
      <xdr:colOff>561975</xdr:colOff>
      <xdr:row>1082</xdr:row>
      <xdr:rowOff>34503</xdr:rowOff>
    </xdr:to>
    <xdr:sp macro="" textlink="">
      <xdr:nvSpPr>
        <xdr:cNvPr id="21" name="Nach rechts gekrümmter Pfeil 20">
          <a:extLst>
            <a:ext uri="{FF2B5EF4-FFF2-40B4-BE49-F238E27FC236}">
              <a16:creationId xmlns:a16="http://schemas.microsoft.com/office/drawing/2014/main" id="{00000000-0008-0000-0A00-000015000000}"/>
            </a:ext>
          </a:extLst>
        </xdr:cNvPr>
        <xdr:cNvSpPr/>
      </xdr:nvSpPr>
      <xdr:spPr>
        <a:xfrm>
          <a:off x="76200" y="230870541"/>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1226</xdr:row>
      <xdr:rowOff>19049</xdr:rowOff>
    </xdr:from>
    <xdr:to>
      <xdr:col>0</xdr:col>
      <xdr:colOff>561975</xdr:colOff>
      <xdr:row>1228</xdr:row>
      <xdr:rowOff>0</xdr:rowOff>
    </xdr:to>
    <xdr:sp macro="" textlink="">
      <xdr:nvSpPr>
        <xdr:cNvPr id="22" name="Nach rechts gekrümmter Pfeil 21">
          <a:extLst>
            <a:ext uri="{FF2B5EF4-FFF2-40B4-BE49-F238E27FC236}">
              <a16:creationId xmlns:a16="http://schemas.microsoft.com/office/drawing/2014/main" id="{00000000-0008-0000-0A00-000016000000}"/>
            </a:ext>
          </a:extLst>
        </xdr:cNvPr>
        <xdr:cNvSpPr/>
      </xdr:nvSpPr>
      <xdr:spPr>
        <a:xfrm>
          <a:off x="76200" y="128483623"/>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1412</xdr:row>
      <xdr:rowOff>19049</xdr:rowOff>
    </xdr:from>
    <xdr:to>
      <xdr:col>0</xdr:col>
      <xdr:colOff>561975</xdr:colOff>
      <xdr:row>1414</xdr:row>
      <xdr:rowOff>0</xdr:rowOff>
    </xdr:to>
    <xdr:sp macro="" textlink="">
      <xdr:nvSpPr>
        <xdr:cNvPr id="23" name="Nach rechts gekrümmter Pfeil 22">
          <a:extLst>
            <a:ext uri="{FF2B5EF4-FFF2-40B4-BE49-F238E27FC236}">
              <a16:creationId xmlns:a16="http://schemas.microsoft.com/office/drawing/2014/main" id="{00000000-0008-0000-0A00-000017000000}"/>
            </a:ext>
          </a:extLst>
        </xdr:cNvPr>
        <xdr:cNvSpPr/>
      </xdr:nvSpPr>
      <xdr:spPr>
        <a:xfrm>
          <a:off x="76200" y="137455094"/>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723</xdr:row>
          <xdr:rowOff>180975</xdr:rowOff>
        </xdr:from>
        <xdr:to>
          <xdr:col>5</xdr:col>
          <xdr:colOff>685800</xdr:colOff>
          <xdr:row>725</xdr:row>
          <xdr:rowOff>0</xdr:rowOff>
        </xdr:to>
        <xdr:sp macro="" textlink="">
          <xdr:nvSpPr>
            <xdr:cNvPr id="52236" name="Group Box 12" hidden="1">
              <a:extLst>
                <a:ext uri="{63B3BB69-23CF-44E3-9099-C40C66FF867C}">
                  <a14:compatExt spid="_x0000_s52236"/>
                </a:ext>
                <a:ext uri="{FF2B5EF4-FFF2-40B4-BE49-F238E27FC236}">
                  <a16:creationId xmlns:a16="http://schemas.microsoft.com/office/drawing/2014/main" id="{00000000-0008-0000-0A00-00000C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724</xdr:row>
          <xdr:rowOff>200025</xdr:rowOff>
        </xdr:from>
        <xdr:to>
          <xdr:col>5</xdr:col>
          <xdr:colOff>685800</xdr:colOff>
          <xdr:row>726</xdr:row>
          <xdr:rowOff>19050</xdr:rowOff>
        </xdr:to>
        <xdr:sp macro="" textlink="">
          <xdr:nvSpPr>
            <xdr:cNvPr id="52237" name="Group Box 13" hidden="1">
              <a:extLst>
                <a:ext uri="{63B3BB69-23CF-44E3-9099-C40C66FF867C}">
                  <a14:compatExt spid="_x0000_s52237"/>
                </a:ext>
                <a:ext uri="{FF2B5EF4-FFF2-40B4-BE49-F238E27FC236}">
                  <a16:creationId xmlns:a16="http://schemas.microsoft.com/office/drawing/2014/main" id="{00000000-0008-0000-0A00-00000D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725</xdr:row>
          <xdr:rowOff>200025</xdr:rowOff>
        </xdr:from>
        <xdr:to>
          <xdr:col>5</xdr:col>
          <xdr:colOff>685800</xdr:colOff>
          <xdr:row>727</xdr:row>
          <xdr:rowOff>19050</xdr:rowOff>
        </xdr:to>
        <xdr:sp macro="" textlink="">
          <xdr:nvSpPr>
            <xdr:cNvPr id="52238" name="Group Box 14" hidden="1">
              <a:extLst>
                <a:ext uri="{63B3BB69-23CF-44E3-9099-C40C66FF867C}">
                  <a14:compatExt spid="_x0000_s52238"/>
                </a:ext>
                <a:ext uri="{FF2B5EF4-FFF2-40B4-BE49-F238E27FC236}">
                  <a16:creationId xmlns:a16="http://schemas.microsoft.com/office/drawing/2014/main" id="{00000000-0008-0000-0A00-00000E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804</xdr:row>
          <xdr:rowOff>171450</xdr:rowOff>
        </xdr:from>
        <xdr:to>
          <xdr:col>6</xdr:col>
          <xdr:colOff>0</xdr:colOff>
          <xdr:row>805</xdr:row>
          <xdr:rowOff>200025</xdr:rowOff>
        </xdr:to>
        <xdr:sp macro="" textlink="">
          <xdr:nvSpPr>
            <xdr:cNvPr id="52239" name="Group Box 15" hidden="1">
              <a:extLst>
                <a:ext uri="{63B3BB69-23CF-44E3-9099-C40C66FF867C}">
                  <a14:compatExt spid="_x0000_s52239"/>
                </a:ext>
                <a:ext uri="{FF2B5EF4-FFF2-40B4-BE49-F238E27FC236}">
                  <a16:creationId xmlns:a16="http://schemas.microsoft.com/office/drawing/2014/main" id="{00000000-0008-0000-0A00-00000F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805</xdr:row>
          <xdr:rowOff>200025</xdr:rowOff>
        </xdr:from>
        <xdr:to>
          <xdr:col>6</xdr:col>
          <xdr:colOff>9525</xdr:colOff>
          <xdr:row>807</xdr:row>
          <xdr:rowOff>28575</xdr:rowOff>
        </xdr:to>
        <xdr:sp macro="" textlink="">
          <xdr:nvSpPr>
            <xdr:cNvPr id="52240" name="Group Box 16" hidden="1">
              <a:extLst>
                <a:ext uri="{63B3BB69-23CF-44E3-9099-C40C66FF867C}">
                  <a14:compatExt spid="_x0000_s52240"/>
                </a:ext>
                <a:ext uri="{FF2B5EF4-FFF2-40B4-BE49-F238E27FC236}">
                  <a16:creationId xmlns:a16="http://schemas.microsoft.com/office/drawing/2014/main" id="{00000000-0008-0000-0A00-000010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808</xdr:row>
          <xdr:rowOff>0</xdr:rowOff>
        </xdr:from>
        <xdr:to>
          <xdr:col>6</xdr:col>
          <xdr:colOff>0</xdr:colOff>
          <xdr:row>809</xdr:row>
          <xdr:rowOff>76200</xdr:rowOff>
        </xdr:to>
        <xdr:sp macro="" textlink="">
          <xdr:nvSpPr>
            <xdr:cNvPr id="52241" name="Group Box 17" hidden="1">
              <a:extLst>
                <a:ext uri="{63B3BB69-23CF-44E3-9099-C40C66FF867C}">
                  <a14:compatExt spid="_x0000_s52241"/>
                </a:ext>
                <a:ext uri="{FF2B5EF4-FFF2-40B4-BE49-F238E27FC236}">
                  <a16:creationId xmlns:a16="http://schemas.microsoft.com/office/drawing/2014/main" id="{00000000-0008-0000-0A00-000011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1101</xdr:row>
          <xdr:rowOff>0</xdr:rowOff>
        </xdr:from>
        <xdr:to>
          <xdr:col>6</xdr:col>
          <xdr:colOff>0</xdr:colOff>
          <xdr:row>1102</xdr:row>
          <xdr:rowOff>28575</xdr:rowOff>
        </xdr:to>
        <xdr:sp macro="" textlink="">
          <xdr:nvSpPr>
            <xdr:cNvPr id="52242" name="Group Box 18" hidden="1">
              <a:extLst>
                <a:ext uri="{63B3BB69-23CF-44E3-9099-C40C66FF867C}">
                  <a14:compatExt spid="_x0000_s52242"/>
                </a:ext>
                <a:ext uri="{FF2B5EF4-FFF2-40B4-BE49-F238E27FC236}">
                  <a16:creationId xmlns:a16="http://schemas.microsoft.com/office/drawing/2014/main" id="{00000000-0008-0000-0A00-000012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1101</xdr:row>
          <xdr:rowOff>0</xdr:rowOff>
        </xdr:from>
        <xdr:to>
          <xdr:col>6</xdr:col>
          <xdr:colOff>9525</xdr:colOff>
          <xdr:row>1102</xdr:row>
          <xdr:rowOff>47625</xdr:rowOff>
        </xdr:to>
        <xdr:sp macro="" textlink="">
          <xdr:nvSpPr>
            <xdr:cNvPr id="52243" name="Group Box 19" hidden="1">
              <a:extLst>
                <a:ext uri="{63B3BB69-23CF-44E3-9099-C40C66FF867C}">
                  <a14:compatExt spid="_x0000_s52243"/>
                </a:ext>
                <a:ext uri="{FF2B5EF4-FFF2-40B4-BE49-F238E27FC236}">
                  <a16:creationId xmlns:a16="http://schemas.microsoft.com/office/drawing/2014/main" id="{00000000-0008-0000-0A00-00001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1101</xdr:row>
          <xdr:rowOff>0</xdr:rowOff>
        </xdr:from>
        <xdr:to>
          <xdr:col>6</xdr:col>
          <xdr:colOff>0</xdr:colOff>
          <xdr:row>1102</xdr:row>
          <xdr:rowOff>76200</xdr:rowOff>
        </xdr:to>
        <xdr:sp macro="" textlink="">
          <xdr:nvSpPr>
            <xdr:cNvPr id="52244" name="Group Box 20" hidden="1">
              <a:extLst>
                <a:ext uri="{63B3BB69-23CF-44E3-9099-C40C66FF867C}">
                  <a14:compatExt spid="_x0000_s52244"/>
                </a:ext>
                <a:ext uri="{FF2B5EF4-FFF2-40B4-BE49-F238E27FC236}">
                  <a16:creationId xmlns:a16="http://schemas.microsoft.com/office/drawing/2014/main" id="{00000000-0008-0000-0A00-000014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94891</xdr:colOff>
      <xdr:row>1101</xdr:row>
      <xdr:rowOff>0</xdr:rowOff>
    </xdr:from>
    <xdr:to>
      <xdr:col>6</xdr:col>
      <xdr:colOff>719</xdr:colOff>
      <xdr:row>1102</xdr:row>
      <xdr:rowOff>25881</xdr:rowOff>
    </xdr:to>
    <xdr:sp macro="" textlink="">
      <xdr:nvSpPr>
        <xdr:cNvPr id="3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22000000}"/>
            </a:ext>
          </a:extLst>
        </xdr:cNvPr>
        <xdr:cNvSpPr/>
      </xdr:nvSpPr>
      <xdr:spPr>
        <a:xfrm>
          <a:off x="3183148" y="121390913"/>
          <a:ext cx="1371599" cy="241541"/>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1101</xdr:row>
          <xdr:rowOff>0</xdr:rowOff>
        </xdr:from>
        <xdr:to>
          <xdr:col>6</xdr:col>
          <xdr:colOff>0</xdr:colOff>
          <xdr:row>1102</xdr:row>
          <xdr:rowOff>28575</xdr:rowOff>
        </xdr:to>
        <xdr:sp macro="" textlink="">
          <xdr:nvSpPr>
            <xdr:cNvPr id="52245" name="Group Box 21" hidden="1">
              <a:extLst>
                <a:ext uri="{63B3BB69-23CF-44E3-9099-C40C66FF867C}">
                  <a14:compatExt spid="_x0000_s52245"/>
                </a:ext>
                <a:ext uri="{FF2B5EF4-FFF2-40B4-BE49-F238E27FC236}">
                  <a16:creationId xmlns:a16="http://schemas.microsoft.com/office/drawing/2014/main" id="{00000000-0008-0000-0A00-000015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86264</xdr:colOff>
      <xdr:row>1101</xdr:row>
      <xdr:rowOff>0</xdr:rowOff>
    </xdr:from>
    <xdr:to>
      <xdr:col>6</xdr:col>
      <xdr:colOff>1617</xdr:colOff>
      <xdr:row>1102</xdr:row>
      <xdr:rowOff>155274</xdr:rowOff>
    </xdr:to>
    <xdr:sp macro="" textlink="">
      <xdr:nvSpPr>
        <xdr:cNvPr id="36"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24000000}"/>
            </a:ext>
          </a:extLst>
        </xdr:cNvPr>
        <xdr:cNvSpPr/>
      </xdr:nvSpPr>
      <xdr:spPr>
        <a:xfrm>
          <a:off x="3174521" y="121882621"/>
          <a:ext cx="1371599" cy="370934"/>
        </a:xfrm>
        <a:prstGeom prst="rect">
          <a:avLst/>
        </a:prstGeom>
      </xdr:spPr>
    </xdr:sp>
    <xdr:clientData/>
  </xdr:twoCellAnchor>
  <xdr:twoCellAnchor editAs="oneCell">
    <xdr:from>
      <xdr:col>1</xdr:col>
      <xdr:colOff>0</xdr:colOff>
      <xdr:row>40</xdr:row>
      <xdr:rowOff>0</xdr:rowOff>
    </xdr:from>
    <xdr:to>
      <xdr:col>5</xdr:col>
      <xdr:colOff>655608</xdr:colOff>
      <xdr:row>51</xdr:row>
      <xdr:rowOff>81559</xdr:rowOff>
    </xdr:to>
    <xdr:pic>
      <xdr:nvPicPr>
        <xdr:cNvPr id="4" name="Grafik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629728" y="5624423"/>
          <a:ext cx="3856008" cy="245382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43132</xdr:colOff>
      <xdr:row>65</xdr:row>
      <xdr:rowOff>34506</xdr:rowOff>
    </xdr:from>
    <xdr:to>
      <xdr:col>6</xdr:col>
      <xdr:colOff>319177</xdr:colOff>
      <xdr:row>74</xdr:row>
      <xdr:rowOff>153823</xdr:rowOff>
    </xdr:to>
    <xdr:pic>
      <xdr:nvPicPr>
        <xdr:cNvPr id="7" name="Grafik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4"/>
        <a:stretch>
          <a:fillRect/>
        </a:stretch>
      </xdr:blipFill>
      <xdr:spPr>
        <a:xfrm>
          <a:off x="672860" y="10619117"/>
          <a:ext cx="4218317" cy="206026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69013</xdr:colOff>
      <xdr:row>78</xdr:row>
      <xdr:rowOff>43132</xdr:rowOff>
    </xdr:from>
    <xdr:to>
      <xdr:col>5</xdr:col>
      <xdr:colOff>370936</xdr:colOff>
      <xdr:row>89</xdr:row>
      <xdr:rowOff>175741</xdr:rowOff>
    </xdr:to>
    <xdr:pic>
      <xdr:nvPicPr>
        <xdr:cNvPr id="8" name="Grafik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5"/>
        <a:stretch>
          <a:fillRect/>
        </a:stretch>
      </xdr:blipFill>
      <xdr:spPr>
        <a:xfrm>
          <a:off x="698741" y="13431328"/>
          <a:ext cx="3502323" cy="250487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108</xdr:row>
      <xdr:rowOff>0</xdr:rowOff>
    </xdr:from>
    <xdr:to>
      <xdr:col>6</xdr:col>
      <xdr:colOff>178269</xdr:colOff>
      <xdr:row>118</xdr:row>
      <xdr:rowOff>103517</xdr:rowOff>
    </xdr:to>
    <xdr:pic>
      <xdr:nvPicPr>
        <xdr:cNvPr id="11" name="Grafik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6"/>
        <a:stretch>
          <a:fillRect/>
        </a:stretch>
      </xdr:blipFill>
      <xdr:spPr>
        <a:xfrm>
          <a:off x="629728" y="19642347"/>
          <a:ext cx="4120541" cy="226012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93</xdr:row>
      <xdr:rowOff>0</xdr:rowOff>
    </xdr:from>
    <xdr:to>
      <xdr:col>5</xdr:col>
      <xdr:colOff>533808</xdr:colOff>
      <xdr:row>104</xdr:row>
      <xdr:rowOff>207034</xdr:rowOff>
    </xdr:to>
    <xdr:pic>
      <xdr:nvPicPr>
        <xdr:cNvPr id="13" name="Grafik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7"/>
        <a:stretch>
          <a:fillRect/>
        </a:stretch>
      </xdr:blipFill>
      <xdr:spPr>
        <a:xfrm>
          <a:off x="629728" y="16407442"/>
          <a:ext cx="3734208" cy="257929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123</xdr:row>
          <xdr:rowOff>0</xdr:rowOff>
        </xdr:from>
        <xdr:to>
          <xdr:col>6</xdr:col>
          <xdr:colOff>0</xdr:colOff>
          <xdr:row>124</xdr:row>
          <xdr:rowOff>28575</xdr:rowOff>
        </xdr:to>
        <xdr:sp macro="" textlink="">
          <xdr:nvSpPr>
            <xdr:cNvPr id="52246" name="Group Box 22" hidden="1">
              <a:extLst>
                <a:ext uri="{63B3BB69-23CF-44E3-9099-C40C66FF867C}">
                  <a14:compatExt spid="_x0000_s52246"/>
                </a:ext>
                <a:ext uri="{FF2B5EF4-FFF2-40B4-BE49-F238E27FC236}">
                  <a16:creationId xmlns:a16="http://schemas.microsoft.com/office/drawing/2014/main" id="{00000000-0008-0000-0A00-000016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123</xdr:row>
          <xdr:rowOff>200025</xdr:rowOff>
        </xdr:from>
        <xdr:to>
          <xdr:col>6</xdr:col>
          <xdr:colOff>9525</xdr:colOff>
          <xdr:row>125</xdr:row>
          <xdr:rowOff>28575</xdr:rowOff>
        </xdr:to>
        <xdr:sp macro="" textlink="">
          <xdr:nvSpPr>
            <xdr:cNvPr id="52247" name="Group Box 23" hidden="1">
              <a:extLst>
                <a:ext uri="{63B3BB69-23CF-44E3-9099-C40C66FF867C}">
                  <a14:compatExt spid="_x0000_s52247"/>
                </a:ext>
                <a:ext uri="{FF2B5EF4-FFF2-40B4-BE49-F238E27FC236}">
                  <a16:creationId xmlns:a16="http://schemas.microsoft.com/office/drawing/2014/main" id="{00000000-0008-0000-0A00-000017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125</xdr:row>
          <xdr:rowOff>0</xdr:rowOff>
        </xdr:from>
        <xdr:to>
          <xdr:col>6</xdr:col>
          <xdr:colOff>0</xdr:colOff>
          <xdr:row>126</xdr:row>
          <xdr:rowOff>76200</xdr:rowOff>
        </xdr:to>
        <xdr:sp macro="" textlink="">
          <xdr:nvSpPr>
            <xdr:cNvPr id="52248" name="Group Box 24" hidden="1">
              <a:extLst>
                <a:ext uri="{63B3BB69-23CF-44E3-9099-C40C66FF867C}">
                  <a14:compatExt spid="_x0000_s52248"/>
                </a:ext>
                <a:ext uri="{FF2B5EF4-FFF2-40B4-BE49-F238E27FC236}">
                  <a16:creationId xmlns:a16="http://schemas.microsoft.com/office/drawing/2014/main" id="{00000000-0008-0000-0A00-000018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123</xdr:row>
      <xdr:rowOff>0</xdr:rowOff>
    </xdr:from>
    <xdr:ext cx="1371599" cy="241541"/>
    <xdr:sp macro="" textlink="">
      <xdr:nvSpPr>
        <xdr:cNvPr id="46"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2E000000}"/>
            </a:ext>
          </a:extLst>
        </xdr:cNvPr>
        <xdr:cNvSpPr/>
      </xdr:nvSpPr>
      <xdr:spPr>
        <a:xfrm>
          <a:off x="3183148" y="221293426"/>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124</xdr:row>
          <xdr:rowOff>0</xdr:rowOff>
        </xdr:from>
        <xdr:to>
          <xdr:col>6</xdr:col>
          <xdr:colOff>0</xdr:colOff>
          <xdr:row>125</xdr:row>
          <xdr:rowOff>28575</xdr:rowOff>
        </xdr:to>
        <xdr:sp macro="" textlink="">
          <xdr:nvSpPr>
            <xdr:cNvPr id="52249" name="Group Box 25" hidden="1">
              <a:extLst>
                <a:ext uri="{63B3BB69-23CF-44E3-9099-C40C66FF867C}">
                  <a14:compatExt spid="_x0000_s52249"/>
                </a:ext>
                <a:ext uri="{FF2B5EF4-FFF2-40B4-BE49-F238E27FC236}">
                  <a16:creationId xmlns:a16="http://schemas.microsoft.com/office/drawing/2014/main" id="{00000000-0008-0000-0A00-000019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125</xdr:row>
      <xdr:rowOff>17255</xdr:rowOff>
    </xdr:from>
    <xdr:ext cx="1371599" cy="370934"/>
    <xdr:sp macro="" textlink="">
      <xdr:nvSpPr>
        <xdr:cNvPr id="48"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30000000}"/>
            </a:ext>
          </a:extLst>
        </xdr:cNvPr>
        <xdr:cNvSpPr/>
      </xdr:nvSpPr>
      <xdr:spPr>
        <a:xfrm>
          <a:off x="3174521" y="221957663"/>
          <a:ext cx="1371599" cy="370934"/>
        </a:xfrm>
        <a:prstGeom prst="rect">
          <a:avLst/>
        </a:prstGeom>
      </xdr:spPr>
    </xdr:sp>
    <xdr:clientData/>
  </xdr:oneCellAnchor>
  <xdr:twoCellAnchor>
    <xdr:from>
      <xdr:col>6</xdr:col>
      <xdr:colOff>32708</xdr:colOff>
      <xdr:row>124</xdr:row>
      <xdr:rowOff>172535</xdr:rowOff>
    </xdr:from>
    <xdr:to>
      <xdr:col>7</xdr:col>
      <xdr:colOff>574555</xdr:colOff>
      <xdr:row>126</xdr:row>
      <xdr:rowOff>43138</xdr:rowOff>
    </xdr:to>
    <xdr:sp macro="" textlink="">
      <xdr:nvSpPr>
        <xdr:cNvPr id="49" name="Abgerundetes Rechteck 48">
          <a:hlinkClick xmlns:r="http://schemas.openxmlformats.org/officeDocument/2006/relationships" r:id="rId8" tooltip="Zur Übungs-Tabelle"/>
          <a:extLst>
            <a:ext uri="{FF2B5EF4-FFF2-40B4-BE49-F238E27FC236}">
              <a16:creationId xmlns:a16="http://schemas.microsoft.com/office/drawing/2014/main" id="{00000000-0008-0000-0A00-000031000000}"/>
            </a:ext>
          </a:extLst>
        </xdr:cNvPr>
        <xdr:cNvSpPr/>
      </xdr:nvSpPr>
      <xdr:spPr>
        <a:xfrm>
          <a:off x="4442783" y="24080285"/>
          <a:ext cx="1151447"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zur Tabelle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230</xdr:row>
          <xdr:rowOff>9525</xdr:rowOff>
        </xdr:from>
        <xdr:to>
          <xdr:col>3</xdr:col>
          <xdr:colOff>104775</xdr:colOff>
          <xdr:row>230</xdr:row>
          <xdr:rowOff>228600</xdr:rowOff>
        </xdr:to>
        <xdr:sp macro="" textlink="">
          <xdr:nvSpPr>
            <xdr:cNvPr id="52250" name="Check Box 26" hidden="1">
              <a:extLst>
                <a:ext uri="{63B3BB69-23CF-44E3-9099-C40C66FF867C}">
                  <a14:compatExt spid="_x0000_s52250"/>
                </a:ext>
                <a:ext uri="{FF2B5EF4-FFF2-40B4-BE49-F238E27FC236}">
                  <a16:creationId xmlns:a16="http://schemas.microsoft.com/office/drawing/2014/main" id="{00000000-0008-0000-0A00-00001ACC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222</xdr:row>
      <xdr:rowOff>19049</xdr:rowOff>
    </xdr:from>
    <xdr:to>
      <xdr:col>0</xdr:col>
      <xdr:colOff>561975</xdr:colOff>
      <xdr:row>224</xdr:row>
      <xdr:rowOff>76198</xdr:rowOff>
    </xdr:to>
    <xdr:sp macro="" textlink="">
      <xdr:nvSpPr>
        <xdr:cNvPr id="51" name="Nach rechts gekrümmter Pfeil 50">
          <a:extLst>
            <a:ext uri="{FF2B5EF4-FFF2-40B4-BE49-F238E27FC236}">
              <a16:creationId xmlns:a16="http://schemas.microsoft.com/office/drawing/2014/main" id="{00000000-0008-0000-0A00-000033000000}"/>
            </a:ext>
          </a:extLst>
        </xdr:cNvPr>
        <xdr:cNvSpPr/>
      </xdr:nvSpPr>
      <xdr:spPr>
        <a:xfrm>
          <a:off x="76200" y="22896302"/>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224</xdr:row>
          <xdr:rowOff>0</xdr:rowOff>
        </xdr:from>
        <xdr:to>
          <xdr:col>6</xdr:col>
          <xdr:colOff>0</xdr:colOff>
          <xdr:row>225</xdr:row>
          <xdr:rowOff>28575</xdr:rowOff>
        </xdr:to>
        <xdr:sp macro="" textlink="">
          <xdr:nvSpPr>
            <xdr:cNvPr id="52251" name="Group Box 27" hidden="1">
              <a:extLst>
                <a:ext uri="{63B3BB69-23CF-44E3-9099-C40C66FF867C}">
                  <a14:compatExt spid="_x0000_s52251"/>
                </a:ext>
                <a:ext uri="{FF2B5EF4-FFF2-40B4-BE49-F238E27FC236}">
                  <a16:creationId xmlns:a16="http://schemas.microsoft.com/office/drawing/2014/main" id="{00000000-0008-0000-0A00-00001B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224</xdr:row>
          <xdr:rowOff>200025</xdr:rowOff>
        </xdr:from>
        <xdr:to>
          <xdr:col>6</xdr:col>
          <xdr:colOff>9525</xdr:colOff>
          <xdr:row>226</xdr:row>
          <xdr:rowOff>28575</xdr:rowOff>
        </xdr:to>
        <xdr:sp macro="" textlink="">
          <xdr:nvSpPr>
            <xdr:cNvPr id="52252" name="Group Box 28" hidden="1">
              <a:extLst>
                <a:ext uri="{63B3BB69-23CF-44E3-9099-C40C66FF867C}">
                  <a14:compatExt spid="_x0000_s52252"/>
                </a:ext>
                <a:ext uri="{FF2B5EF4-FFF2-40B4-BE49-F238E27FC236}">
                  <a16:creationId xmlns:a16="http://schemas.microsoft.com/office/drawing/2014/main" id="{00000000-0008-0000-0A00-00001C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226</xdr:row>
          <xdr:rowOff>0</xdr:rowOff>
        </xdr:from>
        <xdr:to>
          <xdr:col>6</xdr:col>
          <xdr:colOff>0</xdr:colOff>
          <xdr:row>227</xdr:row>
          <xdr:rowOff>76200</xdr:rowOff>
        </xdr:to>
        <xdr:sp macro="" textlink="">
          <xdr:nvSpPr>
            <xdr:cNvPr id="52253" name="Group Box 29" hidden="1">
              <a:extLst>
                <a:ext uri="{63B3BB69-23CF-44E3-9099-C40C66FF867C}">
                  <a14:compatExt spid="_x0000_s52253"/>
                </a:ext>
                <a:ext uri="{FF2B5EF4-FFF2-40B4-BE49-F238E27FC236}">
                  <a16:creationId xmlns:a16="http://schemas.microsoft.com/office/drawing/2014/main" id="{00000000-0008-0000-0A00-00001D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224</xdr:row>
      <xdr:rowOff>0</xdr:rowOff>
    </xdr:from>
    <xdr:ext cx="1371599" cy="241541"/>
    <xdr:sp macro="" textlink="">
      <xdr:nvSpPr>
        <xdr:cNvPr id="61"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3D000000}"/>
            </a:ext>
          </a:extLst>
        </xdr:cNvPr>
        <xdr:cNvSpPr/>
      </xdr:nvSpPr>
      <xdr:spPr>
        <a:xfrm>
          <a:off x="3183148" y="23308574"/>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225</xdr:row>
          <xdr:rowOff>0</xdr:rowOff>
        </xdr:from>
        <xdr:to>
          <xdr:col>6</xdr:col>
          <xdr:colOff>0</xdr:colOff>
          <xdr:row>226</xdr:row>
          <xdr:rowOff>28575</xdr:rowOff>
        </xdr:to>
        <xdr:sp macro="" textlink="">
          <xdr:nvSpPr>
            <xdr:cNvPr id="52254" name="Group Box 30" hidden="1">
              <a:extLst>
                <a:ext uri="{63B3BB69-23CF-44E3-9099-C40C66FF867C}">
                  <a14:compatExt spid="_x0000_s52254"/>
                </a:ext>
                <a:ext uri="{FF2B5EF4-FFF2-40B4-BE49-F238E27FC236}">
                  <a16:creationId xmlns:a16="http://schemas.microsoft.com/office/drawing/2014/main" id="{00000000-0008-0000-0A00-00001E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226</xdr:row>
      <xdr:rowOff>17255</xdr:rowOff>
    </xdr:from>
    <xdr:ext cx="1371599" cy="370934"/>
    <xdr:sp macro="" textlink="">
      <xdr:nvSpPr>
        <xdr:cNvPr id="63"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3F000000}"/>
            </a:ext>
          </a:extLst>
        </xdr:cNvPr>
        <xdr:cNvSpPr/>
      </xdr:nvSpPr>
      <xdr:spPr>
        <a:xfrm>
          <a:off x="3174521" y="23757149"/>
          <a:ext cx="1371599" cy="370934"/>
        </a:xfrm>
        <a:prstGeom prst="rect">
          <a:avLst/>
        </a:prstGeom>
      </xdr:spPr>
    </xdr:sp>
    <xdr:clientData/>
  </xdr:oneCellAnchor>
  <xdr:twoCellAnchor>
    <xdr:from>
      <xdr:col>5</xdr:col>
      <xdr:colOff>689933</xdr:colOff>
      <xdr:row>225</xdr:row>
      <xdr:rowOff>172535</xdr:rowOff>
    </xdr:from>
    <xdr:to>
      <xdr:col>7</xdr:col>
      <xdr:colOff>517405</xdr:colOff>
      <xdr:row>227</xdr:row>
      <xdr:rowOff>43138</xdr:rowOff>
    </xdr:to>
    <xdr:sp macro="" textlink="">
      <xdr:nvSpPr>
        <xdr:cNvPr id="64" name="Abgerundetes Rechteck 63">
          <a:hlinkClick xmlns:r="http://schemas.openxmlformats.org/officeDocument/2006/relationships" r:id="rId9" tooltip="Zur Übungs-Tabelle"/>
          <a:extLst>
            <a:ext uri="{FF2B5EF4-FFF2-40B4-BE49-F238E27FC236}">
              <a16:creationId xmlns:a16="http://schemas.microsoft.com/office/drawing/2014/main" id="{00000000-0008-0000-0A00-000040000000}"/>
            </a:ext>
          </a:extLst>
        </xdr:cNvPr>
        <xdr:cNvSpPr/>
      </xdr:nvSpPr>
      <xdr:spPr>
        <a:xfrm>
          <a:off x="4385633" y="46330685"/>
          <a:ext cx="1151447" cy="308753"/>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zur Tabelle</a:t>
          </a:r>
        </a:p>
      </xdr:txBody>
    </xdr:sp>
    <xdr:clientData/>
  </xdr:twoCellAnchor>
  <xdr:twoCellAnchor editAs="oneCell">
    <xdr:from>
      <xdr:col>1</xdr:col>
      <xdr:colOff>1</xdr:colOff>
      <xdr:row>138</xdr:row>
      <xdr:rowOff>0</xdr:rowOff>
    </xdr:from>
    <xdr:to>
      <xdr:col>5</xdr:col>
      <xdr:colOff>569345</xdr:colOff>
      <xdr:row>149</xdr:row>
      <xdr:rowOff>190272</xdr:rowOff>
    </xdr:to>
    <xdr:pic>
      <xdr:nvPicPr>
        <xdr:cNvPr id="5" name="Grafik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0"/>
        <a:stretch>
          <a:fillRect/>
        </a:stretch>
      </xdr:blipFill>
      <xdr:spPr>
        <a:xfrm>
          <a:off x="629729" y="26672875"/>
          <a:ext cx="3769744" cy="256253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34505</xdr:colOff>
      <xdr:row>163</xdr:row>
      <xdr:rowOff>51758</xdr:rowOff>
    </xdr:from>
    <xdr:to>
      <xdr:col>5</xdr:col>
      <xdr:colOff>608647</xdr:colOff>
      <xdr:row>174</xdr:row>
      <xdr:rowOff>198407</xdr:rowOff>
    </xdr:to>
    <xdr:pic>
      <xdr:nvPicPr>
        <xdr:cNvPr id="10" name="Grafik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11"/>
        <a:stretch>
          <a:fillRect/>
        </a:stretch>
      </xdr:blipFill>
      <xdr:spPr>
        <a:xfrm>
          <a:off x="664233" y="32116143"/>
          <a:ext cx="3774542" cy="251891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43132</xdr:colOff>
      <xdr:row>178</xdr:row>
      <xdr:rowOff>25880</xdr:rowOff>
    </xdr:from>
    <xdr:to>
      <xdr:col>5</xdr:col>
      <xdr:colOff>646981</xdr:colOff>
      <xdr:row>190</xdr:row>
      <xdr:rowOff>60226</xdr:rowOff>
    </xdr:to>
    <xdr:pic>
      <xdr:nvPicPr>
        <xdr:cNvPr id="12" name="Grafik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12"/>
        <a:stretch>
          <a:fillRect/>
        </a:stretch>
      </xdr:blipFill>
      <xdr:spPr>
        <a:xfrm>
          <a:off x="672860" y="35325171"/>
          <a:ext cx="3804249" cy="262227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193</xdr:row>
      <xdr:rowOff>0</xdr:rowOff>
    </xdr:from>
    <xdr:to>
      <xdr:col>5</xdr:col>
      <xdr:colOff>629729</xdr:colOff>
      <xdr:row>204</xdr:row>
      <xdr:rowOff>214618</xdr:rowOff>
    </xdr:to>
    <xdr:pic>
      <xdr:nvPicPr>
        <xdr:cNvPr id="25" name="Grafik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13"/>
        <a:stretch>
          <a:fillRect/>
        </a:stretch>
      </xdr:blipFill>
      <xdr:spPr>
        <a:xfrm>
          <a:off x="629728" y="38534196"/>
          <a:ext cx="3830129" cy="258688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17253</xdr:colOff>
      <xdr:row>208</xdr:row>
      <xdr:rowOff>17253</xdr:rowOff>
    </xdr:from>
    <xdr:to>
      <xdr:col>5</xdr:col>
      <xdr:colOff>664234</xdr:colOff>
      <xdr:row>220</xdr:row>
      <xdr:rowOff>22464</xdr:rowOff>
    </xdr:to>
    <xdr:pic>
      <xdr:nvPicPr>
        <xdr:cNvPr id="26" name="Grafik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14"/>
        <a:stretch>
          <a:fillRect/>
        </a:stretch>
      </xdr:blipFill>
      <xdr:spPr>
        <a:xfrm>
          <a:off x="646981" y="41786355"/>
          <a:ext cx="3847381" cy="259313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43133</xdr:colOff>
      <xdr:row>249</xdr:row>
      <xdr:rowOff>17254</xdr:rowOff>
    </xdr:from>
    <xdr:to>
      <xdr:col>7</xdr:col>
      <xdr:colOff>229963</xdr:colOff>
      <xdr:row>261</xdr:row>
      <xdr:rowOff>120771</xdr:rowOff>
    </xdr:to>
    <xdr:pic>
      <xdr:nvPicPr>
        <xdr:cNvPr id="24" name="Grafik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5"/>
        <a:stretch>
          <a:fillRect/>
        </a:stretch>
      </xdr:blipFill>
      <xdr:spPr>
        <a:xfrm>
          <a:off x="672861" y="50542167"/>
          <a:ext cx="4758830" cy="269144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43133</xdr:colOff>
      <xdr:row>265</xdr:row>
      <xdr:rowOff>77639</xdr:rowOff>
    </xdr:from>
    <xdr:to>
      <xdr:col>8</xdr:col>
      <xdr:colOff>543465</xdr:colOff>
      <xdr:row>272</xdr:row>
      <xdr:rowOff>146651</xdr:rowOff>
    </xdr:to>
    <xdr:pic>
      <xdr:nvPicPr>
        <xdr:cNvPr id="27" name="Grafik 26">
          <a:extLst>
            <a:ext uri="{FF2B5EF4-FFF2-40B4-BE49-F238E27FC236}">
              <a16:creationId xmlns:a16="http://schemas.microsoft.com/office/drawing/2014/main" id="{00000000-0008-0000-0A00-00001B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a:ext>
          </a:extLst>
        </a:blip>
        <a:srcRect/>
        <a:stretch/>
      </xdr:blipFill>
      <xdr:spPr>
        <a:xfrm>
          <a:off x="672861" y="54053118"/>
          <a:ext cx="5805578" cy="157863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272271</xdr:colOff>
      <xdr:row>274</xdr:row>
      <xdr:rowOff>34506</xdr:rowOff>
    </xdr:from>
    <xdr:to>
      <xdr:col>4</xdr:col>
      <xdr:colOff>500842</xdr:colOff>
      <xdr:row>275</xdr:row>
      <xdr:rowOff>37894</xdr:rowOff>
    </xdr:to>
    <xdr:pic>
      <xdr:nvPicPr>
        <xdr:cNvPr id="28" name="Grafik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17"/>
        <a:stretch>
          <a:fillRect/>
        </a:stretch>
      </xdr:blipFill>
      <xdr:spPr>
        <a:xfrm>
          <a:off x="3253596" y="57051156"/>
          <a:ext cx="228571" cy="22246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43132</xdr:colOff>
      <xdr:row>283</xdr:row>
      <xdr:rowOff>25879</xdr:rowOff>
    </xdr:from>
    <xdr:to>
      <xdr:col>8</xdr:col>
      <xdr:colOff>517584</xdr:colOff>
      <xdr:row>297</xdr:row>
      <xdr:rowOff>120029</xdr:rowOff>
    </xdr:to>
    <xdr:pic>
      <xdr:nvPicPr>
        <xdr:cNvPr id="29" name="Grafik 28">
          <a:extLst>
            <a:ext uri="{FF2B5EF4-FFF2-40B4-BE49-F238E27FC236}">
              <a16:creationId xmlns:a16="http://schemas.microsoft.com/office/drawing/2014/main" id="{00000000-0008-0000-0A00-00001D000000}"/>
            </a:ext>
          </a:extLst>
        </xdr:cNvPr>
        <xdr:cNvPicPr>
          <a:picLocks noChangeAspect="1"/>
        </xdr:cNvPicPr>
      </xdr:nvPicPr>
      <xdr:blipFill>
        <a:blip xmlns:r="http://schemas.openxmlformats.org/officeDocument/2006/relationships" r:embed="rId18"/>
        <a:stretch>
          <a:fillRect/>
        </a:stretch>
      </xdr:blipFill>
      <xdr:spPr>
        <a:xfrm>
          <a:off x="672860" y="57883245"/>
          <a:ext cx="5779698" cy="311339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9</xdr:col>
      <xdr:colOff>173248</xdr:colOff>
      <xdr:row>299</xdr:row>
      <xdr:rowOff>34507</xdr:rowOff>
    </xdr:from>
    <xdr:to>
      <xdr:col>9</xdr:col>
      <xdr:colOff>382772</xdr:colOff>
      <xdr:row>300</xdr:row>
      <xdr:rowOff>37894</xdr:rowOff>
    </xdr:to>
    <xdr:pic>
      <xdr:nvPicPr>
        <xdr:cNvPr id="30" name="Grafik 29">
          <a:extLst>
            <a:ext uri="{FF2B5EF4-FFF2-40B4-BE49-F238E27FC236}">
              <a16:creationId xmlns:a16="http://schemas.microsoft.com/office/drawing/2014/main" id="{00000000-0008-0000-0A00-00001E000000}"/>
            </a:ext>
          </a:extLst>
        </xdr:cNvPr>
        <xdr:cNvPicPr>
          <a:picLocks noChangeAspect="1"/>
        </xdr:cNvPicPr>
      </xdr:nvPicPr>
      <xdr:blipFill>
        <a:blip xmlns:r="http://schemas.openxmlformats.org/officeDocument/2006/relationships" r:embed="rId19"/>
        <a:stretch>
          <a:fillRect/>
        </a:stretch>
      </xdr:blipFill>
      <xdr:spPr>
        <a:xfrm>
          <a:off x="6602623" y="62528032"/>
          <a:ext cx="209524" cy="21293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302</xdr:row>
      <xdr:rowOff>36307</xdr:rowOff>
    </xdr:from>
    <xdr:to>
      <xdr:col>0</xdr:col>
      <xdr:colOff>561975</xdr:colOff>
      <xdr:row>304</xdr:row>
      <xdr:rowOff>17258</xdr:rowOff>
    </xdr:to>
    <xdr:sp macro="" textlink="">
      <xdr:nvSpPr>
        <xdr:cNvPr id="70" name="Nach rechts gekrümmter Pfeil 69">
          <a:extLst>
            <a:ext uri="{FF2B5EF4-FFF2-40B4-BE49-F238E27FC236}">
              <a16:creationId xmlns:a16="http://schemas.microsoft.com/office/drawing/2014/main" id="{00000000-0008-0000-0A00-000046000000}"/>
            </a:ext>
          </a:extLst>
        </xdr:cNvPr>
        <xdr:cNvSpPr/>
      </xdr:nvSpPr>
      <xdr:spPr>
        <a:xfrm>
          <a:off x="76200" y="6199122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619125</xdr:colOff>
          <xdr:row>306</xdr:row>
          <xdr:rowOff>0</xdr:rowOff>
        </xdr:from>
        <xdr:to>
          <xdr:col>5</xdr:col>
          <xdr:colOff>152400</xdr:colOff>
          <xdr:row>307</xdr:row>
          <xdr:rowOff>9525</xdr:rowOff>
        </xdr:to>
        <xdr:sp macro="" textlink="">
          <xdr:nvSpPr>
            <xdr:cNvPr id="52255" name="Check Box 31" hidden="1">
              <a:extLst>
                <a:ext uri="{63B3BB69-23CF-44E3-9099-C40C66FF867C}">
                  <a14:compatExt spid="_x0000_s52255"/>
                </a:ext>
                <a:ext uri="{FF2B5EF4-FFF2-40B4-BE49-F238E27FC236}">
                  <a16:creationId xmlns:a16="http://schemas.microsoft.com/office/drawing/2014/main" id="{00000000-0008-0000-0A00-00001F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25879</xdr:colOff>
      <xdr:row>388</xdr:row>
      <xdr:rowOff>24129</xdr:rowOff>
    </xdr:from>
    <xdr:to>
      <xdr:col>8</xdr:col>
      <xdr:colOff>262404</xdr:colOff>
      <xdr:row>398</xdr:row>
      <xdr:rowOff>181156</xdr:rowOff>
    </xdr:to>
    <xdr:pic>
      <xdr:nvPicPr>
        <xdr:cNvPr id="37" name="Grafik 36">
          <a:extLst>
            <a:ext uri="{FF2B5EF4-FFF2-40B4-BE49-F238E27FC236}">
              <a16:creationId xmlns:a16="http://schemas.microsoft.com/office/drawing/2014/main" id="{00000000-0008-0000-0A00-000025000000}"/>
            </a:ext>
          </a:extLst>
        </xdr:cNvPr>
        <xdr:cNvPicPr>
          <a:picLocks noChangeAspect="1"/>
        </xdr:cNvPicPr>
      </xdr:nvPicPr>
      <xdr:blipFill>
        <a:blip xmlns:r="http://schemas.openxmlformats.org/officeDocument/2006/relationships" r:embed="rId20"/>
        <a:stretch>
          <a:fillRect/>
        </a:stretch>
      </xdr:blipFill>
      <xdr:spPr>
        <a:xfrm>
          <a:off x="655607" y="80741495"/>
          <a:ext cx="5541771" cy="231363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104775</xdr:colOff>
          <xdr:row>407</xdr:row>
          <xdr:rowOff>0</xdr:rowOff>
        </xdr:from>
        <xdr:to>
          <xdr:col>5</xdr:col>
          <xdr:colOff>352425</xdr:colOff>
          <xdr:row>408</xdr:row>
          <xdr:rowOff>9525</xdr:rowOff>
        </xdr:to>
        <xdr:sp macro="" textlink="">
          <xdr:nvSpPr>
            <xdr:cNvPr id="52256" name="Check Box 32" hidden="1">
              <a:extLst>
                <a:ext uri="{63B3BB69-23CF-44E3-9099-C40C66FF867C}">
                  <a14:compatExt spid="_x0000_s52256"/>
                </a:ext>
                <a:ext uri="{FF2B5EF4-FFF2-40B4-BE49-F238E27FC236}">
                  <a16:creationId xmlns:a16="http://schemas.microsoft.com/office/drawing/2014/main" id="{00000000-0008-0000-0A00-000020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34507</xdr:colOff>
      <xdr:row>535</xdr:row>
      <xdr:rowOff>189781</xdr:rowOff>
    </xdr:from>
    <xdr:to>
      <xdr:col>4</xdr:col>
      <xdr:colOff>720</xdr:colOff>
      <xdr:row>552</xdr:row>
      <xdr:rowOff>80776</xdr:rowOff>
    </xdr:to>
    <xdr:pic>
      <xdr:nvPicPr>
        <xdr:cNvPr id="44" name="Grafik 43">
          <a:extLst>
            <a:ext uri="{FF2B5EF4-FFF2-40B4-BE49-F238E27FC236}">
              <a16:creationId xmlns:a16="http://schemas.microsoft.com/office/drawing/2014/main" id="{00000000-0008-0000-0A00-00002C000000}"/>
            </a:ext>
          </a:extLst>
        </xdr:cNvPr>
        <xdr:cNvPicPr>
          <a:picLocks noChangeAspect="1"/>
        </xdr:cNvPicPr>
      </xdr:nvPicPr>
      <xdr:blipFill rotWithShape="1">
        <a:blip xmlns:r="http://schemas.openxmlformats.org/officeDocument/2006/relationships" r:embed="rId21" cstate="print">
          <a:extLst>
            <a:ext uri="{28A0092B-C50C-407E-A947-70E740481C1C}">
              <a14:useLocalDpi xmlns:a14="http://schemas.microsoft.com/office/drawing/2010/main"/>
            </a:ext>
          </a:extLst>
        </a:blip>
        <a:srcRect/>
        <a:stretch/>
      </xdr:blipFill>
      <xdr:spPr>
        <a:xfrm>
          <a:off x="664235" y="113385600"/>
          <a:ext cx="2406770" cy="355722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25879</xdr:colOff>
      <xdr:row>515</xdr:row>
      <xdr:rowOff>17253</xdr:rowOff>
    </xdr:from>
    <xdr:to>
      <xdr:col>3</xdr:col>
      <xdr:colOff>491705</xdr:colOff>
      <xdr:row>530</xdr:row>
      <xdr:rowOff>178143</xdr:rowOff>
    </xdr:to>
    <xdr:pic>
      <xdr:nvPicPr>
        <xdr:cNvPr id="45" name="Grafik 44">
          <a:extLst>
            <a:ext uri="{FF2B5EF4-FFF2-40B4-BE49-F238E27FC236}">
              <a16:creationId xmlns:a16="http://schemas.microsoft.com/office/drawing/2014/main" id="{00000000-0008-0000-0A00-00002D000000}"/>
            </a:ext>
          </a:extLst>
        </xdr:cNvPr>
        <xdr:cNvPicPr>
          <a:picLocks noChangeAspect="1"/>
        </xdr:cNvPicPr>
      </xdr:nvPicPr>
      <xdr:blipFill>
        <a:blip xmlns:r="http://schemas.openxmlformats.org/officeDocument/2006/relationships" r:embed="rId22"/>
        <a:stretch>
          <a:fillRect/>
        </a:stretch>
      </xdr:blipFill>
      <xdr:spPr>
        <a:xfrm>
          <a:off x="655607" y="108899864"/>
          <a:ext cx="2182483" cy="339579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103517</xdr:colOff>
      <xdr:row>535</xdr:row>
      <xdr:rowOff>193857</xdr:rowOff>
    </xdr:from>
    <xdr:to>
      <xdr:col>8</xdr:col>
      <xdr:colOff>370935</xdr:colOff>
      <xdr:row>552</xdr:row>
      <xdr:rowOff>73882</xdr:rowOff>
    </xdr:to>
    <xdr:pic>
      <xdr:nvPicPr>
        <xdr:cNvPr id="50" name="Grafik 49">
          <a:extLst>
            <a:ext uri="{FF2B5EF4-FFF2-40B4-BE49-F238E27FC236}">
              <a16:creationId xmlns:a16="http://schemas.microsoft.com/office/drawing/2014/main" id="{00000000-0008-0000-0A00-000032000000}"/>
            </a:ext>
          </a:extLst>
        </xdr:cNvPr>
        <xdr:cNvPicPr>
          <a:picLocks noChangeAspect="1"/>
        </xdr:cNvPicPr>
      </xdr:nvPicPr>
      <xdr:blipFill>
        <a:blip xmlns:r="http://schemas.openxmlformats.org/officeDocument/2006/relationships" r:embed="rId23"/>
        <a:stretch>
          <a:fillRect/>
        </a:stretch>
      </xdr:blipFill>
      <xdr:spPr>
        <a:xfrm>
          <a:off x="3933645" y="113389676"/>
          <a:ext cx="2372264" cy="354625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181154</xdr:colOff>
      <xdr:row>544</xdr:row>
      <xdr:rowOff>163902</xdr:rowOff>
    </xdr:from>
    <xdr:to>
      <xdr:col>4</xdr:col>
      <xdr:colOff>655607</xdr:colOff>
      <xdr:row>547</xdr:row>
      <xdr:rowOff>129397</xdr:rowOff>
    </xdr:to>
    <xdr:sp macro="" textlink="">
      <xdr:nvSpPr>
        <xdr:cNvPr id="52" name="Pfeil nach rechts 51">
          <a:extLst>
            <a:ext uri="{FF2B5EF4-FFF2-40B4-BE49-F238E27FC236}">
              <a16:creationId xmlns:a16="http://schemas.microsoft.com/office/drawing/2014/main" id="{00000000-0008-0000-0A00-000034000000}"/>
            </a:ext>
          </a:extLst>
        </xdr:cNvPr>
        <xdr:cNvSpPr/>
      </xdr:nvSpPr>
      <xdr:spPr>
        <a:xfrm>
          <a:off x="3269411" y="115300664"/>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xdr:col>
      <xdr:colOff>51759</xdr:colOff>
      <xdr:row>465</xdr:row>
      <xdr:rowOff>189780</xdr:rowOff>
    </xdr:from>
    <xdr:to>
      <xdr:col>6</xdr:col>
      <xdr:colOff>577970</xdr:colOff>
      <xdr:row>481</xdr:row>
      <xdr:rowOff>25072</xdr:rowOff>
    </xdr:to>
    <xdr:pic>
      <xdr:nvPicPr>
        <xdr:cNvPr id="56" name="Grafik 55">
          <a:extLst>
            <a:ext uri="{FF2B5EF4-FFF2-40B4-BE49-F238E27FC236}">
              <a16:creationId xmlns:a16="http://schemas.microsoft.com/office/drawing/2014/main" id="{00000000-0008-0000-0A00-000038000000}"/>
            </a:ext>
          </a:extLst>
        </xdr:cNvPr>
        <xdr:cNvPicPr>
          <a:picLocks noChangeAspect="1"/>
        </xdr:cNvPicPr>
      </xdr:nvPicPr>
      <xdr:blipFill>
        <a:blip xmlns:r="http://schemas.openxmlformats.org/officeDocument/2006/relationships" r:embed="rId24"/>
        <a:stretch>
          <a:fillRect/>
        </a:stretch>
      </xdr:blipFill>
      <xdr:spPr>
        <a:xfrm>
          <a:off x="681487" y="97858052"/>
          <a:ext cx="4468483" cy="328585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51759</xdr:colOff>
      <xdr:row>483</xdr:row>
      <xdr:rowOff>34507</xdr:rowOff>
    </xdr:from>
    <xdr:to>
      <xdr:col>3</xdr:col>
      <xdr:colOff>621923</xdr:colOff>
      <xdr:row>498</xdr:row>
      <xdr:rowOff>77639</xdr:rowOff>
    </xdr:to>
    <xdr:pic>
      <xdr:nvPicPr>
        <xdr:cNvPr id="57" name="Grafik 56">
          <a:extLst>
            <a:ext uri="{FF2B5EF4-FFF2-40B4-BE49-F238E27FC236}">
              <a16:creationId xmlns:a16="http://schemas.microsoft.com/office/drawing/2014/main" id="{00000000-0008-0000-0A00-000039000000}"/>
            </a:ext>
          </a:extLst>
        </xdr:cNvPr>
        <xdr:cNvPicPr>
          <a:picLocks noChangeAspect="1"/>
        </xdr:cNvPicPr>
      </xdr:nvPicPr>
      <xdr:blipFill>
        <a:blip xmlns:r="http://schemas.openxmlformats.org/officeDocument/2006/relationships" r:embed="rId25"/>
        <a:stretch>
          <a:fillRect/>
        </a:stretch>
      </xdr:blipFill>
      <xdr:spPr>
        <a:xfrm>
          <a:off x="681487" y="101584665"/>
          <a:ext cx="2286821" cy="327803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34505</xdr:colOff>
      <xdr:row>500</xdr:row>
      <xdr:rowOff>69013</xdr:rowOff>
    </xdr:from>
    <xdr:to>
      <xdr:col>8</xdr:col>
      <xdr:colOff>465825</xdr:colOff>
      <xdr:row>508</xdr:row>
      <xdr:rowOff>86484</xdr:rowOff>
    </xdr:to>
    <xdr:pic>
      <xdr:nvPicPr>
        <xdr:cNvPr id="58" name="Grafik 57">
          <a:extLst>
            <a:ext uri="{FF2B5EF4-FFF2-40B4-BE49-F238E27FC236}">
              <a16:creationId xmlns:a16="http://schemas.microsoft.com/office/drawing/2014/main" id="{00000000-0008-0000-0A00-00003A000000}"/>
            </a:ext>
          </a:extLst>
        </xdr:cNvPr>
        <xdr:cNvPicPr>
          <a:picLocks noChangeAspect="1"/>
        </xdr:cNvPicPr>
      </xdr:nvPicPr>
      <xdr:blipFill>
        <a:blip xmlns:r="http://schemas.openxmlformats.org/officeDocument/2006/relationships" r:embed="rId26"/>
        <a:stretch>
          <a:fillRect/>
        </a:stretch>
      </xdr:blipFill>
      <xdr:spPr>
        <a:xfrm>
          <a:off x="664233" y="105285398"/>
          <a:ext cx="5736566" cy="174275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34505</xdr:colOff>
      <xdr:row>555</xdr:row>
      <xdr:rowOff>189782</xdr:rowOff>
    </xdr:from>
    <xdr:to>
      <xdr:col>8</xdr:col>
      <xdr:colOff>414067</xdr:colOff>
      <xdr:row>562</xdr:row>
      <xdr:rowOff>19891</xdr:rowOff>
    </xdr:to>
    <xdr:pic>
      <xdr:nvPicPr>
        <xdr:cNvPr id="59" name="Grafik 58">
          <a:extLst>
            <a:ext uri="{FF2B5EF4-FFF2-40B4-BE49-F238E27FC236}">
              <a16:creationId xmlns:a16="http://schemas.microsoft.com/office/drawing/2014/main" id="{00000000-0008-0000-0A00-00003B000000}"/>
            </a:ext>
          </a:extLst>
        </xdr:cNvPr>
        <xdr:cNvPicPr>
          <a:picLocks noChangeAspect="1"/>
        </xdr:cNvPicPr>
      </xdr:nvPicPr>
      <xdr:blipFill>
        <a:blip xmlns:r="http://schemas.openxmlformats.org/officeDocument/2006/relationships" r:embed="rId27"/>
        <a:stretch>
          <a:fillRect/>
        </a:stretch>
      </xdr:blipFill>
      <xdr:spPr>
        <a:xfrm>
          <a:off x="664233" y="117267488"/>
          <a:ext cx="5684808" cy="133973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162104</xdr:colOff>
      <xdr:row>566</xdr:row>
      <xdr:rowOff>61288</xdr:rowOff>
    </xdr:from>
    <xdr:to>
      <xdr:col>5</xdr:col>
      <xdr:colOff>362104</xdr:colOff>
      <xdr:row>567</xdr:row>
      <xdr:rowOff>45627</xdr:rowOff>
    </xdr:to>
    <xdr:pic>
      <xdr:nvPicPr>
        <xdr:cNvPr id="60" name="Grafik 59">
          <a:extLst>
            <a:ext uri="{FF2B5EF4-FFF2-40B4-BE49-F238E27FC236}">
              <a16:creationId xmlns:a16="http://schemas.microsoft.com/office/drawing/2014/main" id="{00000000-0008-0000-0A00-00003C000000}"/>
            </a:ext>
          </a:extLst>
        </xdr:cNvPr>
        <xdr:cNvPicPr>
          <a:picLocks noChangeAspect="1"/>
        </xdr:cNvPicPr>
      </xdr:nvPicPr>
      <xdr:blipFill>
        <a:blip xmlns:r="http://schemas.openxmlformats.org/officeDocument/2006/relationships" r:embed="rId28"/>
        <a:stretch>
          <a:fillRect/>
        </a:stretch>
      </xdr:blipFill>
      <xdr:spPr>
        <a:xfrm>
          <a:off x="3857804" y="121162138"/>
          <a:ext cx="200000" cy="203414"/>
        </a:xfrm>
        <a:prstGeom prst="rect">
          <a:avLst/>
        </a:prstGeom>
      </xdr:spPr>
    </xdr:pic>
    <xdr:clientData/>
  </xdr:twoCellAnchor>
  <xdr:twoCellAnchor editAs="oneCell">
    <xdr:from>
      <xdr:col>1</xdr:col>
      <xdr:colOff>158151</xdr:colOff>
      <xdr:row>567</xdr:row>
      <xdr:rowOff>79973</xdr:rowOff>
    </xdr:from>
    <xdr:to>
      <xdr:col>2</xdr:col>
      <xdr:colOff>385701</xdr:colOff>
      <xdr:row>568</xdr:row>
      <xdr:rowOff>73836</xdr:rowOff>
    </xdr:to>
    <xdr:pic>
      <xdr:nvPicPr>
        <xdr:cNvPr id="62" name="Grafik 61">
          <a:extLst>
            <a:ext uri="{FF2B5EF4-FFF2-40B4-BE49-F238E27FC236}">
              <a16:creationId xmlns:a16="http://schemas.microsoft.com/office/drawing/2014/main" id="{00000000-0008-0000-0A00-00003E000000}"/>
            </a:ext>
          </a:extLst>
        </xdr:cNvPr>
        <xdr:cNvPicPr>
          <a:picLocks noChangeAspect="1"/>
        </xdr:cNvPicPr>
      </xdr:nvPicPr>
      <xdr:blipFill>
        <a:blip xmlns:r="http://schemas.openxmlformats.org/officeDocument/2006/relationships" r:embed="rId29"/>
        <a:stretch>
          <a:fillRect/>
        </a:stretch>
      </xdr:blipFill>
      <xdr:spPr>
        <a:xfrm>
          <a:off x="767751" y="121399898"/>
          <a:ext cx="1170525" cy="212938"/>
        </a:xfrm>
        <a:prstGeom prst="rect">
          <a:avLst/>
        </a:prstGeom>
      </xdr:spPr>
    </xdr:pic>
    <xdr:clientData/>
  </xdr:twoCellAnchor>
  <xdr:twoCellAnchor editAs="oneCell">
    <xdr:from>
      <xdr:col>2</xdr:col>
      <xdr:colOff>86264</xdr:colOff>
      <xdr:row>573</xdr:row>
      <xdr:rowOff>207044</xdr:rowOff>
    </xdr:from>
    <xdr:to>
      <xdr:col>7</xdr:col>
      <xdr:colOff>552091</xdr:colOff>
      <xdr:row>577</xdr:row>
      <xdr:rowOff>168421</xdr:rowOff>
    </xdr:to>
    <xdr:pic>
      <xdr:nvPicPr>
        <xdr:cNvPr id="65" name="Grafik 64">
          <a:extLst>
            <a:ext uri="{FF2B5EF4-FFF2-40B4-BE49-F238E27FC236}">
              <a16:creationId xmlns:a16="http://schemas.microsoft.com/office/drawing/2014/main" id="{00000000-0008-0000-0A00-000041000000}"/>
            </a:ext>
          </a:extLst>
        </xdr:cNvPr>
        <xdr:cNvPicPr>
          <a:picLocks noChangeAspect="1"/>
        </xdr:cNvPicPr>
      </xdr:nvPicPr>
      <xdr:blipFill>
        <a:blip xmlns:r="http://schemas.openxmlformats.org/officeDocument/2006/relationships" r:embed="rId30"/>
        <a:stretch>
          <a:fillRect/>
        </a:stretch>
      </xdr:blipFill>
      <xdr:spPr>
        <a:xfrm>
          <a:off x="1690777" y="120950976"/>
          <a:ext cx="4063042" cy="82401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5</xdr:col>
          <xdr:colOff>161925</xdr:colOff>
          <xdr:row>584</xdr:row>
          <xdr:rowOff>200025</xdr:rowOff>
        </xdr:from>
        <xdr:to>
          <xdr:col>5</xdr:col>
          <xdr:colOff>409575</xdr:colOff>
          <xdr:row>585</xdr:row>
          <xdr:rowOff>209550</xdr:rowOff>
        </xdr:to>
        <xdr:sp macro="" textlink="">
          <xdr:nvSpPr>
            <xdr:cNvPr id="52257" name="Check Box 33" hidden="1">
              <a:extLst>
                <a:ext uri="{63B3BB69-23CF-44E3-9099-C40C66FF867C}">
                  <a14:compatExt spid="_x0000_s52257"/>
                </a:ext>
                <a:ext uri="{FF2B5EF4-FFF2-40B4-BE49-F238E27FC236}">
                  <a16:creationId xmlns:a16="http://schemas.microsoft.com/office/drawing/2014/main" id="{00000000-0008-0000-0A00-000021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34506</xdr:colOff>
      <xdr:row>609</xdr:row>
      <xdr:rowOff>215659</xdr:rowOff>
    </xdr:from>
    <xdr:to>
      <xdr:col>6</xdr:col>
      <xdr:colOff>431336</xdr:colOff>
      <xdr:row>625</xdr:row>
      <xdr:rowOff>77963</xdr:rowOff>
    </xdr:to>
    <xdr:pic>
      <xdr:nvPicPr>
        <xdr:cNvPr id="52235" name="Grafik 52234">
          <a:extLst>
            <a:ext uri="{FF2B5EF4-FFF2-40B4-BE49-F238E27FC236}">
              <a16:creationId xmlns:a16="http://schemas.microsoft.com/office/drawing/2014/main" id="{00000000-0008-0000-0A00-00000BCC0000}"/>
            </a:ext>
          </a:extLst>
        </xdr:cNvPr>
        <xdr:cNvPicPr>
          <a:picLocks noChangeAspect="1"/>
        </xdr:cNvPicPr>
      </xdr:nvPicPr>
      <xdr:blipFill>
        <a:blip xmlns:r="http://schemas.openxmlformats.org/officeDocument/2006/relationships" r:embed="rId31"/>
        <a:stretch>
          <a:fillRect/>
        </a:stretch>
      </xdr:blipFill>
      <xdr:spPr>
        <a:xfrm>
          <a:off x="664234" y="128852761"/>
          <a:ext cx="4339102" cy="331287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7</xdr:col>
      <xdr:colOff>17252</xdr:colOff>
      <xdr:row>676</xdr:row>
      <xdr:rowOff>82769</xdr:rowOff>
    </xdr:from>
    <xdr:to>
      <xdr:col>10</xdr:col>
      <xdr:colOff>202540</xdr:colOff>
      <xdr:row>682</xdr:row>
      <xdr:rowOff>57464</xdr:rowOff>
    </xdr:to>
    <xdr:pic>
      <xdr:nvPicPr>
        <xdr:cNvPr id="41" name="Grafik 40">
          <a:extLst>
            <a:ext uri="{FF2B5EF4-FFF2-40B4-BE49-F238E27FC236}">
              <a16:creationId xmlns:a16="http://schemas.microsoft.com/office/drawing/2014/main" id="{00000000-0008-0000-0A00-000029000000}"/>
            </a:ext>
          </a:extLst>
        </xdr:cNvPr>
        <xdr:cNvPicPr>
          <a:picLocks noChangeAspect="1"/>
        </xdr:cNvPicPr>
      </xdr:nvPicPr>
      <xdr:blipFill rotWithShape="1">
        <a:blip xmlns:r="http://schemas.openxmlformats.org/officeDocument/2006/relationships" r:embed="rId32" cstate="print">
          <a:extLst>
            <a:ext uri="{28A0092B-C50C-407E-A947-70E740481C1C}">
              <a14:useLocalDpi xmlns:a14="http://schemas.microsoft.com/office/drawing/2010/main"/>
            </a:ext>
          </a:extLst>
        </a:blip>
        <a:srcRect r="45010"/>
        <a:stretch/>
      </xdr:blipFill>
      <xdr:spPr>
        <a:xfrm>
          <a:off x="5218980" y="143169116"/>
          <a:ext cx="2329132" cy="126865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5</xdr:col>
      <xdr:colOff>577970</xdr:colOff>
      <xdr:row>677</xdr:row>
      <xdr:rowOff>181154</xdr:rowOff>
    </xdr:from>
    <xdr:to>
      <xdr:col>6</xdr:col>
      <xdr:colOff>310551</xdr:colOff>
      <xdr:row>680</xdr:row>
      <xdr:rowOff>146649</xdr:rowOff>
    </xdr:to>
    <xdr:sp macro="" textlink="">
      <xdr:nvSpPr>
        <xdr:cNvPr id="103" name="Pfeil nach rechts 102">
          <a:extLst>
            <a:ext uri="{FF2B5EF4-FFF2-40B4-BE49-F238E27FC236}">
              <a16:creationId xmlns:a16="http://schemas.microsoft.com/office/drawing/2014/main" id="{00000000-0008-0000-0A00-000067000000}"/>
            </a:ext>
          </a:extLst>
        </xdr:cNvPr>
        <xdr:cNvSpPr/>
      </xdr:nvSpPr>
      <xdr:spPr>
        <a:xfrm>
          <a:off x="4408098" y="143483162"/>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577970</xdr:colOff>
      <xdr:row>691</xdr:row>
      <xdr:rowOff>198392</xdr:rowOff>
    </xdr:from>
    <xdr:to>
      <xdr:col>6</xdr:col>
      <xdr:colOff>310551</xdr:colOff>
      <xdr:row>694</xdr:row>
      <xdr:rowOff>163887</xdr:rowOff>
    </xdr:to>
    <xdr:sp macro="" textlink="">
      <xdr:nvSpPr>
        <xdr:cNvPr id="105" name="Pfeil nach rechts 104">
          <a:extLst>
            <a:ext uri="{FF2B5EF4-FFF2-40B4-BE49-F238E27FC236}">
              <a16:creationId xmlns:a16="http://schemas.microsoft.com/office/drawing/2014/main" id="{00000000-0008-0000-0A00-000069000000}"/>
            </a:ext>
          </a:extLst>
        </xdr:cNvPr>
        <xdr:cNvSpPr/>
      </xdr:nvSpPr>
      <xdr:spPr>
        <a:xfrm>
          <a:off x="4408098" y="146519645"/>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7</xdr:col>
      <xdr:colOff>77638</xdr:colOff>
      <xdr:row>702</xdr:row>
      <xdr:rowOff>163902</xdr:rowOff>
    </xdr:from>
    <xdr:to>
      <xdr:col>10</xdr:col>
      <xdr:colOff>431253</xdr:colOff>
      <xdr:row>709</xdr:row>
      <xdr:rowOff>198408</xdr:rowOff>
    </xdr:to>
    <xdr:pic>
      <xdr:nvPicPr>
        <xdr:cNvPr id="66" name="Grafik 65">
          <a:extLst>
            <a:ext uri="{FF2B5EF4-FFF2-40B4-BE49-F238E27FC236}">
              <a16:creationId xmlns:a16="http://schemas.microsoft.com/office/drawing/2014/main" id="{00000000-0008-0000-0A00-000042000000}"/>
            </a:ext>
          </a:extLst>
        </xdr:cNvPr>
        <xdr:cNvPicPr>
          <a:picLocks noChangeAspect="1"/>
        </xdr:cNvPicPr>
      </xdr:nvPicPr>
      <xdr:blipFill>
        <a:blip xmlns:r="http://schemas.openxmlformats.org/officeDocument/2006/relationships" r:embed="rId33"/>
        <a:stretch>
          <a:fillRect/>
        </a:stretch>
      </xdr:blipFill>
      <xdr:spPr>
        <a:xfrm>
          <a:off x="5279366" y="148857419"/>
          <a:ext cx="2497459" cy="154412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6</xdr:col>
      <xdr:colOff>0</xdr:colOff>
      <xdr:row>706</xdr:row>
      <xdr:rowOff>0</xdr:rowOff>
    </xdr:from>
    <xdr:to>
      <xdr:col>6</xdr:col>
      <xdr:colOff>474453</xdr:colOff>
      <xdr:row>708</xdr:row>
      <xdr:rowOff>181155</xdr:rowOff>
    </xdr:to>
    <xdr:sp macro="" textlink="">
      <xdr:nvSpPr>
        <xdr:cNvPr id="110" name="Pfeil nach rechts 109">
          <a:extLst>
            <a:ext uri="{FF2B5EF4-FFF2-40B4-BE49-F238E27FC236}">
              <a16:creationId xmlns:a16="http://schemas.microsoft.com/office/drawing/2014/main" id="{00000000-0008-0000-0A00-00006E000000}"/>
            </a:ext>
          </a:extLst>
        </xdr:cNvPr>
        <xdr:cNvSpPr/>
      </xdr:nvSpPr>
      <xdr:spPr>
        <a:xfrm>
          <a:off x="4572000" y="149556158"/>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7</xdr:col>
      <xdr:colOff>51760</xdr:colOff>
      <xdr:row>691</xdr:row>
      <xdr:rowOff>60384</xdr:rowOff>
    </xdr:from>
    <xdr:to>
      <xdr:col>10</xdr:col>
      <xdr:colOff>400950</xdr:colOff>
      <xdr:row>695</xdr:row>
      <xdr:rowOff>81699</xdr:rowOff>
    </xdr:to>
    <xdr:pic>
      <xdr:nvPicPr>
        <xdr:cNvPr id="69" name="Grafik 68">
          <a:extLst>
            <a:ext uri="{FF2B5EF4-FFF2-40B4-BE49-F238E27FC236}">
              <a16:creationId xmlns:a16="http://schemas.microsoft.com/office/drawing/2014/main" id="{00000000-0008-0000-0A00-000045000000}"/>
            </a:ext>
          </a:extLst>
        </xdr:cNvPr>
        <xdr:cNvPicPr>
          <a:picLocks noChangeAspect="1"/>
        </xdr:cNvPicPr>
      </xdr:nvPicPr>
      <xdr:blipFill>
        <a:blip xmlns:r="http://schemas.openxmlformats.org/officeDocument/2006/relationships" r:embed="rId34"/>
        <a:stretch>
          <a:fillRect/>
        </a:stretch>
      </xdr:blipFill>
      <xdr:spPr>
        <a:xfrm>
          <a:off x="5253488" y="146381637"/>
          <a:ext cx="2493034" cy="88395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oneCellAnchor>
    <xdr:from>
      <xdr:col>7</xdr:col>
      <xdr:colOff>138023</xdr:colOff>
      <xdr:row>745</xdr:row>
      <xdr:rowOff>24258</xdr:rowOff>
    </xdr:from>
    <xdr:ext cx="2649906" cy="872226"/>
    <xdr:pic>
      <xdr:nvPicPr>
        <xdr:cNvPr id="121" name="Grafik 120">
          <a:extLst>
            <a:ext uri="{FF2B5EF4-FFF2-40B4-BE49-F238E27FC236}">
              <a16:creationId xmlns:a16="http://schemas.microsoft.com/office/drawing/2014/main" id="{00000000-0008-0000-0A00-000079000000}"/>
            </a:ext>
          </a:extLst>
        </xdr:cNvPr>
        <xdr:cNvPicPr>
          <a:picLocks noChangeAspect="1"/>
        </xdr:cNvPicPr>
      </xdr:nvPicPr>
      <xdr:blipFill>
        <a:blip xmlns:r="http://schemas.openxmlformats.org/officeDocument/2006/relationships" r:embed="rId35"/>
        <a:stretch>
          <a:fillRect/>
        </a:stretch>
      </xdr:blipFill>
      <xdr:spPr>
        <a:xfrm>
          <a:off x="5339751" y="154756266"/>
          <a:ext cx="2649906" cy="87222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twoCellAnchor>
    <xdr:from>
      <xdr:col>5</xdr:col>
      <xdr:colOff>664234</xdr:colOff>
      <xdr:row>745</xdr:row>
      <xdr:rowOff>181155</xdr:rowOff>
    </xdr:from>
    <xdr:to>
      <xdr:col>6</xdr:col>
      <xdr:colOff>396815</xdr:colOff>
      <xdr:row>748</xdr:row>
      <xdr:rowOff>146650</xdr:rowOff>
    </xdr:to>
    <xdr:sp macro="" textlink="">
      <xdr:nvSpPr>
        <xdr:cNvPr id="122" name="Pfeil nach rechts 121">
          <a:extLst>
            <a:ext uri="{FF2B5EF4-FFF2-40B4-BE49-F238E27FC236}">
              <a16:creationId xmlns:a16="http://schemas.microsoft.com/office/drawing/2014/main" id="{00000000-0008-0000-0A00-00007A000000}"/>
            </a:ext>
          </a:extLst>
        </xdr:cNvPr>
        <xdr:cNvSpPr/>
      </xdr:nvSpPr>
      <xdr:spPr>
        <a:xfrm>
          <a:off x="4494362" y="154913163"/>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7</xdr:col>
      <xdr:colOff>155278</xdr:colOff>
      <xdr:row>757</xdr:row>
      <xdr:rowOff>60386</xdr:rowOff>
    </xdr:from>
    <xdr:ext cx="2656936" cy="1228833"/>
    <xdr:pic>
      <xdr:nvPicPr>
        <xdr:cNvPr id="123" name="Grafik 122">
          <a:extLst>
            <a:ext uri="{FF2B5EF4-FFF2-40B4-BE49-F238E27FC236}">
              <a16:creationId xmlns:a16="http://schemas.microsoft.com/office/drawing/2014/main" id="{00000000-0008-0000-0A00-00007B000000}"/>
            </a:ext>
          </a:extLst>
        </xdr:cNvPr>
        <xdr:cNvPicPr>
          <a:picLocks noChangeAspect="1"/>
        </xdr:cNvPicPr>
      </xdr:nvPicPr>
      <xdr:blipFill>
        <a:blip xmlns:r="http://schemas.openxmlformats.org/officeDocument/2006/relationships" r:embed="rId36"/>
        <a:stretch>
          <a:fillRect/>
        </a:stretch>
      </xdr:blipFill>
      <xdr:spPr>
        <a:xfrm>
          <a:off x="5357006" y="157164658"/>
          <a:ext cx="2656936" cy="122883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oneCellAnchor>
  <xdr:twoCellAnchor>
    <xdr:from>
      <xdr:col>5</xdr:col>
      <xdr:colOff>715993</xdr:colOff>
      <xdr:row>758</xdr:row>
      <xdr:rowOff>129396</xdr:rowOff>
    </xdr:from>
    <xdr:to>
      <xdr:col>6</xdr:col>
      <xdr:colOff>448574</xdr:colOff>
      <xdr:row>761</xdr:row>
      <xdr:rowOff>94891</xdr:rowOff>
    </xdr:to>
    <xdr:sp macro="" textlink="">
      <xdr:nvSpPr>
        <xdr:cNvPr id="124" name="Pfeil nach rechts 123">
          <a:extLst>
            <a:ext uri="{FF2B5EF4-FFF2-40B4-BE49-F238E27FC236}">
              <a16:creationId xmlns:a16="http://schemas.microsoft.com/office/drawing/2014/main" id="{00000000-0008-0000-0A00-00007C000000}"/>
            </a:ext>
          </a:extLst>
        </xdr:cNvPr>
        <xdr:cNvSpPr/>
      </xdr:nvSpPr>
      <xdr:spPr>
        <a:xfrm>
          <a:off x="4546121" y="157449328"/>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646981</xdr:colOff>
      <xdr:row>773</xdr:row>
      <xdr:rowOff>69010</xdr:rowOff>
    </xdr:from>
    <xdr:to>
      <xdr:col>6</xdr:col>
      <xdr:colOff>379562</xdr:colOff>
      <xdr:row>776</xdr:row>
      <xdr:rowOff>34505</xdr:rowOff>
    </xdr:to>
    <xdr:sp macro="" textlink="">
      <xdr:nvSpPr>
        <xdr:cNvPr id="128" name="Pfeil nach rechts 127">
          <a:extLst>
            <a:ext uri="{FF2B5EF4-FFF2-40B4-BE49-F238E27FC236}">
              <a16:creationId xmlns:a16="http://schemas.microsoft.com/office/drawing/2014/main" id="{00000000-0008-0000-0A00-000080000000}"/>
            </a:ext>
          </a:extLst>
        </xdr:cNvPr>
        <xdr:cNvSpPr/>
      </xdr:nvSpPr>
      <xdr:spPr>
        <a:xfrm>
          <a:off x="4477109" y="162909848"/>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7</xdr:col>
      <xdr:colOff>172529</xdr:colOff>
      <xdr:row>770</xdr:row>
      <xdr:rowOff>120768</xdr:rowOff>
    </xdr:from>
    <xdr:to>
      <xdr:col>11</xdr:col>
      <xdr:colOff>38640</xdr:colOff>
      <xdr:row>778</xdr:row>
      <xdr:rowOff>127777</xdr:rowOff>
    </xdr:to>
    <xdr:pic>
      <xdr:nvPicPr>
        <xdr:cNvPr id="77" name="Grafik 76">
          <a:extLst>
            <a:ext uri="{FF2B5EF4-FFF2-40B4-BE49-F238E27FC236}">
              <a16:creationId xmlns:a16="http://schemas.microsoft.com/office/drawing/2014/main" id="{00000000-0008-0000-0A00-00004D000000}"/>
            </a:ext>
          </a:extLst>
        </xdr:cNvPr>
        <xdr:cNvPicPr>
          <a:picLocks noChangeAspect="1"/>
        </xdr:cNvPicPr>
      </xdr:nvPicPr>
      <xdr:blipFill>
        <a:blip xmlns:r="http://schemas.openxmlformats.org/officeDocument/2006/relationships" r:embed="rId37"/>
        <a:stretch>
          <a:fillRect/>
        </a:stretch>
      </xdr:blipFill>
      <xdr:spPr>
        <a:xfrm>
          <a:off x="5374257" y="162314625"/>
          <a:ext cx="2639683" cy="173229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2</xdr:col>
      <xdr:colOff>724620</xdr:colOff>
      <xdr:row>786</xdr:row>
      <xdr:rowOff>17253</xdr:rowOff>
    </xdr:from>
    <xdr:to>
      <xdr:col>6</xdr:col>
      <xdr:colOff>112144</xdr:colOff>
      <xdr:row>792</xdr:row>
      <xdr:rowOff>125427</xdr:rowOff>
    </xdr:to>
    <xdr:pic>
      <xdr:nvPicPr>
        <xdr:cNvPr id="78" name="Grafik 77">
          <a:extLst>
            <a:ext uri="{FF2B5EF4-FFF2-40B4-BE49-F238E27FC236}">
              <a16:creationId xmlns:a16="http://schemas.microsoft.com/office/drawing/2014/main" id="{00000000-0008-0000-0A00-00004E000000}"/>
            </a:ext>
          </a:extLst>
        </xdr:cNvPr>
        <xdr:cNvPicPr>
          <a:picLocks noChangeAspect="1"/>
        </xdr:cNvPicPr>
      </xdr:nvPicPr>
      <xdr:blipFill rotWithShape="1">
        <a:blip xmlns:r="http://schemas.openxmlformats.org/officeDocument/2006/relationships" r:embed="rId38" cstate="print">
          <a:extLst>
            <a:ext uri="{28A0092B-C50C-407E-A947-70E740481C1C}">
              <a14:useLocalDpi xmlns:a14="http://schemas.microsoft.com/office/drawing/2010/main"/>
            </a:ext>
          </a:extLst>
        </a:blip>
        <a:srcRect/>
        <a:stretch/>
      </xdr:blipFill>
      <xdr:spPr>
        <a:xfrm>
          <a:off x="2329133" y="165661676"/>
          <a:ext cx="2355011" cy="140213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161925</xdr:colOff>
          <xdr:row>805</xdr:row>
          <xdr:rowOff>180975</xdr:rowOff>
        </xdr:from>
        <xdr:to>
          <xdr:col>5</xdr:col>
          <xdr:colOff>685800</xdr:colOff>
          <xdr:row>807</xdr:row>
          <xdr:rowOff>0</xdr:rowOff>
        </xdr:to>
        <xdr:sp macro="" textlink="">
          <xdr:nvSpPr>
            <xdr:cNvPr id="52258" name="Group Box 34" hidden="1">
              <a:extLst>
                <a:ext uri="{63B3BB69-23CF-44E3-9099-C40C66FF867C}">
                  <a14:compatExt spid="_x0000_s52258"/>
                </a:ext>
                <a:ext uri="{FF2B5EF4-FFF2-40B4-BE49-F238E27FC236}">
                  <a16:creationId xmlns:a16="http://schemas.microsoft.com/office/drawing/2014/main" id="{00000000-0008-0000-0A00-000022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806</xdr:row>
          <xdr:rowOff>200025</xdr:rowOff>
        </xdr:from>
        <xdr:to>
          <xdr:col>5</xdr:col>
          <xdr:colOff>685800</xdr:colOff>
          <xdr:row>808</xdr:row>
          <xdr:rowOff>19050</xdr:rowOff>
        </xdr:to>
        <xdr:sp macro="" textlink="">
          <xdr:nvSpPr>
            <xdr:cNvPr id="52259" name="Group Box 35" hidden="1">
              <a:extLst>
                <a:ext uri="{63B3BB69-23CF-44E3-9099-C40C66FF867C}">
                  <a14:compatExt spid="_x0000_s52259"/>
                </a:ext>
                <a:ext uri="{FF2B5EF4-FFF2-40B4-BE49-F238E27FC236}">
                  <a16:creationId xmlns:a16="http://schemas.microsoft.com/office/drawing/2014/main" id="{00000000-0008-0000-0A00-00002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807</xdr:row>
          <xdr:rowOff>200025</xdr:rowOff>
        </xdr:from>
        <xdr:to>
          <xdr:col>5</xdr:col>
          <xdr:colOff>685800</xdr:colOff>
          <xdr:row>809</xdr:row>
          <xdr:rowOff>19050</xdr:rowOff>
        </xdr:to>
        <xdr:sp macro="" textlink="">
          <xdr:nvSpPr>
            <xdr:cNvPr id="52260" name="Group Box 36" hidden="1">
              <a:extLst>
                <a:ext uri="{63B3BB69-23CF-44E3-9099-C40C66FF867C}">
                  <a14:compatExt spid="_x0000_s52260"/>
                </a:ext>
                <a:ext uri="{FF2B5EF4-FFF2-40B4-BE49-F238E27FC236}">
                  <a16:creationId xmlns:a16="http://schemas.microsoft.com/office/drawing/2014/main" id="{00000000-0008-0000-0A00-000024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3</xdr:col>
      <xdr:colOff>640870</xdr:colOff>
      <xdr:row>808</xdr:row>
      <xdr:rowOff>207035</xdr:rowOff>
    </xdr:from>
    <xdr:to>
      <xdr:col>5</xdr:col>
      <xdr:colOff>528727</xdr:colOff>
      <xdr:row>810</xdr:row>
      <xdr:rowOff>17249</xdr:rowOff>
    </xdr:to>
    <xdr:sp macro="" textlink="">
      <xdr:nvSpPr>
        <xdr:cNvPr id="140" name="Abgerundetes Rechteck 139">
          <a:hlinkClick xmlns:r="http://schemas.openxmlformats.org/officeDocument/2006/relationships" r:id="rId39" tooltip="Lösung zu Übung 9.6"/>
          <a:extLst>
            <a:ext uri="{FF2B5EF4-FFF2-40B4-BE49-F238E27FC236}">
              <a16:creationId xmlns:a16="http://schemas.microsoft.com/office/drawing/2014/main" id="{00000000-0008-0000-0A00-00008C000000}"/>
            </a:ext>
          </a:extLst>
        </xdr:cNvPr>
        <xdr:cNvSpPr/>
      </xdr:nvSpPr>
      <xdr:spPr>
        <a:xfrm>
          <a:off x="2907820" y="174571685"/>
          <a:ext cx="1316607" cy="248364"/>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editAs="oneCell">
    <xdr:from>
      <xdr:col>1</xdr:col>
      <xdr:colOff>25880</xdr:colOff>
      <xdr:row>819</xdr:row>
      <xdr:rowOff>69011</xdr:rowOff>
    </xdr:from>
    <xdr:to>
      <xdr:col>5</xdr:col>
      <xdr:colOff>698741</xdr:colOff>
      <xdr:row>832</xdr:row>
      <xdr:rowOff>161031</xdr:rowOff>
    </xdr:to>
    <xdr:pic>
      <xdr:nvPicPr>
        <xdr:cNvPr id="52224" name="Grafik 52223">
          <a:extLst>
            <a:ext uri="{FF2B5EF4-FFF2-40B4-BE49-F238E27FC236}">
              <a16:creationId xmlns:a16="http://schemas.microsoft.com/office/drawing/2014/main" id="{00000000-0008-0000-0A00-000000CC0000}"/>
            </a:ext>
          </a:extLst>
        </xdr:cNvPr>
        <xdr:cNvPicPr>
          <a:picLocks noChangeAspect="1"/>
        </xdr:cNvPicPr>
      </xdr:nvPicPr>
      <xdr:blipFill>
        <a:blip xmlns:r="http://schemas.openxmlformats.org/officeDocument/2006/relationships" r:embed="rId40"/>
        <a:stretch>
          <a:fillRect/>
        </a:stretch>
      </xdr:blipFill>
      <xdr:spPr>
        <a:xfrm>
          <a:off x="655608" y="174253585"/>
          <a:ext cx="3873261" cy="289560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911</xdr:row>
          <xdr:rowOff>171450</xdr:rowOff>
        </xdr:from>
        <xdr:to>
          <xdr:col>6</xdr:col>
          <xdr:colOff>0</xdr:colOff>
          <xdr:row>912</xdr:row>
          <xdr:rowOff>200025</xdr:rowOff>
        </xdr:to>
        <xdr:sp macro="" textlink="">
          <xdr:nvSpPr>
            <xdr:cNvPr id="52261" name="Group Box 37" hidden="1">
              <a:extLst>
                <a:ext uri="{63B3BB69-23CF-44E3-9099-C40C66FF867C}">
                  <a14:compatExt spid="_x0000_s52261"/>
                </a:ext>
                <a:ext uri="{FF2B5EF4-FFF2-40B4-BE49-F238E27FC236}">
                  <a16:creationId xmlns:a16="http://schemas.microsoft.com/office/drawing/2014/main" id="{00000000-0008-0000-0A00-000025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912</xdr:row>
          <xdr:rowOff>200025</xdr:rowOff>
        </xdr:from>
        <xdr:to>
          <xdr:col>6</xdr:col>
          <xdr:colOff>9525</xdr:colOff>
          <xdr:row>914</xdr:row>
          <xdr:rowOff>28575</xdr:rowOff>
        </xdr:to>
        <xdr:sp macro="" textlink="">
          <xdr:nvSpPr>
            <xdr:cNvPr id="52262" name="Group Box 38" hidden="1">
              <a:extLst>
                <a:ext uri="{63B3BB69-23CF-44E3-9099-C40C66FF867C}">
                  <a14:compatExt spid="_x0000_s52262"/>
                </a:ext>
                <a:ext uri="{FF2B5EF4-FFF2-40B4-BE49-F238E27FC236}">
                  <a16:creationId xmlns:a16="http://schemas.microsoft.com/office/drawing/2014/main" id="{00000000-0008-0000-0A00-000026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915</xdr:row>
          <xdr:rowOff>0</xdr:rowOff>
        </xdr:from>
        <xdr:to>
          <xdr:col>6</xdr:col>
          <xdr:colOff>0</xdr:colOff>
          <xdr:row>916</xdr:row>
          <xdr:rowOff>76200</xdr:rowOff>
        </xdr:to>
        <xdr:sp macro="" textlink="">
          <xdr:nvSpPr>
            <xdr:cNvPr id="52263" name="Group Box 39" hidden="1">
              <a:extLst>
                <a:ext uri="{63B3BB69-23CF-44E3-9099-C40C66FF867C}">
                  <a14:compatExt spid="_x0000_s52263"/>
                </a:ext>
                <a:ext uri="{FF2B5EF4-FFF2-40B4-BE49-F238E27FC236}">
                  <a16:creationId xmlns:a16="http://schemas.microsoft.com/office/drawing/2014/main" id="{00000000-0008-0000-0A00-000027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912</xdr:row>
          <xdr:rowOff>180975</xdr:rowOff>
        </xdr:from>
        <xdr:to>
          <xdr:col>5</xdr:col>
          <xdr:colOff>685800</xdr:colOff>
          <xdr:row>914</xdr:row>
          <xdr:rowOff>0</xdr:rowOff>
        </xdr:to>
        <xdr:sp macro="" textlink="">
          <xdr:nvSpPr>
            <xdr:cNvPr id="52264" name="Group Box 40" hidden="1">
              <a:extLst>
                <a:ext uri="{63B3BB69-23CF-44E3-9099-C40C66FF867C}">
                  <a14:compatExt spid="_x0000_s52264"/>
                </a:ext>
                <a:ext uri="{FF2B5EF4-FFF2-40B4-BE49-F238E27FC236}">
                  <a16:creationId xmlns:a16="http://schemas.microsoft.com/office/drawing/2014/main" id="{00000000-0008-0000-0A00-000028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913</xdr:row>
          <xdr:rowOff>200025</xdr:rowOff>
        </xdr:from>
        <xdr:to>
          <xdr:col>5</xdr:col>
          <xdr:colOff>685800</xdr:colOff>
          <xdr:row>915</xdr:row>
          <xdr:rowOff>19050</xdr:rowOff>
        </xdr:to>
        <xdr:sp macro="" textlink="">
          <xdr:nvSpPr>
            <xdr:cNvPr id="52265" name="Group Box 41" hidden="1">
              <a:extLst>
                <a:ext uri="{63B3BB69-23CF-44E3-9099-C40C66FF867C}">
                  <a14:compatExt spid="_x0000_s52265"/>
                </a:ext>
                <a:ext uri="{FF2B5EF4-FFF2-40B4-BE49-F238E27FC236}">
                  <a16:creationId xmlns:a16="http://schemas.microsoft.com/office/drawing/2014/main" id="{00000000-0008-0000-0A00-000029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914</xdr:row>
          <xdr:rowOff>200025</xdr:rowOff>
        </xdr:from>
        <xdr:to>
          <xdr:col>5</xdr:col>
          <xdr:colOff>685800</xdr:colOff>
          <xdr:row>916</xdr:row>
          <xdr:rowOff>19050</xdr:rowOff>
        </xdr:to>
        <xdr:sp macro="" textlink="">
          <xdr:nvSpPr>
            <xdr:cNvPr id="52266" name="Group Box 42" hidden="1">
              <a:extLst>
                <a:ext uri="{63B3BB69-23CF-44E3-9099-C40C66FF867C}">
                  <a14:compatExt spid="_x0000_s52266"/>
                </a:ext>
                <a:ext uri="{FF2B5EF4-FFF2-40B4-BE49-F238E27FC236}">
                  <a16:creationId xmlns:a16="http://schemas.microsoft.com/office/drawing/2014/main" id="{00000000-0008-0000-0A00-00002A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xdr:col>
      <xdr:colOff>34506</xdr:colOff>
      <xdr:row>964</xdr:row>
      <xdr:rowOff>8627</xdr:rowOff>
    </xdr:from>
    <xdr:to>
      <xdr:col>4</xdr:col>
      <xdr:colOff>714195</xdr:colOff>
      <xdr:row>967</xdr:row>
      <xdr:rowOff>110828</xdr:rowOff>
    </xdr:to>
    <xdr:pic>
      <xdr:nvPicPr>
        <xdr:cNvPr id="42" name="Grafik 41">
          <a:extLst>
            <a:ext uri="{FF2B5EF4-FFF2-40B4-BE49-F238E27FC236}">
              <a16:creationId xmlns:a16="http://schemas.microsoft.com/office/drawing/2014/main" id="{00000000-0008-0000-0A00-00002A000000}"/>
            </a:ext>
          </a:extLst>
        </xdr:cNvPr>
        <xdr:cNvPicPr>
          <a:picLocks noChangeAspect="1"/>
        </xdr:cNvPicPr>
      </xdr:nvPicPr>
      <xdr:blipFill>
        <a:blip xmlns:r="http://schemas.openxmlformats.org/officeDocument/2006/relationships" r:embed="rId41"/>
        <a:stretch>
          <a:fillRect/>
        </a:stretch>
      </xdr:blipFill>
      <xdr:spPr>
        <a:xfrm>
          <a:off x="664234" y="204946370"/>
          <a:ext cx="3157268" cy="74918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17253</xdr:colOff>
      <xdr:row>975</xdr:row>
      <xdr:rowOff>43132</xdr:rowOff>
    </xdr:from>
    <xdr:to>
      <xdr:col>6</xdr:col>
      <xdr:colOff>86264</xdr:colOff>
      <xdr:row>978</xdr:row>
      <xdr:rowOff>174865</xdr:rowOff>
    </xdr:to>
    <xdr:pic>
      <xdr:nvPicPr>
        <xdr:cNvPr id="71" name="Grafik 70">
          <a:extLst>
            <a:ext uri="{FF2B5EF4-FFF2-40B4-BE49-F238E27FC236}">
              <a16:creationId xmlns:a16="http://schemas.microsoft.com/office/drawing/2014/main" id="{00000000-0008-0000-0A00-000047000000}"/>
            </a:ext>
          </a:extLst>
        </xdr:cNvPr>
        <xdr:cNvPicPr>
          <a:picLocks noChangeAspect="1"/>
        </xdr:cNvPicPr>
      </xdr:nvPicPr>
      <xdr:blipFill>
        <a:blip xmlns:r="http://schemas.openxmlformats.org/officeDocument/2006/relationships" r:embed="rId42"/>
        <a:stretch>
          <a:fillRect/>
        </a:stretch>
      </xdr:blipFill>
      <xdr:spPr>
        <a:xfrm>
          <a:off x="646981" y="207353140"/>
          <a:ext cx="4011283" cy="77871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25879</xdr:colOff>
      <xdr:row>984</xdr:row>
      <xdr:rowOff>25879</xdr:rowOff>
    </xdr:from>
    <xdr:to>
      <xdr:col>4</xdr:col>
      <xdr:colOff>714195</xdr:colOff>
      <xdr:row>987</xdr:row>
      <xdr:rowOff>128011</xdr:rowOff>
    </xdr:to>
    <xdr:pic>
      <xdr:nvPicPr>
        <xdr:cNvPr id="73" name="Grafik 72">
          <a:extLst>
            <a:ext uri="{FF2B5EF4-FFF2-40B4-BE49-F238E27FC236}">
              <a16:creationId xmlns:a16="http://schemas.microsoft.com/office/drawing/2014/main" id="{00000000-0008-0000-0A00-000049000000}"/>
            </a:ext>
          </a:extLst>
        </xdr:cNvPr>
        <xdr:cNvPicPr>
          <a:picLocks noChangeAspect="1"/>
        </xdr:cNvPicPr>
      </xdr:nvPicPr>
      <xdr:blipFill>
        <a:blip xmlns:r="http://schemas.openxmlformats.org/officeDocument/2006/relationships" r:embed="rId43"/>
        <a:stretch>
          <a:fillRect/>
        </a:stretch>
      </xdr:blipFill>
      <xdr:spPr>
        <a:xfrm>
          <a:off x="655607" y="209492490"/>
          <a:ext cx="3165895" cy="74911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17254</xdr:colOff>
      <xdr:row>992</xdr:row>
      <xdr:rowOff>60385</xdr:rowOff>
    </xdr:from>
    <xdr:to>
      <xdr:col>5</xdr:col>
      <xdr:colOff>719</xdr:colOff>
      <xdr:row>995</xdr:row>
      <xdr:rowOff>142626</xdr:rowOff>
    </xdr:to>
    <xdr:pic>
      <xdr:nvPicPr>
        <xdr:cNvPr id="81" name="Grafik 80">
          <a:extLst>
            <a:ext uri="{FF2B5EF4-FFF2-40B4-BE49-F238E27FC236}">
              <a16:creationId xmlns:a16="http://schemas.microsoft.com/office/drawing/2014/main" id="{00000000-0008-0000-0A00-000051000000}"/>
            </a:ext>
          </a:extLst>
        </xdr:cNvPr>
        <xdr:cNvPicPr>
          <a:picLocks noChangeAspect="1"/>
        </xdr:cNvPicPr>
      </xdr:nvPicPr>
      <xdr:blipFill>
        <a:blip xmlns:r="http://schemas.openxmlformats.org/officeDocument/2006/relationships" r:embed="rId44"/>
        <a:stretch>
          <a:fillRect/>
        </a:stretch>
      </xdr:blipFill>
      <xdr:spPr>
        <a:xfrm>
          <a:off x="646982" y="211036619"/>
          <a:ext cx="3165894" cy="72922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25879</xdr:colOff>
      <xdr:row>1004</xdr:row>
      <xdr:rowOff>43133</xdr:rowOff>
    </xdr:from>
    <xdr:to>
      <xdr:col>4</xdr:col>
      <xdr:colOff>681486</xdr:colOff>
      <xdr:row>1007</xdr:row>
      <xdr:rowOff>128890</xdr:rowOff>
    </xdr:to>
    <xdr:pic>
      <xdr:nvPicPr>
        <xdr:cNvPr id="82" name="Grafik 81">
          <a:extLst>
            <a:ext uri="{FF2B5EF4-FFF2-40B4-BE49-F238E27FC236}">
              <a16:creationId xmlns:a16="http://schemas.microsoft.com/office/drawing/2014/main" id="{00000000-0008-0000-0A00-000052000000}"/>
            </a:ext>
          </a:extLst>
        </xdr:cNvPr>
        <xdr:cNvPicPr>
          <a:picLocks noChangeAspect="1"/>
        </xdr:cNvPicPr>
      </xdr:nvPicPr>
      <xdr:blipFill>
        <a:blip xmlns:r="http://schemas.openxmlformats.org/officeDocument/2006/relationships" r:embed="rId45"/>
        <a:stretch>
          <a:fillRect/>
        </a:stretch>
      </xdr:blipFill>
      <xdr:spPr>
        <a:xfrm>
          <a:off x="655607" y="213607291"/>
          <a:ext cx="3114136" cy="73273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25881</xdr:colOff>
      <xdr:row>1028</xdr:row>
      <xdr:rowOff>25879</xdr:rowOff>
    </xdr:from>
    <xdr:to>
      <xdr:col>7</xdr:col>
      <xdr:colOff>508961</xdr:colOff>
      <xdr:row>1037</xdr:row>
      <xdr:rowOff>138329</xdr:rowOff>
    </xdr:to>
    <xdr:pic>
      <xdr:nvPicPr>
        <xdr:cNvPr id="84" name="Grafik 83">
          <a:extLst>
            <a:ext uri="{FF2B5EF4-FFF2-40B4-BE49-F238E27FC236}">
              <a16:creationId xmlns:a16="http://schemas.microsoft.com/office/drawing/2014/main" id="{00000000-0008-0000-0A00-000054000000}"/>
            </a:ext>
          </a:extLst>
        </xdr:cNvPr>
        <xdr:cNvPicPr>
          <a:picLocks noChangeAspect="1"/>
        </xdr:cNvPicPr>
      </xdr:nvPicPr>
      <xdr:blipFill>
        <a:blip xmlns:r="http://schemas.openxmlformats.org/officeDocument/2006/relationships" r:embed="rId46"/>
        <a:stretch>
          <a:fillRect/>
        </a:stretch>
      </xdr:blipFill>
      <xdr:spPr>
        <a:xfrm>
          <a:off x="655609" y="218765887"/>
          <a:ext cx="5055080" cy="205339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43133</xdr:colOff>
      <xdr:row>1064</xdr:row>
      <xdr:rowOff>144321</xdr:rowOff>
    </xdr:from>
    <xdr:to>
      <xdr:col>10</xdr:col>
      <xdr:colOff>99025</xdr:colOff>
      <xdr:row>1077</xdr:row>
      <xdr:rowOff>187560</xdr:rowOff>
    </xdr:to>
    <xdr:pic>
      <xdr:nvPicPr>
        <xdr:cNvPr id="154" name="Grafik 153">
          <a:extLst>
            <a:ext uri="{FF2B5EF4-FFF2-40B4-BE49-F238E27FC236}">
              <a16:creationId xmlns:a16="http://schemas.microsoft.com/office/drawing/2014/main" id="{00000000-0008-0000-0A00-00009A000000}"/>
            </a:ext>
          </a:extLst>
        </xdr:cNvPr>
        <xdr:cNvPicPr>
          <a:picLocks noChangeAspect="1"/>
        </xdr:cNvPicPr>
      </xdr:nvPicPr>
      <xdr:blipFill>
        <a:blip xmlns:r="http://schemas.openxmlformats.org/officeDocument/2006/relationships" r:embed="rId47"/>
        <a:stretch>
          <a:fillRect/>
        </a:stretch>
      </xdr:blipFill>
      <xdr:spPr>
        <a:xfrm>
          <a:off x="672861" y="226216781"/>
          <a:ext cx="6771736" cy="284682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1047</xdr:row>
          <xdr:rowOff>0</xdr:rowOff>
        </xdr:from>
        <xdr:to>
          <xdr:col>6</xdr:col>
          <xdr:colOff>0</xdr:colOff>
          <xdr:row>1048</xdr:row>
          <xdr:rowOff>28575</xdr:rowOff>
        </xdr:to>
        <xdr:sp macro="" textlink="">
          <xdr:nvSpPr>
            <xdr:cNvPr id="52271" name="Group Box 47" hidden="1">
              <a:extLst>
                <a:ext uri="{63B3BB69-23CF-44E3-9099-C40C66FF867C}">
                  <a14:compatExt spid="_x0000_s52271"/>
                </a:ext>
                <a:ext uri="{FF2B5EF4-FFF2-40B4-BE49-F238E27FC236}">
                  <a16:creationId xmlns:a16="http://schemas.microsoft.com/office/drawing/2014/main" id="{00000000-0008-0000-0A00-00002F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1047</xdr:row>
          <xdr:rowOff>0</xdr:rowOff>
        </xdr:from>
        <xdr:to>
          <xdr:col>6</xdr:col>
          <xdr:colOff>9525</xdr:colOff>
          <xdr:row>1048</xdr:row>
          <xdr:rowOff>47625</xdr:rowOff>
        </xdr:to>
        <xdr:sp macro="" textlink="">
          <xdr:nvSpPr>
            <xdr:cNvPr id="52272" name="Group Box 48" hidden="1">
              <a:extLst>
                <a:ext uri="{63B3BB69-23CF-44E3-9099-C40C66FF867C}">
                  <a14:compatExt spid="_x0000_s52272"/>
                </a:ext>
                <a:ext uri="{FF2B5EF4-FFF2-40B4-BE49-F238E27FC236}">
                  <a16:creationId xmlns:a16="http://schemas.microsoft.com/office/drawing/2014/main" id="{00000000-0008-0000-0A00-000030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1047</xdr:row>
          <xdr:rowOff>0</xdr:rowOff>
        </xdr:from>
        <xdr:to>
          <xdr:col>6</xdr:col>
          <xdr:colOff>0</xdr:colOff>
          <xdr:row>1048</xdr:row>
          <xdr:rowOff>76200</xdr:rowOff>
        </xdr:to>
        <xdr:sp macro="" textlink="">
          <xdr:nvSpPr>
            <xdr:cNvPr id="52273" name="Group Box 49" hidden="1">
              <a:extLst>
                <a:ext uri="{63B3BB69-23CF-44E3-9099-C40C66FF867C}">
                  <a14:compatExt spid="_x0000_s52273"/>
                </a:ext>
                <a:ext uri="{FF2B5EF4-FFF2-40B4-BE49-F238E27FC236}">
                  <a16:creationId xmlns:a16="http://schemas.microsoft.com/office/drawing/2014/main" id="{00000000-0008-0000-0A00-000031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1047</xdr:row>
      <xdr:rowOff>0</xdr:rowOff>
    </xdr:from>
    <xdr:ext cx="1371599" cy="241541"/>
    <xdr:sp macro="" textlink="">
      <xdr:nvSpPr>
        <xdr:cNvPr id="166"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A6000000}"/>
            </a:ext>
          </a:extLst>
        </xdr:cNvPr>
        <xdr:cNvSpPr/>
      </xdr:nvSpPr>
      <xdr:spPr>
        <a:xfrm>
          <a:off x="3183148" y="236165366"/>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1047</xdr:row>
          <xdr:rowOff>0</xdr:rowOff>
        </xdr:from>
        <xdr:to>
          <xdr:col>6</xdr:col>
          <xdr:colOff>0</xdr:colOff>
          <xdr:row>1048</xdr:row>
          <xdr:rowOff>28575</xdr:rowOff>
        </xdr:to>
        <xdr:sp macro="" textlink="">
          <xdr:nvSpPr>
            <xdr:cNvPr id="52274" name="Group Box 50" hidden="1">
              <a:extLst>
                <a:ext uri="{63B3BB69-23CF-44E3-9099-C40C66FF867C}">
                  <a14:compatExt spid="_x0000_s52274"/>
                </a:ext>
                <a:ext uri="{FF2B5EF4-FFF2-40B4-BE49-F238E27FC236}">
                  <a16:creationId xmlns:a16="http://schemas.microsoft.com/office/drawing/2014/main" id="{00000000-0008-0000-0A00-000032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1047</xdr:row>
      <xdr:rowOff>0</xdr:rowOff>
    </xdr:from>
    <xdr:ext cx="1371599" cy="370934"/>
    <xdr:sp macro="" textlink="">
      <xdr:nvSpPr>
        <xdr:cNvPr id="168"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A8000000}"/>
            </a:ext>
          </a:extLst>
        </xdr:cNvPr>
        <xdr:cNvSpPr/>
      </xdr:nvSpPr>
      <xdr:spPr>
        <a:xfrm>
          <a:off x="3174521" y="236657074"/>
          <a:ext cx="1371599" cy="370934"/>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466725</xdr:colOff>
          <xdr:row>1089</xdr:row>
          <xdr:rowOff>0</xdr:rowOff>
        </xdr:from>
        <xdr:to>
          <xdr:col>5</xdr:col>
          <xdr:colOff>28575</xdr:colOff>
          <xdr:row>1090</xdr:row>
          <xdr:rowOff>9525</xdr:rowOff>
        </xdr:to>
        <xdr:sp macro="" textlink="">
          <xdr:nvSpPr>
            <xdr:cNvPr id="52276" name="Check Box 52" hidden="1">
              <a:extLst>
                <a:ext uri="{63B3BB69-23CF-44E3-9099-C40C66FF867C}">
                  <a14:compatExt spid="_x0000_s52276"/>
                </a:ext>
                <a:ext uri="{FF2B5EF4-FFF2-40B4-BE49-F238E27FC236}">
                  <a16:creationId xmlns:a16="http://schemas.microsoft.com/office/drawing/2014/main" id="{00000000-0008-0000-0A00-000034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17253</xdr:colOff>
      <xdr:row>1113</xdr:row>
      <xdr:rowOff>207034</xdr:rowOff>
    </xdr:from>
    <xdr:to>
      <xdr:col>5</xdr:col>
      <xdr:colOff>448574</xdr:colOff>
      <xdr:row>1121</xdr:row>
      <xdr:rowOff>85896</xdr:rowOff>
    </xdr:to>
    <xdr:pic>
      <xdr:nvPicPr>
        <xdr:cNvPr id="88" name="Grafik 87">
          <a:extLst>
            <a:ext uri="{FF2B5EF4-FFF2-40B4-BE49-F238E27FC236}">
              <a16:creationId xmlns:a16="http://schemas.microsoft.com/office/drawing/2014/main" id="{00000000-0008-0000-0A00-000058000000}"/>
            </a:ext>
          </a:extLst>
        </xdr:cNvPr>
        <xdr:cNvPicPr>
          <a:picLocks noChangeAspect="1"/>
        </xdr:cNvPicPr>
      </xdr:nvPicPr>
      <xdr:blipFill>
        <a:blip xmlns:r="http://schemas.openxmlformats.org/officeDocument/2006/relationships" r:embed="rId48"/>
        <a:stretch>
          <a:fillRect/>
        </a:stretch>
      </xdr:blipFill>
      <xdr:spPr>
        <a:xfrm>
          <a:off x="646981" y="238054551"/>
          <a:ext cx="3631721" cy="160414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1110</xdr:row>
          <xdr:rowOff>0</xdr:rowOff>
        </xdr:from>
        <xdr:to>
          <xdr:col>6</xdr:col>
          <xdr:colOff>0</xdr:colOff>
          <xdr:row>1111</xdr:row>
          <xdr:rowOff>28575</xdr:rowOff>
        </xdr:to>
        <xdr:sp macro="" textlink="">
          <xdr:nvSpPr>
            <xdr:cNvPr id="52277" name="Group Box 53" hidden="1">
              <a:extLst>
                <a:ext uri="{63B3BB69-23CF-44E3-9099-C40C66FF867C}">
                  <a14:compatExt spid="_x0000_s52277"/>
                </a:ext>
                <a:ext uri="{FF2B5EF4-FFF2-40B4-BE49-F238E27FC236}">
                  <a16:creationId xmlns:a16="http://schemas.microsoft.com/office/drawing/2014/main" id="{00000000-0008-0000-0A00-000035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1110</xdr:row>
          <xdr:rowOff>0</xdr:rowOff>
        </xdr:from>
        <xdr:to>
          <xdr:col>6</xdr:col>
          <xdr:colOff>9525</xdr:colOff>
          <xdr:row>1111</xdr:row>
          <xdr:rowOff>47625</xdr:rowOff>
        </xdr:to>
        <xdr:sp macro="" textlink="">
          <xdr:nvSpPr>
            <xdr:cNvPr id="52278" name="Group Box 54" hidden="1">
              <a:extLst>
                <a:ext uri="{63B3BB69-23CF-44E3-9099-C40C66FF867C}">
                  <a14:compatExt spid="_x0000_s52278"/>
                </a:ext>
                <a:ext uri="{FF2B5EF4-FFF2-40B4-BE49-F238E27FC236}">
                  <a16:creationId xmlns:a16="http://schemas.microsoft.com/office/drawing/2014/main" id="{00000000-0008-0000-0A00-000036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1110</xdr:row>
          <xdr:rowOff>0</xdr:rowOff>
        </xdr:from>
        <xdr:to>
          <xdr:col>6</xdr:col>
          <xdr:colOff>0</xdr:colOff>
          <xdr:row>1111</xdr:row>
          <xdr:rowOff>76200</xdr:rowOff>
        </xdr:to>
        <xdr:sp macro="" textlink="">
          <xdr:nvSpPr>
            <xdr:cNvPr id="52279" name="Group Box 55" hidden="1">
              <a:extLst>
                <a:ext uri="{63B3BB69-23CF-44E3-9099-C40C66FF867C}">
                  <a14:compatExt spid="_x0000_s52279"/>
                </a:ext>
                <a:ext uri="{FF2B5EF4-FFF2-40B4-BE49-F238E27FC236}">
                  <a16:creationId xmlns:a16="http://schemas.microsoft.com/office/drawing/2014/main" id="{00000000-0008-0000-0A00-000037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1110</xdr:row>
      <xdr:rowOff>0</xdr:rowOff>
    </xdr:from>
    <xdr:ext cx="1371599" cy="241541"/>
    <xdr:sp macro="" textlink="">
      <xdr:nvSpPr>
        <xdr:cNvPr id="16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A4000000}"/>
            </a:ext>
          </a:extLst>
        </xdr:cNvPr>
        <xdr:cNvSpPr/>
      </xdr:nvSpPr>
      <xdr:spPr>
        <a:xfrm>
          <a:off x="3183148" y="222837555"/>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1110</xdr:row>
          <xdr:rowOff>0</xdr:rowOff>
        </xdr:from>
        <xdr:to>
          <xdr:col>6</xdr:col>
          <xdr:colOff>0</xdr:colOff>
          <xdr:row>1111</xdr:row>
          <xdr:rowOff>28575</xdr:rowOff>
        </xdr:to>
        <xdr:sp macro="" textlink="">
          <xdr:nvSpPr>
            <xdr:cNvPr id="52280" name="Group Box 56" hidden="1">
              <a:extLst>
                <a:ext uri="{63B3BB69-23CF-44E3-9099-C40C66FF867C}">
                  <a14:compatExt spid="_x0000_s52280"/>
                </a:ext>
                <a:ext uri="{FF2B5EF4-FFF2-40B4-BE49-F238E27FC236}">
                  <a16:creationId xmlns:a16="http://schemas.microsoft.com/office/drawing/2014/main" id="{00000000-0008-0000-0A00-000038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1110</xdr:row>
      <xdr:rowOff>0</xdr:rowOff>
    </xdr:from>
    <xdr:ext cx="1371599" cy="370934"/>
    <xdr:sp macro="" textlink="">
      <xdr:nvSpPr>
        <xdr:cNvPr id="167"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A7000000}"/>
            </a:ext>
          </a:extLst>
        </xdr:cNvPr>
        <xdr:cNvSpPr/>
      </xdr:nvSpPr>
      <xdr:spPr>
        <a:xfrm>
          <a:off x="3174521" y="222837555"/>
          <a:ext cx="1371599" cy="370934"/>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0</xdr:colOff>
          <xdr:row>1171</xdr:row>
          <xdr:rowOff>0</xdr:rowOff>
        </xdr:from>
        <xdr:to>
          <xdr:col>6</xdr:col>
          <xdr:colOff>0</xdr:colOff>
          <xdr:row>1172</xdr:row>
          <xdr:rowOff>28575</xdr:rowOff>
        </xdr:to>
        <xdr:sp macro="" textlink="">
          <xdr:nvSpPr>
            <xdr:cNvPr id="52281" name="Group Box 57" hidden="1">
              <a:extLst>
                <a:ext uri="{63B3BB69-23CF-44E3-9099-C40C66FF867C}">
                  <a14:compatExt spid="_x0000_s52281"/>
                </a:ext>
                <a:ext uri="{FF2B5EF4-FFF2-40B4-BE49-F238E27FC236}">
                  <a16:creationId xmlns:a16="http://schemas.microsoft.com/office/drawing/2014/main" id="{00000000-0008-0000-0A00-000039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1171</xdr:row>
          <xdr:rowOff>0</xdr:rowOff>
        </xdr:from>
        <xdr:to>
          <xdr:col>6</xdr:col>
          <xdr:colOff>9525</xdr:colOff>
          <xdr:row>1172</xdr:row>
          <xdr:rowOff>47625</xdr:rowOff>
        </xdr:to>
        <xdr:sp macro="" textlink="">
          <xdr:nvSpPr>
            <xdr:cNvPr id="52282" name="Group Box 58" hidden="1">
              <a:extLst>
                <a:ext uri="{63B3BB69-23CF-44E3-9099-C40C66FF867C}">
                  <a14:compatExt spid="_x0000_s52282"/>
                </a:ext>
                <a:ext uri="{FF2B5EF4-FFF2-40B4-BE49-F238E27FC236}">
                  <a16:creationId xmlns:a16="http://schemas.microsoft.com/office/drawing/2014/main" id="{00000000-0008-0000-0A00-00003A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1171</xdr:row>
          <xdr:rowOff>0</xdr:rowOff>
        </xdr:from>
        <xdr:to>
          <xdr:col>6</xdr:col>
          <xdr:colOff>0</xdr:colOff>
          <xdr:row>1172</xdr:row>
          <xdr:rowOff>76200</xdr:rowOff>
        </xdr:to>
        <xdr:sp macro="" textlink="">
          <xdr:nvSpPr>
            <xdr:cNvPr id="52283" name="Group Box 59" hidden="1">
              <a:extLst>
                <a:ext uri="{63B3BB69-23CF-44E3-9099-C40C66FF867C}">
                  <a14:compatExt spid="_x0000_s52283"/>
                </a:ext>
                <a:ext uri="{FF2B5EF4-FFF2-40B4-BE49-F238E27FC236}">
                  <a16:creationId xmlns:a16="http://schemas.microsoft.com/office/drawing/2014/main" id="{00000000-0008-0000-0A00-00003B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1171</xdr:row>
      <xdr:rowOff>0</xdr:rowOff>
    </xdr:from>
    <xdr:ext cx="1371599" cy="241541"/>
    <xdr:sp macro="" textlink="">
      <xdr:nvSpPr>
        <xdr:cNvPr id="170"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AA000000}"/>
            </a:ext>
          </a:extLst>
        </xdr:cNvPr>
        <xdr:cNvSpPr/>
      </xdr:nvSpPr>
      <xdr:spPr>
        <a:xfrm>
          <a:off x="3183148" y="236337894"/>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1171</xdr:row>
          <xdr:rowOff>0</xdr:rowOff>
        </xdr:from>
        <xdr:to>
          <xdr:col>6</xdr:col>
          <xdr:colOff>0</xdr:colOff>
          <xdr:row>1172</xdr:row>
          <xdr:rowOff>28575</xdr:rowOff>
        </xdr:to>
        <xdr:sp macro="" textlink="">
          <xdr:nvSpPr>
            <xdr:cNvPr id="52284" name="Group Box 60" hidden="1">
              <a:extLst>
                <a:ext uri="{63B3BB69-23CF-44E3-9099-C40C66FF867C}">
                  <a14:compatExt spid="_x0000_s52284"/>
                </a:ext>
                <a:ext uri="{FF2B5EF4-FFF2-40B4-BE49-F238E27FC236}">
                  <a16:creationId xmlns:a16="http://schemas.microsoft.com/office/drawing/2014/main" id="{00000000-0008-0000-0A00-00003C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1171</xdr:row>
      <xdr:rowOff>0</xdr:rowOff>
    </xdr:from>
    <xdr:ext cx="1371599" cy="370934"/>
    <xdr:sp macro="" textlink="">
      <xdr:nvSpPr>
        <xdr:cNvPr id="172"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AC000000}"/>
            </a:ext>
          </a:extLst>
        </xdr:cNvPr>
        <xdr:cNvSpPr/>
      </xdr:nvSpPr>
      <xdr:spPr>
        <a:xfrm>
          <a:off x="3174521" y="236337894"/>
          <a:ext cx="1371599" cy="370934"/>
        </a:xfrm>
        <a:prstGeom prst="rect">
          <a:avLst/>
        </a:prstGeom>
      </xdr:spPr>
    </xdr:sp>
    <xdr:clientData/>
  </xdr:oneCellAnchor>
  <xdr:twoCellAnchor editAs="oneCell">
    <xdr:from>
      <xdr:col>1</xdr:col>
      <xdr:colOff>34505</xdr:colOff>
      <xdr:row>1163</xdr:row>
      <xdr:rowOff>189782</xdr:rowOff>
    </xdr:from>
    <xdr:to>
      <xdr:col>6</xdr:col>
      <xdr:colOff>543463</xdr:colOff>
      <xdr:row>1170</xdr:row>
      <xdr:rowOff>153826</xdr:rowOff>
    </xdr:to>
    <xdr:pic>
      <xdr:nvPicPr>
        <xdr:cNvPr id="94" name="Grafik 93">
          <a:extLst>
            <a:ext uri="{FF2B5EF4-FFF2-40B4-BE49-F238E27FC236}">
              <a16:creationId xmlns:a16="http://schemas.microsoft.com/office/drawing/2014/main" id="{00000000-0008-0000-0A00-00005E000000}"/>
            </a:ext>
          </a:extLst>
        </xdr:cNvPr>
        <xdr:cNvPicPr>
          <a:picLocks noChangeAspect="1"/>
        </xdr:cNvPicPr>
      </xdr:nvPicPr>
      <xdr:blipFill>
        <a:blip xmlns:r="http://schemas.openxmlformats.org/officeDocument/2006/relationships" r:embed="rId49"/>
        <a:stretch>
          <a:fillRect/>
        </a:stretch>
      </xdr:blipFill>
      <xdr:spPr>
        <a:xfrm>
          <a:off x="664233" y="247957676"/>
          <a:ext cx="4451230" cy="147366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43132</xdr:colOff>
      <xdr:row>1175</xdr:row>
      <xdr:rowOff>8628</xdr:rowOff>
    </xdr:from>
    <xdr:to>
      <xdr:col>7</xdr:col>
      <xdr:colOff>43132</xdr:colOff>
      <xdr:row>1178</xdr:row>
      <xdr:rowOff>181155</xdr:rowOff>
    </xdr:to>
    <xdr:pic>
      <xdr:nvPicPr>
        <xdr:cNvPr id="52267" name="Grafik 52266">
          <a:extLst>
            <a:ext uri="{FF2B5EF4-FFF2-40B4-BE49-F238E27FC236}">
              <a16:creationId xmlns:a16="http://schemas.microsoft.com/office/drawing/2014/main" id="{00000000-0008-0000-0A00-00002BCC0000}"/>
            </a:ext>
          </a:extLst>
        </xdr:cNvPr>
        <xdr:cNvPicPr>
          <a:picLocks noChangeAspect="1"/>
        </xdr:cNvPicPr>
      </xdr:nvPicPr>
      <xdr:blipFill rotWithShape="1">
        <a:blip xmlns:r="http://schemas.openxmlformats.org/officeDocument/2006/relationships" r:embed="rId50" cstate="print">
          <a:extLst>
            <a:ext uri="{28A0092B-C50C-407E-A947-70E740481C1C}">
              <a14:useLocalDpi xmlns:a14="http://schemas.microsoft.com/office/drawing/2010/main"/>
            </a:ext>
          </a:extLst>
        </a:blip>
        <a:srcRect b="45859"/>
        <a:stretch/>
      </xdr:blipFill>
      <xdr:spPr>
        <a:xfrm>
          <a:off x="672860" y="250364447"/>
          <a:ext cx="4572000" cy="81950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1179</xdr:row>
          <xdr:rowOff>0</xdr:rowOff>
        </xdr:from>
        <xdr:to>
          <xdr:col>6</xdr:col>
          <xdr:colOff>0</xdr:colOff>
          <xdr:row>1180</xdr:row>
          <xdr:rowOff>28575</xdr:rowOff>
        </xdr:to>
        <xdr:sp macro="" textlink="">
          <xdr:nvSpPr>
            <xdr:cNvPr id="52285" name="Group Box 61" hidden="1">
              <a:extLst>
                <a:ext uri="{63B3BB69-23CF-44E3-9099-C40C66FF867C}">
                  <a14:compatExt spid="_x0000_s52285"/>
                </a:ext>
                <a:ext uri="{FF2B5EF4-FFF2-40B4-BE49-F238E27FC236}">
                  <a16:creationId xmlns:a16="http://schemas.microsoft.com/office/drawing/2014/main" id="{00000000-0008-0000-0A00-00003D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1179</xdr:row>
          <xdr:rowOff>0</xdr:rowOff>
        </xdr:from>
        <xdr:to>
          <xdr:col>6</xdr:col>
          <xdr:colOff>9525</xdr:colOff>
          <xdr:row>1180</xdr:row>
          <xdr:rowOff>47625</xdr:rowOff>
        </xdr:to>
        <xdr:sp macro="" textlink="">
          <xdr:nvSpPr>
            <xdr:cNvPr id="52286" name="Group Box 62" hidden="1">
              <a:extLst>
                <a:ext uri="{63B3BB69-23CF-44E3-9099-C40C66FF867C}">
                  <a14:compatExt spid="_x0000_s52286"/>
                </a:ext>
                <a:ext uri="{FF2B5EF4-FFF2-40B4-BE49-F238E27FC236}">
                  <a16:creationId xmlns:a16="http://schemas.microsoft.com/office/drawing/2014/main" id="{00000000-0008-0000-0A00-00003E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1179</xdr:row>
          <xdr:rowOff>0</xdr:rowOff>
        </xdr:from>
        <xdr:to>
          <xdr:col>6</xdr:col>
          <xdr:colOff>0</xdr:colOff>
          <xdr:row>1180</xdr:row>
          <xdr:rowOff>76200</xdr:rowOff>
        </xdr:to>
        <xdr:sp macro="" textlink="">
          <xdr:nvSpPr>
            <xdr:cNvPr id="52287" name="Group Box 63" hidden="1">
              <a:extLst>
                <a:ext uri="{63B3BB69-23CF-44E3-9099-C40C66FF867C}">
                  <a14:compatExt spid="_x0000_s52287"/>
                </a:ext>
                <a:ext uri="{FF2B5EF4-FFF2-40B4-BE49-F238E27FC236}">
                  <a16:creationId xmlns:a16="http://schemas.microsoft.com/office/drawing/2014/main" id="{00000000-0008-0000-0A00-00003F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1179</xdr:row>
      <xdr:rowOff>0</xdr:rowOff>
    </xdr:from>
    <xdr:ext cx="1371599" cy="241541"/>
    <xdr:sp macro="" textlink="">
      <xdr:nvSpPr>
        <xdr:cNvPr id="180"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B4000000}"/>
            </a:ext>
          </a:extLst>
        </xdr:cNvPr>
        <xdr:cNvSpPr/>
      </xdr:nvSpPr>
      <xdr:spPr>
        <a:xfrm>
          <a:off x="3183148" y="249493177"/>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1179</xdr:row>
          <xdr:rowOff>0</xdr:rowOff>
        </xdr:from>
        <xdr:to>
          <xdr:col>6</xdr:col>
          <xdr:colOff>0</xdr:colOff>
          <xdr:row>1180</xdr:row>
          <xdr:rowOff>28575</xdr:rowOff>
        </xdr:to>
        <xdr:sp macro="" textlink="">
          <xdr:nvSpPr>
            <xdr:cNvPr id="52288" name="Group Box 64" hidden="1">
              <a:extLst>
                <a:ext uri="{63B3BB69-23CF-44E3-9099-C40C66FF867C}">
                  <a14:compatExt spid="_x0000_s52288"/>
                </a:ext>
                <a:ext uri="{FF2B5EF4-FFF2-40B4-BE49-F238E27FC236}">
                  <a16:creationId xmlns:a16="http://schemas.microsoft.com/office/drawing/2014/main" id="{00000000-0008-0000-0A00-000040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1179</xdr:row>
      <xdr:rowOff>0</xdr:rowOff>
    </xdr:from>
    <xdr:ext cx="1371599" cy="370934"/>
    <xdr:sp macro="" textlink="">
      <xdr:nvSpPr>
        <xdr:cNvPr id="182"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B6000000}"/>
            </a:ext>
          </a:extLst>
        </xdr:cNvPr>
        <xdr:cNvSpPr/>
      </xdr:nvSpPr>
      <xdr:spPr>
        <a:xfrm>
          <a:off x="3174521" y="249493177"/>
          <a:ext cx="1371599" cy="370934"/>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0</xdr:colOff>
          <xdr:row>1196</xdr:row>
          <xdr:rowOff>0</xdr:rowOff>
        </xdr:from>
        <xdr:to>
          <xdr:col>6</xdr:col>
          <xdr:colOff>0</xdr:colOff>
          <xdr:row>1197</xdr:row>
          <xdr:rowOff>28575</xdr:rowOff>
        </xdr:to>
        <xdr:sp macro="" textlink="">
          <xdr:nvSpPr>
            <xdr:cNvPr id="52289" name="Group Box 65" hidden="1">
              <a:extLst>
                <a:ext uri="{63B3BB69-23CF-44E3-9099-C40C66FF867C}">
                  <a14:compatExt spid="_x0000_s52289"/>
                </a:ext>
                <a:ext uri="{FF2B5EF4-FFF2-40B4-BE49-F238E27FC236}">
                  <a16:creationId xmlns:a16="http://schemas.microsoft.com/office/drawing/2014/main" id="{00000000-0008-0000-0A00-000041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1196</xdr:row>
          <xdr:rowOff>0</xdr:rowOff>
        </xdr:from>
        <xdr:to>
          <xdr:col>6</xdr:col>
          <xdr:colOff>9525</xdr:colOff>
          <xdr:row>1197</xdr:row>
          <xdr:rowOff>47625</xdr:rowOff>
        </xdr:to>
        <xdr:sp macro="" textlink="">
          <xdr:nvSpPr>
            <xdr:cNvPr id="52290" name="Group Box 66" hidden="1">
              <a:extLst>
                <a:ext uri="{63B3BB69-23CF-44E3-9099-C40C66FF867C}">
                  <a14:compatExt spid="_x0000_s52290"/>
                </a:ext>
                <a:ext uri="{FF2B5EF4-FFF2-40B4-BE49-F238E27FC236}">
                  <a16:creationId xmlns:a16="http://schemas.microsoft.com/office/drawing/2014/main" id="{00000000-0008-0000-0A00-000042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1196</xdr:row>
          <xdr:rowOff>0</xdr:rowOff>
        </xdr:from>
        <xdr:to>
          <xdr:col>6</xdr:col>
          <xdr:colOff>0</xdr:colOff>
          <xdr:row>1197</xdr:row>
          <xdr:rowOff>76200</xdr:rowOff>
        </xdr:to>
        <xdr:sp macro="" textlink="">
          <xdr:nvSpPr>
            <xdr:cNvPr id="52291" name="Group Box 67" hidden="1">
              <a:extLst>
                <a:ext uri="{63B3BB69-23CF-44E3-9099-C40C66FF867C}">
                  <a14:compatExt spid="_x0000_s52291"/>
                </a:ext>
                <a:ext uri="{FF2B5EF4-FFF2-40B4-BE49-F238E27FC236}">
                  <a16:creationId xmlns:a16="http://schemas.microsoft.com/office/drawing/2014/main" id="{00000000-0008-0000-0A00-00004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1196</xdr:row>
      <xdr:rowOff>0</xdr:rowOff>
    </xdr:from>
    <xdr:ext cx="1371599" cy="241541"/>
    <xdr:sp macro="" textlink="">
      <xdr:nvSpPr>
        <xdr:cNvPr id="187"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BB000000}"/>
            </a:ext>
          </a:extLst>
        </xdr:cNvPr>
        <xdr:cNvSpPr/>
      </xdr:nvSpPr>
      <xdr:spPr>
        <a:xfrm>
          <a:off x="3183148" y="251218460"/>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1196</xdr:row>
          <xdr:rowOff>0</xdr:rowOff>
        </xdr:from>
        <xdr:to>
          <xdr:col>6</xdr:col>
          <xdr:colOff>0</xdr:colOff>
          <xdr:row>1197</xdr:row>
          <xdr:rowOff>28575</xdr:rowOff>
        </xdr:to>
        <xdr:sp macro="" textlink="">
          <xdr:nvSpPr>
            <xdr:cNvPr id="52292" name="Group Box 68" hidden="1">
              <a:extLst>
                <a:ext uri="{63B3BB69-23CF-44E3-9099-C40C66FF867C}">
                  <a14:compatExt spid="_x0000_s52292"/>
                </a:ext>
                <a:ext uri="{FF2B5EF4-FFF2-40B4-BE49-F238E27FC236}">
                  <a16:creationId xmlns:a16="http://schemas.microsoft.com/office/drawing/2014/main" id="{00000000-0008-0000-0A00-000044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1196</xdr:row>
      <xdr:rowOff>0</xdr:rowOff>
    </xdr:from>
    <xdr:ext cx="1371599" cy="370934"/>
    <xdr:sp macro="" textlink="">
      <xdr:nvSpPr>
        <xdr:cNvPr id="189"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BD000000}"/>
            </a:ext>
          </a:extLst>
        </xdr:cNvPr>
        <xdr:cNvSpPr/>
      </xdr:nvSpPr>
      <xdr:spPr>
        <a:xfrm>
          <a:off x="3174521" y="251218460"/>
          <a:ext cx="1371599" cy="370934"/>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0</xdr:colOff>
          <xdr:row>1246</xdr:row>
          <xdr:rowOff>0</xdr:rowOff>
        </xdr:from>
        <xdr:to>
          <xdr:col>6</xdr:col>
          <xdr:colOff>0</xdr:colOff>
          <xdr:row>1247</xdr:row>
          <xdr:rowOff>28575</xdr:rowOff>
        </xdr:to>
        <xdr:sp macro="" textlink="">
          <xdr:nvSpPr>
            <xdr:cNvPr id="52293" name="Group Box 69" hidden="1">
              <a:extLst>
                <a:ext uri="{63B3BB69-23CF-44E3-9099-C40C66FF867C}">
                  <a14:compatExt spid="_x0000_s52293"/>
                </a:ext>
                <a:ext uri="{FF2B5EF4-FFF2-40B4-BE49-F238E27FC236}">
                  <a16:creationId xmlns:a16="http://schemas.microsoft.com/office/drawing/2014/main" id="{00000000-0008-0000-0A00-000045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1246</xdr:row>
          <xdr:rowOff>0</xdr:rowOff>
        </xdr:from>
        <xdr:to>
          <xdr:col>6</xdr:col>
          <xdr:colOff>9525</xdr:colOff>
          <xdr:row>1247</xdr:row>
          <xdr:rowOff>47625</xdr:rowOff>
        </xdr:to>
        <xdr:sp macro="" textlink="">
          <xdr:nvSpPr>
            <xdr:cNvPr id="52294" name="Group Box 70" hidden="1">
              <a:extLst>
                <a:ext uri="{63B3BB69-23CF-44E3-9099-C40C66FF867C}">
                  <a14:compatExt spid="_x0000_s52294"/>
                </a:ext>
                <a:ext uri="{FF2B5EF4-FFF2-40B4-BE49-F238E27FC236}">
                  <a16:creationId xmlns:a16="http://schemas.microsoft.com/office/drawing/2014/main" id="{00000000-0008-0000-0A00-000046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1246</xdr:row>
          <xdr:rowOff>0</xdr:rowOff>
        </xdr:from>
        <xdr:to>
          <xdr:col>6</xdr:col>
          <xdr:colOff>0</xdr:colOff>
          <xdr:row>1247</xdr:row>
          <xdr:rowOff>76200</xdr:rowOff>
        </xdr:to>
        <xdr:sp macro="" textlink="">
          <xdr:nvSpPr>
            <xdr:cNvPr id="52295" name="Group Box 71" hidden="1">
              <a:extLst>
                <a:ext uri="{63B3BB69-23CF-44E3-9099-C40C66FF867C}">
                  <a14:compatExt spid="_x0000_s52295"/>
                </a:ext>
                <a:ext uri="{FF2B5EF4-FFF2-40B4-BE49-F238E27FC236}">
                  <a16:creationId xmlns:a16="http://schemas.microsoft.com/office/drawing/2014/main" id="{00000000-0008-0000-0A00-000047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1246</xdr:row>
      <xdr:rowOff>0</xdr:rowOff>
    </xdr:from>
    <xdr:ext cx="1371599" cy="241541"/>
    <xdr:sp macro="" textlink="">
      <xdr:nvSpPr>
        <xdr:cNvPr id="190"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BE000000}"/>
            </a:ext>
          </a:extLst>
        </xdr:cNvPr>
        <xdr:cNvSpPr/>
      </xdr:nvSpPr>
      <xdr:spPr>
        <a:xfrm>
          <a:off x="3183148" y="254884687"/>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1246</xdr:row>
          <xdr:rowOff>0</xdr:rowOff>
        </xdr:from>
        <xdr:to>
          <xdr:col>6</xdr:col>
          <xdr:colOff>0</xdr:colOff>
          <xdr:row>1247</xdr:row>
          <xdr:rowOff>28575</xdr:rowOff>
        </xdr:to>
        <xdr:sp macro="" textlink="">
          <xdr:nvSpPr>
            <xdr:cNvPr id="52296" name="Group Box 72" hidden="1">
              <a:extLst>
                <a:ext uri="{63B3BB69-23CF-44E3-9099-C40C66FF867C}">
                  <a14:compatExt spid="_x0000_s52296"/>
                </a:ext>
                <a:ext uri="{FF2B5EF4-FFF2-40B4-BE49-F238E27FC236}">
                  <a16:creationId xmlns:a16="http://schemas.microsoft.com/office/drawing/2014/main" id="{00000000-0008-0000-0A00-000048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1246</xdr:row>
      <xdr:rowOff>0</xdr:rowOff>
    </xdr:from>
    <xdr:ext cx="1371599" cy="370934"/>
    <xdr:sp macro="" textlink="">
      <xdr:nvSpPr>
        <xdr:cNvPr id="193"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C1000000}"/>
            </a:ext>
          </a:extLst>
        </xdr:cNvPr>
        <xdr:cNvSpPr/>
      </xdr:nvSpPr>
      <xdr:spPr>
        <a:xfrm>
          <a:off x="3174521" y="254884687"/>
          <a:ext cx="1371599" cy="370934"/>
        </a:xfrm>
        <a:prstGeom prst="rect">
          <a:avLst/>
        </a:prstGeom>
      </xdr:spPr>
    </xdr:sp>
    <xdr:clientData/>
  </xdr:oneCellAnchor>
  <xdr:twoCellAnchor editAs="oneCell">
    <xdr:from>
      <xdr:col>1</xdr:col>
      <xdr:colOff>0</xdr:colOff>
      <xdr:row>1252</xdr:row>
      <xdr:rowOff>120774</xdr:rowOff>
    </xdr:from>
    <xdr:to>
      <xdr:col>4</xdr:col>
      <xdr:colOff>414068</xdr:colOff>
      <xdr:row>1258</xdr:row>
      <xdr:rowOff>174237</xdr:rowOff>
    </xdr:to>
    <xdr:pic>
      <xdr:nvPicPr>
        <xdr:cNvPr id="87" name="Grafik 86">
          <a:extLst>
            <a:ext uri="{FF2B5EF4-FFF2-40B4-BE49-F238E27FC236}">
              <a16:creationId xmlns:a16="http://schemas.microsoft.com/office/drawing/2014/main" id="{00000000-0008-0000-0A00-000057000000}"/>
            </a:ext>
          </a:extLst>
        </xdr:cNvPr>
        <xdr:cNvPicPr>
          <a:picLocks noChangeAspect="1"/>
        </xdr:cNvPicPr>
      </xdr:nvPicPr>
      <xdr:blipFill>
        <a:blip xmlns:r="http://schemas.openxmlformats.org/officeDocument/2006/relationships" r:embed="rId51"/>
        <a:stretch>
          <a:fillRect/>
        </a:stretch>
      </xdr:blipFill>
      <xdr:spPr>
        <a:xfrm>
          <a:off x="629728" y="266996178"/>
          <a:ext cx="2872597" cy="134742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5</xdr:col>
      <xdr:colOff>569344</xdr:colOff>
      <xdr:row>1252</xdr:row>
      <xdr:rowOff>103521</xdr:rowOff>
    </xdr:from>
    <xdr:to>
      <xdr:col>9</xdr:col>
      <xdr:colOff>611577</xdr:colOff>
      <xdr:row>1258</xdr:row>
      <xdr:rowOff>136838</xdr:rowOff>
    </xdr:to>
    <xdr:pic>
      <xdr:nvPicPr>
        <xdr:cNvPr id="89" name="Grafik 88">
          <a:extLst>
            <a:ext uri="{FF2B5EF4-FFF2-40B4-BE49-F238E27FC236}">
              <a16:creationId xmlns:a16="http://schemas.microsoft.com/office/drawing/2014/main" id="{00000000-0008-0000-0A00-000059000000}"/>
            </a:ext>
          </a:extLst>
        </xdr:cNvPr>
        <xdr:cNvPicPr>
          <a:picLocks noChangeAspect="1"/>
        </xdr:cNvPicPr>
      </xdr:nvPicPr>
      <xdr:blipFill>
        <a:blip xmlns:r="http://schemas.openxmlformats.org/officeDocument/2006/relationships" r:embed="rId52"/>
        <a:stretch>
          <a:fillRect/>
        </a:stretch>
      </xdr:blipFill>
      <xdr:spPr>
        <a:xfrm>
          <a:off x="4399472" y="266978925"/>
          <a:ext cx="2889849" cy="132727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698738</xdr:colOff>
      <xdr:row>1254</xdr:row>
      <xdr:rowOff>43136</xdr:rowOff>
    </xdr:from>
    <xdr:to>
      <xdr:col>5</xdr:col>
      <xdr:colOff>431320</xdr:colOff>
      <xdr:row>1257</xdr:row>
      <xdr:rowOff>8631</xdr:rowOff>
    </xdr:to>
    <xdr:sp macro="" textlink="">
      <xdr:nvSpPr>
        <xdr:cNvPr id="195" name="Pfeil nach rechts 194">
          <a:extLst>
            <a:ext uri="{FF2B5EF4-FFF2-40B4-BE49-F238E27FC236}">
              <a16:creationId xmlns:a16="http://schemas.microsoft.com/office/drawing/2014/main" id="{00000000-0008-0000-0A00-0000C3000000}"/>
            </a:ext>
          </a:extLst>
        </xdr:cNvPr>
        <xdr:cNvSpPr/>
      </xdr:nvSpPr>
      <xdr:spPr>
        <a:xfrm>
          <a:off x="3786995" y="267349861"/>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5</xdr:col>
      <xdr:colOff>577971</xdr:colOff>
      <xdr:row>1260</xdr:row>
      <xdr:rowOff>69013</xdr:rowOff>
    </xdr:from>
    <xdr:to>
      <xdr:col>10</xdr:col>
      <xdr:colOff>168037</xdr:colOff>
      <xdr:row>1265</xdr:row>
      <xdr:rowOff>100613</xdr:rowOff>
    </xdr:to>
    <xdr:pic>
      <xdr:nvPicPr>
        <xdr:cNvPr id="93" name="Grafik 92">
          <a:extLst>
            <a:ext uri="{FF2B5EF4-FFF2-40B4-BE49-F238E27FC236}">
              <a16:creationId xmlns:a16="http://schemas.microsoft.com/office/drawing/2014/main" id="{00000000-0008-0000-0A00-00005D000000}"/>
            </a:ext>
          </a:extLst>
        </xdr:cNvPr>
        <xdr:cNvPicPr>
          <a:picLocks noChangeAspect="1"/>
        </xdr:cNvPicPr>
      </xdr:nvPicPr>
      <xdr:blipFill>
        <a:blip xmlns:r="http://schemas.openxmlformats.org/officeDocument/2006/relationships" r:embed="rId53"/>
        <a:stretch>
          <a:fillRect/>
        </a:stretch>
      </xdr:blipFill>
      <xdr:spPr>
        <a:xfrm>
          <a:off x="4408099" y="268669700"/>
          <a:ext cx="3105510" cy="110990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0</xdr:col>
      <xdr:colOff>621102</xdr:colOff>
      <xdr:row>1260</xdr:row>
      <xdr:rowOff>86265</xdr:rowOff>
    </xdr:from>
    <xdr:to>
      <xdr:col>4</xdr:col>
      <xdr:colOff>577969</xdr:colOff>
      <xdr:row>1265</xdr:row>
      <xdr:rowOff>113268</xdr:rowOff>
    </xdr:to>
    <xdr:pic>
      <xdr:nvPicPr>
        <xdr:cNvPr id="52270" name="Grafik 52269">
          <a:extLst>
            <a:ext uri="{FF2B5EF4-FFF2-40B4-BE49-F238E27FC236}">
              <a16:creationId xmlns:a16="http://schemas.microsoft.com/office/drawing/2014/main" id="{00000000-0008-0000-0A00-00002ECC0000}"/>
            </a:ext>
          </a:extLst>
        </xdr:cNvPr>
        <xdr:cNvPicPr>
          <a:picLocks noChangeAspect="1"/>
        </xdr:cNvPicPr>
      </xdr:nvPicPr>
      <xdr:blipFill rotWithShape="1">
        <a:blip xmlns:r="http://schemas.openxmlformats.org/officeDocument/2006/relationships" r:embed="rId54" cstate="print">
          <a:extLst>
            <a:ext uri="{28A0092B-C50C-407E-A947-70E740481C1C}">
              <a14:useLocalDpi xmlns:a14="http://schemas.microsoft.com/office/drawing/2010/main"/>
            </a:ext>
          </a:extLst>
        </a:blip>
        <a:srcRect t="1849"/>
        <a:stretch/>
      </xdr:blipFill>
      <xdr:spPr>
        <a:xfrm>
          <a:off x="621102" y="268686952"/>
          <a:ext cx="3045124" cy="110530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695867</xdr:colOff>
      <xdr:row>1261</xdr:row>
      <xdr:rowOff>161030</xdr:rowOff>
    </xdr:from>
    <xdr:to>
      <xdr:col>5</xdr:col>
      <xdr:colOff>428449</xdr:colOff>
      <xdr:row>1264</xdr:row>
      <xdr:rowOff>126525</xdr:rowOff>
    </xdr:to>
    <xdr:sp macro="" textlink="">
      <xdr:nvSpPr>
        <xdr:cNvPr id="200" name="Pfeil nach rechts 199">
          <a:extLst>
            <a:ext uri="{FF2B5EF4-FFF2-40B4-BE49-F238E27FC236}">
              <a16:creationId xmlns:a16="http://schemas.microsoft.com/office/drawing/2014/main" id="{00000000-0008-0000-0A00-0000C8000000}"/>
            </a:ext>
          </a:extLst>
        </xdr:cNvPr>
        <xdr:cNvSpPr/>
      </xdr:nvSpPr>
      <xdr:spPr>
        <a:xfrm>
          <a:off x="3784124" y="268977377"/>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1266</xdr:row>
          <xdr:rowOff>0</xdr:rowOff>
        </xdr:from>
        <xdr:to>
          <xdr:col>6</xdr:col>
          <xdr:colOff>0</xdr:colOff>
          <xdr:row>1267</xdr:row>
          <xdr:rowOff>28575</xdr:rowOff>
        </xdr:to>
        <xdr:sp macro="" textlink="">
          <xdr:nvSpPr>
            <xdr:cNvPr id="52297" name="Group Box 73" hidden="1">
              <a:extLst>
                <a:ext uri="{63B3BB69-23CF-44E3-9099-C40C66FF867C}">
                  <a14:compatExt spid="_x0000_s52297"/>
                </a:ext>
                <a:ext uri="{FF2B5EF4-FFF2-40B4-BE49-F238E27FC236}">
                  <a16:creationId xmlns:a16="http://schemas.microsoft.com/office/drawing/2014/main" id="{00000000-0008-0000-0A00-000049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1266</xdr:row>
          <xdr:rowOff>0</xdr:rowOff>
        </xdr:from>
        <xdr:to>
          <xdr:col>6</xdr:col>
          <xdr:colOff>9525</xdr:colOff>
          <xdr:row>1267</xdr:row>
          <xdr:rowOff>47625</xdr:rowOff>
        </xdr:to>
        <xdr:sp macro="" textlink="">
          <xdr:nvSpPr>
            <xdr:cNvPr id="52298" name="Group Box 74" hidden="1">
              <a:extLst>
                <a:ext uri="{63B3BB69-23CF-44E3-9099-C40C66FF867C}">
                  <a14:compatExt spid="_x0000_s52298"/>
                </a:ext>
                <a:ext uri="{FF2B5EF4-FFF2-40B4-BE49-F238E27FC236}">
                  <a16:creationId xmlns:a16="http://schemas.microsoft.com/office/drawing/2014/main" id="{00000000-0008-0000-0A00-00004A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1266</xdr:row>
          <xdr:rowOff>0</xdr:rowOff>
        </xdr:from>
        <xdr:to>
          <xdr:col>6</xdr:col>
          <xdr:colOff>0</xdr:colOff>
          <xdr:row>1267</xdr:row>
          <xdr:rowOff>76200</xdr:rowOff>
        </xdr:to>
        <xdr:sp macro="" textlink="">
          <xdr:nvSpPr>
            <xdr:cNvPr id="52299" name="Group Box 75" hidden="1">
              <a:extLst>
                <a:ext uri="{63B3BB69-23CF-44E3-9099-C40C66FF867C}">
                  <a14:compatExt spid="_x0000_s52299"/>
                </a:ext>
                <a:ext uri="{FF2B5EF4-FFF2-40B4-BE49-F238E27FC236}">
                  <a16:creationId xmlns:a16="http://schemas.microsoft.com/office/drawing/2014/main" id="{00000000-0008-0000-0A00-00004B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1266</xdr:row>
      <xdr:rowOff>0</xdr:rowOff>
    </xdr:from>
    <xdr:ext cx="1371599" cy="241541"/>
    <xdr:sp macro="" textlink="">
      <xdr:nvSpPr>
        <xdr:cNvPr id="20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CC000000}"/>
            </a:ext>
          </a:extLst>
        </xdr:cNvPr>
        <xdr:cNvSpPr/>
      </xdr:nvSpPr>
      <xdr:spPr>
        <a:xfrm>
          <a:off x="3183148" y="265797102"/>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1266</xdr:row>
          <xdr:rowOff>0</xdr:rowOff>
        </xdr:from>
        <xdr:to>
          <xdr:col>6</xdr:col>
          <xdr:colOff>0</xdr:colOff>
          <xdr:row>1267</xdr:row>
          <xdr:rowOff>28575</xdr:rowOff>
        </xdr:to>
        <xdr:sp macro="" textlink="">
          <xdr:nvSpPr>
            <xdr:cNvPr id="52300" name="Group Box 76" hidden="1">
              <a:extLst>
                <a:ext uri="{63B3BB69-23CF-44E3-9099-C40C66FF867C}">
                  <a14:compatExt spid="_x0000_s52300"/>
                </a:ext>
                <a:ext uri="{FF2B5EF4-FFF2-40B4-BE49-F238E27FC236}">
                  <a16:creationId xmlns:a16="http://schemas.microsoft.com/office/drawing/2014/main" id="{00000000-0008-0000-0A00-00004C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1266</xdr:row>
      <xdr:rowOff>0</xdr:rowOff>
    </xdr:from>
    <xdr:ext cx="1371599" cy="370934"/>
    <xdr:sp macro="" textlink="">
      <xdr:nvSpPr>
        <xdr:cNvPr id="206"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CE000000}"/>
            </a:ext>
          </a:extLst>
        </xdr:cNvPr>
        <xdr:cNvSpPr/>
      </xdr:nvSpPr>
      <xdr:spPr>
        <a:xfrm>
          <a:off x="3174521" y="265797102"/>
          <a:ext cx="1371599" cy="370934"/>
        </a:xfrm>
        <a:prstGeom prst="rect">
          <a:avLst/>
        </a:prstGeom>
      </xdr:spPr>
    </xdr:sp>
    <xdr:clientData/>
  </xdr:oneCellAnchor>
  <xdr:twoCellAnchor editAs="oneCell">
    <xdr:from>
      <xdr:col>3</xdr:col>
      <xdr:colOff>25875</xdr:colOff>
      <xdr:row>1293</xdr:row>
      <xdr:rowOff>86265</xdr:rowOff>
    </xdr:from>
    <xdr:to>
      <xdr:col>8</xdr:col>
      <xdr:colOff>698735</xdr:colOff>
      <xdr:row>1299</xdr:row>
      <xdr:rowOff>207033</xdr:rowOff>
    </xdr:to>
    <xdr:pic>
      <xdr:nvPicPr>
        <xdr:cNvPr id="101" name="Grafik 100">
          <a:extLst>
            <a:ext uri="{FF2B5EF4-FFF2-40B4-BE49-F238E27FC236}">
              <a16:creationId xmlns:a16="http://schemas.microsoft.com/office/drawing/2014/main" id="{00000000-0008-0000-0A00-000065000000}"/>
            </a:ext>
          </a:extLst>
        </xdr:cNvPr>
        <xdr:cNvPicPr>
          <a:picLocks noChangeAspect="1"/>
        </xdr:cNvPicPr>
      </xdr:nvPicPr>
      <xdr:blipFill rotWithShape="1">
        <a:blip xmlns:r="http://schemas.openxmlformats.org/officeDocument/2006/relationships" r:embed="rId55" cstate="print">
          <a:extLst>
            <a:ext uri="{28A0092B-C50C-407E-A947-70E740481C1C}">
              <a14:useLocalDpi xmlns:a14="http://schemas.microsoft.com/office/drawing/2010/main"/>
            </a:ext>
          </a:extLst>
        </a:blip>
        <a:srcRect/>
        <a:stretch/>
      </xdr:blipFill>
      <xdr:spPr>
        <a:xfrm>
          <a:off x="2372260" y="275803744"/>
          <a:ext cx="4261449" cy="141473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3</xdr:col>
      <xdr:colOff>25875</xdr:colOff>
      <xdr:row>1300</xdr:row>
      <xdr:rowOff>86264</xdr:rowOff>
    </xdr:from>
    <xdr:to>
      <xdr:col>8</xdr:col>
      <xdr:colOff>698735</xdr:colOff>
      <xdr:row>1307</xdr:row>
      <xdr:rowOff>1148</xdr:rowOff>
    </xdr:to>
    <xdr:pic>
      <xdr:nvPicPr>
        <xdr:cNvPr id="104" name="Grafik 103">
          <a:extLst>
            <a:ext uri="{FF2B5EF4-FFF2-40B4-BE49-F238E27FC236}">
              <a16:creationId xmlns:a16="http://schemas.microsoft.com/office/drawing/2014/main" id="{00000000-0008-0000-0A00-000068000000}"/>
            </a:ext>
          </a:extLst>
        </xdr:cNvPr>
        <xdr:cNvPicPr>
          <a:picLocks noChangeAspect="1"/>
        </xdr:cNvPicPr>
      </xdr:nvPicPr>
      <xdr:blipFill>
        <a:blip xmlns:r="http://schemas.openxmlformats.org/officeDocument/2006/relationships" r:embed="rId56"/>
        <a:stretch>
          <a:fillRect/>
        </a:stretch>
      </xdr:blipFill>
      <xdr:spPr>
        <a:xfrm>
          <a:off x="2372260" y="277313366"/>
          <a:ext cx="4261449" cy="142450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3</xdr:col>
      <xdr:colOff>25875</xdr:colOff>
      <xdr:row>1307</xdr:row>
      <xdr:rowOff>86264</xdr:rowOff>
    </xdr:from>
    <xdr:to>
      <xdr:col>8</xdr:col>
      <xdr:colOff>690109</xdr:colOff>
      <xdr:row>1314</xdr:row>
      <xdr:rowOff>119273</xdr:rowOff>
    </xdr:to>
    <xdr:pic>
      <xdr:nvPicPr>
        <xdr:cNvPr id="106" name="Grafik 105">
          <a:extLst>
            <a:ext uri="{FF2B5EF4-FFF2-40B4-BE49-F238E27FC236}">
              <a16:creationId xmlns:a16="http://schemas.microsoft.com/office/drawing/2014/main" id="{00000000-0008-0000-0A00-00006A000000}"/>
            </a:ext>
          </a:extLst>
        </xdr:cNvPr>
        <xdr:cNvPicPr>
          <a:picLocks noChangeAspect="1"/>
        </xdr:cNvPicPr>
      </xdr:nvPicPr>
      <xdr:blipFill>
        <a:blip xmlns:r="http://schemas.openxmlformats.org/officeDocument/2006/relationships" r:embed="rId57"/>
        <a:stretch>
          <a:fillRect/>
        </a:stretch>
      </xdr:blipFill>
      <xdr:spPr>
        <a:xfrm>
          <a:off x="2372260" y="278822989"/>
          <a:ext cx="4252823" cy="154263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43132</xdr:colOff>
      <xdr:row>1319</xdr:row>
      <xdr:rowOff>60385</xdr:rowOff>
    </xdr:from>
    <xdr:to>
      <xdr:col>6</xdr:col>
      <xdr:colOff>405441</xdr:colOff>
      <xdr:row>1326</xdr:row>
      <xdr:rowOff>90556</xdr:rowOff>
    </xdr:to>
    <xdr:pic>
      <xdr:nvPicPr>
        <xdr:cNvPr id="107" name="Grafik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58"/>
        <a:stretch>
          <a:fillRect/>
        </a:stretch>
      </xdr:blipFill>
      <xdr:spPr>
        <a:xfrm>
          <a:off x="672860" y="281385034"/>
          <a:ext cx="4304581" cy="153979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4</xdr:col>
          <xdr:colOff>0</xdr:colOff>
          <xdr:row>1315</xdr:row>
          <xdr:rowOff>0</xdr:rowOff>
        </xdr:from>
        <xdr:to>
          <xdr:col>6</xdr:col>
          <xdr:colOff>0</xdr:colOff>
          <xdr:row>1316</xdr:row>
          <xdr:rowOff>28575</xdr:rowOff>
        </xdr:to>
        <xdr:sp macro="" textlink="">
          <xdr:nvSpPr>
            <xdr:cNvPr id="52301" name="Group Box 77" hidden="1">
              <a:extLst>
                <a:ext uri="{63B3BB69-23CF-44E3-9099-C40C66FF867C}">
                  <a14:compatExt spid="_x0000_s52301"/>
                </a:ext>
                <a:ext uri="{FF2B5EF4-FFF2-40B4-BE49-F238E27FC236}">
                  <a16:creationId xmlns:a16="http://schemas.microsoft.com/office/drawing/2014/main" id="{00000000-0008-0000-0A00-00004D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1315</xdr:row>
          <xdr:rowOff>0</xdr:rowOff>
        </xdr:from>
        <xdr:to>
          <xdr:col>6</xdr:col>
          <xdr:colOff>9525</xdr:colOff>
          <xdr:row>1316</xdr:row>
          <xdr:rowOff>47625</xdr:rowOff>
        </xdr:to>
        <xdr:sp macro="" textlink="">
          <xdr:nvSpPr>
            <xdr:cNvPr id="52302" name="Group Box 78" hidden="1">
              <a:extLst>
                <a:ext uri="{63B3BB69-23CF-44E3-9099-C40C66FF867C}">
                  <a14:compatExt spid="_x0000_s52302"/>
                </a:ext>
                <a:ext uri="{FF2B5EF4-FFF2-40B4-BE49-F238E27FC236}">
                  <a16:creationId xmlns:a16="http://schemas.microsoft.com/office/drawing/2014/main" id="{00000000-0008-0000-0A00-00004E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1315</xdr:row>
          <xdr:rowOff>0</xdr:rowOff>
        </xdr:from>
        <xdr:to>
          <xdr:col>6</xdr:col>
          <xdr:colOff>0</xdr:colOff>
          <xdr:row>1316</xdr:row>
          <xdr:rowOff>76200</xdr:rowOff>
        </xdr:to>
        <xdr:sp macro="" textlink="">
          <xdr:nvSpPr>
            <xdr:cNvPr id="52303" name="Group Box 79" hidden="1">
              <a:extLst>
                <a:ext uri="{63B3BB69-23CF-44E3-9099-C40C66FF867C}">
                  <a14:compatExt spid="_x0000_s52303"/>
                </a:ext>
                <a:ext uri="{FF2B5EF4-FFF2-40B4-BE49-F238E27FC236}">
                  <a16:creationId xmlns:a16="http://schemas.microsoft.com/office/drawing/2014/main" id="{00000000-0008-0000-0A00-00004F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1315</xdr:row>
      <xdr:rowOff>0</xdr:rowOff>
    </xdr:from>
    <xdr:ext cx="1371599" cy="241541"/>
    <xdr:sp macro="" textlink="">
      <xdr:nvSpPr>
        <xdr:cNvPr id="217"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D9000000}"/>
            </a:ext>
          </a:extLst>
        </xdr:cNvPr>
        <xdr:cNvSpPr/>
      </xdr:nvSpPr>
      <xdr:spPr>
        <a:xfrm>
          <a:off x="3183148" y="269894649"/>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1315</xdr:row>
          <xdr:rowOff>0</xdr:rowOff>
        </xdr:from>
        <xdr:to>
          <xdr:col>6</xdr:col>
          <xdr:colOff>0</xdr:colOff>
          <xdr:row>1316</xdr:row>
          <xdr:rowOff>28575</xdr:rowOff>
        </xdr:to>
        <xdr:sp macro="" textlink="">
          <xdr:nvSpPr>
            <xdr:cNvPr id="52304" name="Group Box 80" hidden="1">
              <a:extLst>
                <a:ext uri="{63B3BB69-23CF-44E3-9099-C40C66FF867C}">
                  <a14:compatExt spid="_x0000_s52304"/>
                </a:ext>
                <a:ext uri="{FF2B5EF4-FFF2-40B4-BE49-F238E27FC236}">
                  <a16:creationId xmlns:a16="http://schemas.microsoft.com/office/drawing/2014/main" id="{00000000-0008-0000-0A00-000050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1315</xdr:row>
      <xdr:rowOff>0</xdr:rowOff>
    </xdr:from>
    <xdr:ext cx="1371599" cy="370934"/>
    <xdr:sp macro="" textlink="">
      <xdr:nvSpPr>
        <xdr:cNvPr id="219"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DB000000}"/>
            </a:ext>
          </a:extLst>
        </xdr:cNvPr>
        <xdr:cNvSpPr/>
      </xdr:nvSpPr>
      <xdr:spPr>
        <a:xfrm>
          <a:off x="3174521" y="269894649"/>
          <a:ext cx="1371599" cy="370934"/>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0</xdr:colOff>
          <xdr:row>1327</xdr:row>
          <xdr:rowOff>0</xdr:rowOff>
        </xdr:from>
        <xdr:to>
          <xdr:col>6</xdr:col>
          <xdr:colOff>0</xdr:colOff>
          <xdr:row>1328</xdr:row>
          <xdr:rowOff>28575</xdr:rowOff>
        </xdr:to>
        <xdr:sp macro="" textlink="">
          <xdr:nvSpPr>
            <xdr:cNvPr id="52305" name="Group Box 81" hidden="1">
              <a:extLst>
                <a:ext uri="{63B3BB69-23CF-44E3-9099-C40C66FF867C}">
                  <a14:compatExt spid="_x0000_s52305"/>
                </a:ext>
                <a:ext uri="{FF2B5EF4-FFF2-40B4-BE49-F238E27FC236}">
                  <a16:creationId xmlns:a16="http://schemas.microsoft.com/office/drawing/2014/main" id="{00000000-0008-0000-0A00-000051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1327</xdr:row>
          <xdr:rowOff>0</xdr:rowOff>
        </xdr:from>
        <xdr:to>
          <xdr:col>6</xdr:col>
          <xdr:colOff>9525</xdr:colOff>
          <xdr:row>1328</xdr:row>
          <xdr:rowOff>47625</xdr:rowOff>
        </xdr:to>
        <xdr:sp macro="" textlink="">
          <xdr:nvSpPr>
            <xdr:cNvPr id="52306" name="Group Box 82" hidden="1">
              <a:extLst>
                <a:ext uri="{63B3BB69-23CF-44E3-9099-C40C66FF867C}">
                  <a14:compatExt spid="_x0000_s52306"/>
                </a:ext>
                <a:ext uri="{FF2B5EF4-FFF2-40B4-BE49-F238E27FC236}">
                  <a16:creationId xmlns:a16="http://schemas.microsoft.com/office/drawing/2014/main" id="{00000000-0008-0000-0A00-000052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1327</xdr:row>
          <xdr:rowOff>0</xdr:rowOff>
        </xdr:from>
        <xdr:to>
          <xdr:col>6</xdr:col>
          <xdr:colOff>0</xdr:colOff>
          <xdr:row>1328</xdr:row>
          <xdr:rowOff>76200</xdr:rowOff>
        </xdr:to>
        <xdr:sp macro="" textlink="">
          <xdr:nvSpPr>
            <xdr:cNvPr id="52307" name="Group Box 83" hidden="1">
              <a:extLst>
                <a:ext uri="{63B3BB69-23CF-44E3-9099-C40C66FF867C}">
                  <a14:compatExt spid="_x0000_s52307"/>
                </a:ext>
                <a:ext uri="{FF2B5EF4-FFF2-40B4-BE49-F238E27FC236}">
                  <a16:creationId xmlns:a16="http://schemas.microsoft.com/office/drawing/2014/main" id="{00000000-0008-0000-0A00-00005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1327</xdr:row>
      <xdr:rowOff>0</xdr:rowOff>
    </xdr:from>
    <xdr:ext cx="1371599" cy="241541"/>
    <xdr:sp macro="" textlink="">
      <xdr:nvSpPr>
        <xdr:cNvPr id="223"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DF000000}"/>
            </a:ext>
          </a:extLst>
        </xdr:cNvPr>
        <xdr:cNvSpPr/>
      </xdr:nvSpPr>
      <xdr:spPr>
        <a:xfrm>
          <a:off x="3183148" y="280462008"/>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1327</xdr:row>
          <xdr:rowOff>0</xdr:rowOff>
        </xdr:from>
        <xdr:to>
          <xdr:col>6</xdr:col>
          <xdr:colOff>0</xdr:colOff>
          <xdr:row>1328</xdr:row>
          <xdr:rowOff>28575</xdr:rowOff>
        </xdr:to>
        <xdr:sp macro="" textlink="">
          <xdr:nvSpPr>
            <xdr:cNvPr id="52308" name="Group Box 84" hidden="1">
              <a:extLst>
                <a:ext uri="{63B3BB69-23CF-44E3-9099-C40C66FF867C}">
                  <a14:compatExt spid="_x0000_s52308"/>
                </a:ext>
                <a:ext uri="{FF2B5EF4-FFF2-40B4-BE49-F238E27FC236}">
                  <a16:creationId xmlns:a16="http://schemas.microsoft.com/office/drawing/2014/main" id="{00000000-0008-0000-0A00-000054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1327</xdr:row>
      <xdr:rowOff>0</xdr:rowOff>
    </xdr:from>
    <xdr:ext cx="1371599" cy="370934"/>
    <xdr:sp macro="" textlink="">
      <xdr:nvSpPr>
        <xdr:cNvPr id="225"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E1000000}"/>
            </a:ext>
          </a:extLst>
        </xdr:cNvPr>
        <xdr:cNvSpPr/>
      </xdr:nvSpPr>
      <xdr:spPr>
        <a:xfrm>
          <a:off x="3174521" y="280462008"/>
          <a:ext cx="1371599" cy="370934"/>
        </a:xfrm>
        <a:prstGeom prst="rect">
          <a:avLst/>
        </a:prstGeom>
      </xdr:spPr>
    </xdr:sp>
    <xdr:clientData/>
  </xdr:oneCellAnchor>
  <xdr:twoCellAnchor>
    <xdr:from>
      <xdr:col>6</xdr:col>
      <xdr:colOff>448573</xdr:colOff>
      <xdr:row>1373</xdr:row>
      <xdr:rowOff>198408</xdr:rowOff>
    </xdr:from>
    <xdr:to>
      <xdr:col>7</xdr:col>
      <xdr:colOff>293298</xdr:colOff>
      <xdr:row>1376</xdr:row>
      <xdr:rowOff>163902</xdr:rowOff>
    </xdr:to>
    <xdr:sp macro="" textlink="">
      <xdr:nvSpPr>
        <xdr:cNvPr id="233" name="Pfeil nach rechts 232">
          <a:extLst>
            <a:ext uri="{FF2B5EF4-FFF2-40B4-BE49-F238E27FC236}">
              <a16:creationId xmlns:a16="http://schemas.microsoft.com/office/drawing/2014/main" id="{00000000-0008-0000-0A00-0000E9000000}"/>
            </a:ext>
          </a:extLst>
        </xdr:cNvPr>
        <xdr:cNvSpPr/>
      </xdr:nvSpPr>
      <xdr:spPr>
        <a:xfrm>
          <a:off x="5020573" y="293168717"/>
          <a:ext cx="474453" cy="61247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1379</xdr:row>
          <xdr:rowOff>0</xdr:rowOff>
        </xdr:from>
        <xdr:to>
          <xdr:col>6</xdr:col>
          <xdr:colOff>0</xdr:colOff>
          <xdr:row>1380</xdr:row>
          <xdr:rowOff>28575</xdr:rowOff>
        </xdr:to>
        <xdr:sp macro="" textlink="">
          <xdr:nvSpPr>
            <xdr:cNvPr id="52309" name="Group Box 85" hidden="1">
              <a:extLst>
                <a:ext uri="{63B3BB69-23CF-44E3-9099-C40C66FF867C}">
                  <a14:compatExt spid="_x0000_s52309"/>
                </a:ext>
                <a:ext uri="{FF2B5EF4-FFF2-40B4-BE49-F238E27FC236}">
                  <a16:creationId xmlns:a16="http://schemas.microsoft.com/office/drawing/2014/main" id="{00000000-0008-0000-0A00-000055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1379</xdr:row>
          <xdr:rowOff>0</xdr:rowOff>
        </xdr:from>
        <xdr:to>
          <xdr:col>6</xdr:col>
          <xdr:colOff>9525</xdr:colOff>
          <xdr:row>1380</xdr:row>
          <xdr:rowOff>47625</xdr:rowOff>
        </xdr:to>
        <xdr:sp macro="" textlink="">
          <xdr:nvSpPr>
            <xdr:cNvPr id="52310" name="Group Box 86" hidden="1">
              <a:extLst>
                <a:ext uri="{63B3BB69-23CF-44E3-9099-C40C66FF867C}">
                  <a14:compatExt spid="_x0000_s52310"/>
                </a:ext>
                <a:ext uri="{FF2B5EF4-FFF2-40B4-BE49-F238E27FC236}">
                  <a16:creationId xmlns:a16="http://schemas.microsoft.com/office/drawing/2014/main" id="{00000000-0008-0000-0A00-000056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1379</xdr:row>
          <xdr:rowOff>0</xdr:rowOff>
        </xdr:from>
        <xdr:to>
          <xdr:col>6</xdr:col>
          <xdr:colOff>0</xdr:colOff>
          <xdr:row>1380</xdr:row>
          <xdr:rowOff>76200</xdr:rowOff>
        </xdr:to>
        <xdr:sp macro="" textlink="">
          <xdr:nvSpPr>
            <xdr:cNvPr id="52311" name="Group Box 87" hidden="1">
              <a:extLst>
                <a:ext uri="{63B3BB69-23CF-44E3-9099-C40C66FF867C}">
                  <a14:compatExt spid="_x0000_s52311"/>
                </a:ext>
                <a:ext uri="{FF2B5EF4-FFF2-40B4-BE49-F238E27FC236}">
                  <a16:creationId xmlns:a16="http://schemas.microsoft.com/office/drawing/2014/main" id="{00000000-0008-0000-0A00-000057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94891</xdr:colOff>
      <xdr:row>1379</xdr:row>
      <xdr:rowOff>0</xdr:rowOff>
    </xdr:from>
    <xdr:ext cx="1371599" cy="241541"/>
    <xdr:sp macro="" textlink="">
      <xdr:nvSpPr>
        <xdr:cNvPr id="237"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A00-0000ED000000}"/>
            </a:ext>
          </a:extLst>
        </xdr:cNvPr>
        <xdr:cNvSpPr/>
      </xdr:nvSpPr>
      <xdr:spPr>
        <a:xfrm>
          <a:off x="3183148" y="283049932"/>
          <a:ext cx="1371599" cy="241541"/>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4</xdr:col>
          <xdr:colOff>95250</xdr:colOff>
          <xdr:row>1379</xdr:row>
          <xdr:rowOff>0</xdr:rowOff>
        </xdr:from>
        <xdr:to>
          <xdr:col>6</xdr:col>
          <xdr:colOff>0</xdr:colOff>
          <xdr:row>1380</xdr:row>
          <xdr:rowOff>28575</xdr:rowOff>
        </xdr:to>
        <xdr:sp macro="" textlink="">
          <xdr:nvSpPr>
            <xdr:cNvPr id="52312" name="Group Box 88" hidden="1">
              <a:extLst>
                <a:ext uri="{63B3BB69-23CF-44E3-9099-C40C66FF867C}">
                  <a14:compatExt spid="_x0000_s52312"/>
                </a:ext>
                <a:ext uri="{FF2B5EF4-FFF2-40B4-BE49-F238E27FC236}">
                  <a16:creationId xmlns:a16="http://schemas.microsoft.com/office/drawing/2014/main" id="{00000000-0008-0000-0A00-000058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4</xdr:col>
      <xdr:colOff>86264</xdr:colOff>
      <xdr:row>1379</xdr:row>
      <xdr:rowOff>0</xdr:rowOff>
    </xdr:from>
    <xdr:ext cx="1371599" cy="370934"/>
    <xdr:sp macro="" textlink="">
      <xdr:nvSpPr>
        <xdr:cNvPr id="239"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A00-0000EF000000}"/>
            </a:ext>
          </a:extLst>
        </xdr:cNvPr>
        <xdr:cNvSpPr/>
      </xdr:nvSpPr>
      <xdr:spPr>
        <a:xfrm>
          <a:off x="3174521" y="283049932"/>
          <a:ext cx="1371599" cy="370934"/>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5</xdr:col>
          <xdr:colOff>95250</xdr:colOff>
          <xdr:row>1420</xdr:row>
          <xdr:rowOff>19050</xdr:rowOff>
        </xdr:from>
        <xdr:to>
          <xdr:col>5</xdr:col>
          <xdr:colOff>371475</xdr:colOff>
          <xdr:row>1421</xdr:row>
          <xdr:rowOff>28575</xdr:rowOff>
        </xdr:to>
        <xdr:sp macro="" textlink="">
          <xdr:nvSpPr>
            <xdr:cNvPr id="52314" name="Check Box 90" hidden="1">
              <a:extLst>
                <a:ext uri="{63B3BB69-23CF-44E3-9099-C40C66FF867C}">
                  <a14:compatExt spid="_x0000_s52314"/>
                </a:ext>
                <a:ext uri="{FF2B5EF4-FFF2-40B4-BE49-F238E27FC236}">
                  <a16:creationId xmlns:a16="http://schemas.microsoft.com/office/drawing/2014/main" id="{00000000-0008-0000-0A00-00005A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xdr:colOff>
      <xdr:row>53</xdr:row>
      <xdr:rowOff>57150</xdr:rowOff>
    </xdr:from>
    <xdr:to>
      <xdr:col>3</xdr:col>
      <xdr:colOff>256937</xdr:colOff>
      <xdr:row>60</xdr:row>
      <xdr:rowOff>218863</xdr:rowOff>
    </xdr:to>
    <xdr:pic>
      <xdr:nvPicPr>
        <xdr:cNvPr id="241" name="Grafik 240">
          <a:extLst>
            <a:ext uri="{FF2B5EF4-FFF2-40B4-BE49-F238E27FC236}">
              <a16:creationId xmlns:a16="http://schemas.microsoft.com/office/drawing/2014/main" id="{00000000-0008-0000-0A00-0000F1000000}"/>
            </a:ext>
          </a:extLst>
        </xdr:cNvPr>
        <xdr:cNvPicPr>
          <a:picLocks noChangeAspect="1"/>
        </xdr:cNvPicPr>
      </xdr:nvPicPr>
      <xdr:blipFill>
        <a:blip xmlns:r="http://schemas.openxmlformats.org/officeDocument/2006/relationships" r:embed="rId59"/>
        <a:stretch>
          <a:fillRect/>
        </a:stretch>
      </xdr:blipFill>
      <xdr:spPr>
        <a:xfrm>
          <a:off x="619125" y="8410575"/>
          <a:ext cx="1904762" cy="1695238"/>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600075</xdr:colOff>
      <xdr:row>151</xdr:row>
      <xdr:rowOff>57150</xdr:rowOff>
    </xdr:from>
    <xdr:to>
      <xdr:col>3</xdr:col>
      <xdr:colOff>199792</xdr:colOff>
      <xdr:row>158</xdr:row>
      <xdr:rowOff>218863</xdr:rowOff>
    </xdr:to>
    <xdr:pic>
      <xdr:nvPicPr>
        <xdr:cNvPr id="243" name="Grafik 242">
          <a:extLst>
            <a:ext uri="{FF2B5EF4-FFF2-40B4-BE49-F238E27FC236}">
              <a16:creationId xmlns:a16="http://schemas.microsoft.com/office/drawing/2014/main" id="{00000000-0008-0000-0A00-0000F3000000}"/>
            </a:ext>
          </a:extLst>
        </xdr:cNvPr>
        <xdr:cNvPicPr>
          <a:picLocks noChangeAspect="1"/>
        </xdr:cNvPicPr>
      </xdr:nvPicPr>
      <xdr:blipFill>
        <a:blip xmlns:r="http://schemas.openxmlformats.org/officeDocument/2006/relationships" r:embed="rId60"/>
        <a:stretch>
          <a:fillRect/>
        </a:stretch>
      </xdr:blipFill>
      <xdr:spPr>
        <a:xfrm>
          <a:off x="600075" y="30003750"/>
          <a:ext cx="1866667" cy="1695238"/>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238</xdr:row>
      <xdr:rowOff>57150</xdr:rowOff>
    </xdr:from>
    <xdr:to>
      <xdr:col>11</xdr:col>
      <xdr:colOff>14362</xdr:colOff>
      <xdr:row>243</xdr:row>
      <xdr:rowOff>28575</xdr:rowOff>
    </xdr:to>
    <xdr:pic>
      <xdr:nvPicPr>
        <xdr:cNvPr id="244" name="Grafik 243">
          <a:extLst>
            <a:ext uri="{FF2B5EF4-FFF2-40B4-BE49-F238E27FC236}">
              <a16:creationId xmlns:a16="http://schemas.microsoft.com/office/drawing/2014/main" id="{00000000-0008-0000-0A00-0000F4000000}"/>
            </a:ext>
          </a:extLst>
        </xdr:cNvPr>
        <xdr:cNvPicPr>
          <a:picLocks noChangeAspect="1"/>
        </xdr:cNvPicPr>
      </xdr:nvPicPr>
      <xdr:blipFill>
        <a:blip xmlns:r="http://schemas.openxmlformats.org/officeDocument/2006/relationships" r:embed="rId61"/>
        <a:stretch>
          <a:fillRect/>
        </a:stretch>
      </xdr:blipFill>
      <xdr:spPr>
        <a:xfrm>
          <a:off x="628650" y="49187100"/>
          <a:ext cx="7081912" cy="10668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275</xdr:row>
      <xdr:rowOff>142875</xdr:rowOff>
    </xdr:from>
    <xdr:to>
      <xdr:col>9</xdr:col>
      <xdr:colOff>600075</xdr:colOff>
      <xdr:row>280</xdr:row>
      <xdr:rowOff>166629</xdr:rowOff>
    </xdr:to>
    <xdr:pic>
      <xdr:nvPicPr>
        <xdr:cNvPr id="245" name="Grafik 244">
          <a:extLst>
            <a:ext uri="{FF2B5EF4-FFF2-40B4-BE49-F238E27FC236}">
              <a16:creationId xmlns:a16="http://schemas.microsoft.com/office/drawing/2014/main" id="{00000000-0008-0000-0A00-0000F5000000}"/>
            </a:ext>
          </a:extLst>
        </xdr:cNvPr>
        <xdr:cNvPicPr>
          <a:picLocks noChangeAspect="1"/>
        </xdr:cNvPicPr>
      </xdr:nvPicPr>
      <xdr:blipFill>
        <a:blip xmlns:r="http://schemas.openxmlformats.org/officeDocument/2006/relationships" r:embed="rId62"/>
        <a:stretch>
          <a:fillRect/>
        </a:stretch>
      </xdr:blipFill>
      <xdr:spPr>
        <a:xfrm>
          <a:off x="638175" y="57378600"/>
          <a:ext cx="6391275" cy="111912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332</xdr:row>
      <xdr:rowOff>57150</xdr:rowOff>
    </xdr:from>
    <xdr:to>
      <xdr:col>9</xdr:col>
      <xdr:colOff>638175</xdr:colOff>
      <xdr:row>343</xdr:row>
      <xdr:rowOff>100672</xdr:rowOff>
    </xdr:to>
    <xdr:pic>
      <xdr:nvPicPr>
        <xdr:cNvPr id="246" name="Grafik 245">
          <a:extLst>
            <a:ext uri="{FF2B5EF4-FFF2-40B4-BE49-F238E27FC236}">
              <a16:creationId xmlns:a16="http://schemas.microsoft.com/office/drawing/2014/main" id="{00000000-0008-0000-0A00-0000F6000000}"/>
            </a:ext>
          </a:extLst>
        </xdr:cNvPr>
        <xdr:cNvPicPr>
          <a:picLocks noChangeAspect="1"/>
        </xdr:cNvPicPr>
      </xdr:nvPicPr>
      <xdr:blipFill>
        <a:blip xmlns:r="http://schemas.openxmlformats.org/officeDocument/2006/relationships" r:embed="rId63"/>
        <a:stretch>
          <a:fillRect/>
        </a:stretch>
      </xdr:blipFill>
      <xdr:spPr>
        <a:xfrm>
          <a:off x="609600" y="69770625"/>
          <a:ext cx="6457950" cy="245334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347</xdr:row>
      <xdr:rowOff>28575</xdr:rowOff>
    </xdr:from>
    <xdr:to>
      <xdr:col>8</xdr:col>
      <xdr:colOff>628650</xdr:colOff>
      <xdr:row>357</xdr:row>
      <xdr:rowOff>41954</xdr:rowOff>
    </xdr:to>
    <xdr:pic>
      <xdr:nvPicPr>
        <xdr:cNvPr id="247" name="Grafik 246">
          <a:extLst>
            <a:ext uri="{FF2B5EF4-FFF2-40B4-BE49-F238E27FC236}">
              <a16:creationId xmlns:a16="http://schemas.microsoft.com/office/drawing/2014/main" id="{00000000-0008-0000-0A00-0000F7000000}"/>
            </a:ext>
          </a:extLst>
        </xdr:cNvPr>
        <xdr:cNvPicPr>
          <a:picLocks noChangeAspect="1"/>
        </xdr:cNvPicPr>
      </xdr:nvPicPr>
      <xdr:blipFill>
        <a:blip xmlns:r="http://schemas.openxmlformats.org/officeDocument/2006/relationships" r:embed="rId64"/>
        <a:stretch>
          <a:fillRect/>
        </a:stretch>
      </xdr:blipFill>
      <xdr:spPr>
        <a:xfrm>
          <a:off x="619125" y="73028175"/>
          <a:ext cx="5734050" cy="220412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361</xdr:row>
      <xdr:rowOff>76200</xdr:rowOff>
    </xdr:from>
    <xdr:to>
      <xdr:col>8</xdr:col>
      <xdr:colOff>648921</xdr:colOff>
      <xdr:row>371</xdr:row>
      <xdr:rowOff>110786</xdr:rowOff>
    </xdr:to>
    <xdr:pic>
      <xdr:nvPicPr>
        <xdr:cNvPr id="248" name="Grafik 247">
          <a:extLst>
            <a:ext uri="{FF2B5EF4-FFF2-40B4-BE49-F238E27FC236}">
              <a16:creationId xmlns:a16="http://schemas.microsoft.com/office/drawing/2014/main" id="{00000000-0008-0000-0A00-0000F8000000}"/>
            </a:ext>
          </a:extLst>
        </xdr:cNvPr>
        <xdr:cNvPicPr>
          <a:picLocks noChangeAspect="1"/>
        </xdr:cNvPicPr>
      </xdr:nvPicPr>
      <xdr:blipFill>
        <a:blip xmlns:r="http://schemas.openxmlformats.org/officeDocument/2006/relationships" r:embed="rId65"/>
        <a:stretch>
          <a:fillRect/>
        </a:stretch>
      </xdr:blipFill>
      <xdr:spPr>
        <a:xfrm>
          <a:off x="619125" y="76142850"/>
          <a:ext cx="5754321" cy="222533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375</xdr:row>
      <xdr:rowOff>47625</xdr:rowOff>
    </xdr:from>
    <xdr:to>
      <xdr:col>8</xdr:col>
      <xdr:colOff>676275</xdr:colOff>
      <xdr:row>385</xdr:row>
      <xdr:rowOff>82211</xdr:rowOff>
    </xdr:to>
    <xdr:pic>
      <xdr:nvPicPr>
        <xdr:cNvPr id="249" name="Grafik 248">
          <a:extLst>
            <a:ext uri="{FF2B5EF4-FFF2-40B4-BE49-F238E27FC236}">
              <a16:creationId xmlns:a16="http://schemas.microsoft.com/office/drawing/2014/main" id="{00000000-0008-0000-0A00-0000F9000000}"/>
            </a:ext>
          </a:extLst>
        </xdr:cNvPr>
        <xdr:cNvPicPr>
          <a:picLocks noChangeAspect="1"/>
        </xdr:cNvPicPr>
      </xdr:nvPicPr>
      <xdr:blipFill>
        <a:blip xmlns:r="http://schemas.openxmlformats.org/officeDocument/2006/relationships" r:embed="rId66"/>
        <a:stretch>
          <a:fillRect/>
        </a:stretch>
      </xdr:blipFill>
      <xdr:spPr>
        <a:xfrm>
          <a:off x="638175" y="79181325"/>
          <a:ext cx="5762625" cy="222533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28574</xdr:colOff>
      <xdr:row>429</xdr:row>
      <xdr:rowOff>47625</xdr:rowOff>
    </xdr:from>
    <xdr:to>
      <xdr:col>11</xdr:col>
      <xdr:colOff>40837</xdr:colOff>
      <xdr:row>433</xdr:row>
      <xdr:rowOff>180975</xdr:rowOff>
    </xdr:to>
    <xdr:pic>
      <xdr:nvPicPr>
        <xdr:cNvPr id="250" name="Grafik 249">
          <a:extLst>
            <a:ext uri="{FF2B5EF4-FFF2-40B4-BE49-F238E27FC236}">
              <a16:creationId xmlns:a16="http://schemas.microsoft.com/office/drawing/2014/main" id="{00000000-0008-0000-0A00-0000FA000000}"/>
            </a:ext>
          </a:extLst>
        </xdr:cNvPr>
        <xdr:cNvPicPr>
          <a:picLocks noChangeAspect="1"/>
        </xdr:cNvPicPr>
      </xdr:nvPicPr>
      <xdr:blipFill>
        <a:blip xmlns:r="http://schemas.openxmlformats.org/officeDocument/2006/relationships" r:embed="rId67"/>
        <a:stretch>
          <a:fillRect/>
        </a:stretch>
      </xdr:blipFill>
      <xdr:spPr>
        <a:xfrm>
          <a:off x="638174" y="91135200"/>
          <a:ext cx="7098863" cy="10096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439</xdr:row>
      <xdr:rowOff>9525</xdr:rowOff>
    </xdr:from>
    <xdr:to>
      <xdr:col>7</xdr:col>
      <xdr:colOff>247073</xdr:colOff>
      <xdr:row>447</xdr:row>
      <xdr:rowOff>171211</xdr:rowOff>
    </xdr:to>
    <xdr:pic>
      <xdr:nvPicPr>
        <xdr:cNvPr id="251" name="Grafik 250">
          <a:extLst>
            <a:ext uri="{FF2B5EF4-FFF2-40B4-BE49-F238E27FC236}">
              <a16:creationId xmlns:a16="http://schemas.microsoft.com/office/drawing/2014/main" id="{00000000-0008-0000-0A00-0000FB000000}"/>
            </a:ext>
          </a:extLst>
        </xdr:cNvPr>
        <xdr:cNvPicPr>
          <a:picLocks noChangeAspect="1"/>
        </xdr:cNvPicPr>
      </xdr:nvPicPr>
      <xdr:blipFill>
        <a:blip xmlns:r="http://schemas.openxmlformats.org/officeDocument/2006/relationships" r:embed="rId68"/>
        <a:stretch>
          <a:fillRect/>
        </a:stretch>
      </xdr:blipFill>
      <xdr:spPr>
        <a:xfrm>
          <a:off x="647700" y="93287850"/>
          <a:ext cx="4619048" cy="191428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450</xdr:row>
      <xdr:rowOff>209550</xdr:rowOff>
    </xdr:from>
    <xdr:to>
      <xdr:col>9</xdr:col>
      <xdr:colOff>161925</xdr:colOff>
      <xdr:row>460</xdr:row>
      <xdr:rowOff>166910</xdr:rowOff>
    </xdr:to>
    <xdr:pic>
      <xdr:nvPicPr>
        <xdr:cNvPr id="252" name="Grafik 251">
          <a:extLst>
            <a:ext uri="{FF2B5EF4-FFF2-40B4-BE49-F238E27FC236}">
              <a16:creationId xmlns:a16="http://schemas.microsoft.com/office/drawing/2014/main" id="{00000000-0008-0000-0A00-0000FC000000}"/>
            </a:ext>
          </a:extLst>
        </xdr:cNvPr>
        <xdr:cNvPicPr>
          <a:picLocks noChangeAspect="1"/>
        </xdr:cNvPicPr>
      </xdr:nvPicPr>
      <xdr:blipFill>
        <a:blip xmlns:r="http://schemas.openxmlformats.org/officeDocument/2006/relationships" r:embed="rId69"/>
        <a:stretch>
          <a:fillRect/>
        </a:stretch>
      </xdr:blipFill>
      <xdr:spPr>
        <a:xfrm>
          <a:off x="638175" y="95897700"/>
          <a:ext cx="5953125" cy="214811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627</xdr:row>
      <xdr:rowOff>28576</xdr:rowOff>
    </xdr:from>
    <xdr:to>
      <xdr:col>6</xdr:col>
      <xdr:colOff>19050</xdr:colOff>
      <xdr:row>644</xdr:row>
      <xdr:rowOff>133795</xdr:rowOff>
    </xdr:to>
    <xdr:pic>
      <xdr:nvPicPr>
        <xdr:cNvPr id="253" name="Grafik 252">
          <a:extLst>
            <a:ext uri="{FF2B5EF4-FFF2-40B4-BE49-F238E27FC236}">
              <a16:creationId xmlns:a16="http://schemas.microsoft.com/office/drawing/2014/main" id="{00000000-0008-0000-0A00-0000FD000000}"/>
            </a:ext>
          </a:extLst>
        </xdr:cNvPr>
        <xdr:cNvPicPr>
          <a:picLocks noChangeAspect="1"/>
        </xdr:cNvPicPr>
      </xdr:nvPicPr>
      <xdr:blipFill>
        <a:blip xmlns:r="http://schemas.openxmlformats.org/officeDocument/2006/relationships" r:embed="rId70"/>
        <a:stretch>
          <a:fillRect/>
        </a:stretch>
      </xdr:blipFill>
      <xdr:spPr>
        <a:xfrm>
          <a:off x="647700" y="134616826"/>
          <a:ext cx="3781425" cy="382949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647</xdr:row>
      <xdr:rowOff>76199</xdr:rowOff>
    </xdr:from>
    <xdr:to>
      <xdr:col>9</xdr:col>
      <xdr:colOff>197926</xdr:colOff>
      <xdr:row>656</xdr:row>
      <xdr:rowOff>38099</xdr:rowOff>
    </xdr:to>
    <xdr:pic>
      <xdr:nvPicPr>
        <xdr:cNvPr id="254" name="Grafik 253">
          <a:extLst>
            <a:ext uri="{FF2B5EF4-FFF2-40B4-BE49-F238E27FC236}">
              <a16:creationId xmlns:a16="http://schemas.microsoft.com/office/drawing/2014/main" id="{00000000-0008-0000-0A00-0000FE000000}"/>
            </a:ext>
          </a:extLst>
        </xdr:cNvPr>
        <xdr:cNvPicPr>
          <a:picLocks noChangeAspect="1"/>
        </xdr:cNvPicPr>
      </xdr:nvPicPr>
      <xdr:blipFill>
        <a:blip xmlns:r="http://schemas.openxmlformats.org/officeDocument/2006/relationships" r:embed="rId71"/>
        <a:stretch>
          <a:fillRect/>
        </a:stretch>
      </xdr:blipFill>
      <xdr:spPr>
        <a:xfrm>
          <a:off x="647700" y="139045949"/>
          <a:ext cx="5979601" cy="19335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209550</xdr:colOff>
      <xdr:row>662</xdr:row>
      <xdr:rowOff>28575</xdr:rowOff>
    </xdr:from>
    <xdr:to>
      <xdr:col>8</xdr:col>
      <xdr:colOff>342900</xdr:colOff>
      <xdr:row>669</xdr:row>
      <xdr:rowOff>192142</xdr:rowOff>
    </xdr:to>
    <xdr:pic>
      <xdr:nvPicPr>
        <xdr:cNvPr id="255" name="Grafik 254">
          <a:extLst>
            <a:ext uri="{FF2B5EF4-FFF2-40B4-BE49-F238E27FC236}">
              <a16:creationId xmlns:a16="http://schemas.microsoft.com/office/drawing/2014/main" id="{00000000-0008-0000-0A00-0000FF000000}"/>
            </a:ext>
          </a:extLst>
        </xdr:cNvPr>
        <xdr:cNvPicPr>
          <a:picLocks noChangeAspect="1"/>
        </xdr:cNvPicPr>
      </xdr:nvPicPr>
      <xdr:blipFill>
        <a:blip xmlns:r="http://schemas.openxmlformats.org/officeDocument/2006/relationships" r:embed="rId72"/>
        <a:stretch>
          <a:fillRect/>
        </a:stretch>
      </xdr:blipFill>
      <xdr:spPr>
        <a:xfrm>
          <a:off x="819150" y="142284450"/>
          <a:ext cx="5248275" cy="1697092"/>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200025</xdr:colOff>
      <xdr:row>676</xdr:row>
      <xdr:rowOff>0</xdr:rowOff>
    </xdr:from>
    <xdr:to>
      <xdr:col>5</xdr:col>
      <xdr:colOff>47258</xdr:colOff>
      <xdr:row>682</xdr:row>
      <xdr:rowOff>142693</xdr:rowOff>
    </xdr:to>
    <xdr:pic>
      <xdr:nvPicPr>
        <xdr:cNvPr id="256" name="Grafik 255">
          <a:extLst>
            <a:ext uri="{FF2B5EF4-FFF2-40B4-BE49-F238E27FC236}">
              <a16:creationId xmlns:a16="http://schemas.microsoft.com/office/drawing/2014/main" id="{00000000-0008-0000-0A00-000000010000}"/>
            </a:ext>
          </a:extLst>
        </xdr:cNvPr>
        <xdr:cNvPicPr>
          <a:picLocks noChangeAspect="1"/>
        </xdr:cNvPicPr>
      </xdr:nvPicPr>
      <xdr:blipFill>
        <a:blip xmlns:r="http://schemas.openxmlformats.org/officeDocument/2006/relationships" r:embed="rId73"/>
        <a:stretch>
          <a:fillRect/>
        </a:stretch>
      </xdr:blipFill>
      <xdr:spPr>
        <a:xfrm>
          <a:off x="809625" y="145322925"/>
          <a:ext cx="2933333" cy="145714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209550</xdr:colOff>
      <xdr:row>689</xdr:row>
      <xdr:rowOff>190500</xdr:rowOff>
    </xdr:from>
    <xdr:to>
      <xdr:col>4</xdr:col>
      <xdr:colOff>590206</xdr:colOff>
      <xdr:row>696</xdr:row>
      <xdr:rowOff>142689</xdr:rowOff>
    </xdr:to>
    <xdr:pic>
      <xdr:nvPicPr>
        <xdr:cNvPr id="257" name="Grafik 256">
          <a:extLst>
            <a:ext uri="{FF2B5EF4-FFF2-40B4-BE49-F238E27FC236}">
              <a16:creationId xmlns:a16="http://schemas.microsoft.com/office/drawing/2014/main" id="{00000000-0008-0000-0A00-000001010000}"/>
            </a:ext>
          </a:extLst>
        </xdr:cNvPr>
        <xdr:cNvPicPr>
          <a:picLocks noChangeAspect="1"/>
        </xdr:cNvPicPr>
      </xdr:nvPicPr>
      <xdr:blipFill>
        <a:blip xmlns:r="http://schemas.openxmlformats.org/officeDocument/2006/relationships" r:embed="rId74"/>
        <a:stretch>
          <a:fillRect/>
        </a:stretch>
      </xdr:blipFill>
      <xdr:spPr>
        <a:xfrm>
          <a:off x="819150" y="148361400"/>
          <a:ext cx="2752381" cy="148571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228600</xdr:colOff>
      <xdr:row>702</xdr:row>
      <xdr:rowOff>200025</xdr:rowOff>
    </xdr:from>
    <xdr:to>
      <xdr:col>4</xdr:col>
      <xdr:colOff>418780</xdr:colOff>
      <xdr:row>709</xdr:row>
      <xdr:rowOff>104595</xdr:rowOff>
    </xdr:to>
    <xdr:pic>
      <xdr:nvPicPr>
        <xdr:cNvPr id="258" name="Grafik 257">
          <a:extLst>
            <a:ext uri="{FF2B5EF4-FFF2-40B4-BE49-F238E27FC236}">
              <a16:creationId xmlns:a16="http://schemas.microsoft.com/office/drawing/2014/main" id="{00000000-0008-0000-0A00-000002010000}"/>
            </a:ext>
          </a:extLst>
        </xdr:cNvPr>
        <xdr:cNvPicPr>
          <a:picLocks noChangeAspect="1"/>
        </xdr:cNvPicPr>
      </xdr:nvPicPr>
      <xdr:blipFill>
        <a:blip xmlns:r="http://schemas.openxmlformats.org/officeDocument/2006/relationships" r:embed="rId75"/>
        <a:stretch>
          <a:fillRect/>
        </a:stretch>
      </xdr:blipFill>
      <xdr:spPr>
        <a:xfrm>
          <a:off x="838200" y="151218900"/>
          <a:ext cx="2561905" cy="143809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295275</xdr:colOff>
      <xdr:row>743</xdr:row>
      <xdr:rowOff>114300</xdr:rowOff>
    </xdr:from>
    <xdr:to>
      <xdr:col>5</xdr:col>
      <xdr:colOff>247270</xdr:colOff>
      <xdr:row>750</xdr:row>
      <xdr:rowOff>66489</xdr:rowOff>
    </xdr:to>
    <xdr:pic>
      <xdr:nvPicPr>
        <xdr:cNvPr id="260" name="Grafik 259">
          <a:extLst>
            <a:ext uri="{FF2B5EF4-FFF2-40B4-BE49-F238E27FC236}">
              <a16:creationId xmlns:a16="http://schemas.microsoft.com/office/drawing/2014/main" id="{00000000-0008-0000-0A00-000004010000}"/>
            </a:ext>
          </a:extLst>
        </xdr:cNvPr>
        <xdr:cNvPicPr>
          <a:picLocks noChangeAspect="1"/>
        </xdr:cNvPicPr>
      </xdr:nvPicPr>
      <xdr:blipFill>
        <a:blip xmlns:r="http://schemas.openxmlformats.org/officeDocument/2006/relationships" r:embed="rId76"/>
        <a:stretch>
          <a:fillRect/>
        </a:stretch>
      </xdr:blipFill>
      <xdr:spPr>
        <a:xfrm>
          <a:off x="904875" y="160239075"/>
          <a:ext cx="3038095" cy="148571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285750</xdr:colOff>
      <xdr:row>756</xdr:row>
      <xdr:rowOff>171450</xdr:rowOff>
    </xdr:from>
    <xdr:to>
      <xdr:col>5</xdr:col>
      <xdr:colOff>247269</xdr:colOff>
      <xdr:row>763</xdr:row>
      <xdr:rowOff>104592</xdr:rowOff>
    </xdr:to>
    <xdr:pic>
      <xdr:nvPicPr>
        <xdr:cNvPr id="261" name="Grafik 260">
          <a:extLst>
            <a:ext uri="{FF2B5EF4-FFF2-40B4-BE49-F238E27FC236}">
              <a16:creationId xmlns:a16="http://schemas.microsoft.com/office/drawing/2014/main" id="{00000000-0008-0000-0A00-000005010000}"/>
            </a:ext>
          </a:extLst>
        </xdr:cNvPr>
        <xdr:cNvPicPr>
          <a:picLocks noChangeAspect="1"/>
        </xdr:cNvPicPr>
      </xdr:nvPicPr>
      <xdr:blipFill>
        <a:blip xmlns:r="http://schemas.openxmlformats.org/officeDocument/2006/relationships" r:embed="rId77"/>
        <a:stretch>
          <a:fillRect/>
        </a:stretch>
      </xdr:blipFill>
      <xdr:spPr>
        <a:xfrm>
          <a:off x="895350" y="163144200"/>
          <a:ext cx="3047619" cy="146666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276225</xdr:colOff>
      <xdr:row>770</xdr:row>
      <xdr:rowOff>180975</xdr:rowOff>
    </xdr:from>
    <xdr:to>
      <xdr:col>5</xdr:col>
      <xdr:colOff>247268</xdr:colOff>
      <xdr:row>777</xdr:row>
      <xdr:rowOff>76021</xdr:rowOff>
    </xdr:to>
    <xdr:pic>
      <xdr:nvPicPr>
        <xdr:cNvPr id="262" name="Grafik 261">
          <a:extLst>
            <a:ext uri="{FF2B5EF4-FFF2-40B4-BE49-F238E27FC236}">
              <a16:creationId xmlns:a16="http://schemas.microsoft.com/office/drawing/2014/main" id="{00000000-0008-0000-0A00-000006010000}"/>
            </a:ext>
          </a:extLst>
        </xdr:cNvPr>
        <xdr:cNvPicPr>
          <a:picLocks noChangeAspect="1"/>
        </xdr:cNvPicPr>
      </xdr:nvPicPr>
      <xdr:blipFill>
        <a:blip xmlns:r="http://schemas.openxmlformats.org/officeDocument/2006/relationships" r:embed="rId78"/>
        <a:stretch>
          <a:fillRect/>
        </a:stretch>
      </xdr:blipFill>
      <xdr:spPr>
        <a:xfrm>
          <a:off x="885825" y="166220775"/>
          <a:ext cx="3057143" cy="1428571"/>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835</xdr:row>
      <xdr:rowOff>0</xdr:rowOff>
    </xdr:from>
    <xdr:to>
      <xdr:col>5</xdr:col>
      <xdr:colOff>476250</xdr:colOff>
      <xdr:row>849</xdr:row>
      <xdr:rowOff>169383</xdr:rowOff>
    </xdr:to>
    <xdr:pic>
      <xdr:nvPicPr>
        <xdr:cNvPr id="263" name="Grafik 262">
          <a:extLst>
            <a:ext uri="{FF2B5EF4-FFF2-40B4-BE49-F238E27FC236}">
              <a16:creationId xmlns:a16="http://schemas.microsoft.com/office/drawing/2014/main" id="{00000000-0008-0000-0A00-000007010000}"/>
            </a:ext>
          </a:extLst>
        </xdr:cNvPr>
        <xdr:cNvPicPr>
          <a:picLocks noChangeAspect="1"/>
        </xdr:cNvPicPr>
      </xdr:nvPicPr>
      <xdr:blipFill>
        <a:blip xmlns:r="http://schemas.openxmlformats.org/officeDocument/2006/relationships" r:embed="rId79"/>
        <a:stretch>
          <a:fillRect/>
        </a:stretch>
      </xdr:blipFill>
      <xdr:spPr>
        <a:xfrm>
          <a:off x="609600" y="180403500"/>
          <a:ext cx="3562350" cy="323643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851</xdr:row>
      <xdr:rowOff>57151</xdr:rowOff>
    </xdr:from>
    <xdr:to>
      <xdr:col>5</xdr:col>
      <xdr:colOff>461513</xdr:colOff>
      <xdr:row>865</xdr:row>
      <xdr:rowOff>190501</xdr:rowOff>
    </xdr:to>
    <xdr:pic>
      <xdr:nvPicPr>
        <xdr:cNvPr id="264" name="Grafik 263">
          <a:extLst>
            <a:ext uri="{FF2B5EF4-FFF2-40B4-BE49-F238E27FC236}">
              <a16:creationId xmlns:a16="http://schemas.microsoft.com/office/drawing/2014/main" id="{00000000-0008-0000-0A00-000008010000}"/>
            </a:ext>
          </a:extLst>
        </xdr:cNvPr>
        <xdr:cNvPicPr>
          <a:picLocks noChangeAspect="1"/>
        </xdr:cNvPicPr>
      </xdr:nvPicPr>
      <xdr:blipFill>
        <a:blip xmlns:r="http://schemas.openxmlformats.org/officeDocument/2006/relationships" r:embed="rId80"/>
        <a:stretch>
          <a:fillRect/>
        </a:stretch>
      </xdr:blipFill>
      <xdr:spPr>
        <a:xfrm>
          <a:off x="609600" y="183965851"/>
          <a:ext cx="3547613" cy="32004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870</xdr:row>
      <xdr:rowOff>19051</xdr:rowOff>
    </xdr:from>
    <xdr:to>
      <xdr:col>4</xdr:col>
      <xdr:colOff>47625</xdr:colOff>
      <xdr:row>874</xdr:row>
      <xdr:rowOff>190900</xdr:rowOff>
    </xdr:to>
    <xdr:pic>
      <xdr:nvPicPr>
        <xdr:cNvPr id="265" name="Grafik 264">
          <a:extLst>
            <a:ext uri="{FF2B5EF4-FFF2-40B4-BE49-F238E27FC236}">
              <a16:creationId xmlns:a16="http://schemas.microsoft.com/office/drawing/2014/main" id="{00000000-0008-0000-0A00-000009010000}"/>
            </a:ext>
          </a:extLst>
        </xdr:cNvPr>
        <xdr:cNvPicPr>
          <a:picLocks noChangeAspect="1"/>
        </xdr:cNvPicPr>
      </xdr:nvPicPr>
      <xdr:blipFill rotWithShape="1">
        <a:blip xmlns:r="http://schemas.openxmlformats.org/officeDocument/2006/relationships" r:embed="rId81"/>
        <a:srcRect b="3863"/>
        <a:stretch/>
      </xdr:blipFill>
      <xdr:spPr>
        <a:xfrm>
          <a:off x="628650" y="188090176"/>
          <a:ext cx="2400300" cy="104814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878</xdr:row>
      <xdr:rowOff>0</xdr:rowOff>
    </xdr:from>
    <xdr:to>
      <xdr:col>4</xdr:col>
      <xdr:colOff>28575</xdr:colOff>
      <xdr:row>882</xdr:row>
      <xdr:rowOff>188622</xdr:rowOff>
    </xdr:to>
    <xdr:pic>
      <xdr:nvPicPr>
        <xdr:cNvPr id="266" name="Grafik 265">
          <a:extLst>
            <a:ext uri="{FF2B5EF4-FFF2-40B4-BE49-F238E27FC236}">
              <a16:creationId xmlns:a16="http://schemas.microsoft.com/office/drawing/2014/main" id="{00000000-0008-0000-0A00-00000A010000}"/>
            </a:ext>
          </a:extLst>
        </xdr:cNvPr>
        <xdr:cNvPicPr>
          <a:picLocks noChangeAspect="1"/>
        </xdr:cNvPicPr>
      </xdr:nvPicPr>
      <xdr:blipFill>
        <a:blip xmlns:r="http://schemas.openxmlformats.org/officeDocument/2006/relationships" r:embed="rId82"/>
        <a:stretch>
          <a:fillRect/>
        </a:stretch>
      </xdr:blipFill>
      <xdr:spPr>
        <a:xfrm>
          <a:off x="609600" y="189823725"/>
          <a:ext cx="2400300" cy="1064922"/>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889</xdr:row>
      <xdr:rowOff>28575</xdr:rowOff>
    </xdr:from>
    <xdr:to>
      <xdr:col>3</xdr:col>
      <xdr:colOff>295036</xdr:colOff>
      <xdr:row>892</xdr:row>
      <xdr:rowOff>209445</xdr:rowOff>
    </xdr:to>
    <xdr:pic>
      <xdr:nvPicPr>
        <xdr:cNvPr id="267" name="Grafik 266">
          <a:extLst>
            <a:ext uri="{FF2B5EF4-FFF2-40B4-BE49-F238E27FC236}">
              <a16:creationId xmlns:a16="http://schemas.microsoft.com/office/drawing/2014/main" id="{00000000-0008-0000-0A00-00000B010000}"/>
            </a:ext>
          </a:extLst>
        </xdr:cNvPr>
        <xdr:cNvPicPr>
          <a:picLocks noChangeAspect="1"/>
        </xdr:cNvPicPr>
      </xdr:nvPicPr>
      <xdr:blipFill>
        <a:blip xmlns:r="http://schemas.openxmlformats.org/officeDocument/2006/relationships" r:embed="rId83"/>
        <a:stretch>
          <a:fillRect/>
        </a:stretch>
      </xdr:blipFill>
      <xdr:spPr>
        <a:xfrm>
          <a:off x="647700" y="192262125"/>
          <a:ext cx="1914286" cy="83809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47625</xdr:colOff>
      <xdr:row>897</xdr:row>
      <xdr:rowOff>19050</xdr:rowOff>
    </xdr:from>
    <xdr:to>
      <xdr:col>3</xdr:col>
      <xdr:colOff>314085</xdr:colOff>
      <xdr:row>900</xdr:row>
      <xdr:rowOff>209444</xdr:rowOff>
    </xdr:to>
    <xdr:pic>
      <xdr:nvPicPr>
        <xdr:cNvPr id="268" name="Grafik 267">
          <a:extLst>
            <a:ext uri="{FF2B5EF4-FFF2-40B4-BE49-F238E27FC236}">
              <a16:creationId xmlns:a16="http://schemas.microsoft.com/office/drawing/2014/main" id="{00000000-0008-0000-0A00-00000C010000}"/>
            </a:ext>
          </a:extLst>
        </xdr:cNvPr>
        <xdr:cNvPicPr>
          <a:picLocks noChangeAspect="1"/>
        </xdr:cNvPicPr>
      </xdr:nvPicPr>
      <xdr:blipFill>
        <a:blip xmlns:r="http://schemas.openxmlformats.org/officeDocument/2006/relationships" r:embed="rId84"/>
        <a:stretch>
          <a:fillRect/>
        </a:stretch>
      </xdr:blipFill>
      <xdr:spPr>
        <a:xfrm>
          <a:off x="657225" y="194005200"/>
          <a:ext cx="1923810" cy="84761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931</xdr:row>
      <xdr:rowOff>200025</xdr:rowOff>
    </xdr:from>
    <xdr:to>
      <xdr:col>11</xdr:col>
      <xdr:colOff>323850</xdr:colOff>
      <xdr:row>936</xdr:row>
      <xdr:rowOff>166007</xdr:rowOff>
    </xdr:to>
    <xdr:pic>
      <xdr:nvPicPr>
        <xdr:cNvPr id="269" name="Grafik 268">
          <a:extLst>
            <a:ext uri="{FF2B5EF4-FFF2-40B4-BE49-F238E27FC236}">
              <a16:creationId xmlns:a16="http://schemas.microsoft.com/office/drawing/2014/main" id="{00000000-0008-0000-0A00-00000D010000}"/>
            </a:ext>
          </a:extLst>
        </xdr:cNvPr>
        <xdr:cNvPicPr>
          <a:picLocks noChangeAspect="1"/>
        </xdr:cNvPicPr>
      </xdr:nvPicPr>
      <xdr:blipFill>
        <a:blip xmlns:r="http://schemas.openxmlformats.org/officeDocument/2006/relationships" r:embed="rId85"/>
        <a:stretch>
          <a:fillRect/>
        </a:stretch>
      </xdr:blipFill>
      <xdr:spPr>
        <a:xfrm>
          <a:off x="647700" y="201758550"/>
          <a:ext cx="7372350" cy="106135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419100</xdr:colOff>
      <xdr:row>941</xdr:row>
      <xdr:rowOff>95250</xdr:rowOff>
    </xdr:from>
    <xdr:to>
      <xdr:col>11</xdr:col>
      <xdr:colOff>409575</xdr:colOff>
      <xdr:row>952</xdr:row>
      <xdr:rowOff>198968</xdr:rowOff>
    </xdr:to>
    <xdr:pic>
      <xdr:nvPicPr>
        <xdr:cNvPr id="271" name="Grafik 270">
          <a:extLst>
            <a:ext uri="{FF2B5EF4-FFF2-40B4-BE49-F238E27FC236}">
              <a16:creationId xmlns:a16="http://schemas.microsoft.com/office/drawing/2014/main" id="{00000000-0008-0000-0A00-00000F010000}"/>
            </a:ext>
          </a:extLst>
        </xdr:cNvPr>
        <xdr:cNvPicPr>
          <a:picLocks noChangeAspect="1"/>
        </xdr:cNvPicPr>
      </xdr:nvPicPr>
      <xdr:blipFill>
        <a:blip xmlns:r="http://schemas.openxmlformats.org/officeDocument/2006/relationships" r:embed="rId86"/>
        <a:stretch>
          <a:fillRect/>
        </a:stretch>
      </xdr:blipFill>
      <xdr:spPr>
        <a:xfrm>
          <a:off x="419100" y="203844525"/>
          <a:ext cx="7686675" cy="251354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1013</xdr:row>
      <xdr:rowOff>47625</xdr:rowOff>
    </xdr:from>
    <xdr:to>
      <xdr:col>3</xdr:col>
      <xdr:colOff>618840</xdr:colOff>
      <xdr:row>1023</xdr:row>
      <xdr:rowOff>114018</xdr:rowOff>
    </xdr:to>
    <xdr:pic>
      <xdr:nvPicPr>
        <xdr:cNvPr id="272" name="Grafik 271">
          <a:extLst>
            <a:ext uri="{FF2B5EF4-FFF2-40B4-BE49-F238E27FC236}">
              <a16:creationId xmlns:a16="http://schemas.microsoft.com/office/drawing/2014/main" id="{00000000-0008-0000-0A00-000010010000}"/>
            </a:ext>
          </a:extLst>
        </xdr:cNvPr>
        <xdr:cNvPicPr>
          <a:picLocks noChangeAspect="1"/>
        </xdr:cNvPicPr>
      </xdr:nvPicPr>
      <xdr:blipFill>
        <a:blip xmlns:r="http://schemas.openxmlformats.org/officeDocument/2006/relationships" r:embed="rId87"/>
        <a:stretch>
          <a:fillRect/>
        </a:stretch>
      </xdr:blipFill>
      <xdr:spPr>
        <a:xfrm>
          <a:off x="609600" y="219570300"/>
          <a:ext cx="2276190" cy="225714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1041</xdr:row>
      <xdr:rowOff>9525</xdr:rowOff>
    </xdr:from>
    <xdr:to>
      <xdr:col>11</xdr:col>
      <xdr:colOff>38100</xdr:colOff>
      <xdr:row>1045</xdr:row>
      <xdr:rowOff>123804</xdr:rowOff>
    </xdr:to>
    <xdr:pic>
      <xdr:nvPicPr>
        <xdr:cNvPr id="273" name="Grafik 272">
          <a:extLst>
            <a:ext uri="{FF2B5EF4-FFF2-40B4-BE49-F238E27FC236}">
              <a16:creationId xmlns:a16="http://schemas.microsoft.com/office/drawing/2014/main" id="{00000000-0008-0000-0A00-000011010000}"/>
            </a:ext>
          </a:extLst>
        </xdr:cNvPr>
        <xdr:cNvPicPr>
          <a:picLocks noChangeAspect="1"/>
        </xdr:cNvPicPr>
      </xdr:nvPicPr>
      <xdr:blipFill>
        <a:blip xmlns:r="http://schemas.openxmlformats.org/officeDocument/2006/relationships" r:embed="rId88"/>
        <a:stretch>
          <a:fillRect/>
        </a:stretch>
      </xdr:blipFill>
      <xdr:spPr>
        <a:xfrm>
          <a:off x="628650" y="225666300"/>
          <a:ext cx="7105650" cy="99057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57150</xdr:colOff>
      <xdr:row>1054</xdr:row>
      <xdr:rowOff>0</xdr:rowOff>
    </xdr:from>
    <xdr:to>
      <xdr:col>3</xdr:col>
      <xdr:colOff>579403</xdr:colOff>
      <xdr:row>1063</xdr:row>
      <xdr:rowOff>171450</xdr:rowOff>
    </xdr:to>
    <xdr:pic>
      <xdr:nvPicPr>
        <xdr:cNvPr id="274" name="Grafik 273">
          <a:extLst>
            <a:ext uri="{FF2B5EF4-FFF2-40B4-BE49-F238E27FC236}">
              <a16:creationId xmlns:a16="http://schemas.microsoft.com/office/drawing/2014/main" id="{00000000-0008-0000-0A00-000012010000}"/>
            </a:ext>
          </a:extLst>
        </xdr:cNvPr>
        <xdr:cNvPicPr>
          <a:picLocks noChangeAspect="1"/>
        </xdr:cNvPicPr>
      </xdr:nvPicPr>
      <xdr:blipFill>
        <a:blip xmlns:r="http://schemas.openxmlformats.org/officeDocument/2006/relationships" r:embed="rId89"/>
        <a:stretch>
          <a:fillRect/>
        </a:stretch>
      </xdr:blipFill>
      <xdr:spPr>
        <a:xfrm>
          <a:off x="666750" y="228504750"/>
          <a:ext cx="2179603" cy="21431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1123</xdr:row>
      <xdr:rowOff>85725</xdr:rowOff>
    </xdr:from>
    <xdr:to>
      <xdr:col>11</xdr:col>
      <xdr:colOff>375944</xdr:colOff>
      <xdr:row>1144</xdr:row>
      <xdr:rowOff>85725</xdr:rowOff>
    </xdr:to>
    <xdr:pic>
      <xdr:nvPicPr>
        <xdr:cNvPr id="236" name="Grafik 235">
          <a:extLst>
            <a:ext uri="{FF2B5EF4-FFF2-40B4-BE49-F238E27FC236}">
              <a16:creationId xmlns:a16="http://schemas.microsoft.com/office/drawing/2014/main" id="{00000000-0008-0000-0A00-0000EC000000}"/>
            </a:ext>
          </a:extLst>
        </xdr:cNvPr>
        <xdr:cNvPicPr>
          <a:picLocks noChangeAspect="1"/>
        </xdr:cNvPicPr>
      </xdr:nvPicPr>
      <xdr:blipFill>
        <a:blip xmlns:r="http://schemas.openxmlformats.org/officeDocument/2006/relationships" r:embed="rId90"/>
        <a:stretch>
          <a:fillRect/>
        </a:stretch>
      </xdr:blipFill>
      <xdr:spPr>
        <a:xfrm>
          <a:off x="628650" y="243830475"/>
          <a:ext cx="7443494" cy="46005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1148</xdr:row>
      <xdr:rowOff>9525</xdr:rowOff>
    </xdr:from>
    <xdr:to>
      <xdr:col>5</xdr:col>
      <xdr:colOff>628190</xdr:colOff>
      <xdr:row>1160</xdr:row>
      <xdr:rowOff>94911</xdr:rowOff>
    </xdr:to>
    <xdr:pic>
      <xdr:nvPicPr>
        <xdr:cNvPr id="238" name="Grafik 237">
          <a:extLst>
            <a:ext uri="{FF2B5EF4-FFF2-40B4-BE49-F238E27FC236}">
              <a16:creationId xmlns:a16="http://schemas.microsoft.com/office/drawing/2014/main" id="{00000000-0008-0000-0A00-0000EE000000}"/>
            </a:ext>
          </a:extLst>
        </xdr:cNvPr>
        <xdr:cNvPicPr>
          <a:picLocks noChangeAspect="1"/>
        </xdr:cNvPicPr>
      </xdr:nvPicPr>
      <xdr:blipFill>
        <a:blip xmlns:r="http://schemas.openxmlformats.org/officeDocument/2006/relationships" r:embed="rId91"/>
        <a:stretch>
          <a:fillRect/>
        </a:stretch>
      </xdr:blipFill>
      <xdr:spPr>
        <a:xfrm>
          <a:off x="647700" y="249231150"/>
          <a:ext cx="3676190" cy="271428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600075</xdr:colOff>
      <xdr:row>1183</xdr:row>
      <xdr:rowOff>0</xdr:rowOff>
    </xdr:from>
    <xdr:to>
      <xdr:col>11</xdr:col>
      <xdr:colOff>381000</xdr:colOff>
      <xdr:row>1194</xdr:row>
      <xdr:rowOff>187415</xdr:rowOff>
    </xdr:to>
    <xdr:pic>
      <xdr:nvPicPr>
        <xdr:cNvPr id="270" name="Grafik 269">
          <a:extLst>
            <a:ext uri="{FF2B5EF4-FFF2-40B4-BE49-F238E27FC236}">
              <a16:creationId xmlns:a16="http://schemas.microsoft.com/office/drawing/2014/main" id="{00000000-0008-0000-0A00-00000E010000}"/>
            </a:ext>
          </a:extLst>
        </xdr:cNvPr>
        <xdr:cNvPicPr>
          <a:picLocks noChangeAspect="1"/>
        </xdr:cNvPicPr>
      </xdr:nvPicPr>
      <xdr:blipFill>
        <a:blip xmlns:r="http://schemas.openxmlformats.org/officeDocument/2006/relationships" r:embed="rId92"/>
        <a:stretch>
          <a:fillRect/>
        </a:stretch>
      </xdr:blipFill>
      <xdr:spPr>
        <a:xfrm>
          <a:off x="600075" y="256889250"/>
          <a:ext cx="7477125" cy="259724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1199</xdr:row>
      <xdr:rowOff>57150</xdr:rowOff>
    </xdr:from>
    <xdr:to>
      <xdr:col>6</xdr:col>
      <xdr:colOff>94767</xdr:colOff>
      <xdr:row>1204</xdr:row>
      <xdr:rowOff>209394</xdr:rowOff>
    </xdr:to>
    <xdr:pic>
      <xdr:nvPicPr>
        <xdr:cNvPr id="275" name="Grafik 274">
          <a:extLst>
            <a:ext uri="{FF2B5EF4-FFF2-40B4-BE49-F238E27FC236}">
              <a16:creationId xmlns:a16="http://schemas.microsoft.com/office/drawing/2014/main" id="{00000000-0008-0000-0A00-000013010000}"/>
            </a:ext>
          </a:extLst>
        </xdr:cNvPr>
        <xdr:cNvPicPr>
          <a:picLocks noChangeAspect="1"/>
        </xdr:cNvPicPr>
      </xdr:nvPicPr>
      <xdr:blipFill>
        <a:blip xmlns:r="http://schemas.openxmlformats.org/officeDocument/2006/relationships" r:embed="rId93"/>
        <a:stretch>
          <a:fillRect/>
        </a:stretch>
      </xdr:blipFill>
      <xdr:spPr>
        <a:xfrm>
          <a:off x="638175" y="260451600"/>
          <a:ext cx="3866667" cy="124761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1208</xdr:row>
      <xdr:rowOff>57150</xdr:rowOff>
    </xdr:from>
    <xdr:to>
      <xdr:col>10</xdr:col>
      <xdr:colOff>495300</xdr:colOff>
      <xdr:row>1220</xdr:row>
      <xdr:rowOff>88993</xdr:rowOff>
    </xdr:to>
    <xdr:pic>
      <xdr:nvPicPr>
        <xdr:cNvPr id="276" name="Grafik 275">
          <a:extLst>
            <a:ext uri="{FF2B5EF4-FFF2-40B4-BE49-F238E27FC236}">
              <a16:creationId xmlns:a16="http://schemas.microsoft.com/office/drawing/2014/main" id="{00000000-0008-0000-0A00-000014010000}"/>
            </a:ext>
          </a:extLst>
        </xdr:cNvPr>
        <xdr:cNvPicPr>
          <a:picLocks noChangeAspect="1"/>
        </xdr:cNvPicPr>
      </xdr:nvPicPr>
      <xdr:blipFill>
        <a:blip xmlns:r="http://schemas.openxmlformats.org/officeDocument/2006/relationships" r:embed="rId94"/>
        <a:stretch>
          <a:fillRect/>
        </a:stretch>
      </xdr:blipFill>
      <xdr:spPr>
        <a:xfrm>
          <a:off x="638175" y="262423275"/>
          <a:ext cx="6943725" cy="266074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1270</xdr:row>
      <xdr:rowOff>9526</xdr:rowOff>
    </xdr:from>
    <xdr:to>
      <xdr:col>10</xdr:col>
      <xdr:colOff>571500</xdr:colOff>
      <xdr:row>1278</xdr:row>
      <xdr:rowOff>154574</xdr:rowOff>
    </xdr:to>
    <xdr:pic>
      <xdr:nvPicPr>
        <xdr:cNvPr id="277" name="Grafik 276">
          <a:extLst>
            <a:ext uri="{FF2B5EF4-FFF2-40B4-BE49-F238E27FC236}">
              <a16:creationId xmlns:a16="http://schemas.microsoft.com/office/drawing/2014/main" id="{00000000-0008-0000-0A00-000015010000}"/>
            </a:ext>
          </a:extLst>
        </xdr:cNvPr>
        <xdr:cNvPicPr>
          <a:picLocks noChangeAspect="1"/>
        </xdr:cNvPicPr>
      </xdr:nvPicPr>
      <xdr:blipFill>
        <a:blip xmlns:r="http://schemas.openxmlformats.org/officeDocument/2006/relationships" r:embed="rId95"/>
        <a:stretch>
          <a:fillRect/>
        </a:stretch>
      </xdr:blipFill>
      <xdr:spPr>
        <a:xfrm>
          <a:off x="638175" y="276082126"/>
          <a:ext cx="7019925" cy="1897648"/>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1282</xdr:row>
      <xdr:rowOff>0</xdr:rowOff>
    </xdr:from>
    <xdr:to>
      <xdr:col>5</xdr:col>
      <xdr:colOff>182063</xdr:colOff>
      <xdr:row>1291</xdr:row>
      <xdr:rowOff>95250</xdr:rowOff>
    </xdr:to>
    <xdr:pic>
      <xdr:nvPicPr>
        <xdr:cNvPr id="278" name="Grafik 277">
          <a:extLst>
            <a:ext uri="{FF2B5EF4-FFF2-40B4-BE49-F238E27FC236}">
              <a16:creationId xmlns:a16="http://schemas.microsoft.com/office/drawing/2014/main" id="{00000000-0008-0000-0A00-000016010000}"/>
            </a:ext>
          </a:extLst>
        </xdr:cNvPr>
        <xdr:cNvPicPr>
          <a:picLocks noChangeAspect="1"/>
        </xdr:cNvPicPr>
      </xdr:nvPicPr>
      <xdr:blipFill>
        <a:blip xmlns:r="http://schemas.openxmlformats.org/officeDocument/2006/relationships" r:embed="rId96"/>
        <a:stretch>
          <a:fillRect/>
        </a:stretch>
      </xdr:blipFill>
      <xdr:spPr>
        <a:xfrm>
          <a:off x="638175" y="278701500"/>
          <a:ext cx="3239588" cy="20669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9526</xdr:colOff>
      <xdr:row>1331</xdr:row>
      <xdr:rowOff>0</xdr:rowOff>
    </xdr:from>
    <xdr:to>
      <xdr:col>11</xdr:col>
      <xdr:colOff>276226</xdr:colOff>
      <xdr:row>1335</xdr:row>
      <xdr:rowOff>49189</xdr:rowOff>
    </xdr:to>
    <xdr:pic>
      <xdr:nvPicPr>
        <xdr:cNvPr id="279" name="Grafik 278">
          <a:extLst>
            <a:ext uri="{FF2B5EF4-FFF2-40B4-BE49-F238E27FC236}">
              <a16:creationId xmlns:a16="http://schemas.microsoft.com/office/drawing/2014/main" id="{00000000-0008-0000-0A00-000017010000}"/>
            </a:ext>
          </a:extLst>
        </xdr:cNvPr>
        <xdr:cNvPicPr>
          <a:picLocks noChangeAspect="1"/>
        </xdr:cNvPicPr>
      </xdr:nvPicPr>
      <xdr:blipFill>
        <a:blip xmlns:r="http://schemas.openxmlformats.org/officeDocument/2006/relationships" r:embed="rId97"/>
        <a:stretch>
          <a:fillRect/>
        </a:stretch>
      </xdr:blipFill>
      <xdr:spPr>
        <a:xfrm>
          <a:off x="619126" y="289236150"/>
          <a:ext cx="7353300" cy="92548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1336</xdr:row>
      <xdr:rowOff>209550</xdr:rowOff>
    </xdr:from>
    <xdr:to>
      <xdr:col>5</xdr:col>
      <xdr:colOff>98574</xdr:colOff>
      <xdr:row>1350</xdr:row>
      <xdr:rowOff>114300</xdr:rowOff>
    </xdr:to>
    <xdr:pic>
      <xdr:nvPicPr>
        <xdr:cNvPr id="280" name="Grafik 279">
          <a:extLst>
            <a:ext uri="{FF2B5EF4-FFF2-40B4-BE49-F238E27FC236}">
              <a16:creationId xmlns:a16="http://schemas.microsoft.com/office/drawing/2014/main" id="{00000000-0008-0000-0A00-000018010000}"/>
            </a:ext>
          </a:extLst>
        </xdr:cNvPr>
        <xdr:cNvPicPr>
          <a:picLocks noChangeAspect="1"/>
        </xdr:cNvPicPr>
      </xdr:nvPicPr>
      <xdr:blipFill>
        <a:blip xmlns:r="http://schemas.openxmlformats.org/officeDocument/2006/relationships" r:embed="rId98"/>
        <a:stretch>
          <a:fillRect/>
        </a:stretch>
      </xdr:blipFill>
      <xdr:spPr>
        <a:xfrm>
          <a:off x="638175" y="290541075"/>
          <a:ext cx="3156099" cy="29718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1352</xdr:row>
      <xdr:rowOff>190500</xdr:rowOff>
    </xdr:from>
    <xdr:to>
      <xdr:col>5</xdr:col>
      <xdr:colOff>161925</xdr:colOff>
      <xdr:row>1361</xdr:row>
      <xdr:rowOff>158940</xdr:rowOff>
    </xdr:to>
    <xdr:pic>
      <xdr:nvPicPr>
        <xdr:cNvPr id="281" name="Grafik 280">
          <a:extLst>
            <a:ext uri="{FF2B5EF4-FFF2-40B4-BE49-F238E27FC236}">
              <a16:creationId xmlns:a16="http://schemas.microsoft.com/office/drawing/2014/main" id="{00000000-0008-0000-0A00-000019010000}"/>
            </a:ext>
          </a:extLst>
        </xdr:cNvPr>
        <xdr:cNvPicPr>
          <a:picLocks noChangeAspect="1"/>
        </xdr:cNvPicPr>
      </xdr:nvPicPr>
      <xdr:blipFill>
        <a:blip xmlns:r="http://schemas.openxmlformats.org/officeDocument/2006/relationships" r:embed="rId99"/>
        <a:stretch>
          <a:fillRect/>
        </a:stretch>
      </xdr:blipFill>
      <xdr:spPr>
        <a:xfrm>
          <a:off x="619125" y="294027225"/>
          <a:ext cx="3238500" cy="194011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1363</xdr:row>
      <xdr:rowOff>209550</xdr:rowOff>
    </xdr:from>
    <xdr:to>
      <xdr:col>4</xdr:col>
      <xdr:colOff>666750</xdr:colOff>
      <xdr:row>1370</xdr:row>
      <xdr:rowOff>193139</xdr:rowOff>
    </xdr:to>
    <xdr:pic>
      <xdr:nvPicPr>
        <xdr:cNvPr id="282" name="Grafik 281">
          <a:extLst>
            <a:ext uri="{FF2B5EF4-FFF2-40B4-BE49-F238E27FC236}">
              <a16:creationId xmlns:a16="http://schemas.microsoft.com/office/drawing/2014/main" id="{00000000-0008-0000-0A00-00001A010000}"/>
            </a:ext>
          </a:extLst>
        </xdr:cNvPr>
        <xdr:cNvPicPr>
          <a:picLocks noChangeAspect="1"/>
        </xdr:cNvPicPr>
      </xdr:nvPicPr>
      <xdr:blipFill>
        <a:blip xmlns:r="http://schemas.openxmlformats.org/officeDocument/2006/relationships" r:embed="rId100"/>
        <a:stretch>
          <a:fillRect/>
        </a:stretch>
      </xdr:blipFill>
      <xdr:spPr>
        <a:xfrm>
          <a:off x="628650" y="296456100"/>
          <a:ext cx="3019425" cy="151711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1372</xdr:row>
      <xdr:rowOff>47626</xdr:rowOff>
    </xdr:from>
    <xdr:to>
      <xdr:col>6</xdr:col>
      <xdr:colOff>333375</xdr:colOff>
      <xdr:row>1378</xdr:row>
      <xdr:rowOff>61164</xdr:rowOff>
    </xdr:to>
    <xdr:pic>
      <xdr:nvPicPr>
        <xdr:cNvPr id="283" name="Grafik 282">
          <a:extLst>
            <a:ext uri="{FF2B5EF4-FFF2-40B4-BE49-F238E27FC236}">
              <a16:creationId xmlns:a16="http://schemas.microsoft.com/office/drawing/2014/main" id="{00000000-0008-0000-0A00-00001B010000}"/>
            </a:ext>
          </a:extLst>
        </xdr:cNvPr>
        <xdr:cNvPicPr>
          <a:picLocks noChangeAspect="1"/>
        </xdr:cNvPicPr>
      </xdr:nvPicPr>
      <xdr:blipFill>
        <a:blip xmlns:r="http://schemas.openxmlformats.org/officeDocument/2006/relationships" r:embed="rId101"/>
        <a:stretch>
          <a:fillRect/>
        </a:stretch>
      </xdr:blipFill>
      <xdr:spPr>
        <a:xfrm>
          <a:off x="628650" y="298265851"/>
          <a:ext cx="4114800" cy="1327988"/>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7</xdr:col>
      <xdr:colOff>466411</xdr:colOff>
      <xdr:row>1371</xdr:row>
      <xdr:rowOff>142876</xdr:rowOff>
    </xdr:from>
    <xdr:to>
      <xdr:col>10</xdr:col>
      <xdr:colOff>609599</xdr:colOff>
      <xdr:row>1378</xdr:row>
      <xdr:rowOff>209551</xdr:rowOff>
    </xdr:to>
    <xdr:pic>
      <xdr:nvPicPr>
        <xdr:cNvPr id="285" name="Grafik 284">
          <a:extLst>
            <a:ext uri="{FF2B5EF4-FFF2-40B4-BE49-F238E27FC236}">
              <a16:creationId xmlns:a16="http://schemas.microsoft.com/office/drawing/2014/main" id="{00000000-0008-0000-0A00-00001D010000}"/>
            </a:ext>
          </a:extLst>
        </xdr:cNvPr>
        <xdr:cNvPicPr>
          <a:picLocks noChangeAspect="1"/>
        </xdr:cNvPicPr>
      </xdr:nvPicPr>
      <xdr:blipFill>
        <a:blip xmlns:r="http://schemas.openxmlformats.org/officeDocument/2006/relationships" r:embed="rId102"/>
        <a:stretch>
          <a:fillRect/>
        </a:stretch>
      </xdr:blipFill>
      <xdr:spPr>
        <a:xfrm>
          <a:off x="5486086" y="298142026"/>
          <a:ext cx="2210113" cy="16002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1383</xdr:row>
      <xdr:rowOff>0</xdr:rowOff>
    </xdr:from>
    <xdr:to>
      <xdr:col>11</xdr:col>
      <xdr:colOff>23261</xdr:colOff>
      <xdr:row>1387</xdr:row>
      <xdr:rowOff>19050</xdr:rowOff>
    </xdr:to>
    <xdr:pic>
      <xdr:nvPicPr>
        <xdr:cNvPr id="286" name="Grafik 285">
          <a:extLst>
            <a:ext uri="{FF2B5EF4-FFF2-40B4-BE49-F238E27FC236}">
              <a16:creationId xmlns:a16="http://schemas.microsoft.com/office/drawing/2014/main" id="{00000000-0008-0000-0A00-00001E010000}"/>
            </a:ext>
          </a:extLst>
        </xdr:cNvPr>
        <xdr:cNvPicPr>
          <a:picLocks noChangeAspect="1"/>
        </xdr:cNvPicPr>
      </xdr:nvPicPr>
      <xdr:blipFill>
        <a:blip xmlns:r="http://schemas.openxmlformats.org/officeDocument/2006/relationships" r:embed="rId103"/>
        <a:stretch>
          <a:fillRect/>
        </a:stretch>
      </xdr:blipFill>
      <xdr:spPr>
        <a:xfrm>
          <a:off x="619125" y="300628050"/>
          <a:ext cx="7100336" cy="8953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28574</xdr:colOff>
      <xdr:row>1389</xdr:row>
      <xdr:rowOff>9525</xdr:rowOff>
    </xdr:from>
    <xdr:to>
      <xdr:col>5</xdr:col>
      <xdr:colOff>604999</xdr:colOff>
      <xdr:row>1393</xdr:row>
      <xdr:rowOff>161925</xdr:rowOff>
    </xdr:to>
    <xdr:pic>
      <xdr:nvPicPr>
        <xdr:cNvPr id="287" name="Grafik 286">
          <a:extLst>
            <a:ext uri="{FF2B5EF4-FFF2-40B4-BE49-F238E27FC236}">
              <a16:creationId xmlns:a16="http://schemas.microsoft.com/office/drawing/2014/main" id="{00000000-0008-0000-0A00-00001F010000}"/>
            </a:ext>
          </a:extLst>
        </xdr:cNvPr>
        <xdr:cNvPicPr>
          <a:picLocks noChangeAspect="1"/>
        </xdr:cNvPicPr>
      </xdr:nvPicPr>
      <xdr:blipFill>
        <a:blip xmlns:r="http://schemas.openxmlformats.org/officeDocument/2006/relationships" r:embed="rId104"/>
        <a:stretch>
          <a:fillRect/>
        </a:stretch>
      </xdr:blipFill>
      <xdr:spPr>
        <a:xfrm>
          <a:off x="638174" y="301952025"/>
          <a:ext cx="3662525" cy="10287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1397</xdr:row>
      <xdr:rowOff>47625</xdr:rowOff>
    </xdr:from>
    <xdr:to>
      <xdr:col>10</xdr:col>
      <xdr:colOff>457200</xdr:colOff>
      <xdr:row>1409</xdr:row>
      <xdr:rowOff>81165</xdr:rowOff>
    </xdr:to>
    <xdr:pic>
      <xdr:nvPicPr>
        <xdr:cNvPr id="288" name="Grafik 287">
          <a:extLst>
            <a:ext uri="{FF2B5EF4-FFF2-40B4-BE49-F238E27FC236}">
              <a16:creationId xmlns:a16="http://schemas.microsoft.com/office/drawing/2014/main" id="{00000000-0008-0000-0A00-000020010000}"/>
            </a:ext>
          </a:extLst>
        </xdr:cNvPr>
        <xdr:cNvPicPr>
          <a:picLocks noChangeAspect="1"/>
        </xdr:cNvPicPr>
      </xdr:nvPicPr>
      <xdr:blipFill>
        <a:blip xmlns:r="http://schemas.openxmlformats.org/officeDocument/2006/relationships" r:embed="rId105"/>
        <a:stretch>
          <a:fillRect/>
        </a:stretch>
      </xdr:blipFill>
      <xdr:spPr>
        <a:xfrm>
          <a:off x="628650" y="303742725"/>
          <a:ext cx="6915150" cy="266244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333375</xdr:colOff>
      <xdr:row>1117</xdr:row>
      <xdr:rowOff>95250</xdr:rowOff>
    </xdr:from>
    <xdr:to>
      <xdr:col>2</xdr:col>
      <xdr:colOff>133351</xdr:colOff>
      <xdr:row>1119</xdr:row>
      <xdr:rowOff>190500</xdr:rowOff>
    </xdr:to>
    <xdr:sp macro="" textlink="">
      <xdr:nvSpPr>
        <xdr:cNvPr id="3" name="Pfeil nach rechts 2">
          <a:hlinkClick xmlns:r="http://schemas.openxmlformats.org/officeDocument/2006/relationships" r:id="rId1" tooltip="Lektion 9: Tabellen"/>
          <a:extLst>
            <a:ext uri="{FF2B5EF4-FFF2-40B4-BE49-F238E27FC236}">
              <a16:creationId xmlns:a16="http://schemas.microsoft.com/office/drawing/2014/main" id="{00000000-0008-0000-0B00-000003000000}"/>
            </a:ext>
          </a:extLst>
        </xdr:cNvPr>
        <xdr:cNvSpPr/>
      </xdr:nvSpPr>
      <xdr:spPr>
        <a:xfrm flipH="1">
          <a:off x="333375" y="141439061"/>
          <a:ext cx="1404489" cy="52657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Vorige</a:t>
          </a:r>
          <a:r>
            <a:rPr lang="de-DE" sz="1100" baseline="0"/>
            <a:t> Lektion</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155</xdr:row>
          <xdr:rowOff>9525</xdr:rowOff>
        </xdr:from>
        <xdr:to>
          <xdr:col>3</xdr:col>
          <xdr:colOff>104775</xdr:colOff>
          <xdr:row>155</xdr:row>
          <xdr:rowOff>228600</xdr:rowOff>
        </xdr:to>
        <xdr:sp macro="" textlink="">
          <xdr:nvSpPr>
            <xdr:cNvPr id="54273" name="Check Box 1" hidden="1">
              <a:extLst>
                <a:ext uri="{63B3BB69-23CF-44E3-9099-C40C66FF867C}">
                  <a14:compatExt spid="_x0000_s54273"/>
                </a:ext>
                <a:ext uri="{FF2B5EF4-FFF2-40B4-BE49-F238E27FC236}">
                  <a16:creationId xmlns:a16="http://schemas.microsoft.com/office/drawing/2014/main" id="{00000000-0008-0000-0B00-000001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246</xdr:row>
          <xdr:rowOff>9525</xdr:rowOff>
        </xdr:from>
        <xdr:to>
          <xdr:col>3</xdr:col>
          <xdr:colOff>104775</xdr:colOff>
          <xdr:row>246</xdr:row>
          <xdr:rowOff>228600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B00-000002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382</xdr:row>
          <xdr:rowOff>9525</xdr:rowOff>
        </xdr:from>
        <xdr:to>
          <xdr:col>3</xdr:col>
          <xdr:colOff>104775</xdr:colOff>
          <xdr:row>382</xdr:row>
          <xdr:rowOff>228600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B00-000003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603</xdr:row>
          <xdr:rowOff>9525</xdr:rowOff>
        </xdr:from>
        <xdr:to>
          <xdr:col>3</xdr:col>
          <xdr:colOff>104775</xdr:colOff>
          <xdr:row>603</xdr:row>
          <xdr:rowOff>228600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B00-000004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732</xdr:row>
          <xdr:rowOff>9525</xdr:rowOff>
        </xdr:from>
        <xdr:to>
          <xdr:col>3</xdr:col>
          <xdr:colOff>104775</xdr:colOff>
          <xdr:row>732</xdr:row>
          <xdr:rowOff>228600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B00-000005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787</xdr:row>
          <xdr:rowOff>9525</xdr:rowOff>
        </xdr:from>
        <xdr:to>
          <xdr:col>3</xdr:col>
          <xdr:colOff>114300</xdr:colOff>
          <xdr:row>787</xdr:row>
          <xdr:rowOff>228600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B00-000006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849</xdr:row>
          <xdr:rowOff>9525</xdr:rowOff>
        </xdr:from>
        <xdr:to>
          <xdr:col>3</xdr:col>
          <xdr:colOff>114300</xdr:colOff>
          <xdr:row>849</xdr:row>
          <xdr:rowOff>228600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B00-000007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900</xdr:row>
          <xdr:rowOff>9525</xdr:rowOff>
        </xdr:from>
        <xdr:to>
          <xdr:col>3</xdr:col>
          <xdr:colOff>114300</xdr:colOff>
          <xdr:row>900</xdr:row>
          <xdr:rowOff>228600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B00-000008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1003</xdr:row>
          <xdr:rowOff>9525</xdr:rowOff>
        </xdr:from>
        <xdr:to>
          <xdr:col>3</xdr:col>
          <xdr:colOff>114300</xdr:colOff>
          <xdr:row>1003</xdr:row>
          <xdr:rowOff>228600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B00-000009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1113</xdr:row>
          <xdr:rowOff>9525</xdr:rowOff>
        </xdr:from>
        <xdr:to>
          <xdr:col>3</xdr:col>
          <xdr:colOff>114300</xdr:colOff>
          <xdr:row>1113</xdr:row>
          <xdr:rowOff>228600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B00-00000AD40000}"/>
                </a:ext>
              </a:extLst>
            </xdr:cNvPr>
            <xdr:cNvSpPr/>
          </xdr:nvSpPr>
          <xdr:spPr bwMode="auto">
            <a:xfrm>
              <a:off x="0" y="0"/>
              <a:ext cx="0" cy="0"/>
            </a:xfrm>
            <a:prstGeom prst="rect">
              <a:avLst/>
            </a:prstGeom>
            <a:solidFill>
              <a:srgbClr val="F7F5E7"/>
            </a:solidFill>
            <a:ln w="9525">
              <a:solidFill>
                <a:srgbClr val="007373"/>
              </a:solidFill>
              <a:miter lim="800000"/>
              <a:headEnd/>
              <a:tailEnd/>
            </a:ln>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Erledigt</a:t>
              </a:r>
            </a:p>
          </xdr:txBody>
        </xdr:sp>
        <xdr:clientData/>
      </xdr:twoCellAnchor>
    </mc:Choice>
    <mc:Fallback/>
  </mc:AlternateContent>
  <xdr:twoCellAnchor>
    <xdr:from>
      <xdr:col>0</xdr:col>
      <xdr:colOff>76200</xdr:colOff>
      <xdr:row>137</xdr:row>
      <xdr:rowOff>19049</xdr:rowOff>
    </xdr:from>
    <xdr:to>
      <xdr:col>0</xdr:col>
      <xdr:colOff>561975</xdr:colOff>
      <xdr:row>139</xdr:row>
      <xdr:rowOff>76198</xdr:rowOff>
    </xdr:to>
    <xdr:sp macro="" textlink="">
      <xdr:nvSpPr>
        <xdr:cNvPr id="14" name="Nach rechts gekrümmter Pfeil 13">
          <a:extLst>
            <a:ext uri="{FF2B5EF4-FFF2-40B4-BE49-F238E27FC236}">
              <a16:creationId xmlns:a16="http://schemas.microsoft.com/office/drawing/2014/main" id="{00000000-0008-0000-0B00-00000E000000}"/>
            </a:ext>
          </a:extLst>
        </xdr:cNvPr>
        <xdr:cNvSpPr/>
      </xdr:nvSpPr>
      <xdr:spPr>
        <a:xfrm>
          <a:off x="76200" y="14701207"/>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353</xdr:row>
      <xdr:rowOff>19049</xdr:rowOff>
    </xdr:from>
    <xdr:to>
      <xdr:col>0</xdr:col>
      <xdr:colOff>561975</xdr:colOff>
      <xdr:row>355</xdr:row>
      <xdr:rowOff>0</xdr:rowOff>
    </xdr:to>
    <xdr:sp macro="" textlink="">
      <xdr:nvSpPr>
        <xdr:cNvPr id="16" name="Nach rechts gekrümmter Pfeil 15">
          <a:extLst>
            <a:ext uri="{FF2B5EF4-FFF2-40B4-BE49-F238E27FC236}">
              <a16:creationId xmlns:a16="http://schemas.microsoft.com/office/drawing/2014/main" id="{00000000-0008-0000-0B00-000010000000}"/>
            </a:ext>
          </a:extLst>
        </xdr:cNvPr>
        <xdr:cNvSpPr/>
      </xdr:nvSpPr>
      <xdr:spPr>
        <a:xfrm>
          <a:off x="76200" y="61715170"/>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579</xdr:row>
      <xdr:rowOff>19049</xdr:rowOff>
    </xdr:from>
    <xdr:to>
      <xdr:col>0</xdr:col>
      <xdr:colOff>561975</xdr:colOff>
      <xdr:row>581</xdr:row>
      <xdr:rowOff>76198</xdr:rowOff>
    </xdr:to>
    <xdr:sp macro="" textlink="">
      <xdr:nvSpPr>
        <xdr:cNvPr id="17" name="Nach rechts gekrümmter Pfeil 16">
          <a:extLst>
            <a:ext uri="{FF2B5EF4-FFF2-40B4-BE49-F238E27FC236}">
              <a16:creationId xmlns:a16="http://schemas.microsoft.com/office/drawing/2014/main" id="{00000000-0008-0000-0B00-000011000000}"/>
            </a:ext>
          </a:extLst>
        </xdr:cNvPr>
        <xdr:cNvSpPr/>
      </xdr:nvSpPr>
      <xdr:spPr>
        <a:xfrm>
          <a:off x="76200" y="76078151"/>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708</xdr:row>
      <xdr:rowOff>19049</xdr:rowOff>
    </xdr:from>
    <xdr:to>
      <xdr:col>0</xdr:col>
      <xdr:colOff>561975</xdr:colOff>
      <xdr:row>710</xdr:row>
      <xdr:rowOff>0</xdr:rowOff>
    </xdr:to>
    <xdr:sp macro="" textlink="">
      <xdr:nvSpPr>
        <xdr:cNvPr id="18" name="Nach rechts gekrümmter Pfeil 17">
          <a:extLst>
            <a:ext uri="{FF2B5EF4-FFF2-40B4-BE49-F238E27FC236}">
              <a16:creationId xmlns:a16="http://schemas.microsoft.com/office/drawing/2014/main" id="{00000000-0008-0000-0B00-000012000000}"/>
            </a:ext>
          </a:extLst>
        </xdr:cNvPr>
        <xdr:cNvSpPr/>
      </xdr:nvSpPr>
      <xdr:spPr>
        <a:xfrm>
          <a:off x="76200" y="86774906"/>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766</xdr:row>
      <xdr:rowOff>19049</xdr:rowOff>
    </xdr:from>
    <xdr:to>
      <xdr:col>0</xdr:col>
      <xdr:colOff>561975</xdr:colOff>
      <xdr:row>768</xdr:row>
      <xdr:rowOff>0</xdr:rowOff>
    </xdr:to>
    <xdr:sp macro="" textlink="">
      <xdr:nvSpPr>
        <xdr:cNvPr id="19" name="Nach rechts gekrümmter Pfeil 18">
          <a:extLst>
            <a:ext uri="{FF2B5EF4-FFF2-40B4-BE49-F238E27FC236}">
              <a16:creationId xmlns:a16="http://schemas.microsoft.com/office/drawing/2014/main" id="{00000000-0008-0000-0B00-000013000000}"/>
            </a:ext>
          </a:extLst>
        </xdr:cNvPr>
        <xdr:cNvSpPr/>
      </xdr:nvSpPr>
      <xdr:spPr>
        <a:xfrm>
          <a:off x="76200" y="9553071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832</xdr:row>
      <xdr:rowOff>19049</xdr:rowOff>
    </xdr:from>
    <xdr:to>
      <xdr:col>0</xdr:col>
      <xdr:colOff>561975</xdr:colOff>
      <xdr:row>834</xdr:row>
      <xdr:rowOff>0</xdr:rowOff>
    </xdr:to>
    <xdr:sp macro="" textlink="">
      <xdr:nvSpPr>
        <xdr:cNvPr id="20" name="Nach rechts gekrümmter Pfeil 19">
          <a:extLst>
            <a:ext uri="{FF2B5EF4-FFF2-40B4-BE49-F238E27FC236}">
              <a16:creationId xmlns:a16="http://schemas.microsoft.com/office/drawing/2014/main" id="{00000000-0008-0000-0B00-000014000000}"/>
            </a:ext>
          </a:extLst>
        </xdr:cNvPr>
        <xdr:cNvSpPr/>
      </xdr:nvSpPr>
      <xdr:spPr>
        <a:xfrm>
          <a:off x="76200" y="109462377"/>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879</xdr:row>
      <xdr:rowOff>19049</xdr:rowOff>
    </xdr:from>
    <xdr:to>
      <xdr:col>0</xdr:col>
      <xdr:colOff>561975</xdr:colOff>
      <xdr:row>881</xdr:row>
      <xdr:rowOff>0</xdr:rowOff>
    </xdr:to>
    <xdr:sp macro="" textlink="">
      <xdr:nvSpPr>
        <xdr:cNvPr id="21" name="Nach rechts gekrümmter Pfeil 20">
          <a:extLst>
            <a:ext uri="{FF2B5EF4-FFF2-40B4-BE49-F238E27FC236}">
              <a16:creationId xmlns:a16="http://schemas.microsoft.com/office/drawing/2014/main" id="{00000000-0008-0000-0B00-000015000000}"/>
            </a:ext>
          </a:extLst>
        </xdr:cNvPr>
        <xdr:cNvSpPr/>
      </xdr:nvSpPr>
      <xdr:spPr>
        <a:xfrm>
          <a:off x="76200" y="120374792"/>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977</xdr:row>
      <xdr:rowOff>19049</xdr:rowOff>
    </xdr:from>
    <xdr:to>
      <xdr:col>0</xdr:col>
      <xdr:colOff>561975</xdr:colOff>
      <xdr:row>979</xdr:row>
      <xdr:rowOff>0</xdr:rowOff>
    </xdr:to>
    <xdr:sp macro="" textlink="">
      <xdr:nvSpPr>
        <xdr:cNvPr id="22" name="Nach rechts gekrümmter Pfeil 21">
          <a:extLst>
            <a:ext uri="{FF2B5EF4-FFF2-40B4-BE49-F238E27FC236}">
              <a16:creationId xmlns:a16="http://schemas.microsoft.com/office/drawing/2014/main" id="{00000000-0008-0000-0B00-000016000000}"/>
            </a:ext>
          </a:extLst>
        </xdr:cNvPr>
        <xdr:cNvSpPr/>
      </xdr:nvSpPr>
      <xdr:spPr>
        <a:xfrm>
          <a:off x="76200" y="128483623"/>
          <a:ext cx="485775" cy="412271"/>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0</xdr:col>
      <xdr:colOff>76200</xdr:colOff>
      <xdr:row>1092</xdr:row>
      <xdr:rowOff>19049</xdr:rowOff>
    </xdr:from>
    <xdr:to>
      <xdr:col>0</xdr:col>
      <xdr:colOff>561975</xdr:colOff>
      <xdr:row>1094</xdr:row>
      <xdr:rowOff>0</xdr:rowOff>
    </xdr:to>
    <xdr:sp macro="" textlink="">
      <xdr:nvSpPr>
        <xdr:cNvPr id="23" name="Nach rechts gekrümmter Pfeil 22">
          <a:extLst>
            <a:ext uri="{FF2B5EF4-FFF2-40B4-BE49-F238E27FC236}">
              <a16:creationId xmlns:a16="http://schemas.microsoft.com/office/drawing/2014/main" id="{00000000-0008-0000-0B00-000017000000}"/>
            </a:ext>
          </a:extLst>
        </xdr:cNvPr>
        <xdr:cNvSpPr/>
      </xdr:nvSpPr>
      <xdr:spPr>
        <a:xfrm>
          <a:off x="76200" y="137455094"/>
          <a:ext cx="485775" cy="412272"/>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725</xdr:row>
          <xdr:rowOff>180975</xdr:rowOff>
        </xdr:from>
        <xdr:to>
          <xdr:col>5</xdr:col>
          <xdr:colOff>685800</xdr:colOff>
          <xdr:row>727</xdr:row>
          <xdr:rowOff>0</xdr:rowOff>
        </xdr:to>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B00-00000C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726</xdr:row>
          <xdr:rowOff>200025</xdr:rowOff>
        </xdr:from>
        <xdr:to>
          <xdr:col>5</xdr:col>
          <xdr:colOff>685800</xdr:colOff>
          <xdr:row>728</xdr:row>
          <xdr:rowOff>19050</xdr:rowOff>
        </xdr:to>
        <xdr:sp macro="" textlink="">
          <xdr:nvSpPr>
            <xdr:cNvPr id="54285" name="Group Box 13" hidden="1">
              <a:extLst>
                <a:ext uri="{63B3BB69-23CF-44E3-9099-C40C66FF867C}">
                  <a14:compatExt spid="_x0000_s54285"/>
                </a:ext>
                <a:ext uri="{FF2B5EF4-FFF2-40B4-BE49-F238E27FC236}">
                  <a16:creationId xmlns:a16="http://schemas.microsoft.com/office/drawing/2014/main" id="{00000000-0008-0000-0B00-00000D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727</xdr:row>
          <xdr:rowOff>0</xdr:rowOff>
        </xdr:from>
        <xdr:to>
          <xdr:col>5</xdr:col>
          <xdr:colOff>685800</xdr:colOff>
          <xdr:row>728</xdr:row>
          <xdr:rowOff>38100</xdr:rowOff>
        </xdr:to>
        <xdr:sp macro="" textlink="">
          <xdr:nvSpPr>
            <xdr:cNvPr id="54286" name="Group Box 14" hidden="1">
              <a:extLst>
                <a:ext uri="{63B3BB69-23CF-44E3-9099-C40C66FF867C}">
                  <a14:compatExt spid="_x0000_s54286"/>
                </a:ext>
                <a:ext uri="{FF2B5EF4-FFF2-40B4-BE49-F238E27FC236}">
                  <a16:creationId xmlns:a16="http://schemas.microsoft.com/office/drawing/2014/main" id="{00000000-0008-0000-0B00-00000E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785</xdr:row>
          <xdr:rowOff>0</xdr:rowOff>
        </xdr:from>
        <xdr:to>
          <xdr:col>6</xdr:col>
          <xdr:colOff>0</xdr:colOff>
          <xdr:row>786</xdr:row>
          <xdr:rowOff>28575</xdr:rowOff>
        </xdr:to>
        <xdr:sp macro="" textlink="">
          <xdr:nvSpPr>
            <xdr:cNvPr id="54287" name="Group Box 15" hidden="1">
              <a:extLst>
                <a:ext uri="{63B3BB69-23CF-44E3-9099-C40C66FF867C}">
                  <a14:compatExt spid="_x0000_s54287"/>
                </a:ext>
                <a:ext uri="{FF2B5EF4-FFF2-40B4-BE49-F238E27FC236}">
                  <a16:creationId xmlns:a16="http://schemas.microsoft.com/office/drawing/2014/main" id="{00000000-0008-0000-0B00-00000F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785</xdr:row>
          <xdr:rowOff>0</xdr:rowOff>
        </xdr:from>
        <xdr:to>
          <xdr:col>6</xdr:col>
          <xdr:colOff>9525</xdr:colOff>
          <xdr:row>786</xdr:row>
          <xdr:rowOff>47625</xdr:rowOff>
        </xdr:to>
        <xdr:sp macro="" textlink="">
          <xdr:nvSpPr>
            <xdr:cNvPr id="54288" name="Group Box 16" hidden="1">
              <a:extLst>
                <a:ext uri="{63B3BB69-23CF-44E3-9099-C40C66FF867C}">
                  <a14:compatExt spid="_x0000_s54288"/>
                </a:ext>
                <a:ext uri="{FF2B5EF4-FFF2-40B4-BE49-F238E27FC236}">
                  <a16:creationId xmlns:a16="http://schemas.microsoft.com/office/drawing/2014/main" id="{00000000-0008-0000-0B00-000010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785</xdr:row>
          <xdr:rowOff>0</xdr:rowOff>
        </xdr:from>
        <xdr:to>
          <xdr:col>6</xdr:col>
          <xdr:colOff>0</xdr:colOff>
          <xdr:row>786</xdr:row>
          <xdr:rowOff>76200</xdr:rowOff>
        </xdr:to>
        <xdr:sp macro="" textlink="">
          <xdr:nvSpPr>
            <xdr:cNvPr id="54289" name="Group Box 17" hidden="1">
              <a:extLst>
                <a:ext uri="{63B3BB69-23CF-44E3-9099-C40C66FF867C}">
                  <a14:compatExt spid="_x0000_s54289"/>
                </a:ext>
                <a:ext uri="{FF2B5EF4-FFF2-40B4-BE49-F238E27FC236}">
                  <a16:creationId xmlns:a16="http://schemas.microsoft.com/office/drawing/2014/main" id="{00000000-0008-0000-0B00-000011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898</xdr:row>
          <xdr:rowOff>0</xdr:rowOff>
        </xdr:from>
        <xdr:to>
          <xdr:col>6</xdr:col>
          <xdr:colOff>0</xdr:colOff>
          <xdr:row>899</xdr:row>
          <xdr:rowOff>28575</xdr:rowOff>
        </xdr:to>
        <xdr:sp macro="" textlink="">
          <xdr:nvSpPr>
            <xdr:cNvPr id="54290" name="Group Box 18" hidden="1">
              <a:extLst>
                <a:ext uri="{63B3BB69-23CF-44E3-9099-C40C66FF867C}">
                  <a14:compatExt spid="_x0000_s54290"/>
                </a:ext>
                <a:ext uri="{FF2B5EF4-FFF2-40B4-BE49-F238E27FC236}">
                  <a16:creationId xmlns:a16="http://schemas.microsoft.com/office/drawing/2014/main" id="{00000000-0008-0000-0B00-000012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898</xdr:row>
          <xdr:rowOff>0</xdr:rowOff>
        </xdr:from>
        <xdr:to>
          <xdr:col>6</xdr:col>
          <xdr:colOff>9525</xdr:colOff>
          <xdr:row>899</xdr:row>
          <xdr:rowOff>47625</xdr:rowOff>
        </xdr:to>
        <xdr:sp macro="" textlink="">
          <xdr:nvSpPr>
            <xdr:cNvPr id="54291" name="Group Box 19" hidden="1">
              <a:extLst>
                <a:ext uri="{63B3BB69-23CF-44E3-9099-C40C66FF867C}">
                  <a14:compatExt spid="_x0000_s54291"/>
                </a:ext>
                <a:ext uri="{FF2B5EF4-FFF2-40B4-BE49-F238E27FC236}">
                  <a16:creationId xmlns:a16="http://schemas.microsoft.com/office/drawing/2014/main" id="{00000000-0008-0000-0B00-000013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898</xdr:row>
          <xdr:rowOff>0</xdr:rowOff>
        </xdr:from>
        <xdr:to>
          <xdr:col>6</xdr:col>
          <xdr:colOff>0</xdr:colOff>
          <xdr:row>899</xdr:row>
          <xdr:rowOff>76200</xdr:rowOff>
        </xdr:to>
        <xdr:sp macro="" textlink="">
          <xdr:nvSpPr>
            <xdr:cNvPr id="54292" name="Group Box 20" hidden="1">
              <a:extLst>
                <a:ext uri="{63B3BB69-23CF-44E3-9099-C40C66FF867C}">
                  <a14:compatExt spid="_x0000_s54292"/>
                </a:ext>
                <a:ext uri="{FF2B5EF4-FFF2-40B4-BE49-F238E27FC236}">
                  <a16:creationId xmlns:a16="http://schemas.microsoft.com/office/drawing/2014/main" id="{00000000-0008-0000-0B00-000014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94891</xdr:colOff>
      <xdr:row>898</xdr:row>
      <xdr:rowOff>0</xdr:rowOff>
    </xdr:from>
    <xdr:to>
      <xdr:col>6</xdr:col>
      <xdr:colOff>719</xdr:colOff>
      <xdr:row>899</xdr:row>
      <xdr:rowOff>25881</xdr:rowOff>
    </xdr:to>
    <xdr:sp macro="" textlink="">
      <xdr:nvSpPr>
        <xdr:cNvPr id="34" name="Group Box 100" hidden="1">
          <a:extLst>
            <a:ext uri="{63B3BB69-23CF-44E3-9099-C40C66FF867C}">
              <a14:compatExt xmlns:a14="http://schemas.microsoft.com/office/drawing/2010/main" spid="_x0000_s10340"/>
            </a:ext>
            <a:ext uri="{FF2B5EF4-FFF2-40B4-BE49-F238E27FC236}">
              <a16:creationId xmlns:a16="http://schemas.microsoft.com/office/drawing/2014/main" id="{00000000-0008-0000-0B00-000022000000}"/>
            </a:ext>
          </a:extLst>
        </xdr:cNvPr>
        <xdr:cNvSpPr/>
      </xdr:nvSpPr>
      <xdr:spPr>
        <a:xfrm>
          <a:off x="3183148" y="121390913"/>
          <a:ext cx="1371599" cy="241541"/>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898</xdr:row>
          <xdr:rowOff>0</xdr:rowOff>
        </xdr:from>
        <xdr:to>
          <xdr:col>6</xdr:col>
          <xdr:colOff>0</xdr:colOff>
          <xdr:row>899</xdr:row>
          <xdr:rowOff>28575</xdr:rowOff>
        </xdr:to>
        <xdr:sp macro="" textlink="">
          <xdr:nvSpPr>
            <xdr:cNvPr id="54293" name="Group Box 21" hidden="1">
              <a:extLst>
                <a:ext uri="{63B3BB69-23CF-44E3-9099-C40C66FF867C}">
                  <a14:compatExt spid="_x0000_s54293"/>
                </a:ext>
                <a:ext uri="{FF2B5EF4-FFF2-40B4-BE49-F238E27FC236}">
                  <a16:creationId xmlns:a16="http://schemas.microsoft.com/office/drawing/2014/main" id="{00000000-0008-0000-0B00-000015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86264</xdr:colOff>
      <xdr:row>898</xdr:row>
      <xdr:rowOff>0</xdr:rowOff>
    </xdr:from>
    <xdr:to>
      <xdr:col>6</xdr:col>
      <xdr:colOff>1617</xdr:colOff>
      <xdr:row>899</xdr:row>
      <xdr:rowOff>155274</xdr:rowOff>
    </xdr:to>
    <xdr:sp macro="" textlink="">
      <xdr:nvSpPr>
        <xdr:cNvPr id="36" name="Group Box 107" hidden="1">
          <a:extLst>
            <a:ext uri="{63B3BB69-23CF-44E3-9099-C40C66FF867C}">
              <a14:compatExt xmlns:a14="http://schemas.microsoft.com/office/drawing/2010/main" spid="_x0000_s10347"/>
            </a:ext>
            <a:ext uri="{FF2B5EF4-FFF2-40B4-BE49-F238E27FC236}">
              <a16:creationId xmlns:a16="http://schemas.microsoft.com/office/drawing/2014/main" id="{00000000-0008-0000-0B00-000024000000}"/>
            </a:ext>
          </a:extLst>
        </xdr:cNvPr>
        <xdr:cNvSpPr/>
      </xdr:nvSpPr>
      <xdr:spPr>
        <a:xfrm>
          <a:off x="3174521" y="121882621"/>
          <a:ext cx="1371599" cy="370934"/>
        </a:xfrm>
        <a:prstGeom prst="rect">
          <a:avLst/>
        </a:prstGeom>
      </xdr:spPr>
    </xdr:sp>
    <xdr:clientData/>
  </xdr:twoCellAnchor>
  <xdr:twoCellAnchor editAs="oneCell">
    <xdr:from>
      <xdr:col>0</xdr:col>
      <xdr:colOff>621101</xdr:colOff>
      <xdr:row>117</xdr:row>
      <xdr:rowOff>43131</xdr:rowOff>
    </xdr:from>
    <xdr:to>
      <xdr:col>10</xdr:col>
      <xdr:colOff>46101</xdr:colOff>
      <xdr:row>134</xdr:row>
      <xdr:rowOff>146647</xdr:rowOff>
    </xdr:to>
    <xdr:pic>
      <xdr:nvPicPr>
        <xdr:cNvPr id="6" name="Grafik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621101" y="15587931"/>
          <a:ext cx="6515913" cy="376974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3</xdr:col>
      <xdr:colOff>77638</xdr:colOff>
      <xdr:row>143</xdr:row>
      <xdr:rowOff>181155</xdr:rowOff>
    </xdr:from>
    <xdr:to>
      <xdr:col>10</xdr:col>
      <xdr:colOff>34506</xdr:colOff>
      <xdr:row>152</xdr:row>
      <xdr:rowOff>51759</xdr:rowOff>
    </xdr:to>
    <xdr:graphicFrame macro="">
      <xdr:nvGraphicFramePr>
        <xdr:cNvPr id="8" name="Diagramm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90</xdr:row>
      <xdr:rowOff>19049</xdr:rowOff>
    </xdr:from>
    <xdr:to>
      <xdr:col>0</xdr:col>
      <xdr:colOff>561975</xdr:colOff>
      <xdr:row>92</xdr:row>
      <xdr:rowOff>76198</xdr:rowOff>
    </xdr:to>
    <xdr:sp macro="" textlink="">
      <xdr:nvSpPr>
        <xdr:cNvPr id="41" name="Nach rechts gekrümmter Pfeil 40">
          <a:extLst>
            <a:ext uri="{FF2B5EF4-FFF2-40B4-BE49-F238E27FC236}">
              <a16:creationId xmlns:a16="http://schemas.microsoft.com/office/drawing/2014/main" id="{00000000-0008-0000-0B00-000029000000}"/>
            </a:ext>
          </a:extLst>
        </xdr:cNvPr>
        <xdr:cNvSpPr/>
      </xdr:nvSpPr>
      <xdr:spPr>
        <a:xfrm>
          <a:off x="76200" y="28934792"/>
          <a:ext cx="485775" cy="488470"/>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oneCell">
    <xdr:from>
      <xdr:col>1</xdr:col>
      <xdr:colOff>43133</xdr:colOff>
      <xdr:row>167</xdr:row>
      <xdr:rowOff>86264</xdr:rowOff>
    </xdr:from>
    <xdr:to>
      <xdr:col>7</xdr:col>
      <xdr:colOff>541649</xdr:colOff>
      <xdr:row>181</xdr:row>
      <xdr:rowOff>77638</xdr:rowOff>
    </xdr:to>
    <xdr:pic>
      <xdr:nvPicPr>
        <xdr:cNvPr id="13" name="Grafik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4"/>
        <a:stretch>
          <a:fillRect/>
        </a:stretch>
      </xdr:blipFill>
      <xdr:spPr>
        <a:xfrm>
          <a:off x="672861" y="33297962"/>
          <a:ext cx="5070516" cy="301061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213</xdr:row>
      <xdr:rowOff>69012</xdr:rowOff>
    </xdr:from>
    <xdr:to>
      <xdr:col>10</xdr:col>
      <xdr:colOff>327677</xdr:colOff>
      <xdr:row>222</xdr:row>
      <xdr:rowOff>212010</xdr:rowOff>
    </xdr:to>
    <xdr:pic>
      <xdr:nvPicPr>
        <xdr:cNvPr id="52" name="Grafik 51">
          <a:extLst>
            <a:ext uri="{FF2B5EF4-FFF2-40B4-BE49-F238E27FC236}">
              <a16:creationId xmlns:a16="http://schemas.microsoft.com/office/drawing/2014/main" id="{00000000-0008-0000-0B00-000034000000}"/>
            </a:ext>
          </a:extLst>
        </xdr:cNvPr>
        <xdr:cNvPicPr>
          <a:picLocks noChangeAspect="1"/>
        </xdr:cNvPicPr>
      </xdr:nvPicPr>
      <xdr:blipFill>
        <a:blip xmlns:r="http://schemas.openxmlformats.org/officeDocument/2006/relationships" r:embed="rId5"/>
        <a:stretch>
          <a:fillRect/>
        </a:stretch>
      </xdr:blipFill>
      <xdr:spPr>
        <a:xfrm>
          <a:off x="629728" y="43201087"/>
          <a:ext cx="6788862" cy="2083942"/>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76200</xdr:colOff>
      <xdr:row>226</xdr:row>
      <xdr:rowOff>19049</xdr:rowOff>
    </xdr:from>
    <xdr:to>
      <xdr:col>0</xdr:col>
      <xdr:colOff>561975</xdr:colOff>
      <xdr:row>228</xdr:row>
      <xdr:rowOff>76198</xdr:rowOff>
    </xdr:to>
    <xdr:sp macro="" textlink="">
      <xdr:nvSpPr>
        <xdr:cNvPr id="53" name="Nach rechts gekrümmter Pfeil 52">
          <a:extLst>
            <a:ext uri="{FF2B5EF4-FFF2-40B4-BE49-F238E27FC236}">
              <a16:creationId xmlns:a16="http://schemas.microsoft.com/office/drawing/2014/main" id="{00000000-0008-0000-0B00-000035000000}"/>
            </a:ext>
          </a:extLst>
        </xdr:cNvPr>
        <xdr:cNvSpPr/>
      </xdr:nvSpPr>
      <xdr:spPr>
        <a:xfrm>
          <a:off x="76200" y="26467638"/>
          <a:ext cx="485775" cy="488469"/>
        </a:xfrm>
        <a:prstGeom prst="curvedRightArrow">
          <a:avLst/>
        </a:prstGeom>
        <a:solidFill>
          <a:srgbClr val="FFC000"/>
        </a:solidFill>
        <a:ln>
          <a:solidFill>
            <a:srgbClr val="B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2</xdr:col>
      <xdr:colOff>86264</xdr:colOff>
      <xdr:row>234</xdr:row>
      <xdr:rowOff>77638</xdr:rowOff>
    </xdr:from>
    <xdr:to>
      <xdr:col>8</xdr:col>
      <xdr:colOff>560716</xdr:colOff>
      <xdr:row>242</xdr:row>
      <xdr:rowOff>163902</xdr:rowOff>
    </xdr:to>
    <xdr:graphicFrame macro="">
      <xdr:nvGraphicFramePr>
        <xdr:cNvPr id="54" name="Diagramm 53">
          <a:extLst>
            <a:ext uri="{FF2B5EF4-FFF2-40B4-BE49-F238E27FC236}">
              <a16:creationId xmlns:a16="http://schemas.microsoft.com/office/drawing/2014/main" id="{00000000-0008-0000-0B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34506</xdr:colOff>
      <xdr:row>259</xdr:row>
      <xdr:rowOff>189782</xdr:rowOff>
    </xdr:from>
    <xdr:to>
      <xdr:col>7</xdr:col>
      <xdr:colOff>605361</xdr:colOff>
      <xdr:row>265</xdr:row>
      <xdr:rowOff>143439</xdr:rowOff>
    </xdr:to>
    <xdr:pic>
      <xdr:nvPicPr>
        <xdr:cNvPr id="24" name="Grafik 23">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7"/>
        <a:stretch>
          <a:fillRect/>
        </a:stretch>
      </xdr:blipFill>
      <xdr:spPr>
        <a:xfrm>
          <a:off x="664234" y="54070371"/>
          <a:ext cx="5161905" cy="1247619"/>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232914</xdr:colOff>
      <xdr:row>270</xdr:row>
      <xdr:rowOff>112143</xdr:rowOff>
    </xdr:from>
    <xdr:to>
      <xdr:col>3</xdr:col>
      <xdr:colOff>491706</xdr:colOff>
      <xdr:row>273</xdr:row>
      <xdr:rowOff>82490</xdr:rowOff>
    </xdr:to>
    <xdr:pic>
      <xdr:nvPicPr>
        <xdr:cNvPr id="26" name="Grafik 25">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8"/>
        <a:stretch>
          <a:fillRect/>
        </a:stretch>
      </xdr:blipFill>
      <xdr:spPr>
        <a:xfrm>
          <a:off x="862642" y="55933675"/>
          <a:ext cx="1975449" cy="61732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715994</xdr:colOff>
      <xdr:row>270</xdr:row>
      <xdr:rowOff>112144</xdr:rowOff>
    </xdr:from>
    <xdr:to>
      <xdr:col>7</xdr:col>
      <xdr:colOff>147027</xdr:colOff>
      <xdr:row>273</xdr:row>
      <xdr:rowOff>77638</xdr:rowOff>
    </xdr:to>
    <xdr:pic>
      <xdr:nvPicPr>
        <xdr:cNvPr id="27" name="Grafik 26">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9"/>
        <a:stretch>
          <a:fillRect/>
        </a:stretch>
      </xdr:blipFill>
      <xdr:spPr>
        <a:xfrm>
          <a:off x="3804251" y="55933676"/>
          <a:ext cx="1544504" cy="61247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4</xdr:col>
      <xdr:colOff>77637</xdr:colOff>
      <xdr:row>271</xdr:row>
      <xdr:rowOff>189782</xdr:rowOff>
    </xdr:from>
    <xdr:to>
      <xdr:col>4</xdr:col>
      <xdr:colOff>439947</xdr:colOff>
      <xdr:row>273</xdr:row>
      <xdr:rowOff>8627</xdr:rowOff>
    </xdr:to>
    <xdr:sp macro="" textlink="">
      <xdr:nvSpPr>
        <xdr:cNvPr id="28" name="Pfeil nach rechts 27">
          <a:extLst>
            <a:ext uri="{FF2B5EF4-FFF2-40B4-BE49-F238E27FC236}">
              <a16:creationId xmlns:a16="http://schemas.microsoft.com/office/drawing/2014/main" id="{00000000-0008-0000-0B00-00001C000000}"/>
            </a:ext>
          </a:extLst>
        </xdr:cNvPr>
        <xdr:cNvSpPr/>
      </xdr:nvSpPr>
      <xdr:spPr>
        <a:xfrm>
          <a:off x="3165894" y="56226974"/>
          <a:ext cx="362310" cy="25016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xdr:col>
      <xdr:colOff>17253</xdr:colOff>
      <xdr:row>276</xdr:row>
      <xdr:rowOff>1</xdr:rowOff>
    </xdr:from>
    <xdr:to>
      <xdr:col>4</xdr:col>
      <xdr:colOff>552090</xdr:colOff>
      <xdr:row>286</xdr:row>
      <xdr:rowOff>122523</xdr:rowOff>
    </xdr:to>
    <xdr:pic>
      <xdr:nvPicPr>
        <xdr:cNvPr id="29" name="Grafik 28">
          <a:extLst>
            <a:ext uri="{FF2B5EF4-FFF2-40B4-BE49-F238E27FC236}">
              <a16:creationId xmlns:a16="http://schemas.microsoft.com/office/drawing/2014/main" id="{00000000-0008-0000-0B00-00001D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a:ext>
          </a:extLst>
        </a:blip>
        <a:srcRect/>
        <a:stretch/>
      </xdr:blipFill>
      <xdr:spPr>
        <a:xfrm>
          <a:off x="646981" y="57115495"/>
          <a:ext cx="2993366" cy="227912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6</xdr:col>
      <xdr:colOff>34504</xdr:colOff>
      <xdr:row>276</xdr:row>
      <xdr:rowOff>51758</xdr:rowOff>
    </xdr:from>
    <xdr:to>
      <xdr:col>11</xdr:col>
      <xdr:colOff>69011</xdr:colOff>
      <xdr:row>286</xdr:row>
      <xdr:rowOff>119360</xdr:rowOff>
    </xdr:to>
    <xdr:pic>
      <xdr:nvPicPr>
        <xdr:cNvPr id="30" name="Grafik 29">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11"/>
        <a:stretch>
          <a:fillRect/>
        </a:stretch>
      </xdr:blipFill>
      <xdr:spPr>
        <a:xfrm>
          <a:off x="4606504" y="57167252"/>
          <a:ext cx="3183149" cy="222420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5</xdr:col>
      <xdr:colOff>94890</xdr:colOff>
      <xdr:row>280</xdr:row>
      <xdr:rowOff>198407</xdr:rowOff>
    </xdr:from>
    <xdr:to>
      <xdr:col>5</xdr:col>
      <xdr:colOff>457200</xdr:colOff>
      <xdr:row>282</xdr:row>
      <xdr:rowOff>17252</xdr:rowOff>
    </xdr:to>
    <xdr:sp macro="" textlink="">
      <xdr:nvSpPr>
        <xdr:cNvPr id="62" name="Pfeil nach rechts 61">
          <a:extLst>
            <a:ext uri="{FF2B5EF4-FFF2-40B4-BE49-F238E27FC236}">
              <a16:creationId xmlns:a16="http://schemas.microsoft.com/office/drawing/2014/main" id="{00000000-0008-0000-0B00-00003E000000}"/>
            </a:ext>
          </a:extLst>
        </xdr:cNvPr>
        <xdr:cNvSpPr/>
      </xdr:nvSpPr>
      <xdr:spPr>
        <a:xfrm>
          <a:off x="3925018" y="58176543"/>
          <a:ext cx="362310" cy="25016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xdr:col>
      <xdr:colOff>741871</xdr:colOff>
      <xdr:row>360</xdr:row>
      <xdr:rowOff>172528</xdr:rowOff>
    </xdr:from>
    <xdr:to>
      <xdr:col>9</xdr:col>
      <xdr:colOff>474451</xdr:colOff>
      <xdr:row>371</xdr:row>
      <xdr:rowOff>60384</xdr:rowOff>
    </xdr:to>
    <xdr:graphicFrame macro="">
      <xdr:nvGraphicFramePr>
        <xdr:cNvPr id="71" name="Diagramm 70">
          <a:extLst>
            <a:ext uri="{FF2B5EF4-FFF2-40B4-BE49-F238E27FC236}">
              <a16:creationId xmlns:a16="http://schemas.microsoft.com/office/drawing/2014/main" id="{00000000-0008-0000-0B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219075</xdr:colOff>
          <xdr:row>372</xdr:row>
          <xdr:rowOff>19050</xdr:rowOff>
        </xdr:from>
        <xdr:to>
          <xdr:col>6</xdr:col>
          <xdr:colOff>495300</xdr:colOff>
          <xdr:row>373</xdr:row>
          <xdr:rowOff>28575</xdr:rowOff>
        </xdr:to>
        <xdr:sp macro="" textlink="">
          <xdr:nvSpPr>
            <xdr:cNvPr id="54294" name="Check Box 22" hidden="1">
              <a:extLst>
                <a:ext uri="{63B3BB69-23CF-44E3-9099-C40C66FF867C}">
                  <a14:compatExt spid="_x0000_s54294"/>
                </a:ext>
                <a:ext uri="{FF2B5EF4-FFF2-40B4-BE49-F238E27FC236}">
                  <a16:creationId xmlns:a16="http://schemas.microsoft.com/office/drawing/2014/main" id="{00000000-0008-0000-0B00-00001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17252</xdr:colOff>
      <xdr:row>453</xdr:row>
      <xdr:rowOff>43132</xdr:rowOff>
    </xdr:from>
    <xdr:to>
      <xdr:col>11</xdr:col>
      <xdr:colOff>211242</xdr:colOff>
      <xdr:row>463</xdr:row>
      <xdr:rowOff>172529</xdr:rowOff>
    </xdr:to>
    <xdr:pic>
      <xdr:nvPicPr>
        <xdr:cNvPr id="10" name="Grafik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13"/>
        <a:stretch>
          <a:fillRect/>
        </a:stretch>
      </xdr:blipFill>
      <xdr:spPr>
        <a:xfrm>
          <a:off x="646980" y="95244249"/>
          <a:ext cx="7284904" cy="228600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43132</xdr:colOff>
      <xdr:row>467</xdr:row>
      <xdr:rowOff>43132</xdr:rowOff>
    </xdr:from>
    <xdr:to>
      <xdr:col>11</xdr:col>
      <xdr:colOff>220652</xdr:colOff>
      <xdr:row>478</xdr:row>
      <xdr:rowOff>155276</xdr:rowOff>
    </xdr:to>
    <xdr:pic>
      <xdr:nvPicPr>
        <xdr:cNvPr id="11" name="Grafik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14"/>
        <a:stretch>
          <a:fillRect/>
        </a:stretch>
      </xdr:blipFill>
      <xdr:spPr>
        <a:xfrm>
          <a:off x="672860" y="98263494"/>
          <a:ext cx="7268434" cy="248440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34506</xdr:colOff>
      <xdr:row>480</xdr:row>
      <xdr:rowOff>34505</xdr:rowOff>
    </xdr:from>
    <xdr:to>
      <xdr:col>11</xdr:col>
      <xdr:colOff>231646</xdr:colOff>
      <xdr:row>491</xdr:row>
      <xdr:rowOff>146648</xdr:rowOff>
    </xdr:to>
    <xdr:pic>
      <xdr:nvPicPr>
        <xdr:cNvPr id="12" name="Grafik 11">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15"/>
        <a:stretch>
          <a:fillRect/>
        </a:stretch>
      </xdr:blipFill>
      <xdr:spPr>
        <a:xfrm>
          <a:off x="664234" y="101058452"/>
          <a:ext cx="7288054" cy="248440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17253</xdr:colOff>
      <xdr:row>497</xdr:row>
      <xdr:rowOff>25880</xdr:rowOff>
    </xdr:from>
    <xdr:to>
      <xdr:col>11</xdr:col>
      <xdr:colOff>215660</xdr:colOff>
      <xdr:row>508</xdr:row>
      <xdr:rowOff>117903</xdr:rowOff>
    </xdr:to>
    <xdr:pic>
      <xdr:nvPicPr>
        <xdr:cNvPr id="15" name="Grafik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6"/>
        <a:stretch>
          <a:fillRect/>
        </a:stretch>
      </xdr:blipFill>
      <xdr:spPr>
        <a:xfrm>
          <a:off x="646981" y="104716054"/>
          <a:ext cx="7289321" cy="246428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8628</xdr:colOff>
      <xdr:row>510</xdr:row>
      <xdr:rowOff>43132</xdr:rowOff>
    </xdr:from>
    <xdr:to>
      <xdr:col>11</xdr:col>
      <xdr:colOff>224288</xdr:colOff>
      <xdr:row>515</xdr:row>
      <xdr:rowOff>197770</xdr:rowOff>
    </xdr:to>
    <xdr:pic>
      <xdr:nvPicPr>
        <xdr:cNvPr id="25" name="Grafik 24">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17"/>
        <a:stretch>
          <a:fillRect/>
        </a:stretch>
      </xdr:blipFill>
      <xdr:spPr>
        <a:xfrm>
          <a:off x="638356" y="107536890"/>
          <a:ext cx="7306574" cy="123294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17253</xdr:colOff>
      <xdr:row>520</xdr:row>
      <xdr:rowOff>207035</xdr:rowOff>
    </xdr:from>
    <xdr:to>
      <xdr:col>11</xdr:col>
      <xdr:colOff>254870</xdr:colOff>
      <xdr:row>530</xdr:row>
      <xdr:rowOff>129397</xdr:rowOff>
    </xdr:to>
    <xdr:pic>
      <xdr:nvPicPr>
        <xdr:cNvPr id="32" name="Grafik 31">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18"/>
        <a:stretch>
          <a:fillRect/>
        </a:stretch>
      </xdr:blipFill>
      <xdr:spPr>
        <a:xfrm>
          <a:off x="646981" y="109857397"/>
          <a:ext cx="7328531" cy="2078966"/>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25881</xdr:colOff>
      <xdr:row>534</xdr:row>
      <xdr:rowOff>30779</xdr:rowOff>
    </xdr:from>
    <xdr:to>
      <xdr:col>11</xdr:col>
      <xdr:colOff>258792</xdr:colOff>
      <xdr:row>550</xdr:row>
      <xdr:rowOff>110353</xdr:rowOff>
    </xdr:to>
    <xdr:pic>
      <xdr:nvPicPr>
        <xdr:cNvPr id="40" name="Grafik 39">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19"/>
        <a:stretch>
          <a:fillRect/>
        </a:stretch>
      </xdr:blipFill>
      <xdr:spPr>
        <a:xfrm>
          <a:off x="655609" y="112269066"/>
          <a:ext cx="7323825" cy="353014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25880</xdr:colOff>
      <xdr:row>558</xdr:row>
      <xdr:rowOff>77638</xdr:rowOff>
    </xdr:from>
    <xdr:to>
      <xdr:col>11</xdr:col>
      <xdr:colOff>291894</xdr:colOff>
      <xdr:row>576</xdr:row>
      <xdr:rowOff>205451</xdr:rowOff>
    </xdr:to>
    <xdr:pic>
      <xdr:nvPicPr>
        <xdr:cNvPr id="42" name="Grafik 41">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20"/>
        <a:stretch>
          <a:fillRect/>
        </a:stretch>
      </xdr:blipFill>
      <xdr:spPr>
        <a:xfrm>
          <a:off x="655608" y="117491774"/>
          <a:ext cx="7356928" cy="4009700"/>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1</xdr:col>
      <xdr:colOff>776376</xdr:colOff>
      <xdr:row>583</xdr:row>
      <xdr:rowOff>38817</xdr:rowOff>
    </xdr:from>
    <xdr:to>
      <xdr:col>9</xdr:col>
      <xdr:colOff>138021</xdr:colOff>
      <xdr:row>594</xdr:row>
      <xdr:rowOff>43132</xdr:rowOff>
    </xdr:to>
    <xdr:graphicFrame macro="">
      <xdr:nvGraphicFramePr>
        <xdr:cNvPr id="43" name="Diagramm 42">
          <a:extLst>
            <a:ext uri="{FF2B5EF4-FFF2-40B4-BE49-F238E27FC236}">
              <a16:creationId xmlns:a16="http://schemas.microsoft.com/office/drawing/2014/main" id="{00000000-0008-0000-0B00-00002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209550</xdr:colOff>
          <xdr:row>595</xdr:row>
          <xdr:rowOff>19050</xdr:rowOff>
        </xdr:from>
        <xdr:to>
          <xdr:col>6</xdr:col>
          <xdr:colOff>485775</xdr:colOff>
          <xdr:row>596</xdr:row>
          <xdr:rowOff>28575</xdr:rowOff>
        </xdr:to>
        <xdr:sp macro="" textlink="">
          <xdr:nvSpPr>
            <xdr:cNvPr id="54295" name="Check Box 23" hidden="1">
              <a:extLst>
                <a:ext uri="{63B3BB69-23CF-44E3-9099-C40C66FF867C}">
                  <a14:compatExt spid="_x0000_s54295"/>
                </a:ext>
                <a:ext uri="{FF2B5EF4-FFF2-40B4-BE49-F238E27FC236}">
                  <a16:creationId xmlns:a16="http://schemas.microsoft.com/office/drawing/2014/main" id="{00000000-0008-0000-0B00-00001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698738</xdr:colOff>
      <xdr:row>712</xdr:row>
      <xdr:rowOff>107829</xdr:rowOff>
    </xdr:from>
    <xdr:to>
      <xdr:col>9</xdr:col>
      <xdr:colOff>60383</xdr:colOff>
      <xdr:row>723</xdr:row>
      <xdr:rowOff>112144</xdr:rowOff>
    </xdr:to>
    <xdr:graphicFrame macro="">
      <xdr:nvGraphicFramePr>
        <xdr:cNvPr id="81" name="Diagramm 80">
          <a:extLst>
            <a:ext uri="{FF2B5EF4-FFF2-40B4-BE49-F238E27FC236}">
              <a16:creationId xmlns:a16="http://schemas.microsoft.com/office/drawing/2014/main" id="{00000000-0008-0000-0B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200025</xdr:colOff>
          <xdr:row>724</xdr:row>
          <xdr:rowOff>19050</xdr:rowOff>
        </xdr:from>
        <xdr:to>
          <xdr:col>6</xdr:col>
          <xdr:colOff>476250</xdr:colOff>
          <xdr:row>725</xdr:row>
          <xdr:rowOff>28575</xdr:rowOff>
        </xdr:to>
        <xdr:sp macro="" textlink="">
          <xdr:nvSpPr>
            <xdr:cNvPr id="54297" name="Check Box 25" hidden="1">
              <a:extLst>
                <a:ext uri="{63B3BB69-23CF-44E3-9099-C40C66FF867C}">
                  <a14:compatExt spid="_x0000_s54297"/>
                </a:ext>
                <a:ext uri="{FF2B5EF4-FFF2-40B4-BE49-F238E27FC236}">
                  <a16:creationId xmlns:a16="http://schemas.microsoft.com/office/drawing/2014/main" id="{00000000-0008-0000-0B00-000019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782</xdr:row>
          <xdr:rowOff>180975</xdr:rowOff>
        </xdr:from>
        <xdr:to>
          <xdr:col>5</xdr:col>
          <xdr:colOff>685800</xdr:colOff>
          <xdr:row>784</xdr:row>
          <xdr:rowOff>0</xdr:rowOff>
        </xdr:to>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B00-00001A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783</xdr:row>
          <xdr:rowOff>200025</xdr:rowOff>
        </xdr:from>
        <xdr:to>
          <xdr:col>5</xdr:col>
          <xdr:colOff>685800</xdr:colOff>
          <xdr:row>785</xdr:row>
          <xdr:rowOff>19050</xdr:rowOff>
        </xdr:to>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B00-00001B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784</xdr:row>
          <xdr:rowOff>0</xdr:rowOff>
        </xdr:from>
        <xdr:to>
          <xdr:col>5</xdr:col>
          <xdr:colOff>685800</xdr:colOff>
          <xdr:row>785</xdr:row>
          <xdr:rowOff>38100</xdr:rowOff>
        </xdr:to>
        <xdr:sp macro="" textlink="">
          <xdr:nvSpPr>
            <xdr:cNvPr id="54300" name="Group Box 28" hidden="1">
              <a:extLst>
                <a:ext uri="{63B3BB69-23CF-44E3-9099-C40C66FF867C}">
                  <a14:compatExt spid="_x0000_s54300"/>
                </a:ext>
                <a:ext uri="{FF2B5EF4-FFF2-40B4-BE49-F238E27FC236}">
                  <a16:creationId xmlns:a16="http://schemas.microsoft.com/office/drawing/2014/main" id="{00000000-0008-0000-0B00-00001C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698739</xdr:colOff>
      <xdr:row>769</xdr:row>
      <xdr:rowOff>90575</xdr:rowOff>
    </xdr:from>
    <xdr:to>
      <xdr:col>9</xdr:col>
      <xdr:colOff>60384</xdr:colOff>
      <xdr:row>780</xdr:row>
      <xdr:rowOff>94890</xdr:rowOff>
    </xdr:to>
    <xdr:graphicFrame macro="">
      <xdr:nvGraphicFramePr>
        <xdr:cNvPr id="87" name="Diagramm 86">
          <a:extLst>
            <a:ext uri="{FF2B5EF4-FFF2-40B4-BE49-F238E27FC236}">
              <a16:creationId xmlns:a16="http://schemas.microsoft.com/office/drawing/2014/main" id="{00000000-0008-0000-0B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161925</xdr:colOff>
          <xdr:row>781</xdr:row>
          <xdr:rowOff>19050</xdr:rowOff>
        </xdr:from>
        <xdr:to>
          <xdr:col>6</xdr:col>
          <xdr:colOff>438150</xdr:colOff>
          <xdr:row>782</xdr:row>
          <xdr:rowOff>28575</xdr:rowOff>
        </xdr:to>
        <xdr:sp macro="" textlink="">
          <xdr:nvSpPr>
            <xdr:cNvPr id="54301" name="Check Box 29" hidden="1">
              <a:extLst>
                <a:ext uri="{63B3BB69-23CF-44E3-9099-C40C66FF867C}">
                  <a14:compatExt spid="_x0000_s54301"/>
                </a:ext>
                <a:ext uri="{FF2B5EF4-FFF2-40B4-BE49-F238E27FC236}">
                  <a16:creationId xmlns:a16="http://schemas.microsoft.com/office/drawing/2014/main" id="{00000000-0008-0000-0B00-00001D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846</xdr:row>
          <xdr:rowOff>0</xdr:rowOff>
        </xdr:from>
        <xdr:to>
          <xdr:col>5</xdr:col>
          <xdr:colOff>685800</xdr:colOff>
          <xdr:row>847</xdr:row>
          <xdr:rowOff>38100</xdr:rowOff>
        </xdr:to>
        <xdr:sp macro="" textlink="">
          <xdr:nvSpPr>
            <xdr:cNvPr id="54302" name="Group Box 30" hidden="1">
              <a:extLst>
                <a:ext uri="{63B3BB69-23CF-44E3-9099-C40C66FF867C}">
                  <a14:compatExt spid="_x0000_s54302"/>
                </a:ext>
                <a:ext uri="{FF2B5EF4-FFF2-40B4-BE49-F238E27FC236}">
                  <a16:creationId xmlns:a16="http://schemas.microsoft.com/office/drawing/2014/main" id="{00000000-0008-0000-0B00-00001E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846</xdr:row>
          <xdr:rowOff>0</xdr:rowOff>
        </xdr:from>
        <xdr:to>
          <xdr:col>5</xdr:col>
          <xdr:colOff>685800</xdr:colOff>
          <xdr:row>847</xdr:row>
          <xdr:rowOff>38100</xdr:rowOff>
        </xdr:to>
        <xdr:sp macro="" textlink="">
          <xdr:nvSpPr>
            <xdr:cNvPr id="54303" name="Group Box 31" hidden="1">
              <a:extLst>
                <a:ext uri="{63B3BB69-23CF-44E3-9099-C40C66FF867C}">
                  <a14:compatExt spid="_x0000_s54303"/>
                </a:ext>
                <a:ext uri="{FF2B5EF4-FFF2-40B4-BE49-F238E27FC236}">
                  <a16:creationId xmlns:a16="http://schemas.microsoft.com/office/drawing/2014/main" id="{00000000-0008-0000-0B00-00001F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846</xdr:row>
          <xdr:rowOff>0</xdr:rowOff>
        </xdr:from>
        <xdr:to>
          <xdr:col>5</xdr:col>
          <xdr:colOff>685800</xdr:colOff>
          <xdr:row>847</xdr:row>
          <xdr:rowOff>38100</xdr:rowOff>
        </xdr:to>
        <xdr:sp macro="" textlink="">
          <xdr:nvSpPr>
            <xdr:cNvPr id="54304" name="Group Box 32" hidden="1">
              <a:extLst>
                <a:ext uri="{63B3BB69-23CF-44E3-9099-C40C66FF867C}">
                  <a14:compatExt spid="_x0000_s54304"/>
                </a:ext>
                <a:ext uri="{FF2B5EF4-FFF2-40B4-BE49-F238E27FC236}">
                  <a16:creationId xmlns:a16="http://schemas.microsoft.com/office/drawing/2014/main" id="{00000000-0008-0000-0B00-000020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698738</xdr:colOff>
      <xdr:row>835</xdr:row>
      <xdr:rowOff>21564</xdr:rowOff>
    </xdr:from>
    <xdr:to>
      <xdr:col>9</xdr:col>
      <xdr:colOff>60383</xdr:colOff>
      <xdr:row>845</xdr:row>
      <xdr:rowOff>198408</xdr:rowOff>
    </xdr:to>
    <xdr:graphicFrame macro="">
      <xdr:nvGraphicFramePr>
        <xdr:cNvPr id="93" name="Diagramm 92">
          <a:extLst>
            <a:ext uri="{FF2B5EF4-FFF2-40B4-BE49-F238E27FC236}">
              <a16:creationId xmlns:a16="http://schemas.microsoft.com/office/drawing/2014/main" id="{00000000-0008-0000-0B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161925</xdr:colOff>
          <xdr:row>895</xdr:row>
          <xdr:rowOff>180975</xdr:rowOff>
        </xdr:from>
        <xdr:to>
          <xdr:col>5</xdr:col>
          <xdr:colOff>685800</xdr:colOff>
          <xdr:row>897</xdr:row>
          <xdr:rowOff>0</xdr:rowOff>
        </xdr:to>
        <xdr:sp macro="" textlink="">
          <xdr:nvSpPr>
            <xdr:cNvPr id="54306" name="Group Box 34" hidden="1">
              <a:extLst>
                <a:ext uri="{63B3BB69-23CF-44E3-9099-C40C66FF867C}">
                  <a14:compatExt spid="_x0000_s54306"/>
                </a:ext>
                <a:ext uri="{FF2B5EF4-FFF2-40B4-BE49-F238E27FC236}">
                  <a16:creationId xmlns:a16="http://schemas.microsoft.com/office/drawing/2014/main" id="{00000000-0008-0000-0B00-000022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896</xdr:row>
          <xdr:rowOff>200025</xdr:rowOff>
        </xdr:from>
        <xdr:to>
          <xdr:col>5</xdr:col>
          <xdr:colOff>685800</xdr:colOff>
          <xdr:row>898</xdr:row>
          <xdr:rowOff>19050</xdr:rowOff>
        </xdr:to>
        <xdr:sp macro="" textlink="">
          <xdr:nvSpPr>
            <xdr:cNvPr id="54307" name="Group Box 35" hidden="1">
              <a:extLst>
                <a:ext uri="{63B3BB69-23CF-44E3-9099-C40C66FF867C}">
                  <a14:compatExt spid="_x0000_s54307"/>
                </a:ext>
                <a:ext uri="{FF2B5EF4-FFF2-40B4-BE49-F238E27FC236}">
                  <a16:creationId xmlns:a16="http://schemas.microsoft.com/office/drawing/2014/main" id="{00000000-0008-0000-0B00-000023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897</xdr:row>
          <xdr:rowOff>0</xdr:rowOff>
        </xdr:from>
        <xdr:to>
          <xdr:col>5</xdr:col>
          <xdr:colOff>685800</xdr:colOff>
          <xdr:row>898</xdr:row>
          <xdr:rowOff>38100</xdr:rowOff>
        </xdr:to>
        <xdr:sp macro="" textlink="">
          <xdr:nvSpPr>
            <xdr:cNvPr id="54308" name="Group Box 36" hidden="1">
              <a:extLst>
                <a:ext uri="{63B3BB69-23CF-44E3-9099-C40C66FF867C}">
                  <a14:compatExt spid="_x0000_s54308"/>
                </a:ext>
                <a:ext uri="{FF2B5EF4-FFF2-40B4-BE49-F238E27FC236}">
                  <a16:creationId xmlns:a16="http://schemas.microsoft.com/office/drawing/2014/main" id="{00000000-0008-0000-0B00-000024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664233</xdr:colOff>
      <xdr:row>882</xdr:row>
      <xdr:rowOff>64697</xdr:rowOff>
    </xdr:from>
    <xdr:to>
      <xdr:col>9</xdr:col>
      <xdr:colOff>25878</xdr:colOff>
      <xdr:row>893</xdr:row>
      <xdr:rowOff>69012</xdr:rowOff>
    </xdr:to>
    <xdr:graphicFrame macro="">
      <xdr:nvGraphicFramePr>
        <xdr:cNvPr id="101" name="Diagramm 100">
          <a:extLst>
            <a:ext uri="{FF2B5EF4-FFF2-40B4-BE49-F238E27FC236}">
              <a16:creationId xmlns:a16="http://schemas.microsoft.com/office/drawing/2014/main" id="{00000000-0008-0000-0B00-00006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219075</xdr:colOff>
          <xdr:row>894</xdr:row>
          <xdr:rowOff>19050</xdr:rowOff>
        </xdr:from>
        <xdr:to>
          <xdr:col>6</xdr:col>
          <xdr:colOff>495300</xdr:colOff>
          <xdr:row>895</xdr:row>
          <xdr:rowOff>28575</xdr:rowOff>
        </xdr:to>
        <xdr:sp macro="" textlink="">
          <xdr:nvSpPr>
            <xdr:cNvPr id="54309" name="Check Box 37" hidden="1">
              <a:extLst>
                <a:ext uri="{63B3BB69-23CF-44E3-9099-C40C66FF867C}">
                  <a14:compatExt spid="_x0000_s54309"/>
                </a:ext>
                <a:ext uri="{FF2B5EF4-FFF2-40B4-BE49-F238E27FC236}">
                  <a16:creationId xmlns:a16="http://schemas.microsoft.com/office/drawing/2014/main" id="{00000000-0008-0000-0B00-000025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999</xdr:row>
          <xdr:rowOff>180975</xdr:rowOff>
        </xdr:from>
        <xdr:to>
          <xdr:col>5</xdr:col>
          <xdr:colOff>685800</xdr:colOff>
          <xdr:row>1001</xdr:row>
          <xdr:rowOff>0</xdr:rowOff>
        </xdr:to>
        <xdr:sp macro="" textlink="">
          <xdr:nvSpPr>
            <xdr:cNvPr id="54310" name="Group Box 38" hidden="1">
              <a:extLst>
                <a:ext uri="{63B3BB69-23CF-44E3-9099-C40C66FF867C}">
                  <a14:compatExt spid="_x0000_s54310"/>
                </a:ext>
                <a:ext uri="{FF2B5EF4-FFF2-40B4-BE49-F238E27FC236}">
                  <a16:creationId xmlns:a16="http://schemas.microsoft.com/office/drawing/2014/main" id="{00000000-0008-0000-0B00-000026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1000</xdr:row>
          <xdr:rowOff>0</xdr:rowOff>
        </xdr:from>
        <xdr:to>
          <xdr:col>5</xdr:col>
          <xdr:colOff>685800</xdr:colOff>
          <xdr:row>1001</xdr:row>
          <xdr:rowOff>38100</xdr:rowOff>
        </xdr:to>
        <xdr:sp macro="" textlink="">
          <xdr:nvSpPr>
            <xdr:cNvPr id="54311" name="Group Box 39" hidden="1">
              <a:extLst>
                <a:ext uri="{63B3BB69-23CF-44E3-9099-C40C66FF867C}">
                  <a14:compatExt spid="_x0000_s54311"/>
                </a:ext>
                <a:ext uri="{FF2B5EF4-FFF2-40B4-BE49-F238E27FC236}">
                  <a16:creationId xmlns:a16="http://schemas.microsoft.com/office/drawing/2014/main" id="{00000000-0008-0000-0B00-000027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1000</xdr:row>
          <xdr:rowOff>0</xdr:rowOff>
        </xdr:from>
        <xdr:to>
          <xdr:col>5</xdr:col>
          <xdr:colOff>685800</xdr:colOff>
          <xdr:row>1001</xdr:row>
          <xdr:rowOff>38100</xdr:rowOff>
        </xdr:to>
        <xdr:sp macro="" textlink="">
          <xdr:nvSpPr>
            <xdr:cNvPr id="54312" name="Group Box 40" hidden="1">
              <a:extLst>
                <a:ext uri="{63B3BB69-23CF-44E3-9099-C40C66FF867C}">
                  <a14:compatExt spid="_x0000_s54312"/>
                </a:ext>
                <a:ext uri="{FF2B5EF4-FFF2-40B4-BE49-F238E27FC236}">
                  <a16:creationId xmlns:a16="http://schemas.microsoft.com/office/drawing/2014/main" id="{00000000-0008-0000-0B00-000028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560715</xdr:colOff>
      <xdr:row>986</xdr:row>
      <xdr:rowOff>73323</xdr:rowOff>
    </xdr:from>
    <xdr:to>
      <xdr:col>10</xdr:col>
      <xdr:colOff>43131</xdr:colOff>
      <xdr:row>997</xdr:row>
      <xdr:rowOff>77637</xdr:rowOff>
    </xdr:to>
    <xdr:graphicFrame macro="">
      <xdr:nvGraphicFramePr>
        <xdr:cNvPr id="106" name="Diagramm 105">
          <a:extLst>
            <a:ext uri="{FF2B5EF4-FFF2-40B4-BE49-F238E27FC236}">
              <a16:creationId xmlns:a16="http://schemas.microsoft.com/office/drawing/2014/main" id="{00000000-0008-0000-0B00-00006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171450</xdr:colOff>
          <xdr:row>998</xdr:row>
          <xdr:rowOff>19050</xdr:rowOff>
        </xdr:from>
        <xdr:to>
          <xdr:col>6</xdr:col>
          <xdr:colOff>447675</xdr:colOff>
          <xdr:row>999</xdr:row>
          <xdr:rowOff>28575</xdr:rowOff>
        </xdr:to>
        <xdr:sp macro="" textlink="">
          <xdr:nvSpPr>
            <xdr:cNvPr id="54313" name="Check Box 41" hidden="1">
              <a:extLst>
                <a:ext uri="{63B3BB69-23CF-44E3-9099-C40C66FF867C}">
                  <a14:compatExt spid="_x0000_s54313"/>
                </a:ext>
                <a:ext uri="{FF2B5EF4-FFF2-40B4-BE49-F238E27FC236}">
                  <a16:creationId xmlns:a16="http://schemas.microsoft.com/office/drawing/2014/main" id="{00000000-0008-0000-0B00-000029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1108</xdr:row>
          <xdr:rowOff>180975</xdr:rowOff>
        </xdr:from>
        <xdr:to>
          <xdr:col>5</xdr:col>
          <xdr:colOff>685800</xdr:colOff>
          <xdr:row>1110</xdr:row>
          <xdr:rowOff>0</xdr:rowOff>
        </xdr:to>
        <xdr:sp macro="" textlink="">
          <xdr:nvSpPr>
            <xdr:cNvPr id="54318" name="Group Box 46" hidden="1">
              <a:extLst>
                <a:ext uri="{63B3BB69-23CF-44E3-9099-C40C66FF867C}">
                  <a14:compatExt spid="_x0000_s54318"/>
                </a:ext>
                <a:ext uri="{FF2B5EF4-FFF2-40B4-BE49-F238E27FC236}">
                  <a16:creationId xmlns:a16="http://schemas.microsoft.com/office/drawing/2014/main" id="{00000000-0008-0000-0B00-00002E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1110</xdr:row>
          <xdr:rowOff>0</xdr:rowOff>
        </xdr:from>
        <xdr:to>
          <xdr:col>5</xdr:col>
          <xdr:colOff>685800</xdr:colOff>
          <xdr:row>1111</xdr:row>
          <xdr:rowOff>38100</xdr:rowOff>
        </xdr:to>
        <xdr:sp macro="" textlink="">
          <xdr:nvSpPr>
            <xdr:cNvPr id="54319" name="Group Box 47" hidden="1">
              <a:extLst>
                <a:ext uri="{63B3BB69-23CF-44E3-9099-C40C66FF867C}">
                  <a14:compatExt spid="_x0000_s54319"/>
                </a:ext>
                <a:ext uri="{FF2B5EF4-FFF2-40B4-BE49-F238E27FC236}">
                  <a16:creationId xmlns:a16="http://schemas.microsoft.com/office/drawing/2014/main" id="{00000000-0008-0000-0B00-00002F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1110</xdr:row>
          <xdr:rowOff>0</xdr:rowOff>
        </xdr:from>
        <xdr:to>
          <xdr:col>5</xdr:col>
          <xdr:colOff>685800</xdr:colOff>
          <xdr:row>1111</xdr:row>
          <xdr:rowOff>38100</xdr:rowOff>
        </xdr:to>
        <xdr:sp macro="" textlink="">
          <xdr:nvSpPr>
            <xdr:cNvPr id="54320" name="Group Box 48" hidden="1">
              <a:extLst>
                <a:ext uri="{63B3BB69-23CF-44E3-9099-C40C66FF867C}">
                  <a14:compatExt spid="_x0000_s54320"/>
                </a:ext>
                <a:ext uri="{FF2B5EF4-FFF2-40B4-BE49-F238E27FC236}">
                  <a16:creationId xmlns:a16="http://schemas.microsoft.com/office/drawing/2014/main" id="{00000000-0008-0000-0B00-000030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284669</xdr:colOff>
      <xdr:row>1095</xdr:row>
      <xdr:rowOff>90577</xdr:rowOff>
    </xdr:from>
    <xdr:to>
      <xdr:col>9</xdr:col>
      <xdr:colOff>396813</xdr:colOff>
      <xdr:row>1106</xdr:row>
      <xdr:rowOff>94892</xdr:rowOff>
    </xdr:to>
    <xdr:graphicFrame macro="">
      <xdr:nvGraphicFramePr>
        <xdr:cNvPr id="127" name="Diagramm 126">
          <a:extLst>
            <a:ext uri="{FF2B5EF4-FFF2-40B4-BE49-F238E27FC236}">
              <a16:creationId xmlns:a16="http://schemas.microsoft.com/office/drawing/2014/main" id="{00000000-0008-0000-0B00-00007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1107</xdr:row>
          <xdr:rowOff>19050</xdr:rowOff>
        </xdr:from>
        <xdr:to>
          <xdr:col>6</xdr:col>
          <xdr:colOff>457200</xdr:colOff>
          <xdr:row>1108</xdr:row>
          <xdr:rowOff>28575</xdr:rowOff>
        </xdr:to>
        <xdr:sp macro="" textlink="">
          <xdr:nvSpPr>
            <xdr:cNvPr id="54321" name="Check Box 49" hidden="1">
              <a:extLst>
                <a:ext uri="{63B3BB69-23CF-44E3-9099-C40C66FF867C}">
                  <a14:compatExt spid="_x0000_s54321"/>
                </a:ext>
                <a:ext uri="{FF2B5EF4-FFF2-40B4-BE49-F238E27FC236}">
                  <a16:creationId xmlns:a16="http://schemas.microsoft.com/office/drawing/2014/main" id="{00000000-0008-0000-0B00-000031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1109</xdr:row>
          <xdr:rowOff>180975</xdr:rowOff>
        </xdr:from>
        <xdr:to>
          <xdr:col>5</xdr:col>
          <xdr:colOff>685800</xdr:colOff>
          <xdr:row>1111</xdr:row>
          <xdr:rowOff>0</xdr:rowOff>
        </xdr:to>
        <xdr:sp macro="" textlink="">
          <xdr:nvSpPr>
            <xdr:cNvPr id="54322" name="Group Box 50" hidden="1">
              <a:extLst>
                <a:ext uri="{63B3BB69-23CF-44E3-9099-C40C66FF867C}">
                  <a14:compatExt spid="_x0000_s54322"/>
                </a:ext>
                <a:ext uri="{FF2B5EF4-FFF2-40B4-BE49-F238E27FC236}">
                  <a16:creationId xmlns:a16="http://schemas.microsoft.com/office/drawing/2014/main" id="{00000000-0008-0000-0B00-000032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9</xdr:col>
      <xdr:colOff>284662</xdr:colOff>
      <xdr:row>1117</xdr:row>
      <xdr:rowOff>94890</xdr:rowOff>
    </xdr:from>
    <xdr:to>
      <xdr:col>11</xdr:col>
      <xdr:colOff>341811</xdr:colOff>
      <xdr:row>1119</xdr:row>
      <xdr:rowOff>190140</xdr:rowOff>
    </xdr:to>
    <xdr:sp macro="" textlink="">
      <xdr:nvSpPr>
        <xdr:cNvPr id="119" name="Pfeil nach rechts 118">
          <a:hlinkClick xmlns:r="http://schemas.openxmlformats.org/officeDocument/2006/relationships" r:id="rId28" tooltip="Zum Kurs-Abschluß"/>
          <a:extLst>
            <a:ext uri="{FF2B5EF4-FFF2-40B4-BE49-F238E27FC236}">
              <a16:creationId xmlns:a16="http://schemas.microsoft.com/office/drawing/2014/main" id="{00000000-0008-0000-0B00-000077000000}"/>
            </a:ext>
          </a:extLst>
        </xdr:cNvPr>
        <xdr:cNvSpPr/>
      </xdr:nvSpPr>
      <xdr:spPr>
        <a:xfrm>
          <a:off x="6745847" y="238183947"/>
          <a:ext cx="1316606" cy="52657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Abschluß</a:t>
          </a:r>
        </a:p>
      </xdr:txBody>
    </xdr:sp>
    <xdr:clientData/>
  </xdr:twoCellAnchor>
  <xdr:twoCellAnchor editAs="oneCell">
    <xdr:from>
      <xdr:col>1</xdr:col>
      <xdr:colOff>47625</xdr:colOff>
      <xdr:row>43</xdr:row>
      <xdr:rowOff>38100</xdr:rowOff>
    </xdr:from>
    <xdr:to>
      <xdr:col>8</xdr:col>
      <xdr:colOff>123825</xdr:colOff>
      <xdr:row>54</xdr:row>
      <xdr:rowOff>72918</xdr:rowOff>
    </xdr:to>
    <xdr:pic>
      <xdr:nvPicPr>
        <xdr:cNvPr id="120" name="Grafik 119">
          <a:extLst>
            <a:ext uri="{FF2B5EF4-FFF2-40B4-BE49-F238E27FC236}">
              <a16:creationId xmlns:a16="http://schemas.microsoft.com/office/drawing/2014/main" id="{00000000-0008-0000-0B00-000078000000}"/>
            </a:ext>
          </a:extLst>
        </xdr:cNvPr>
        <xdr:cNvPicPr>
          <a:picLocks noChangeAspect="1"/>
        </xdr:cNvPicPr>
      </xdr:nvPicPr>
      <xdr:blipFill>
        <a:blip xmlns:r="http://schemas.openxmlformats.org/officeDocument/2006/relationships" r:embed="rId29"/>
        <a:stretch>
          <a:fillRect/>
        </a:stretch>
      </xdr:blipFill>
      <xdr:spPr>
        <a:xfrm>
          <a:off x="657225" y="6200775"/>
          <a:ext cx="5095875" cy="244464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19049</xdr:colOff>
      <xdr:row>59</xdr:row>
      <xdr:rowOff>200025</xdr:rowOff>
    </xdr:from>
    <xdr:to>
      <xdr:col>8</xdr:col>
      <xdr:colOff>541181</xdr:colOff>
      <xdr:row>82</xdr:row>
      <xdr:rowOff>47625</xdr:rowOff>
    </xdr:to>
    <xdr:pic>
      <xdr:nvPicPr>
        <xdr:cNvPr id="121" name="Grafik 120">
          <a:extLst>
            <a:ext uri="{FF2B5EF4-FFF2-40B4-BE49-F238E27FC236}">
              <a16:creationId xmlns:a16="http://schemas.microsoft.com/office/drawing/2014/main" id="{00000000-0008-0000-0B00-000079000000}"/>
            </a:ext>
          </a:extLst>
        </xdr:cNvPr>
        <xdr:cNvPicPr>
          <a:picLocks noChangeAspect="1"/>
        </xdr:cNvPicPr>
      </xdr:nvPicPr>
      <xdr:blipFill>
        <a:blip xmlns:r="http://schemas.openxmlformats.org/officeDocument/2006/relationships" r:embed="rId30"/>
        <a:stretch>
          <a:fillRect/>
        </a:stretch>
      </xdr:blipFill>
      <xdr:spPr>
        <a:xfrm>
          <a:off x="628649" y="9867900"/>
          <a:ext cx="5541807" cy="48863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183</xdr:row>
      <xdr:rowOff>57150</xdr:rowOff>
    </xdr:from>
    <xdr:to>
      <xdr:col>11</xdr:col>
      <xdr:colOff>337246</xdr:colOff>
      <xdr:row>187</xdr:row>
      <xdr:rowOff>19050</xdr:rowOff>
    </xdr:to>
    <xdr:pic>
      <xdr:nvPicPr>
        <xdr:cNvPr id="122" name="Grafik 121">
          <a:extLst>
            <a:ext uri="{FF2B5EF4-FFF2-40B4-BE49-F238E27FC236}">
              <a16:creationId xmlns:a16="http://schemas.microsoft.com/office/drawing/2014/main" id="{00000000-0008-0000-0B00-00007A000000}"/>
            </a:ext>
          </a:extLst>
        </xdr:cNvPr>
        <xdr:cNvPicPr>
          <a:picLocks noChangeAspect="1"/>
        </xdr:cNvPicPr>
      </xdr:nvPicPr>
      <xdr:blipFill>
        <a:blip xmlns:r="http://schemas.openxmlformats.org/officeDocument/2006/relationships" r:embed="rId31"/>
        <a:stretch>
          <a:fillRect/>
        </a:stretch>
      </xdr:blipFill>
      <xdr:spPr>
        <a:xfrm>
          <a:off x="638175" y="37785675"/>
          <a:ext cx="7157146" cy="8382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28576</xdr:colOff>
      <xdr:row>191</xdr:row>
      <xdr:rowOff>9524</xdr:rowOff>
    </xdr:from>
    <xdr:to>
      <xdr:col>7</xdr:col>
      <xdr:colOff>561975</xdr:colOff>
      <xdr:row>211</xdr:row>
      <xdr:rowOff>56393</xdr:rowOff>
    </xdr:to>
    <xdr:pic>
      <xdr:nvPicPr>
        <xdr:cNvPr id="123" name="Grafik 122">
          <a:extLst>
            <a:ext uri="{FF2B5EF4-FFF2-40B4-BE49-F238E27FC236}">
              <a16:creationId xmlns:a16="http://schemas.microsoft.com/office/drawing/2014/main" id="{00000000-0008-0000-0B00-00007B000000}"/>
            </a:ext>
          </a:extLst>
        </xdr:cNvPr>
        <xdr:cNvPicPr>
          <a:picLocks noChangeAspect="1"/>
        </xdr:cNvPicPr>
      </xdr:nvPicPr>
      <xdr:blipFill>
        <a:blip xmlns:r="http://schemas.openxmlformats.org/officeDocument/2006/relationships" r:embed="rId32"/>
        <a:stretch>
          <a:fillRect/>
        </a:stretch>
      </xdr:blipFill>
      <xdr:spPr>
        <a:xfrm>
          <a:off x="638176" y="39490649"/>
          <a:ext cx="4943474" cy="442836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600075</xdr:colOff>
      <xdr:row>294</xdr:row>
      <xdr:rowOff>9525</xdr:rowOff>
    </xdr:from>
    <xdr:to>
      <xdr:col>11</xdr:col>
      <xdr:colOff>422065</xdr:colOff>
      <xdr:row>305</xdr:row>
      <xdr:rowOff>66675</xdr:rowOff>
    </xdr:to>
    <xdr:pic>
      <xdr:nvPicPr>
        <xdr:cNvPr id="124" name="Grafik 123">
          <a:extLst>
            <a:ext uri="{FF2B5EF4-FFF2-40B4-BE49-F238E27FC236}">
              <a16:creationId xmlns:a16="http://schemas.microsoft.com/office/drawing/2014/main" id="{00000000-0008-0000-0B00-00007C000000}"/>
            </a:ext>
          </a:extLst>
        </xdr:cNvPr>
        <xdr:cNvPicPr>
          <a:picLocks noChangeAspect="1"/>
        </xdr:cNvPicPr>
      </xdr:nvPicPr>
      <xdr:blipFill>
        <a:blip xmlns:r="http://schemas.openxmlformats.org/officeDocument/2006/relationships" r:embed="rId33"/>
        <a:stretch>
          <a:fillRect/>
        </a:stretch>
      </xdr:blipFill>
      <xdr:spPr>
        <a:xfrm>
          <a:off x="600075" y="62550675"/>
          <a:ext cx="7280065" cy="24669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9526</xdr:colOff>
      <xdr:row>308</xdr:row>
      <xdr:rowOff>95250</xdr:rowOff>
    </xdr:from>
    <xdr:to>
      <xdr:col>5</xdr:col>
      <xdr:colOff>238938</xdr:colOff>
      <xdr:row>319</xdr:row>
      <xdr:rowOff>57150</xdr:rowOff>
    </xdr:to>
    <xdr:pic>
      <xdr:nvPicPr>
        <xdr:cNvPr id="125" name="Grafik 124">
          <a:extLst>
            <a:ext uri="{FF2B5EF4-FFF2-40B4-BE49-F238E27FC236}">
              <a16:creationId xmlns:a16="http://schemas.microsoft.com/office/drawing/2014/main" id="{00000000-0008-0000-0B00-00007D000000}"/>
            </a:ext>
          </a:extLst>
        </xdr:cNvPr>
        <xdr:cNvPicPr>
          <a:picLocks noChangeAspect="1"/>
        </xdr:cNvPicPr>
      </xdr:nvPicPr>
      <xdr:blipFill>
        <a:blip xmlns:r="http://schemas.openxmlformats.org/officeDocument/2006/relationships" r:embed="rId34"/>
        <a:stretch>
          <a:fillRect/>
        </a:stretch>
      </xdr:blipFill>
      <xdr:spPr>
        <a:xfrm>
          <a:off x="619126" y="65703450"/>
          <a:ext cx="3315512" cy="23717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5</xdr:col>
      <xdr:colOff>495299</xdr:colOff>
      <xdr:row>308</xdr:row>
      <xdr:rowOff>104776</xdr:rowOff>
    </xdr:from>
    <xdr:to>
      <xdr:col>11</xdr:col>
      <xdr:colOff>92293</xdr:colOff>
      <xdr:row>319</xdr:row>
      <xdr:rowOff>89488</xdr:rowOff>
    </xdr:to>
    <xdr:pic>
      <xdr:nvPicPr>
        <xdr:cNvPr id="126" name="Grafik 125">
          <a:extLst>
            <a:ext uri="{FF2B5EF4-FFF2-40B4-BE49-F238E27FC236}">
              <a16:creationId xmlns:a16="http://schemas.microsoft.com/office/drawing/2014/main" id="{00000000-0008-0000-0B00-00007E000000}"/>
            </a:ext>
          </a:extLst>
        </xdr:cNvPr>
        <xdr:cNvPicPr>
          <a:picLocks noChangeAspect="1"/>
        </xdr:cNvPicPr>
      </xdr:nvPicPr>
      <xdr:blipFill>
        <a:blip xmlns:r="http://schemas.openxmlformats.org/officeDocument/2006/relationships" r:embed="rId35"/>
        <a:stretch>
          <a:fillRect/>
        </a:stretch>
      </xdr:blipFill>
      <xdr:spPr>
        <a:xfrm>
          <a:off x="4190999" y="65712976"/>
          <a:ext cx="3359369" cy="239453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381000</xdr:colOff>
      <xdr:row>325</xdr:row>
      <xdr:rowOff>85725</xdr:rowOff>
    </xdr:from>
    <xdr:to>
      <xdr:col>11</xdr:col>
      <xdr:colOff>428625</xdr:colOff>
      <xdr:row>329</xdr:row>
      <xdr:rowOff>57489</xdr:rowOff>
    </xdr:to>
    <xdr:pic>
      <xdr:nvPicPr>
        <xdr:cNvPr id="128" name="Grafik 127">
          <a:extLst>
            <a:ext uri="{FF2B5EF4-FFF2-40B4-BE49-F238E27FC236}">
              <a16:creationId xmlns:a16="http://schemas.microsoft.com/office/drawing/2014/main" id="{00000000-0008-0000-0B00-000080000000}"/>
            </a:ext>
          </a:extLst>
        </xdr:cNvPr>
        <xdr:cNvPicPr>
          <a:picLocks noChangeAspect="1"/>
        </xdr:cNvPicPr>
      </xdr:nvPicPr>
      <xdr:blipFill>
        <a:blip xmlns:r="http://schemas.openxmlformats.org/officeDocument/2006/relationships" r:embed="rId36"/>
        <a:stretch>
          <a:fillRect/>
        </a:stretch>
      </xdr:blipFill>
      <xdr:spPr>
        <a:xfrm>
          <a:off x="381000" y="69418200"/>
          <a:ext cx="7505700" cy="84806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333</xdr:row>
      <xdr:rowOff>38101</xdr:rowOff>
    </xdr:from>
    <xdr:to>
      <xdr:col>3</xdr:col>
      <xdr:colOff>6741</xdr:colOff>
      <xdr:row>339</xdr:row>
      <xdr:rowOff>114301</xdr:rowOff>
    </xdr:to>
    <xdr:pic>
      <xdr:nvPicPr>
        <xdr:cNvPr id="129" name="Grafik 128">
          <a:extLst>
            <a:ext uri="{FF2B5EF4-FFF2-40B4-BE49-F238E27FC236}">
              <a16:creationId xmlns:a16="http://schemas.microsoft.com/office/drawing/2014/main" id="{00000000-0008-0000-0B00-000081000000}"/>
            </a:ext>
          </a:extLst>
        </xdr:cNvPr>
        <xdr:cNvPicPr>
          <a:picLocks noChangeAspect="1"/>
        </xdr:cNvPicPr>
      </xdr:nvPicPr>
      <xdr:blipFill>
        <a:blip xmlns:r="http://schemas.openxmlformats.org/officeDocument/2006/relationships" r:embed="rId37"/>
        <a:stretch>
          <a:fillRect/>
        </a:stretch>
      </xdr:blipFill>
      <xdr:spPr>
        <a:xfrm>
          <a:off x="647700" y="71123176"/>
          <a:ext cx="1625991" cy="13906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609599</xdr:colOff>
      <xdr:row>342</xdr:row>
      <xdr:rowOff>85725</xdr:rowOff>
    </xdr:from>
    <xdr:to>
      <xdr:col>11</xdr:col>
      <xdr:colOff>38099</xdr:colOff>
      <xdr:row>350</xdr:row>
      <xdr:rowOff>86770</xdr:rowOff>
    </xdr:to>
    <xdr:pic>
      <xdr:nvPicPr>
        <xdr:cNvPr id="130" name="Grafik 129">
          <a:extLst>
            <a:ext uri="{FF2B5EF4-FFF2-40B4-BE49-F238E27FC236}">
              <a16:creationId xmlns:a16="http://schemas.microsoft.com/office/drawing/2014/main" id="{00000000-0008-0000-0B00-000082000000}"/>
            </a:ext>
          </a:extLst>
        </xdr:cNvPr>
        <xdr:cNvPicPr>
          <a:picLocks noChangeAspect="1"/>
        </xdr:cNvPicPr>
      </xdr:nvPicPr>
      <xdr:blipFill>
        <a:blip xmlns:r="http://schemas.openxmlformats.org/officeDocument/2006/relationships" r:embed="rId38"/>
        <a:stretch>
          <a:fillRect/>
        </a:stretch>
      </xdr:blipFill>
      <xdr:spPr>
        <a:xfrm>
          <a:off x="609599" y="73142475"/>
          <a:ext cx="6886575" cy="175364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29180</xdr:colOff>
      <xdr:row>398</xdr:row>
      <xdr:rowOff>9525</xdr:rowOff>
    </xdr:from>
    <xdr:to>
      <xdr:col>6</xdr:col>
      <xdr:colOff>523875</xdr:colOff>
      <xdr:row>409</xdr:row>
      <xdr:rowOff>164240</xdr:rowOff>
    </xdr:to>
    <xdr:pic>
      <xdr:nvPicPr>
        <xdr:cNvPr id="131" name="Grafik 130">
          <a:extLst>
            <a:ext uri="{FF2B5EF4-FFF2-40B4-BE49-F238E27FC236}">
              <a16:creationId xmlns:a16="http://schemas.microsoft.com/office/drawing/2014/main" id="{00000000-0008-0000-0B00-000083000000}"/>
            </a:ext>
          </a:extLst>
        </xdr:cNvPr>
        <xdr:cNvPicPr>
          <a:picLocks noChangeAspect="1"/>
        </xdr:cNvPicPr>
      </xdr:nvPicPr>
      <xdr:blipFill rotWithShape="1">
        <a:blip xmlns:r="http://schemas.openxmlformats.org/officeDocument/2006/relationships" r:embed="rId39"/>
        <a:srcRect l="5710" t="8039"/>
        <a:stretch/>
      </xdr:blipFill>
      <xdr:spPr>
        <a:xfrm>
          <a:off x="638780" y="85458300"/>
          <a:ext cx="4295170" cy="256454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9524</xdr:colOff>
      <xdr:row>412</xdr:row>
      <xdr:rowOff>28575</xdr:rowOff>
    </xdr:from>
    <xdr:to>
      <xdr:col>6</xdr:col>
      <xdr:colOff>219074</xdr:colOff>
      <xdr:row>429</xdr:row>
      <xdr:rowOff>105803</xdr:rowOff>
    </xdr:to>
    <xdr:pic>
      <xdr:nvPicPr>
        <xdr:cNvPr id="132" name="Grafik 131">
          <a:extLst>
            <a:ext uri="{FF2B5EF4-FFF2-40B4-BE49-F238E27FC236}">
              <a16:creationId xmlns:a16="http://schemas.microsoft.com/office/drawing/2014/main" id="{00000000-0008-0000-0B00-000084000000}"/>
            </a:ext>
          </a:extLst>
        </xdr:cNvPr>
        <xdr:cNvPicPr>
          <a:picLocks noChangeAspect="1"/>
        </xdr:cNvPicPr>
      </xdr:nvPicPr>
      <xdr:blipFill>
        <a:blip xmlns:r="http://schemas.openxmlformats.org/officeDocument/2006/relationships" r:embed="rId40"/>
        <a:stretch>
          <a:fillRect/>
        </a:stretch>
      </xdr:blipFill>
      <xdr:spPr>
        <a:xfrm>
          <a:off x="619124" y="88544400"/>
          <a:ext cx="4010025" cy="380150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431</xdr:row>
      <xdr:rowOff>28575</xdr:rowOff>
    </xdr:from>
    <xdr:to>
      <xdr:col>9</xdr:col>
      <xdr:colOff>285750</xdr:colOff>
      <xdr:row>448</xdr:row>
      <xdr:rowOff>123265</xdr:rowOff>
    </xdr:to>
    <xdr:pic>
      <xdr:nvPicPr>
        <xdr:cNvPr id="133" name="Grafik 132">
          <a:extLst>
            <a:ext uri="{FF2B5EF4-FFF2-40B4-BE49-F238E27FC236}">
              <a16:creationId xmlns:a16="http://schemas.microsoft.com/office/drawing/2014/main" id="{00000000-0008-0000-0B00-000085000000}"/>
            </a:ext>
          </a:extLst>
        </xdr:cNvPr>
        <xdr:cNvPicPr>
          <a:picLocks noChangeAspect="1"/>
        </xdr:cNvPicPr>
      </xdr:nvPicPr>
      <xdr:blipFill>
        <a:blip xmlns:r="http://schemas.openxmlformats.org/officeDocument/2006/relationships" r:embed="rId41"/>
        <a:stretch>
          <a:fillRect/>
        </a:stretch>
      </xdr:blipFill>
      <xdr:spPr>
        <a:xfrm>
          <a:off x="647700" y="92706825"/>
          <a:ext cx="5876925" cy="381896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613</xdr:row>
      <xdr:rowOff>104775</xdr:rowOff>
    </xdr:from>
    <xdr:to>
      <xdr:col>11</xdr:col>
      <xdr:colOff>351297</xdr:colOff>
      <xdr:row>631</xdr:row>
      <xdr:rowOff>9525</xdr:rowOff>
    </xdr:to>
    <xdr:pic>
      <xdr:nvPicPr>
        <xdr:cNvPr id="134" name="Grafik 133">
          <a:extLst>
            <a:ext uri="{FF2B5EF4-FFF2-40B4-BE49-F238E27FC236}">
              <a16:creationId xmlns:a16="http://schemas.microsoft.com/office/drawing/2014/main" id="{00000000-0008-0000-0B00-000086000000}"/>
            </a:ext>
          </a:extLst>
        </xdr:cNvPr>
        <xdr:cNvPicPr>
          <a:picLocks noChangeAspect="1"/>
        </xdr:cNvPicPr>
      </xdr:nvPicPr>
      <xdr:blipFill>
        <a:blip xmlns:r="http://schemas.openxmlformats.org/officeDocument/2006/relationships" r:embed="rId42"/>
        <a:stretch>
          <a:fillRect/>
        </a:stretch>
      </xdr:blipFill>
      <xdr:spPr>
        <a:xfrm>
          <a:off x="619125" y="132778500"/>
          <a:ext cx="7190247" cy="38481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47625</xdr:colOff>
      <xdr:row>638</xdr:row>
      <xdr:rowOff>66675</xdr:rowOff>
    </xdr:from>
    <xdr:to>
      <xdr:col>11</xdr:col>
      <xdr:colOff>174727</xdr:colOff>
      <xdr:row>657</xdr:row>
      <xdr:rowOff>123825</xdr:rowOff>
    </xdr:to>
    <xdr:pic>
      <xdr:nvPicPr>
        <xdr:cNvPr id="135" name="Grafik 134">
          <a:extLst>
            <a:ext uri="{FF2B5EF4-FFF2-40B4-BE49-F238E27FC236}">
              <a16:creationId xmlns:a16="http://schemas.microsoft.com/office/drawing/2014/main" id="{00000000-0008-0000-0B00-000087000000}"/>
            </a:ext>
          </a:extLst>
        </xdr:cNvPr>
        <xdr:cNvPicPr>
          <a:picLocks noChangeAspect="1"/>
        </xdr:cNvPicPr>
      </xdr:nvPicPr>
      <xdr:blipFill>
        <a:blip xmlns:r="http://schemas.openxmlformats.org/officeDocument/2006/relationships" r:embed="rId43"/>
        <a:stretch>
          <a:fillRect/>
        </a:stretch>
      </xdr:blipFill>
      <xdr:spPr>
        <a:xfrm>
          <a:off x="657225" y="138217275"/>
          <a:ext cx="6975577" cy="42195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200026</xdr:colOff>
      <xdr:row>664</xdr:row>
      <xdr:rowOff>9525</xdr:rowOff>
    </xdr:from>
    <xdr:to>
      <xdr:col>5</xdr:col>
      <xdr:colOff>289902</xdr:colOff>
      <xdr:row>672</xdr:row>
      <xdr:rowOff>133350</xdr:rowOff>
    </xdr:to>
    <xdr:pic>
      <xdr:nvPicPr>
        <xdr:cNvPr id="136" name="Grafik 135">
          <a:extLst>
            <a:ext uri="{FF2B5EF4-FFF2-40B4-BE49-F238E27FC236}">
              <a16:creationId xmlns:a16="http://schemas.microsoft.com/office/drawing/2014/main" id="{00000000-0008-0000-0B00-000088000000}"/>
            </a:ext>
          </a:extLst>
        </xdr:cNvPr>
        <xdr:cNvPicPr>
          <a:picLocks noChangeAspect="1"/>
        </xdr:cNvPicPr>
      </xdr:nvPicPr>
      <xdr:blipFill>
        <a:blip xmlns:r="http://schemas.openxmlformats.org/officeDocument/2006/relationships" r:embed="rId44"/>
        <a:stretch>
          <a:fillRect/>
        </a:stretch>
      </xdr:blipFill>
      <xdr:spPr>
        <a:xfrm>
          <a:off x="809626" y="143856075"/>
          <a:ext cx="3175976" cy="18764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123825</xdr:colOff>
      <xdr:row>676</xdr:row>
      <xdr:rowOff>114300</xdr:rowOff>
    </xdr:from>
    <xdr:to>
      <xdr:col>11</xdr:col>
      <xdr:colOff>363921</xdr:colOff>
      <xdr:row>686</xdr:row>
      <xdr:rowOff>0</xdr:rowOff>
    </xdr:to>
    <xdr:pic>
      <xdr:nvPicPr>
        <xdr:cNvPr id="137" name="Grafik 136">
          <a:extLst>
            <a:ext uri="{FF2B5EF4-FFF2-40B4-BE49-F238E27FC236}">
              <a16:creationId xmlns:a16="http://schemas.microsoft.com/office/drawing/2014/main" id="{00000000-0008-0000-0B00-000089000000}"/>
            </a:ext>
          </a:extLst>
        </xdr:cNvPr>
        <xdr:cNvPicPr>
          <a:picLocks noChangeAspect="1"/>
        </xdr:cNvPicPr>
      </xdr:nvPicPr>
      <xdr:blipFill>
        <a:blip xmlns:r="http://schemas.openxmlformats.org/officeDocument/2006/relationships" r:embed="rId45"/>
        <a:stretch>
          <a:fillRect/>
        </a:stretch>
      </xdr:blipFill>
      <xdr:spPr>
        <a:xfrm>
          <a:off x="733425" y="146589750"/>
          <a:ext cx="7088571" cy="20764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66675</xdr:colOff>
      <xdr:row>693</xdr:row>
      <xdr:rowOff>9525</xdr:rowOff>
    </xdr:from>
    <xdr:to>
      <xdr:col>9</xdr:col>
      <xdr:colOff>66675</xdr:colOff>
      <xdr:row>706</xdr:row>
      <xdr:rowOff>107362</xdr:rowOff>
    </xdr:to>
    <xdr:pic>
      <xdr:nvPicPr>
        <xdr:cNvPr id="138" name="Grafik 137">
          <a:extLst>
            <a:ext uri="{FF2B5EF4-FFF2-40B4-BE49-F238E27FC236}">
              <a16:creationId xmlns:a16="http://schemas.microsoft.com/office/drawing/2014/main" id="{00000000-0008-0000-0B00-00008A000000}"/>
            </a:ext>
          </a:extLst>
        </xdr:cNvPr>
        <xdr:cNvPicPr>
          <a:picLocks noChangeAspect="1"/>
        </xdr:cNvPicPr>
      </xdr:nvPicPr>
      <xdr:blipFill>
        <a:blip xmlns:r="http://schemas.openxmlformats.org/officeDocument/2006/relationships" r:embed="rId46"/>
        <a:stretch>
          <a:fillRect/>
        </a:stretch>
      </xdr:blipFill>
      <xdr:spPr>
        <a:xfrm>
          <a:off x="676275" y="150209250"/>
          <a:ext cx="5629275" cy="2945812"/>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743</xdr:row>
      <xdr:rowOff>57150</xdr:rowOff>
    </xdr:from>
    <xdr:to>
      <xdr:col>11</xdr:col>
      <xdr:colOff>146986</xdr:colOff>
      <xdr:row>762</xdr:row>
      <xdr:rowOff>57150</xdr:rowOff>
    </xdr:to>
    <xdr:pic>
      <xdr:nvPicPr>
        <xdr:cNvPr id="139" name="Grafik 138">
          <a:extLst>
            <a:ext uri="{FF2B5EF4-FFF2-40B4-BE49-F238E27FC236}">
              <a16:creationId xmlns:a16="http://schemas.microsoft.com/office/drawing/2014/main" id="{00000000-0008-0000-0B00-00008B000000}"/>
            </a:ext>
          </a:extLst>
        </xdr:cNvPr>
        <xdr:cNvPicPr>
          <a:picLocks noChangeAspect="1"/>
        </xdr:cNvPicPr>
      </xdr:nvPicPr>
      <xdr:blipFill>
        <a:blip xmlns:r="http://schemas.openxmlformats.org/officeDocument/2006/relationships" r:embed="rId47"/>
        <a:stretch>
          <a:fillRect/>
        </a:stretch>
      </xdr:blipFill>
      <xdr:spPr>
        <a:xfrm>
          <a:off x="619125" y="161334450"/>
          <a:ext cx="6985936" cy="41624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796</xdr:row>
      <xdr:rowOff>66674</xdr:rowOff>
    </xdr:from>
    <xdr:to>
      <xdr:col>10</xdr:col>
      <xdr:colOff>314325</xdr:colOff>
      <xdr:row>814</xdr:row>
      <xdr:rowOff>33271</xdr:rowOff>
    </xdr:to>
    <xdr:pic>
      <xdr:nvPicPr>
        <xdr:cNvPr id="140" name="Grafik 139">
          <a:extLst>
            <a:ext uri="{FF2B5EF4-FFF2-40B4-BE49-F238E27FC236}">
              <a16:creationId xmlns:a16="http://schemas.microsoft.com/office/drawing/2014/main" id="{00000000-0008-0000-0B00-00008C000000}"/>
            </a:ext>
          </a:extLst>
        </xdr:cNvPr>
        <xdr:cNvPicPr>
          <a:picLocks noChangeAspect="1"/>
        </xdr:cNvPicPr>
      </xdr:nvPicPr>
      <xdr:blipFill>
        <a:blip xmlns:r="http://schemas.openxmlformats.org/officeDocument/2006/relationships" r:embed="rId48"/>
        <a:stretch>
          <a:fillRect/>
        </a:stretch>
      </xdr:blipFill>
      <xdr:spPr>
        <a:xfrm>
          <a:off x="609600" y="173078774"/>
          <a:ext cx="6553200" cy="390994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816</xdr:row>
      <xdr:rowOff>0</xdr:rowOff>
    </xdr:from>
    <xdr:to>
      <xdr:col>10</xdr:col>
      <xdr:colOff>0</xdr:colOff>
      <xdr:row>831</xdr:row>
      <xdr:rowOff>97538</xdr:rowOff>
    </xdr:to>
    <xdr:pic>
      <xdr:nvPicPr>
        <xdr:cNvPr id="141" name="Grafik 140">
          <a:extLst>
            <a:ext uri="{FF2B5EF4-FFF2-40B4-BE49-F238E27FC236}">
              <a16:creationId xmlns:a16="http://schemas.microsoft.com/office/drawing/2014/main" id="{00000000-0008-0000-0B00-00008D000000}"/>
            </a:ext>
          </a:extLst>
        </xdr:cNvPr>
        <xdr:cNvPicPr>
          <a:picLocks noChangeAspect="1"/>
        </xdr:cNvPicPr>
      </xdr:nvPicPr>
      <xdr:blipFill>
        <a:blip xmlns:r="http://schemas.openxmlformats.org/officeDocument/2006/relationships" r:embed="rId49"/>
        <a:stretch>
          <a:fillRect/>
        </a:stretch>
      </xdr:blipFill>
      <xdr:spPr>
        <a:xfrm>
          <a:off x="609600" y="177393600"/>
          <a:ext cx="6238875" cy="338366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57150</xdr:colOff>
      <xdr:row>859</xdr:row>
      <xdr:rowOff>114300</xdr:rowOff>
    </xdr:from>
    <xdr:to>
      <xdr:col>6</xdr:col>
      <xdr:colOff>451638</xdr:colOff>
      <xdr:row>874</xdr:row>
      <xdr:rowOff>171450</xdr:rowOff>
    </xdr:to>
    <xdr:pic>
      <xdr:nvPicPr>
        <xdr:cNvPr id="142" name="Grafik 141">
          <a:extLst>
            <a:ext uri="{FF2B5EF4-FFF2-40B4-BE49-F238E27FC236}">
              <a16:creationId xmlns:a16="http://schemas.microsoft.com/office/drawing/2014/main" id="{00000000-0008-0000-0B00-00008E000000}"/>
            </a:ext>
          </a:extLst>
        </xdr:cNvPr>
        <xdr:cNvPicPr>
          <a:picLocks noChangeAspect="1"/>
        </xdr:cNvPicPr>
      </xdr:nvPicPr>
      <xdr:blipFill>
        <a:blip xmlns:r="http://schemas.openxmlformats.org/officeDocument/2006/relationships" r:embed="rId50"/>
        <a:stretch>
          <a:fillRect/>
        </a:stretch>
      </xdr:blipFill>
      <xdr:spPr>
        <a:xfrm>
          <a:off x="666750" y="187051950"/>
          <a:ext cx="4194963" cy="33432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609599</xdr:colOff>
      <xdr:row>910</xdr:row>
      <xdr:rowOff>0</xdr:rowOff>
    </xdr:from>
    <xdr:to>
      <xdr:col>10</xdr:col>
      <xdr:colOff>437391</xdr:colOff>
      <xdr:row>923</xdr:row>
      <xdr:rowOff>133350</xdr:rowOff>
    </xdr:to>
    <xdr:pic>
      <xdr:nvPicPr>
        <xdr:cNvPr id="143" name="Grafik 142">
          <a:extLst>
            <a:ext uri="{FF2B5EF4-FFF2-40B4-BE49-F238E27FC236}">
              <a16:creationId xmlns:a16="http://schemas.microsoft.com/office/drawing/2014/main" id="{00000000-0008-0000-0B00-00008F000000}"/>
            </a:ext>
          </a:extLst>
        </xdr:cNvPr>
        <xdr:cNvPicPr>
          <a:picLocks noChangeAspect="1"/>
        </xdr:cNvPicPr>
      </xdr:nvPicPr>
      <xdr:blipFill>
        <a:blip xmlns:r="http://schemas.openxmlformats.org/officeDocument/2006/relationships" r:embed="rId51"/>
        <a:stretch>
          <a:fillRect/>
        </a:stretch>
      </xdr:blipFill>
      <xdr:spPr>
        <a:xfrm>
          <a:off x="609599" y="198234300"/>
          <a:ext cx="6676267" cy="29813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609599</xdr:colOff>
      <xdr:row>927</xdr:row>
      <xdr:rowOff>0</xdr:rowOff>
    </xdr:from>
    <xdr:to>
      <xdr:col>10</xdr:col>
      <xdr:colOff>451283</xdr:colOff>
      <xdr:row>940</xdr:row>
      <xdr:rowOff>180975</xdr:rowOff>
    </xdr:to>
    <xdr:pic>
      <xdr:nvPicPr>
        <xdr:cNvPr id="144" name="Grafik 143">
          <a:extLst>
            <a:ext uri="{FF2B5EF4-FFF2-40B4-BE49-F238E27FC236}">
              <a16:creationId xmlns:a16="http://schemas.microsoft.com/office/drawing/2014/main" id="{00000000-0008-0000-0B00-000090000000}"/>
            </a:ext>
          </a:extLst>
        </xdr:cNvPr>
        <xdr:cNvPicPr>
          <a:picLocks noChangeAspect="1"/>
        </xdr:cNvPicPr>
      </xdr:nvPicPr>
      <xdr:blipFill>
        <a:blip xmlns:r="http://schemas.openxmlformats.org/officeDocument/2006/relationships" r:embed="rId52"/>
        <a:stretch>
          <a:fillRect/>
        </a:stretch>
      </xdr:blipFill>
      <xdr:spPr>
        <a:xfrm>
          <a:off x="609599" y="201958575"/>
          <a:ext cx="6690159" cy="30289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38099</xdr:colOff>
      <xdr:row>944</xdr:row>
      <xdr:rowOff>66675</xdr:rowOff>
    </xdr:from>
    <xdr:to>
      <xdr:col>10</xdr:col>
      <xdr:colOff>580497</xdr:colOff>
      <xdr:row>954</xdr:row>
      <xdr:rowOff>171450</xdr:rowOff>
    </xdr:to>
    <xdr:pic>
      <xdr:nvPicPr>
        <xdr:cNvPr id="145" name="Grafik 144">
          <a:extLst>
            <a:ext uri="{FF2B5EF4-FFF2-40B4-BE49-F238E27FC236}">
              <a16:creationId xmlns:a16="http://schemas.microsoft.com/office/drawing/2014/main" id="{00000000-0008-0000-0B00-000091000000}"/>
            </a:ext>
          </a:extLst>
        </xdr:cNvPr>
        <xdr:cNvPicPr>
          <a:picLocks noChangeAspect="1"/>
        </xdr:cNvPicPr>
      </xdr:nvPicPr>
      <xdr:blipFill>
        <a:blip xmlns:r="http://schemas.openxmlformats.org/officeDocument/2006/relationships" r:embed="rId53"/>
        <a:stretch>
          <a:fillRect/>
        </a:stretch>
      </xdr:blipFill>
      <xdr:spPr>
        <a:xfrm>
          <a:off x="647699" y="205749525"/>
          <a:ext cx="6781273" cy="22955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958</xdr:row>
      <xdr:rowOff>47625</xdr:rowOff>
    </xdr:from>
    <xdr:to>
      <xdr:col>11</xdr:col>
      <xdr:colOff>106409</xdr:colOff>
      <xdr:row>971</xdr:row>
      <xdr:rowOff>190500</xdr:rowOff>
    </xdr:to>
    <xdr:pic>
      <xdr:nvPicPr>
        <xdr:cNvPr id="146" name="Grafik 145">
          <a:extLst>
            <a:ext uri="{FF2B5EF4-FFF2-40B4-BE49-F238E27FC236}">
              <a16:creationId xmlns:a16="http://schemas.microsoft.com/office/drawing/2014/main" id="{00000000-0008-0000-0B00-000092000000}"/>
            </a:ext>
          </a:extLst>
        </xdr:cNvPr>
        <xdr:cNvPicPr>
          <a:picLocks noChangeAspect="1"/>
        </xdr:cNvPicPr>
      </xdr:nvPicPr>
      <xdr:blipFill>
        <a:blip xmlns:r="http://schemas.openxmlformats.org/officeDocument/2006/relationships" r:embed="rId54"/>
        <a:stretch>
          <a:fillRect/>
        </a:stretch>
      </xdr:blipFill>
      <xdr:spPr>
        <a:xfrm>
          <a:off x="647700" y="208797525"/>
          <a:ext cx="6916784" cy="29908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1016</xdr:row>
      <xdr:rowOff>57150</xdr:rowOff>
    </xdr:from>
    <xdr:to>
      <xdr:col>5</xdr:col>
      <xdr:colOff>14881</xdr:colOff>
      <xdr:row>1021</xdr:row>
      <xdr:rowOff>142875</xdr:rowOff>
    </xdr:to>
    <xdr:pic>
      <xdr:nvPicPr>
        <xdr:cNvPr id="147" name="Grafik 146">
          <a:extLst>
            <a:ext uri="{FF2B5EF4-FFF2-40B4-BE49-F238E27FC236}">
              <a16:creationId xmlns:a16="http://schemas.microsoft.com/office/drawing/2014/main" id="{00000000-0008-0000-0B00-000093000000}"/>
            </a:ext>
          </a:extLst>
        </xdr:cNvPr>
        <xdr:cNvPicPr>
          <a:picLocks noChangeAspect="1"/>
        </xdr:cNvPicPr>
      </xdr:nvPicPr>
      <xdr:blipFill>
        <a:blip xmlns:r="http://schemas.openxmlformats.org/officeDocument/2006/relationships" r:embed="rId55"/>
        <a:stretch>
          <a:fillRect/>
        </a:stretch>
      </xdr:blipFill>
      <xdr:spPr>
        <a:xfrm>
          <a:off x="628650" y="221637225"/>
          <a:ext cx="3081931" cy="11811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38100</xdr:colOff>
      <xdr:row>1024</xdr:row>
      <xdr:rowOff>9525</xdr:rowOff>
    </xdr:from>
    <xdr:to>
      <xdr:col>5</xdr:col>
      <xdr:colOff>495300</xdr:colOff>
      <xdr:row>1031</xdr:row>
      <xdr:rowOff>21316</xdr:rowOff>
    </xdr:to>
    <xdr:pic>
      <xdr:nvPicPr>
        <xdr:cNvPr id="148" name="Grafik 147">
          <a:extLst>
            <a:ext uri="{FF2B5EF4-FFF2-40B4-BE49-F238E27FC236}">
              <a16:creationId xmlns:a16="http://schemas.microsoft.com/office/drawing/2014/main" id="{00000000-0008-0000-0B00-000094000000}"/>
            </a:ext>
          </a:extLst>
        </xdr:cNvPr>
        <xdr:cNvPicPr>
          <a:picLocks noChangeAspect="1"/>
        </xdr:cNvPicPr>
      </xdr:nvPicPr>
      <xdr:blipFill>
        <a:blip xmlns:r="http://schemas.openxmlformats.org/officeDocument/2006/relationships" r:embed="rId56"/>
        <a:stretch>
          <a:fillRect/>
        </a:stretch>
      </xdr:blipFill>
      <xdr:spPr>
        <a:xfrm>
          <a:off x="647700" y="223342200"/>
          <a:ext cx="3543300" cy="154531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1033</xdr:row>
      <xdr:rowOff>57150</xdr:rowOff>
    </xdr:from>
    <xdr:to>
      <xdr:col>10</xdr:col>
      <xdr:colOff>405528</xdr:colOff>
      <xdr:row>1057</xdr:row>
      <xdr:rowOff>200025</xdr:rowOff>
    </xdr:to>
    <xdr:pic>
      <xdr:nvPicPr>
        <xdr:cNvPr id="149" name="Grafik 148">
          <a:extLst>
            <a:ext uri="{FF2B5EF4-FFF2-40B4-BE49-F238E27FC236}">
              <a16:creationId xmlns:a16="http://schemas.microsoft.com/office/drawing/2014/main" id="{00000000-0008-0000-0B00-000095000000}"/>
            </a:ext>
          </a:extLst>
        </xdr:cNvPr>
        <xdr:cNvPicPr>
          <a:picLocks noChangeAspect="1"/>
        </xdr:cNvPicPr>
      </xdr:nvPicPr>
      <xdr:blipFill>
        <a:blip xmlns:r="http://schemas.openxmlformats.org/officeDocument/2006/relationships" r:embed="rId57"/>
        <a:stretch>
          <a:fillRect/>
        </a:stretch>
      </xdr:blipFill>
      <xdr:spPr>
        <a:xfrm>
          <a:off x="638175" y="225361500"/>
          <a:ext cx="6615828" cy="54006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1070</xdr:row>
      <xdr:rowOff>9525</xdr:rowOff>
    </xdr:from>
    <xdr:to>
      <xdr:col>7</xdr:col>
      <xdr:colOff>95250</xdr:colOff>
      <xdr:row>1089</xdr:row>
      <xdr:rowOff>10662</xdr:rowOff>
    </xdr:to>
    <xdr:pic>
      <xdr:nvPicPr>
        <xdr:cNvPr id="150" name="Grafik 149">
          <a:extLst>
            <a:ext uri="{FF2B5EF4-FFF2-40B4-BE49-F238E27FC236}">
              <a16:creationId xmlns:a16="http://schemas.microsoft.com/office/drawing/2014/main" id="{00000000-0008-0000-0B00-000096000000}"/>
            </a:ext>
          </a:extLst>
        </xdr:cNvPr>
        <xdr:cNvPicPr>
          <a:picLocks noChangeAspect="1"/>
        </xdr:cNvPicPr>
      </xdr:nvPicPr>
      <xdr:blipFill>
        <a:blip xmlns:r="http://schemas.openxmlformats.org/officeDocument/2006/relationships" r:embed="rId58"/>
        <a:stretch>
          <a:fillRect/>
        </a:stretch>
      </xdr:blipFill>
      <xdr:spPr>
        <a:xfrm>
          <a:off x="638175" y="233419650"/>
          <a:ext cx="4476750" cy="4163562"/>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25882</xdr:colOff>
      <xdr:row>0</xdr:row>
      <xdr:rowOff>43133</xdr:rowOff>
    </xdr:from>
    <xdr:to>
      <xdr:col>1</xdr:col>
      <xdr:colOff>845387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0D00-000002000000}"/>
            </a:ext>
          </a:extLst>
        </xdr:cNvPr>
        <xdr:cNvSpPr/>
      </xdr:nvSpPr>
      <xdr:spPr>
        <a:xfrm flipH="1">
          <a:off x="25882" y="43133"/>
          <a:ext cx="1475113" cy="512626"/>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114</xdr:row>
      <xdr:rowOff>129398</xdr:rowOff>
    </xdr:from>
    <xdr:to>
      <xdr:col>1</xdr:col>
      <xdr:colOff>828134</xdr:colOff>
      <xdr:row>117</xdr:row>
      <xdr:rowOff>138023</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0D00-000003000000}"/>
            </a:ext>
          </a:extLst>
        </xdr:cNvPr>
        <xdr:cNvSpPr/>
      </xdr:nvSpPr>
      <xdr:spPr>
        <a:xfrm flipH="1">
          <a:off x="0" y="19961526"/>
          <a:ext cx="1483742" cy="52621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mc:AlternateContent xmlns:mc="http://schemas.openxmlformats.org/markup-compatibility/2006">
    <mc:Choice xmlns:a14="http://schemas.microsoft.com/office/drawing/2010/main" Requires="a14">
      <xdr:twoCellAnchor editAs="oneCell">
        <xdr:from>
          <xdr:col>6</xdr:col>
          <xdr:colOff>209550</xdr:colOff>
          <xdr:row>15</xdr:row>
          <xdr:rowOff>152400</xdr:rowOff>
        </xdr:from>
        <xdr:to>
          <xdr:col>6</xdr:col>
          <xdr:colOff>438150</xdr:colOff>
          <xdr:row>17</xdr:row>
          <xdr:rowOff>38100</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D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28</xdr:row>
          <xdr:rowOff>152400</xdr:rowOff>
        </xdr:from>
        <xdr:to>
          <xdr:col>6</xdr:col>
          <xdr:colOff>438150</xdr:colOff>
          <xdr:row>30</xdr:row>
          <xdr:rowOff>38100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D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44</xdr:row>
          <xdr:rowOff>152400</xdr:rowOff>
        </xdr:from>
        <xdr:to>
          <xdr:col>6</xdr:col>
          <xdr:colOff>438150</xdr:colOff>
          <xdr:row>46</xdr:row>
          <xdr:rowOff>38100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D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25882</xdr:colOff>
      <xdr:row>0</xdr:row>
      <xdr:rowOff>43133</xdr:rowOff>
    </xdr:from>
    <xdr:to>
      <xdr:col>1</xdr:col>
      <xdr:colOff>845387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0E00-000002000000}"/>
            </a:ext>
          </a:extLst>
        </xdr:cNvPr>
        <xdr:cNvSpPr/>
      </xdr:nvSpPr>
      <xdr:spPr>
        <a:xfrm flipH="1">
          <a:off x="25882" y="43133"/>
          <a:ext cx="1475113" cy="512626"/>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174</xdr:row>
      <xdr:rowOff>129398</xdr:rowOff>
    </xdr:from>
    <xdr:to>
      <xdr:col>1</xdr:col>
      <xdr:colOff>828134</xdr:colOff>
      <xdr:row>177</xdr:row>
      <xdr:rowOff>138023</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0E00-000003000000}"/>
            </a:ext>
          </a:extLst>
        </xdr:cNvPr>
        <xdr:cNvSpPr/>
      </xdr:nvSpPr>
      <xdr:spPr>
        <a:xfrm flipH="1">
          <a:off x="0" y="19961526"/>
          <a:ext cx="1483742" cy="52621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0F00-000002000000}"/>
            </a:ext>
          </a:extLst>
        </xdr:cNvPr>
        <xdr:cNvSpPr/>
      </xdr:nvSpPr>
      <xdr:spPr>
        <a:xfrm flipH="1">
          <a:off x="17256" y="69013"/>
          <a:ext cx="1404489" cy="561077"/>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xdr:from>
      <xdr:col>0</xdr:col>
      <xdr:colOff>17252</xdr:colOff>
      <xdr:row>63</xdr:row>
      <xdr:rowOff>154917</xdr:rowOff>
    </xdr:from>
    <xdr:to>
      <xdr:col>1</xdr:col>
      <xdr:colOff>662616</xdr:colOff>
      <xdr:row>66</xdr:row>
      <xdr:rowOff>163903</xdr:rowOff>
    </xdr:to>
    <xdr:sp macro="" textlink="">
      <xdr:nvSpPr>
        <xdr:cNvPr id="6" name="Pfeil nach rechts 5">
          <a:hlinkClick xmlns:r="http://schemas.openxmlformats.org/officeDocument/2006/relationships" r:id="rId1" tooltip="Zurück zur Übung"/>
          <a:extLst>
            <a:ext uri="{FF2B5EF4-FFF2-40B4-BE49-F238E27FC236}">
              <a16:creationId xmlns:a16="http://schemas.microsoft.com/office/drawing/2014/main" id="{00000000-0008-0000-0F00-000006000000}"/>
            </a:ext>
          </a:extLst>
        </xdr:cNvPr>
        <xdr:cNvSpPr/>
      </xdr:nvSpPr>
      <xdr:spPr>
        <a:xfrm flipH="1">
          <a:off x="17252" y="9971777"/>
          <a:ext cx="1404489" cy="55245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38100</xdr:colOff>
      <xdr:row>6</xdr:row>
      <xdr:rowOff>9525</xdr:rowOff>
    </xdr:from>
    <xdr:to>
      <xdr:col>6</xdr:col>
      <xdr:colOff>307868</xdr:colOff>
      <xdr:row>12</xdr:row>
      <xdr:rowOff>171450</xdr:rowOff>
    </xdr:to>
    <xdr:pic>
      <xdr:nvPicPr>
        <xdr:cNvPr id="11" name="Grafik 10">
          <a:extLst>
            <a:ext uri="{FF2B5EF4-FFF2-40B4-BE49-F238E27FC236}">
              <a16:creationId xmlns:a16="http://schemas.microsoft.com/office/drawing/2014/main" id="{00000000-0008-0000-0F00-00000B000000}"/>
            </a:ext>
          </a:extLst>
        </xdr:cNvPr>
        <xdr:cNvPicPr>
          <a:picLocks noChangeAspect="1"/>
        </xdr:cNvPicPr>
      </xdr:nvPicPr>
      <xdr:blipFill>
        <a:blip xmlns:r="http://schemas.openxmlformats.org/officeDocument/2006/relationships" r:embed="rId2"/>
        <a:stretch>
          <a:fillRect/>
        </a:stretch>
      </xdr:blipFill>
      <xdr:spPr>
        <a:xfrm>
          <a:off x="771525" y="1238250"/>
          <a:ext cx="3936893" cy="13049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xdr:colOff>
      <xdr:row>18</xdr:row>
      <xdr:rowOff>152401</xdr:rowOff>
    </xdr:from>
    <xdr:to>
      <xdr:col>3</xdr:col>
      <xdr:colOff>628651</xdr:colOff>
      <xdr:row>23</xdr:row>
      <xdr:rowOff>7541</xdr:rowOff>
    </xdr:to>
    <xdr:pic>
      <xdr:nvPicPr>
        <xdr:cNvPr id="12" name="Grafik 11">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3"/>
        <a:stretch>
          <a:fillRect/>
        </a:stretch>
      </xdr:blipFill>
      <xdr:spPr>
        <a:xfrm>
          <a:off x="733426" y="3667126"/>
          <a:ext cx="2095500" cy="80764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4</xdr:col>
      <xdr:colOff>13504</xdr:colOff>
      <xdr:row>18</xdr:row>
      <xdr:rowOff>180974</xdr:rowOff>
    </xdr:from>
    <xdr:to>
      <xdr:col>9</xdr:col>
      <xdr:colOff>397637</xdr:colOff>
      <xdr:row>33</xdr:row>
      <xdr:rowOff>57149</xdr:rowOff>
    </xdr:to>
    <xdr:pic>
      <xdr:nvPicPr>
        <xdr:cNvPr id="14" name="Grafik 13">
          <a:extLst>
            <a:ext uri="{FF2B5EF4-FFF2-40B4-BE49-F238E27FC236}">
              <a16:creationId xmlns:a16="http://schemas.microsoft.com/office/drawing/2014/main" id="{00000000-0008-0000-0F00-00000E000000}"/>
            </a:ext>
          </a:extLst>
        </xdr:cNvPr>
        <xdr:cNvPicPr>
          <a:picLocks noChangeAspect="1"/>
        </xdr:cNvPicPr>
      </xdr:nvPicPr>
      <xdr:blipFill>
        <a:blip xmlns:r="http://schemas.openxmlformats.org/officeDocument/2006/relationships" r:embed="rId4"/>
        <a:stretch>
          <a:fillRect/>
        </a:stretch>
      </xdr:blipFill>
      <xdr:spPr>
        <a:xfrm>
          <a:off x="2947204" y="3695699"/>
          <a:ext cx="4051258" cy="27336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37</xdr:row>
      <xdr:rowOff>76200</xdr:rowOff>
    </xdr:from>
    <xdr:to>
      <xdr:col>8</xdr:col>
      <xdr:colOff>609600</xdr:colOff>
      <xdr:row>61</xdr:row>
      <xdr:rowOff>41161</xdr:rowOff>
    </xdr:to>
    <xdr:pic>
      <xdr:nvPicPr>
        <xdr:cNvPr id="15" name="Grafik 14">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5"/>
        <a:stretch>
          <a:fillRect/>
        </a:stretch>
      </xdr:blipFill>
      <xdr:spPr>
        <a:xfrm>
          <a:off x="762000" y="7210425"/>
          <a:ext cx="5715000" cy="4536961"/>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3" name="Pfeil nach rechts 2">
          <a:hlinkClick xmlns:r="http://schemas.openxmlformats.org/officeDocument/2006/relationships" r:id="rId1" tooltip="Zurück zur Übung"/>
          <a:extLst>
            <a:ext uri="{FF2B5EF4-FFF2-40B4-BE49-F238E27FC236}">
              <a16:creationId xmlns:a16="http://schemas.microsoft.com/office/drawing/2014/main" id="{00000000-0008-0000-1000-000003000000}"/>
            </a:ext>
          </a:extLst>
        </xdr:cNvPr>
        <xdr:cNvSpPr/>
      </xdr:nvSpPr>
      <xdr:spPr>
        <a:xfrm flipH="1">
          <a:off x="17256" y="69013"/>
          <a:ext cx="1404489" cy="55245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xdr:from>
      <xdr:col>0</xdr:col>
      <xdr:colOff>17252</xdr:colOff>
      <xdr:row>54</xdr:row>
      <xdr:rowOff>154917</xdr:rowOff>
    </xdr:from>
    <xdr:to>
      <xdr:col>1</xdr:col>
      <xdr:colOff>662616</xdr:colOff>
      <xdr:row>57</xdr:row>
      <xdr:rowOff>163903</xdr:rowOff>
    </xdr:to>
    <xdr:sp macro="" textlink="">
      <xdr:nvSpPr>
        <xdr:cNvPr id="8" name="Pfeil nach rechts 7">
          <a:hlinkClick xmlns:r="http://schemas.openxmlformats.org/officeDocument/2006/relationships" r:id="rId1" tooltip="Zurück zur Übung"/>
          <a:extLst>
            <a:ext uri="{FF2B5EF4-FFF2-40B4-BE49-F238E27FC236}">
              <a16:creationId xmlns:a16="http://schemas.microsoft.com/office/drawing/2014/main" id="{00000000-0008-0000-1000-000008000000}"/>
            </a:ext>
          </a:extLst>
        </xdr:cNvPr>
        <xdr:cNvSpPr/>
      </xdr:nvSpPr>
      <xdr:spPr>
        <a:xfrm flipH="1">
          <a:off x="17252" y="9963151"/>
          <a:ext cx="1404489" cy="55245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0</xdr:colOff>
      <xdr:row>6</xdr:row>
      <xdr:rowOff>76200</xdr:rowOff>
    </xdr:from>
    <xdr:to>
      <xdr:col>6</xdr:col>
      <xdr:colOff>269768</xdr:colOff>
      <xdr:row>13</xdr:row>
      <xdr:rowOff>47625</xdr:rowOff>
    </xdr:to>
    <xdr:pic>
      <xdr:nvPicPr>
        <xdr:cNvPr id="7" name="Grafik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stretch>
          <a:fillRect/>
        </a:stretch>
      </xdr:blipFill>
      <xdr:spPr>
        <a:xfrm>
          <a:off x="733425" y="1304925"/>
          <a:ext cx="3936893" cy="13049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xdr:colOff>
      <xdr:row>15</xdr:row>
      <xdr:rowOff>47625</xdr:rowOff>
    </xdr:from>
    <xdr:to>
      <xdr:col>9</xdr:col>
      <xdr:colOff>228600</xdr:colOff>
      <xdr:row>20</xdr:row>
      <xdr:rowOff>169208</xdr:rowOff>
    </xdr:to>
    <xdr:pic>
      <xdr:nvPicPr>
        <xdr:cNvPr id="9" name="Grafik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a:stretch>
          <a:fillRect/>
        </a:stretch>
      </xdr:blipFill>
      <xdr:spPr>
        <a:xfrm>
          <a:off x="742950" y="2990850"/>
          <a:ext cx="6086475" cy="107408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xdr:colOff>
      <xdr:row>23</xdr:row>
      <xdr:rowOff>0</xdr:rowOff>
    </xdr:from>
    <xdr:to>
      <xdr:col>7</xdr:col>
      <xdr:colOff>99287</xdr:colOff>
      <xdr:row>54</xdr:row>
      <xdr:rowOff>66675</xdr:rowOff>
    </xdr:to>
    <xdr:pic>
      <xdr:nvPicPr>
        <xdr:cNvPr id="10" name="Grafik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4"/>
        <a:stretch>
          <a:fillRect/>
        </a:stretch>
      </xdr:blipFill>
      <xdr:spPr>
        <a:xfrm>
          <a:off x="733426" y="4467225"/>
          <a:ext cx="4499836" cy="59721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1100-000002000000}"/>
            </a:ext>
          </a:extLst>
        </xdr:cNvPr>
        <xdr:cNvSpPr/>
      </xdr:nvSpPr>
      <xdr:spPr>
        <a:xfrm flipH="1">
          <a:off x="17256" y="69013"/>
          <a:ext cx="1404489" cy="55245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25879</xdr:colOff>
      <xdr:row>6</xdr:row>
      <xdr:rowOff>25879</xdr:rowOff>
    </xdr:from>
    <xdr:to>
      <xdr:col>7</xdr:col>
      <xdr:colOff>250166</xdr:colOff>
      <xdr:row>13</xdr:row>
      <xdr:rowOff>64030</xdr:rowOff>
    </xdr:to>
    <xdr:pic>
      <xdr:nvPicPr>
        <xdr:cNvPr id="7" name="Grafik 6">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2"/>
        <a:stretch>
          <a:fillRect/>
        </a:stretch>
      </xdr:blipFill>
      <xdr:spPr>
        <a:xfrm>
          <a:off x="785004" y="1138687"/>
          <a:ext cx="4779034" cy="130623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79</xdr:row>
      <xdr:rowOff>0</xdr:rowOff>
    </xdr:from>
    <xdr:to>
      <xdr:col>8</xdr:col>
      <xdr:colOff>190891</xdr:colOff>
      <xdr:row>107</xdr:row>
      <xdr:rowOff>89573</xdr:rowOff>
    </xdr:to>
    <xdr:pic>
      <xdr:nvPicPr>
        <xdr:cNvPr id="11" name="Grafik 10">
          <a:extLst>
            <a:ext uri="{FF2B5EF4-FFF2-40B4-BE49-F238E27FC236}">
              <a16:creationId xmlns:a16="http://schemas.microsoft.com/office/drawing/2014/main" id="{00000000-0008-0000-1100-00000B000000}"/>
            </a:ext>
          </a:extLst>
        </xdr:cNvPr>
        <xdr:cNvPicPr>
          <a:picLocks noChangeAspect="1"/>
        </xdr:cNvPicPr>
      </xdr:nvPicPr>
      <xdr:blipFill>
        <a:blip xmlns:r="http://schemas.openxmlformats.org/officeDocument/2006/relationships" r:embed="rId3"/>
        <a:stretch>
          <a:fillRect/>
        </a:stretch>
      </xdr:blipFill>
      <xdr:spPr>
        <a:xfrm>
          <a:off x="759125" y="14337102"/>
          <a:ext cx="5504762" cy="516190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17252</xdr:colOff>
      <xdr:row>109</xdr:row>
      <xdr:rowOff>154917</xdr:rowOff>
    </xdr:from>
    <xdr:to>
      <xdr:col>1</xdr:col>
      <xdr:colOff>662616</xdr:colOff>
      <xdr:row>112</xdr:row>
      <xdr:rowOff>163902</xdr:rowOff>
    </xdr:to>
    <xdr:sp macro="" textlink="">
      <xdr:nvSpPr>
        <xdr:cNvPr id="12" name="Pfeil nach rechts 11">
          <a:hlinkClick xmlns:r="http://schemas.openxmlformats.org/officeDocument/2006/relationships" r:id="rId1" tooltip="Zurück zur Übung"/>
          <a:extLst>
            <a:ext uri="{FF2B5EF4-FFF2-40B4-BE49-F238E27FC236}">
              <a16:creationId xmlns:a16="http://schemas.microsoft.com/office/drawing/2014/main" id="{00000000-0008-0000-1100-00000C000000}"/>
            </a:ext>
          </a:extLst>
        </xdr:cNvPr>
        <xdr:cNvSpPr/>
      </xdr:nvSpPr>
      <xdr:spPr>
        <a:xfrm flipH="1">
          <a:off x="17252" y="19926660"/>
          <a:ext cx="1404489" cy="55245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38100</xdr:colOff>
      <xdr:row>14</xdr:row>
      <xdr:rowOff>57150</xdr:rowOff>
    </xdr:from>
    <xdr:to>
      <xdr:col>7</xdr:col>
      <xdr:colOff>628026</xdr:colOff>
      <xdr:row>22</xdr:row>
      <xdr:rowOff>142674</xdr:rowOff>
    </xdr:to>
    <xdr:pic>
      <xdr:nvPicPr>
        <xdr:cNvPr id="13" name="Grafik 12">
          <a:extLst>
            <a:ext uri="{FF2B5EF4-FFF2-40B4-BE49-F238E27FC236}">
              <a16:creationId xmlns:a16="http://schemas.microsoft.com/office/drawing/2014/main" id="{00000000-0008-0000-1100-00000D000000}"/>
            </a:ext>
          </a:extLst>
        </xdr:cNvPr>
        <xdr:cNvPicPr>
          <a:picLocks noChangeAspect="1"/>
        </xdr:cNvPicPr>
      </xdr:nvPicPr>
      <xdr:blipFill>
        <a:blip xmlns:r="http://schemas.openxmlformats.org/officeDocument/2006/relationships" r:embed="rId4"/>
        <a:stretch>
          <a:fillRect/>
        </a:stretch>
      </xdr:blipFill>
      <xdr:spPr>
        <a:xfrm>
          <a:off x="771525" y="2809875"/>
          <a:ext cx="4990476" cy="160952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85726</xdr:colOff>
      <xdr:row>26</xdr:row>
      <xdr:rowOff>47625</xdr:rowOff>
    </xdr:from>
    <xdr:to>
      <xdr:col>7</xdr:col>
      <xdr:colOff>495130</xdr:colOff>
      <xdr:row>53</xdr:row>
      <xdr:rowOff>28575</xdr:rowOff>
    </xdr:to>
    <xdr:pic>
      <xdr:nvPicPr>
        <xdr:cNvPr id="14" name="Grafik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5"/>
        <a:stretch>
          <a:fillRect/>
        </a:stretch>
      </xdr:blipFill>
      <xdr:spPr>
        <a:xfrm>
          <a:off x="819151" y="5086350"/>
          <a:ext cx="4809954" cy="51244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57150</xdr:colOff>
      <xdr:row>55</xdr:row>
      <xdr:rowOff>47625</xdr:rowOff>
    </xdr:from>
    <xdr:to>
      <xdr:col>8</xdr:col>
      <xdr:colOff>341071</xdr:colOff>
      <xdr:row>75</xdr:row>
      <xdr:rowOff>133350</xdr:rowOff>
    </xdr:to>
    <xdr:pic>
      <xdr:nvPicPr>
        <xdr:cNvPr id="15" name="Grafik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6"/>
        <a:stretch>
          <a:fillRect/>
        </a:stretch>
      </xdr:blipFill>
      <xdr:spPr>
        <a:xfrm>
          <a:off x="790575" y="10610850"/>
          <a:ext cx="5417896" cy="38957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1200-000002000000}"/>
            </a:ext>
          </a:extLst>
        </xdr:cNvPr>
        <xdr:cNvSpPr/>
      </xdr:nvSpPr>
      <xdr:spPr>
        <a:xfrm flipH="1">
          <a:off x="17256" y="69013"/>
          <a:ext cx="1404489" cy="561077"/>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25879</xdr:colOff>
      <xdr:row>6</xdr:row>
      <xdr:rowOff>25879</xdr:rowOff>
    </xdr:from>
    <xdr:to>
      <xdr:col>7</xdr:col>
      <xdr:colOff>250166</xdr:colOff>
      <xdr:row>13</xdr:row>
      <xdr:rowOff>64030</xdr:rowOff>
    </xdr:to>
    <xdr:pic>
      <xdr:nvPicPr>
        <xdr:cNvPr id="3" name="Grafik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785004" y="1147313"/>
          <a:ext cx="4779034" cy="130623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17252</xdr:colOff>
      <xdr:row>128</xdr:row>
      <xdr:rowOff>154917</xdr:rowOff>
    </xdr:from>
    <xdr:to>
      <xdr:col>1</xdr:col>
      <xdr:colOff>662616</xdr:colOff>
      <xdr:row>131</xdr:row>
      <xdr:rowOff>163902</xdr:rowOff>
    </xdr:to>
    <xdr:sp macro="" textlink="">
      <xdr:nvSpPr>
        <xdr:cNvPr id="8" name="Pfeil nach rechts 7">
          <a:hlinkClick xmlns:r="http://schemas.openxmlformats.org/officeDocument/2006/relationships" r:id="rId1" tooltip="Zurück zur Übung"/>
          <a:extLst>
            <a:ext uri="{FF2B5EF4-FFF2-40B4-BE49-F238E27FC236}">
              <a16:creationId xmlns:a16="http://schemas.microsoft.com/office/drawing/2014/main" id="{00000000-0008-0000-1200-000008000000}"/>
            </a:ext>
          </a:extLst>
        </xdr:cNvPr>
        <xdr:cNvSpPr/>
      </xdr:nvSpPr>
      <xdr:spPr>
        <a:xfrm flipH="1">
          <a:off x="17252" y="19935287"/>
          <a:ext cx="1404489" cy="552449"/>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77637</xdr:colOff>
      <xdr:row>96</xdr:row>
      <xdr:rowOff>81152</xdr:rowOff>
    </xdr:from>
    <xdr:to>
      <xdr:col>8</xdr:col>
      <xdr:colOff>178096</xdr:colOff>
      <xdr:row>127</xdr:row>
      <xdr:rowOff>146648</xdr:rowOff>
    </xdr:to>
    <xdr:pic>
      <xdr:nvPicPr>
        <xdr:cNvPr id="12" name="Grafik 11">
          <a:extLst>
            <a:ext uri="{FF2B5EF4-FFF2-40B4-BE49-F238E27FC236}">
              <a16:creationId xmlns:a16="http://schemas.microsoft.com/office/drawing/2014/main" id="{00000000-0008-0000-1200-00000C000000}"/>
            </a:ext>
          </a:extLst>
        </xdr:cNvPr>
        <xdr:cNvPicPr>
          <a:picLocks noChangeAspect="1"/>
        </xdr:cNvPicPr>
      </xdr:nvPicPr>
      <xdr:blipFill>
        <a:blip xmlns:r="http://schemas.openxmlformats.org/officeDocument/2006/relationships" r:embed="rId3"/>
        <a:stretch>
          <a:fillRect/>
        </a:stretch>
      </xdr:blipFill>
      <xdr:spPr>
        <a:xfrm>
          <a:off x="836762" y="17506510"/>
          <a:ext cx="5414330" cy="5681293"/>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14</xdr:row>
      <xdr:rowOff>0</xdr:rowOff>
    </xdr:from>
    <xdr:to>
      <xdr:col>7</xdr:col>
      <xdr:colOff>589926</xdr:colOff>
      <xdr:row>22</xdr:row>
      <xdr:rowOff>85524</xdr:rowOff>
    </xdr:to>
    <xdr:pic>
      <xdr:nvPicPr>
        <xdr:cNvPr id="14" name="Grafik 13">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33425" y="2752725"/>
          <a:ext cx="4990476" cy="160952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27</xdr:row>
      <xdr:rowOff>85725</xdr:rowOff>
    </xdr:from>
    <xdr:to>
      <xdr:col>9</xdr:col>
      <xdr:colOff>285750</xdr:colOff>
      <xdr:row>32</xdr:row>
      <xdr:rowOff>33198</xdr:rowOff>
    </xdr:to>
    <xdr:pic>
      <xdr:nvPicPr>
        <xdr:cNvPr id="15" name="Grafik 14">
          <a:extLst>
            <a:ext uri="{FF2B5EF4-FFF2-40B4-BE49-F238E27FC236}">
              <a16:creationId xmlns:a16="http://schemas.microsoft.com/office/drawing/2014/main" id="{00000000-0008-0000-1200-00000F000000}"/>
            </a:ext>
          </a:extLst>
        </xdr:cNvPr>
        <xdr:cNvPicPr>
          <a:picLocks noChangeAspect="1"/>
        </xdr:cNvPicPr>
      </xdr:nvPicPr>
      <xdr:blipFill>
        <a:blip xmlns:r="http://schemas.openxmlformats.org/officeDocument/2006/relationships" r:embed="rId5"/>
        <a:stretch>
          <a:fillRect/>
        </a:stretch>
      </xdr:blipFill>
      <xdr:spPr>
        <a:xfrm>
          <a:off x="733425" y="5314950"/>
          <a:ext cx="6153150" cy="89997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9524</xdr:colOff>
      <xdr:row>33</xdr:row>
      <xdr:rowOff>28574</xdr:rowOff>
    </xdr:from>
    <xdr:to>
      <xdr:col>9</xdr:col>
      <xdr:colOff>129657</xdr:colOff>
      <xdr:row>55</xdr:row>
      <xdr:rowOff>152399</xdr:rowOff>
    </xdr:to>
    <xdr:pic>
      <xdr:nvPicPr>
        <xdr:cNvPr id="16" name="Grafik 15">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6"/>
        <a:stretch>
          <a:fillRect/>
        </a:stretch>
      </xdr:blipFill>
      <xdr:spPr>
        <a:xfrm>
          <a:off x="742949" y="6400799"/>
          <a:ext cx="5987533" cy="43148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714375</xdr:colOff>
      <xdr:row>60</xdr:row>
      <xdr:rowOff>66675</xdr:rowOff>
    </xdr:from>
    <xdr:to>
      <xdr:col>9</xdr:col>
      <xdr:colOff>113550</xdr:colOff>
      <xdr:row>82</xdr:row>
      <xdr:rowOff>189961</xdr:rowOff>
    </xdr:to>
    <xdr:pic>
      <xdr:nvPicPr>
        <xdr:cNvPr id="17" name="Grafik 16">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7"/>
        <a:stretch>
          <a:fillRect/>
        </a:stretch>
      </xdr:blipFill>
      <xdr:spPr>
        <a:xfrm>
          <a:off x="714375" y="11582400"/>
          <a:ext cx="6000000" cy="431428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723900</xdr:colOff>
      <xdr:row>86</xdr:row>
      <xdr:rowOff>66675</xdr:rowOff>
    </xdr:from>
    <xdr:to>
      <xdr:col>9</xdr:col>
      <xdr:colOff>113551</xdr:colOff>
      <xdr:row>94</xdr:row>
      <xdr:rowOff>85532</xdr:rowOff>
    </xdr:to>
    <xdr:pic>
      <xdr:nvPicPr>
        <xdr:cNvPr id="18" name="Grafik 17">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8"/>
        <a:stretch>
          <a:fillRect/>
        </a:stretch>
      </xdr:blipFill>
      <xdr:spPr>
        <a:xfrm>
          <a:off x="723900" y="16535400"/>
          <a:ext cx="5990476" cy="154285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1300-000002000000}"/>
            </a:ext>
          </a:extLst>
        </xdr:cNvPr>
        <xdr:cNvSpPr/>
      </xdr:nvSpPr>
      <xdr:spPr>
        <a:xfrm flipH="1">
          <a:off x="17256" y="69013"/>
          <a:ext cx="1404489" cy="561077"/>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25879</xdr:colOff>
      <xdr:row>6</xdr:row>
      <xdr:rowOff>25879</xdr:rowOff>
    </xdr:from>
    <xdr:to>
      <xdr:col>7</xdr:col>
      <xdr:colOff>250166</xdr:colOff>
      <xdr:row>13</xdr:row>
      <xdr:rowOff>64030</xdr:rowOff>
    </xdr:to>
    <xdr:pic>
      <xdr:nvPicPr>
        <xdr:cNvPr id="3" name="Grafik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785004" y="1147313"/>
          <a:ext cx="4779034" cy="1306234"/>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xdr:from>
      <xdr:col>0</xdr:col>
      <xdr:colOff>17252</xdr:colOff>
      <xdr:row>164</xdr:row>
      <xdr:rowOff>154917</xdr:rowOff>
    </xdr:from>
    <xdr:to>
      <xdr:col>1</xdr:col>
      <xdr:colOff>662616</xdr:colOff>
      <xdr:row>167</xdr:row>
      <xdr:rowOff>163902</xdr:rowOff>
    </xdr:to>
    <xdr:sp macro="" textlink="">
      <xdr:nvSpPr>
        <xdr:cNvPr id="5" name="Pfeil nach rechts 4">
          <a:hlinkClick xmlns:r="http://schemas.openxmlformats.org/officeDocument/2006/relationships" r:id="rId1" tooltip="Zurück zur Übung"/>
          <a:extLst>
            <a:ext uri="{FF2B5EF4-FFF2-40B4-BE49-F238E27FC236}">
              <a16:creationId xmlns:a16="http://schemas.microsoft.com/office/drawing/2014/main" id="{00000000-0008-0000-1300-000005000000}"/>
            </a:ext>
          </a:extLst>
        </xdr:cNvPr>
        <xdr:cNvSpPr/>
      </xdr:nvSpPr>
      <xdr:spPr>
        <a:xfrm flipH="1">
          <a:off x="17252" y="23377226"/>
          <a:ext cx="1404489" cy="55245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1</xdr:col>
      <xdr:colOff>28575</xdr:colOff>
      <xdr:row>14</xdr:row>
      <xdr:rowOff>76200</xdr:rowOff>
    </xdr:from>
    <xdr:to>
      <xdr:col>7</xdr:col>
      <xdr:colOff>618501</xdr:colOff>
      <xdr:row>22</xdr:row>
      <xdr:rowOff>161724</xdr:rowOff>
    </xdr:to>
    <xdr:pic>
      <xdr:nvPicPr>
        <xdr:cNvPr id="15" name="Grafik 14">
          <a:extLst>
            <a:ext uri="{FF2B5EF4-FFF2-40B4-BE49-F238E27FC236}">
              <a16:creationId xmlns:a16="http://schemas.microsoft.com/office/drawing/2014/main" id="{00000000-0008-0000-1300-00000F000000}"/>
            </a:ext>
          </a:extLst>
        </xdr:cNvPr>
        <xdr:cNvPicPr>
          <a:picLocks noChangeAspect="1"/>
        </xdr:cNvPicPr>
      </xdr:nvPicPr>
      <xdr:blipFill>
        <a:blip xmlns:r="http://schemas.openxmlformats.org/officeDocument/2006/relationships" r:embed="rId3"/>
        <a:stretch>
          <a:fillRect/>
        </a:stretch>
      </xdr:blipFill>
      <xdr:spPr>
        <a:xfrm>
          <a:off x="762000" y="2828925"/>
          <a:ext cx="4990476" cy="1609524"/>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28575</xdr:colOff>
      <xdr:row>27</xdr:row>
      <xdr:rowOff>123825</xdr:rowOff>
    </xdr:from>
    <xdr:to>
      <xdr:col>9</xdr:col>
      <xdr:colOff>314325</xdr:colOff>
      <xdr:row>32</xdr:row>
      <xdr:rowOff>71298</xdr:rowOff>
    </xdr:to>
    <xdr:pic>
      <xdr:nvPicPr>
        <xdr:cNvPr id="16" name="Grafik 15">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4"/>
        <a:stretch>
          <a:fillRect/>
        </a:stretch>
      </xdr:blipFill>
      <xdr:spPr>
        <a:xfrm>
          <a:off x="762000" y="5353050"/>
          <a:ext cx="6153150" cy="89997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9524</xdr:colOff>
      <xdr:row>33</xdr:row>
      <xdr:rowOff>152400</xdr:rowOff>
    </xdr:from>
    <xdr:to>
      <xdr:col>9</xdr:col>
      <xdr:colOff>38099</xdr:colOff>
      <xdr:row>56</xdr:row>
      <xdr:rowOff>19745</xdr:rowOff>
    </xdr:to>
    <xdr:pic>
      <xdr:nvPicPr>
        <xdr:cNvPr id="17" name="Grafik 16">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5"/>
        <a:stretch>
          <a:fillRect/>
        </a:stretch>
      </xdr:blipFill>
      <xdr:spPr>
        <a:xfrm>
          <a:off x="742949" y="6524625"/>
          <a:ext cx="5895975" cy="424884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38099</xdr:colOff>
      <xdr:row>61</xdr:row>
      <xdr:rowOff>19049</xdr:rowOff>
    </xdr:from>
    <xdr:to>
      <xdr:col>9</xdr:col>
      <xdr:colOff>48346</xdr:colOff>
      <xdr:row>71</xdr:row>
      <xdr:rowOff>85724</xdr:rowOff>
    </xdr:to>
    <xdr:pic>
      <xdr:nvPicPr>
        <xdr:cNvPr id="18" name="Grafik 17">
          <a:extLst>
            <a:ext uri="{FF2B5EF4-FFF2-40B4-BE49-F238E27FC236}">
              <a16:creationId xmlns:a16="http://schemas.microsoft.com/office/drawing/2014/main" id="{00000000-0008-0000-1300-000012000000}"/>
            </a:ext>
          </a:extLst>
        </xdr:cNvPr>
        <xdr:cNvPicPr>
          <a:picLocks noChangeAspect="1"/>
        </xdr:cNvPicPr>
      </xdr:nvPicPr>
      <xdr:blipFill>
        <a:blip xmlns:r="http://schemas.openxmlformats.org/officeDocument/2006/relationships" r:embed="rId6"/>
        <a:stretch>
          <a:fillRect/>
        </a:stretch>
      </xdr:blipFill>
      <xdr:spPr>
        <a:xfrm>
          <a:off x="771524" y="11725274"/>
          <a:ext cx="5877647" cy="19716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38099</xdr:colOff>
      <xdr:row>72</xdr:row>
      <xdr:rowOff>14541</xdr:rowOff>
    </xdr:from>
    <xdr:to>
      <xdr:col>9</xdr:col>
      <xdr:colOff>9524</xdr:colOff>
      <xdr:row>88</xdr:row>
      <xdr:rowOff>85307</xdr:rowOff>
    </xdr:to>
    <xdr:pic>
      <xdr:nvPicPr>
        <xdr:cNvPr id="19" name="Grafik 18">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7"/>
        <a:stretch>
          <a:fillRect/>
        </a:stretch>
      </xdr:blipFill>
      <xdr:spPr>
        <a:xfrm>
          <a:off x="771524" y="13816266"/>
          <a:ext cx="5838825" cy="3118766"/>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91</xdr:row>
      <xdr:rowOff>19050</xdr:rowOff>
    </xdr:from>
    <xdr:to>
      <xdr:col>9</xdr:col>
      <xdr:colOff>142126</xdr:colOff>
      <xdr:row>101</xdr:row>
      <xdr:rowOff>18812</xdr:rowOff>
    </xdr:to>
    <xdr:pic>
      <xdr:nvPicPr>
        <xdr:cNvPr id="20" name="Grafik 19">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8"/>
        <a:stretch>
          <a:fillRect/>
        </a:stretch>
      </xdr:blipFill>
      <xdr:spPr>
        <a:xfrm>
          <a:off x="752475" y="17440275"/>
          <a:ext cx="5990476" cy="1904762"/>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102</xdr:row>
      <xdr:rowOff>0</xdr:rowOff>
    </xdr:from>
    <xdr:to>
      <xdr:col>9</xdr:col>
      <xdr:colOff>123825</xdr:colOff>
      <xdr:row>118</xdr:row>
      <xdr:rowOff>143077</xdr:rowOff>
    </xdr:to>
    <xdr:pic>
      <xdr:nvPicPr>
        <xdr:cNvPr id="21" name="Grafik 20">
          <a:extLst>
            <a:ext uri="{FF2B5EF4-FFF2-40B4-BE49-F238E27FC236}">
              <a16:creationId xmlns:a16="http://schemas.microsoft.com/office/drawing/2014/main" id="{00000000-0008-0000-1300-000015000000}"/>
            </a:ext>
          </a:extLst>
        </xdr:cNvPr>
        <xdr:cNvPicPr>
          <a:picLocks noChangeAspect="1"/>
        </xdr:cNvPicPr>
      </xdr:nvPicPr>
      <xdr:blipFill>
        <a:blip xmlns:r="http://schemas.openxmlformats.org/officeDocument/2006/relationships" r:embed="rId9"/>
        <a:stretch>
          <a:fillRect/>
        </a:stretch>
      </xdr:blipFill>
      <xdr:spPr>
        <a:xfrm>
          <a:off x="733425" y="19516725"/>
          <a:ext cx="5991225" cy="3191077"/>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122</xdr:row>
      <xdr:rowOff>95250</xdr:rowOff>
    </xdr:from>
    <xdr:to>
      <xdr:col>9</xdr:col>
      <xdr:colOff>239321</xdr:colOff>
      <xdr:row>158</xdr:row>
      <xdr:rowOff>28575</xdr:rowOff>
    </xdr:to>
    <xdr:pic>
      <xdr:nvPicPr>
        <xdr:cNvPr id="22" name="Grafik 21">
          <a:extLst>
            <a:ext uri="{FF2B5EF4-FFF2-40B4-BE49-F238E27FC236}">
              <a16:creationId xmlns:a16="http://schemas.microsoft.com/office/drawing/2014/main" id="{00000000-0008-0000-1300-000016000000}"/>
            </a:ext>
          </a:extLst>
        </xdr:cNvPr>
        <xdr:cNvPicPr>
          <a:picLocks noChangeAspect="1"/>
        </xdr:cNvPicPr>
      </xdr:nvPicPr>
      <xdr:blipFill>
        <a:blip xmlns:r="http://schemas.openxmlformats.org/officeDocument/2006/relationships" r:embed="rId10"/>
        <a:stretch>
          <a:fillRect/>
        </a:stretch>
      </xdr:blipFill>
      <xdr:spPr>
        <a:xfrm>
          <a:off x="752475" y="23421975"/>
          <a:ext cx="6087671" cy="67913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25883</xdr:colOff>
      <xdr:row>0</xdr:row>
      <xdr:rowOff>43133</xdr:rowOff>
    </xdr:from>
    <xdr:to>
      <xdr:col>3</xdr:col>
      <xdr:colOff>544727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1400-000002000000}"/>
            </a:ext>
          </a:extLst>
        </xdr:cNvPr>
        <xdr:cNvSpPr/>
      </xdr:nvSpPr>
      <xdr:spPr>
        <a:xfrm flipH="1">
          <a:off x="25883" y="43133"/>
          <a:ext cx="1407365" cy="5040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182</xdr:row>
      <xdr:rowOff>181156</xdr:rowOff>
    </xdr:from>
    <xdr:to>
      <xdr:col>3</xdr:col>
      <xdr:colOff>518844</xdr:colOff>
      <xdr:row>184</xdr:row>
      <xdr:rowOff>284672</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1400-000003000000}"/>
            </a:ext>
          </a:extLst>
        </xdr:cNvPr>
        <xdr:cNvSpPr/>
      </xdr:nvSpPr>
      <xdr:spPr>
        <a:xfrm flipH="1">
          <a:off x="0" y="40570031"/>
          <a:ext cx="1407365" cy="500332"/>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25883</xdr:colOff>
      <xdr:row>0</xdr:row>
      <xdr:rowOff>43133</xdr:rowOff>
    </xdr:from>
    <xdr:to>
      <xdr:col>3</xdr:col>
      <xdr:colOff>544727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1500-000002000000}"/>
            </a:ext>
          </a:extLst>
        </xdr:cNvPr>
        <xdr:cNvSpPr/>
      </xdr:nvSpPr>
      <xdr:spPr>
        <a:xfrm flipH="1">
          <a:off x="25883" y="43133"/>
          <a:ext cx="1407365" cy="5040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182</xdr:row>
      <xdr:rowOff>181156</xdr:rowOff>
    </xdr:from>
    <xdr:to>
      <xdr:col>3</xdr:col>
      <xdr:colOff>518844</xdr:colOff>
      <xdr:row>184</xdr:row>
      <xdr:rowOff>284672</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1500-000003000000}"/>
            </a:ext>
          </a:extLst>
        </xdr:cNvPr>
        <xdr:cNvSpPr/>
      </xdr:nvSpPr>
      <xdr:spPr>
        <a:xfrm flipH="1">
          <a:off x="0" y="41363662"/>
          <a:ext cx="1407365" cy="50033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25883</xdr:colOff>
      <xdr:row>0</xdr:row>
      <xdr:rowOff>43133</xdr:rowOff>
    </xdr:from>
    <xdr:to>
      <xdr:col>3</xdr:col>
      <xdr:colOff>544727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1600-000002000000}"/>
            </a:ext>
          </a:extLst>
        </xdr:cNvPr>
        <xdr:cNvSpPr/>
      </xdr:nvSpPr>
      <xdr:spPr>
        <a:xfrm flipH="1">
          <a:off x="25883" y="43133"/>
          <a:ext cx="1407365" cy="5040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258</xdr:row>
      <xdr:rowOff>129398</xdr:rowOff>
    </xdr:from>
    <xdr:to>
      <xdr:col>3</xdr:col>
      <xdr:colOff>518844</xdr:colOff>
      <xdr:row>261</xdr:row>
      <xdr:rowOff>138023</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1600-000003000000}"/>
            </a:ext>
          </a:extLst>
        </xdr:cNvPr>
        <xdr:cNvSpPr/>
      </xdr:nvSpPr>
      <xdr:spPr>
        <a:xfrm flipH="1">
          <a:off x="0" y="22221647"/>
          <a:ext cx="1407365" cy="500331"/>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4</xdr:col>
      <xdr:colOff>34505</xdr:colOff>
      <xdr:row>9</xdr:row>
      <xdr:rowOff>51758</xdr:rowOff>
    </xdr:from>
    <xdr:to>
      <xdr:col>5</xdr:col>
      <xdr:colOff>638354</xdr:colOff>
      <xdr:row>11</xdr:row>
      <xdr:rowOff>17252</xdr:rowOff>
    </xdr:to>
    <xdr:sp macro="" textlink="">
      <xdr:nvSpPr>
        <xdr:cNvPr id="7" name="Abgerundetes Rechteck 6">
          <a:hlinkClick xmlns:r="http://schemas.openxmlformats.org/officeDocument/2006/relationships" r:id="rId2" tooltip="Lösung zu Übung 6.9"/>
          <a:extLst>
            <a:ext uri="{FF2B5EF4-FFF2-40B4-BE49-F238E27FC236}">
              <a16:creationId xmlns:a16="http://schemas.microsoft.com/office/drawing/2014/main" id="{00000000-0008-0000-1600-000007000000}"/>
            </a:ext>
          </a:extLst>
        </xdr:cNvPr>
        <xdr:cNvSpPr/>
      </xdr:nvSpPr>
      <xdr:spPr>
        <a:xfrm>
          <a:off x="2122097" y="1656271"/>
          <a:ext cx="1457865" cy="301924"/>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editAs="oneCell">
    <xdr:from>
      <xdr:col>0</xdr:col>
      <xdr:colOff>600075</xdr:colOff>
      <xdr:row>237</xdr:row>
      <xdr:rowOff>76200</xdr:rowOff>
    </xdr:from>
    <xdr:to>
      <xdr:col>12</xdr:col>
      <xdr:colOff>665662</xdr:colOff>
      <xdr:row>245</xdr:row>
      <xdr:rowOff>18895</xdr:rowOff>
    </xdr:to>
    <xdr:pic>
      <xdr:nvPicPr>
        <xdr:cNvPr id="8" name="Grafik 7">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3"/>
        <a:stretch>
          <a:fillRect/>
        </a:stretch>
      </xdr:blipFill>
      <xdr:spPr>
        <a:xfrm>
          <a:off x="600075" y="23764875"/>
          <a:ext cx="8704762" cy="123809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619125</xdr:colOff>
      <xdr:row>249</xdr:row>
      <xdr:rowOff>114300</xdr:rowOff>
    </xdr:from>
    <xdr:to>
      <xdr:col>12</xdr:col>
      <xdr:colOff>684712</xdr:colOff>
      <xdr:row>257</xdr:row>
      <xdr:rowOff>56995</xdr:rowOff>
    </xdr:to>
    <xdr:pic>
      <xdr:nvPicPr>
        <xdr:cNvPr id="9" name="Grafik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4"/>
        <a:stretch>
          <a:fillRect/>
        </a:stretch>
      </xdr:blipFill>
      <xdr:spPr>
        <a:xfrm>
          <a:off x="619125" y="25746075"/>
          <a:ext cx="8704762" cy="123809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25883</xdr:colOff>
      <xdr:row>0</xdr:row>
      <xdr:rowOff>43133</xdr:rowOff>
    </xdr:from>
    <xdr:to>
      <xdr:col>3</xdr:col>
      <xdr:colOff>544727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1700-000002000000}"/>
            </a:ext>
          </a:extLst>
        </xdr:cNvPr>
        <xdr:cNvSpPr/>
      </xdr:nvSpPr>
      <xdr:spPr>
        <a:xfrm flipH="1">
          <a:off x="25883" y="43133"/>
          <a:ext cx="1407365" cy="5040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258</xdr:row>
      <xdr:rowOff>129398</xdr:rowOff>
    </xdr:from>
    <xdr:to>
      <xdr:col>3</xdr:col>
      <xdr:colOff>518844</xdr:colOff>
      <xdr:row>261</xdr:row>
      <xdr:rowOff>138023</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1700-000003000000}"/>
            </a:ext>
          </a:extLst>
        </xdr:cNvPr>
        <xdr:cNvSpPr/>
      </xdr:nvSpPr>
      <xdr:spPr>
        <a:xfrm flipH="1">
          <a:off x="0" y="27224968"/>
          <a:ext cx="1407365" cy="50033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4</xdr:col>
      <xdr:colOff>34505</xdr:colOff>
      <xdr:row>9</xdr:row>
      <xdr:rowOff>51758</xdr:rowOff>
    </xdr:from>
    <xdr:to>
      <xdr:col>5</xdr:col>
      <xdr:colOff>638354</xdr:colOff>
      <xdr:row>11</xdr:row>
      <xdr:rowOff>17252</xdr:rowOff>
    </xdr:to>
    <xdr:sp macro="" textlink="">
      <xdr:nvSpPr>
        <xdr:cNvPr id="6" name="Abgerundetes Rechteck 5">
          <a:hlinkClick xmlns:r="http://schemas.openxmlformats.org/officeDocument/2006/relationships" r:id="rId2" tooltip="Lösung zu Übung 6.10"/>
          <a:extLst>
            <a:ext uri="{FF2B5EF4-FFF2-40B4-BE49-F238E27FC236}">
              <a16:creationId xmlns:a16="http://schemas.microsoft.com/office/drawing/2014/main" id="{00000000-0008-0000-1700-000006000000}"/>
            </a:ext>
          </a:extLst>
        </xdr:cNvPr>
        <xdr:cNvSpPr/>
      </xdr:nvSpPr>
      <xdr:spPr>
        <a:xfrm>
          <a:off x="2122097" y="1656271"/>
          <a:ext cx="1457865" cy="301924"/>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editAs="oneCell">
    <xdr:from>
      <xdr:col>0</xdr:col>
      <xdr:colOff>533400</xdr:colOff>
      <xdr:row>237</xdr:row>
      <xdr:rowOff>104775</xdr:rowOff>
    </xdr:from>
    <xdr:to>
      <xdr:col>12</xdr:col>
      <xdr:colOff>598987</xdr:colOff>
      <xdr:row>245</xdr:row>
      <xdr:rowOff>47470</xdr:rowOff>
    </xdr:to>
    <xdr:pic>
      <xdr:nvPicPr>
        <xdr:cNvPr id="7" name="Grafik 6">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3"/>
        <a:stretch>
          <a:fillRect/>
        </a:stretch>
      </xdr:blipFill>
      <xdr:spPr>
        <a:xfrm>
          <a:off x="533400" y="23793450"/>
          <a:ext cx="8704762" cy="123809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571500</xdr:colOff>
      <xdr:row>249</xdr:row>
      <xdr:rowOff>114300</xdr:rowOff>
    </xdr:from>
    <xdr:to>
      <xdr:col>12</xdr:col>
      <xdr:colOff>637087</xdr:colOff>
      <xdr:row>257</xdr:row>
      <xdr:rowOff>56995</xdr:rowOff>
    </xdr:to>
    <xdr:pic>
      <xdr:nvPicPr>
        <xdr:cNvPr id="11" name="Grafik 10">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4"/>
        <a:stretch>
          <a:fillRect/>
        </a:stretch>
      </xdr:blipFill>
      <xdr:spPr>
        <a:xfrm>
          <a:off x="571500" y="25746075"/>
          <a:ext cx="8704762" cy="123809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1800-000002000000}"/>
            </a:ext>
          </a:extLst>
        </xdr:cNvPr>
        <xdr:cNvSpPr/>
      </xdr:nvSpPr>
      <xdr:spPr>
        <a:xfrm flipH="1">
          <a:off x="17256" y="69013"/>
          <a:ext cx="1404489" cy="621462"/>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xdr:from>
      <xdr:col>0</xdr:col>
      <xdr:colOff>17252</xdr:colOff>
      <xdr:row>38</xdr:row>
      <xdr:rowOff>154917</xdr:rowOff>
    </xdr:from>
    <xdr:to>
      <xdr:col>1</xdr:col>
      <xdr:colOff>662616</xdr:colOff>
      <xdr:row>41</xdr:row>
      <xdr:rowOff>163902</xdr:rowOff>
    </xdr:to>
    <xdr:sp macro="" textlink="">
      <xdr:nvSpPr>
        <xdr:cNvPr id="5" name="Pfeil nach rechts 4">
          <a:hlinkClick xmlns:r="http://schemas.openxmlformats.org/officeDocument/2006/relationships" r:id="rId1" tooltip="Zurück zur Übung"/>
          <a:extLst>
            <a:ext uri="{FF2B5EF4-FFF2-40B4-BE49-F238E27FC236}">
              <a16:creationId xmlns:a16="http://schemas.microsoft.com/office/drawing/2014/main" id="{00000000-0008-0000-1800-000005000000}"/>
            </a:ext>
          </a:extLst>
        </xdr:cNvPr>
        <xdr:cNvSpPr/>
      </xdr:nvSpPr>
      <xdr:spPr>
        <a:xfrm flipH="1">
          <a:off x="17252" y="29778026"/>
          <a:ext cx="1404489" cy="55245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4</xdr:col>
      <xdr:colOff>180975</xdr:colOff>
      <xdr:row>5</xdr:row>
      <xdr:rowOff>9524</xdr:rowOff>
    </xdr:from>
    <xdr:to>
      <xdr:col>9</xdr:col>
      <xdr:colOff>244972</xdr:colOff>
      <xdr:row>7</xdr:row>
      <xdr:rowOff>38099</xdr:rowOff>
    </xdr:to>
    <xdr:pic>
      <xdr:nvPicPr>
        <xdr:cNvPr id="10" name="Grafik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2"/>
        <a:stretch>
          <a:fillRect/>
        </a:stretch>
      </xdr:blipFill>
      <xdr:spPr>
        <a:xfrm>
          <a:off x="3114675" y="1047749"/>
          <a:ext cx="3731122" cy="10382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4</xdr:col>
      <xdr:colOff>180976</xdr:colOff>
      <xdr:row>9</xdr:row>
      <xdr:rowOff>190499</xdr:rowOff>
    </xdr:from>
    <xdr:to>
      <xdr:col>9</xdr:col>
      <xdr:colOff>237329</xdr:colOff>
      <xdr:row>12</xdr:row>
      <xdr:rowOff>20464</xdr:rowOff>
    </xdr:to>
    <xdr:pic>
      <xdr:nvPicPr>
        <xdr:cNvPr id="11" name="Grafik 10">
          <a:extLst>
            <a:ext uri="{FF2B5EF4-FFF2-40B4-BE49-F238E27FC236}">
              <a16:creationId xmlns:a16="http://schemas.microsoft.com/office/drawing/2014/main" id="{00000000-0008-0000-1800-00000B000000}"/>
            </a:ext>
          </a:extLst>
        </xdr:cNvPr>
        <xdr:cNvPicPr>
          <a:picLocks noChangeAspect="1"/>
        </xdr:cNvPicPr>
      </xdr:nvPicPr>
      <xdr:blipFill rotWithShape="1">
        <a:blip xmlns:r="http://schemas.openxmlformats.org/officeDocument/2006/relationships" r:embed="rId3"/>
        <a:srcRect r="9989"/>
        <a:stretch/>
      </xdr:blipFill>
      <xdr:spPr>
        <a:xfrm>
          <a:off x="3114676" y="2619374"/>
          <a:ext cx="3723478" cy="103011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4</xdr:col>
      <xdr:colOff>171450</xdr:colOff>
      <xdr:row>14</xdr:row>
      <xdr:rowOff>171449</xdr:rowOff>
    </xdr:from>
    <xdr:to>
      <xdr:col>9</xdr:col>
      <xdr:colOff>227336</xdr:colOff>
      <xdr:row>17</xdr:row>
      <xdr:rowOff>9524</xdr:rowOff>
    </xdr:to>
    <xdr:pic>
      <xdr:nvPicPr>
        <xdr:cNvPr id="12" name="Grafik 11">
          <a:extLst>
            <a:ext uri="{FF2B5EF4-FFF2-40B4-BE49-F238E27FC236}">
              <a16:creationId xmlns:a16="http://schemas.microsoft.com/office/drawing/2014/main" id="{00000000-0008-0000-1800-00000C000000}"/>
            </a:ext>
          </a:extLst>
        </xdr:cNvPr>
        <xdr:cNvPicPr>
          <a:picLocks noChangeAspect="1"/>
        </xdr:cNvPicPr>
      </xdr:nvPicPr>
      <xdr:blipFill>
        <a:blip xmlns:r="http://schemas.openxmlformats.org/officeDocument/2006/relationships" r:embed="rId4"/>
        <a:stretch>
          <a:fillRect/>
        </a:stretch>
      </xdr:blipFill>
      <xdr:spPr>
        <a:xfrm>
          <a:off x="3105150" y="4181474"/>
          <a:ext cx="3723011" cy="103822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5</xdr:col>
      <xdr:colOff>209551</xdr:colOff>
      <xdr:row>19</xdr:row>
      <xdr:rowOff>171450</xdr:rowOff>
    </xdr:from>
    <xdr:to>
      <xdr:col>8</xdr:col>
      <xdr:colOff>297958</xdr:colOff>
      <xdr:row>24</xdr:row>
      <xdr:rowOff>137285</xdr:rowOff>
    </xdr:to>
    <xdr:pic>
      <xdr:nvPicPr>
        <xdr:cNvPr id="15" name="Grafik 14">
          <a:extLst>
            <a:ext uri="{FF2B5EF4-FFF2-40B4-BE49-F238E27FC236}">
              <a16:creationId xmlns:a16="http://schemas.microsoft.com/office/drawing/2014/main" id="{00000000-0008-0000-1800-00000F000000}"/>
            </a:ext>
          </a:extLst>
        </xdr:cNvPr>
        <xdr:cNvPicPr>
          <a:picLocks noChangeAspect="1"/>
        </xdr:cNvPicPr>
      </xdr:nvPicPr>
      <xdr:blipFill rotWithShape="1">
        <a:blip xmlns:r="http://schemas.openxmlformats.org/officeDocument/2006/relationships" r:embed="rId5"/>
        <a:srcRect l="1173" r="4681"/>
        <a:stretch/>
      </xdr:blipFill>
      <xdr:spPr>
        <a:xfrm>
          <a:off x="3876676" y="5762625"/>
          <a:ext cx="2288682" cy="154698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5</xdr:col>
      <xdr:colOff>200026</xdr:colOff>
      <xdr:row>26</xdr:row>
      <xdr:rowOff>1</xdr:rowOff>
    </xdr:from>
    <xdr:to>
      <xdr:col>8</xdr:col>
      <xdr:colOff>281018</xdr:colOff>
      <xdr:row>30</xdr:row>
      <xdr:rowOff>127819</xdr:rowOff>
    </xdr:to>
    <xdr:pic>
      <xdr:nvPicPr>
        <xdr:cNvPr id="17" name="Grafik 16">
          <a:extLst>
            <a:ext uri="{FF2B5EF4-FFF2-40B4-BE49-F238E27FC236}">
              <a16:creationId xmlns:a16="http://schemas.microsoft.com/office/drawing/2014/main" id="{00000000-0008-0000-1800-000011000000}"/>
            </a:ext>
          </a:extLst>
        </xdr:cNvPr>
        <xdr:cNvPicPr>
          <a:picLocks noChangeAspect="1"/>
        </xdr:cNvPicPr>
      </xdr:nvPicPr>
      <xdr:blipFill>
        <a:blip xmlns:r="http://schemas.openxmlformats.org/officeDocument/2006/relationships" r:embed="rId6"/>
        <a:stretch>
          <a:fillRect/>
        </a:stretch>
      </xdr:blipFill>
      <xdr:spPr>
        <a:xfrm>
          <a:off x="3867151" y="7553326"/>
          <a:ext cx="2281267" cy="1518468"/>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5</xdr:col>
      <xdr:colOff>190500</xdr:colOff>
      <xdr:row>31</xdr:row>
      <xdr:rowOff>142875</xdr:rowOff>
    </xdr:from>
    <xdr:to>
      <xdr:col>8</xdr:col>
      <xdr:colOff>285750</xdr:colOff>
      <xdr:row>36</xdr:row>
      <xdr:rowOff>73064</xdr:rowOff>
    </xdr:to>
    <xdr:pic>
      <xdr:nvPicPr>
        <xdr:cNvPr id="21" name="Grafik 20">
          <a:extLst>
            <a:ext uri="{FF2B5EF4-FFF2-40B4-BE49-F238E27FC236}">
              <a16:creationId xmlns:a16="http://schemas.microsoft.com/office/drawing/2014/main" id="{00000000-0008-0000-1800-000015000000}"/>
            </a:ext>
          </a:extLst>
        </xdr:cNvPr>
        <xdr:cNvPicPr>
          <a:picLocks noChangeAspect="1"/>
        </xdr:cNvPicPr>
      </xdr:nvPicPr>
      <xdr:blipFill>
        <a:blip xmlns:r="http://schemas.openxmlformats.org/officeDocument/2006/relationships" r:embed="rId7"/>
        <a:stretch>
          <a:fillRect/>
        </a:stretch>
      </xdr:blipFill>
      <xdr:spPr>
        <a:xfrm>
          <a:off x="3857625" y="9277350"/>
          <a:ext cx="2295525" cy="1511339"/>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1900-000002000000}"/>
            </a:ext>
          </a:extLst>
        </xdr:cNvPr>
        <xdr:cNvSpPr/>
      </xdr:nvSpPr>
      <xdr:spPr>
        <a:xfrm flipH="1">
          <a:off x="17256" y="69013"/>
          <a:ext cx="1404489" cy="621462"/>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xdr:from>
      <xdr:col>0</xdr:col>
      <xdr:colOff>17252</xdr:colOff>
      <xdr:row>61</xdr:row>
      <xdr:rowOff>154917</xdr:rowOff>
    </xdr:from>
    <xdr:to>
      <xdr:col>1</xdr:col>
      <xdr:colOff>662616</xdr:colOff>
      <xdr:row>64</xdr:row>
      <xdr:rowOff>163902</xdr:rowOff>
    </xdr:to>
    <xdr:sp macro="" textlink="">
      <xdr:nvSpPr>
        <xdr:cNvPr id="3" name="Pfeil nach rechts 2">
          <a:hlinkClick xmlns:r="http://schemas.openxmlformats.org/officeDocument/2006/relationships" r:id="rId1" tooltip="Zurück zur Übung"/>
          <a:extLst>
            <a:ext uri="{FF2B5EF4-FFF2-40B4-BE49-F238E27FC236}">
              <a16:creationId xmlns:a16="http://schemas.microsoft.com/office/drawing/2014/main" id="{00000000-0008-0000-1900-000003000000}"/>
            </a:ext>
          </a:extLst>
        </xdr:cNvPr>
        <xdr:cNvSpPr/>
      </xdr:nvSpPr>
      <xdr:spPr>
        <a:xfrm flipH="1">
          <a:off x="17252" y="11067332"/>
          <a:ext cx="1404489" cy="552449"/>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4</xdr:col>
      <xdr:colOff>460615</xdr:colOff>
      <xdr:row>12</xdr:row>
      <xdr:rowOff>163901</xdr:rowOff>
    </xdr:from>
    <xdr:to>
      <xdr:col>8</xdr:col>
      <xdr:colOff>252897</xdr:colOff>
      <xdr:row>21</xdr:row>
      <xdr:rowOff>94889</xdr:rowOff>
    </xdr:to>
    <xdr:pic>
      <xdr:nvPicPr>
        <xdr:cNvPr id="10" name="Grafik 9">
          <a:extLst>
            <a:ext uri="{FF2B5EF4-FFF2-40B4-BE49-F238E27FC236}">
              <a16:creationId xmlns:a16="http://schemas.microsoft.com/office/drawing/2014/main" id="{00000000-0008-0000-19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l="1776" r="2366"/>
        <a:stretch/>
      </xdr:blipFill>
      <xdr:spPr>
        <a:xfrm>
          <a:off x="3394315" y="2449901"/>
          <a:ext cx="2725982" cy="162643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460615</xdr:colOff>
      <xdr:row>4</xdr:row>
      <xdr:rowOff>0</xdr:rowOff>
    </xdr:from>
    <xdr:to>
      <xdr:col>8</xdr:col>
      <xdr:colOff>270834</xdr:colOff>
      <xdr:row>12</xdr:row>
      <xdr:rowOff>36005</xdr:rowOff>
    </xdr:to>
    <xdr:pic>
      <xdr:nvPicPr>
        <xdr:cNvPr id="11" name="Grafik 10">
          <a:extLst>
            <a:ext uri="{FF2B5EF4-FFF2-40B4-BE49-F238E27FC236}">
              <a16:creationId xmlns:a16="http://schemas.microsoft.com/office/drawing/2014/main" id="{00000000-0008-0000-1900-00000B000000}"/>
            </a:ext>
          </a:extLst>
        </xdr:cNvPr>
        <xdr:cNvPicPr>
          <a:picLocks noChangeAspect="1"/>
        </xdr:cNvPicPr>
      </xdr:nvPicPr>
      <xdr:blipFill>
        <a:blip xmlns:r="http://schemas.openxmlformats.org/officeDocument/2006/relationships" r:embed="rId3"/>
        <a:stretch>
          <a:fillRect/>
        </a:stretch>
      </xdr:blipFill>
      <xdr:spPr>
        <a:xfrm>
          <a:off x="3394315" y="838200"/>
          <a:ext cx="2743919" cy="1483805"/>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460615</xdr:colOff>
      <xdr:row>28</xdr:row>
      <xdr:rowOff>8628</xdr:rowOff>
    </xdr:from>
    <xdr:to>
      <xdr:col>8</xdr:col>
      <xdr:colOff>262212</xdr:colOff>
      <xdr:row>36</xdr:row>
      <xdr:rowOff>28705</xdr:rowOff>
    </xdr:to>
    <xdr:pic>
      <xdr:nvPicPr>
        <xdr:cNvPr id="13" name="Grafik 12">
          <a:extLst>
            <a:ext uri="{FF2B5EF4-FFF2-40B4-BE49-F238E27FC236}">
              <a16:creationId xmlns:a16="http://schemas.microsoft.com/office/drawing/2014/main" id="{00000000-0008-0000-1900-00000D000000}"/>
            </a:ext>
          </a:extLst>
        </xdr:cNvPr>
        <xdr:cNvPicPr>
          <a:picLocks noChangeAspect="1"/>
        </xdr:cNvPicPr>
      </xdr:nvPicPr>
      <xdr:blipFill>
        <a:blip xmlns:r="http://schemas.openxmlformats.org/officeDocument/2006/relationships" r:embed="rId4"/>
        <a:stretch>
          <a:fillRect/>
        </a:stretch>
      </xdr:blipFill>
      <xdr:spPr>
        <a:xfrm>
          <a:off x="3394315" y="5323578"/>
          <a:ext cx="2735297" cy="1544077"/>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460615</xdr:colOff>
      <xdr:row>52</xdr:row>
      <xdr:rowOff>103516</xdr:rowOff>
    </xdr:from>
    <xdr:to>
      <xdr:col>8</xdr:col>
      <xdr:colOff>287579</xdr:colOff>
      <xdr:row>60</xdr:row>
      <xdr:rowOff>129394</xdr:rowOff>
    </xdr:to>
    <xdr:pic>
      <xdr:nvPicPr>
        <xdr:cNvPr id="18" name="Grafik 17">
          <a:extLst>
            <a:ext uri="{FF2B5EF4-FFF2-40B4-BE49-F238E27FC236}">
              <a16:creationId xmlns:a16="http://schemas.microsoft.com/office/drawing/2014/main" id="{00000000-0008-0000-1900-000012000000}"/>
            </a:ext>
          </a:extLst>
        </xdr:cNvPr>
        <xdr:cNvPicPr>
          <a:picLocks noChangeAspect="1"/>
        </xdr:cNvPicPr>
      </xdr:nvPicPr>
      <xdr:blipFill>
        <a:blip xmlns:r="http://schemas.openxmlformats.org/officeDocument/2006/relationships" r:embed="rId5"/>
        <a:stretch>
          <a:fillRect/>
        </a:stretch>
      </xdr:blipFill>
      <xdr:spPr>
        <a:xfrm>
          <a:off x="3394315" y="9990466"/>
          <a:ext cx="2760664" cy="1549878"/>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447675</xdr:colOff>
      <xdr:row>22</xdr:row>
      <xdr:rowOff>47625</xdr:rowOff>
    </xdr:from>
    <xdr:to>
      <xdr:col>8</xdr:col>
      <xdr:colOff>637784</xdr:colOff>
      <xdr:row>27</xdr:row>
      <xdr:rowOff>47506</xdr:rowOff>
    </xdr:to>
    <xdr:pic>
      <xdr:nvPicPr>
        <xdr:cNvPr id="19" name="Grafik 18">
          <a:extLst>
            <a:ext uri="{FF2B5EF4-FFF2-40B4-BE49-F238E27FC236}">
              <a16:creationId xmlns:a16="http://schemas.microsoft.com/office/drawing/2014/main" id="{00000000-0008-0000-1900-000013000000}"/>
            </a:ext>
          </a:extLst>
        </xdr:cNvPr>
        <xdr:cNvPicPr>
          <a:picLocks noChangeAspect="1"/>
        </xdr:cNvPicPr>
      </xdr:nvPicPr>
      <xdr:blipFill>
        <a:blip xmlns:r="http://schemas.openxmlformats.org/officeDocument/2006/relationships" r:embed="rId6"/>
        <a:stretch>
          <a:fillRect/>
        </a:stretch>
      </xdr:blipFill>
      <xdr:spPr>
        <a:xfrm>
          <a:off x="3381375" y="4219575"/>
          <a:ext cx="3123809" cy="952381"/>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4</xdr:col>
      <xdr:colOff>447675</xdr:colOff>
      <xdr:row>37</xdr:row>
      <xdr:rowOff>0</xdr:rowOff>
    </xdr:from>
    <xdr:to>
      <xdr:col>8</xdr:col>
      <xdr:colOff>637784</xdr:colOff>
      <xdr:row>41</xdr:row>
      <xdr:rowOff>190381</xdr:rowOff>
    </xdr:to>
    <xdr:pic>
      <xdr:nvPicPr>
        <xdr:cNvPr id="20" name="Grafik 19">
          <a:extLst>
            <a:ext uri="{FF2B5EF4-FFF2-40B4-BE49-F238E27FC236}">
              <a16:creationId xmlns:a16="http://schemas.microsoft.com/office/drawing/2014/main" id="{00000000-0008-0000-1900-000014000000}"/>
            </a:ext>
          </a:extLst>
        </xdr:cNvPr>
        <xdr:cNvPicPr>
          <a:picLocks noChangeAspect="1"/>
        </xdr:cNvPicPr>
      </xdr:nvPicPr>
      <xdr:blipFill>
        <a:blip xmlns:r="http://schemas.openxmlformats.org/officeDocument/2006/relationships" r:embed="rId6"/>
        <a:stretch>
          <a:fillRect/>
        </a:stretch>
      </xdr:blipFill>
      <xdr:spPr>
        <a:xfrm>
          <a:off x="3381375" y="7029450"/>
          <a:ext cx="3123809" cy="952381"/>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4</xdr:col>
      <xdr:colOff>438150</xdr:colOff>
      <xdr:row>43</xdr:row>
      <xdr:rowOff>38100</xdr:rowOff>
    </xdr:from>
    <xdr:to>
      <xdr:col>8</xdr:col>
      <xdr:colOff>104775</xdr:colOff>
      <xdr:row>51</xdr:row>
      <xdr:rowOff>173203</xdr:rowOff>
    </xdr:to>
    <xdr:pic>
      <xdr:nvPicPr>
        <xdr:cNvPr id="21" name="Grafik 20">
          <a:extLst>
            <a:ext uri="{FF2B5EF4-FFF2-40B4-BE49-F238E27FC236}">
              <a16:creationId xmlns:a16="http://schemas.microsoft.com/office/drawing/2014/main" id="{00000000-0008-0000-1900-000015000000}"/>
            </a:ext>
          </a:extLst>
        </xdr:cNvPr>
        <xdr:cNvPicPr>
          <a:picLocks noChangeAspect="1"/>
        </xdr:cNvPicPr>
      </xdr:nvPicPr>
      <xdr:blipFill>
        <a:blip xmlns:r="http://schemas.openxmlformats.org/officeDocument/2006/relationships" r:embed="rId7"/>
        <a:stretch>
          <a:fillRect/>
        </a:stretch>
      </xdr:blipFill>
      <xdr:spPr>
        <a:xfrm>
          <a:off x="3371850" y="8210550"/>
          <a:ext cx="2600325" cy="1659103"/>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1A00-000002000000}"/>
            </a:ext>
          </a:extLst>
        </xdr:cNvPr>
        <xdr:cNvSpPr/>
      </xdr:nvSpPr>
      <xdr:spPr>
        <a:xfrm flipH="1">
          <a:off x="17256" y="69013"/>
          <a:ext cx="1404489" cy="621462"/>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xdr:from>
      <xdr:col>0</xdr:col>
      <xdr:colOff>17252</xdr:colOff>
      <xdr:row>46</xdr:row>
      <xdr:rowOff>154917</xdr:rowOff>
    </xdr:from>
    <xdr:to>
      <xdr:col>1</xdr:col>
      <xdr:colOff>662616</xdr:colOff>
      <xdr:row>49</xdr:row>
      <xdr:rowOff>163902</xdr:rowOff>
    </xdr:to>
    <xdr:sp macro="" textlink="">
      <xdr:nvSpPr>
        <xdr:cNvPr id="3" name="Pfeil nach rechts 2">
          <a:hlinkClick xmlns:r="http://schemas.openxmlformats.org/officeDocument/2006/relationships" r:id="rId1" tooltip="Zurück zur Übung"/>
          <a:extLst>
            <a:ext uri="{FF2B5EF4-FFF2-40B4-BE49-F238E27FC236}">
              <a16:creationId xmlns:a16="http://schemas.microsoft.com/office/drawing/2014/main" id="{00000000-0008-0000-1A00-000003000000}"/>
            </a:ext>
          </a:extLst>
        </xdr:cNvPr>
        <xdr:cNvSpPr/>
      </xdr:nvSpPr>
      <xdr:spPr>
        <a:xfrm flipH="1">
          <a:off x="17252" y="11300245"/>
          <a:ext cx="1404489" cy="552449"/>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editAs="oneCell">
    <xdr:from>
      <xdr:col>4</xdr:col>
      <xdr:colOff>12760</xdr:colOff>
      <xdr:row>4</xdr:row>
      <xdr:rowOff>34506</xdr:rowOff>
    </xdr:from>
    <xdr:to>
      <xdr:col>6</xdr:col>
      <xdr:colOff>218321</xdr:colOff>
      <xdr:row>12</xdr:row>
      <xdr:rowOff>32887</xdr:rowOff>
    </xdr:to>
    <xdr:pic>
      <xdr:nvPicPr>
        <xdr:cNvPr id="13" name="Grafik 12">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2"/>
        <a:stretch>
          <a:fillRect/>
        </a:stretch>
      </xdr:blipFill>
      <xdr:spPr>
        <a:xfrm>
          <a:off x="2946460" y="872706"/>
          <a:ext cx="1672411" cy="1446181"/>
        </a:xfrm>
        <a:prstGeom prst="rect">
          <a:avLst/>
        </a:prstGeom>
        <a:ln>
          <a:solidFill>
            <a:schemeClr val="tx1">
              <a:lumMod val="50000"/>
              <a:lumOff val="50000"/>
            </a:schemeClr>
          </a:solidFill>
        </a:ln>
        <a:effectLst>
          <a:outerShdw blurRad="50800" dist="38100" dir="2700000" algn="tl" rotWithShape="0">
            <a:prstClr val="black">
              <a:alpha val="40000"/>
            </a:prstClr>
          </a:outerShdw>
        </a:effectLst>
      </xdr:spPr>
    </xdr:pic>
    <xdr:clientData/>
  </xdr:twoCellAnchor>
  <xdr:twoCellAnchor editAs="oneCell">
    <xdr:from>
      <xdr:col>4</xdr:col>
      <xdr:colOff>9525</xdr:colOff>
      <xdr:row>13</xdr:row>
      <xdr:rowOff>47626</xdr:rowOff>
    </xdr:from>
    <xdr:to>
      <xdr:col>6</xdr:col>
      <xdr:colOff>552450</xdr:colOff>
      <xdr:row>29</xdr:row>
      <xdr:rowOff>15463</xdr:rowOff>
    </xdr:to>
    <xdr:pic>
      <xdr:nvPicPr>
        <xdr:cNvPr id="8" name="Grafik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3"/>
        <a:stretch>
          <a:fillRect/>
        </a:stretch>
      </xdr:blipFill>
      <xdr:spPr>
        <a:xfrm>
          <a:off x="2943225" y="2514601"/>
          <a:ext cx="2009775" cy="3006312"/>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3</xdr:col>
      <xdr:colOff>718769</xdr:colOff>
      <xdr:row>30</xdr:row>
      <xdr:rowOff>76200</xdr:rowOff>
    </xdr:from>
    <xdr:to>
      <xdr:col>9</xdr:col>
      <xdr:colOff>649856</xdr:colOff>
      <xdr:row>36</xdr:row>
      <xdr:rowOff>0</xdr:rowOff>
    </xdr:to>
    <xdr:pic>
      <xdr:nvPicPr>
        <xdr:cNvPr id="9" name="Grafik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4"/>
        <a:stretch>
          <a:fillRect/>
        </a:stretch>
      </xdr:blipFill>
      <xdr:spPr>
        <a:xfrm>
          <a:off x="2919044" y="5772150"/>
          <a:ext cx="4331637" cy="106680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3</xdr:col>
      <xdr:colOff>695326</xdr:colOff>
      <xdr:row>37</xdr:row>
      <xdr:rowOff>142875</xdr:rowOff>
    </xdr:from>
    <xdr:to>
      <xdr:col>9</xdr:col>
      <xdr:colOff>428626</xdr:colOff>
      <xdr:row>42</xdr:row>
      <xdr:rowOff>162595</xdr:rowOff>
    </xdr:to>
    <xdr:pic>
      <xdr:nvPicPr>
        <xdr:cNvPr id="10" name="Grafik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5"/>
        <a:stretch>
          <a:fillRect/>
        </a:stretch>
      </xdr:blipFill>
      <xdr:spPr>
        <a:xfrm>
          <a:off x="2895601" y="7172325"/>
          <a:ext cx="4133850" cy="97222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25883</xdr:colOff>
      <xdr:row>0</xdr:row>
      <xdr:rowOff>43133</xdr:rowOff>
    </xdr:from>
    <xdr:to>
      <xdr:col>3</xdr:col>
      <xdr:colOff>544727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1B00-000002000000}"/>
            </a:ext>
          </a:extLst>
        </xdr:cNvPr>
        <xdr:cNvSpPr/>
      </xdr:nvSpPr>
      <xdr:spPr>
        <a:xfrm flipH="1">
          <a:off x="25883" y="43133"/>
          <a:ext cx="1407365" cy="50400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473</xdr:row>
      <xdr:rowOff>129398</xdr:rowOff>
    </xdr:from>
    <xdr:to>
      <xdr:col>3</xdr:col>
      <xdr:colOff>518844</xdr:colOff>
      <xdr:row>476</xdr:row>
      <xdr:rowOff>138023</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1B00-000003000000}"/>
            </a:ext>
          </a:extLst>
        </xdr:cNvPr>
        <xdr:cNvSpPr/>
      </xdr:nvSpPr>
      <xdr:spPr>
        <a:xfrm flipH="1">
          <a:off x="0" y="27224968"/>
          <a:ext cx="1407365" cy="50033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3</xdr:col>
      <xdr:colOff>17254</xdr:colOff>
      <xdr:row>18</xdr:row>
      <xdr:rowOff>25877</xdr:rowOff>
    </xdr:from>
    <xdr:to>
      <xdr:col>4</xdr:col>
      <xdr:colOff>276048</xdr:colOff>
      <xdr:row>19</xdr:row>
      <xdr:rowOff>163899</xdr:rowOff>
    </xdr:to>
    <xdr:sp macro="" textlink="">
      <xdr:nvSpPr>
        <xdr:cNvPr id="4" name="Abgerundetes Rechteck 3">
          <a:hlinkClick xmlns:r="http://schemas.openxmlformats.org/officeDocument/2006/relationships" r:id="rId2" tooltip="Lösung zu Aufgabe 1"/>
          <a:extLst>
            <a:ext uri="{FF2B5EF4-FFF2-40B4-BE49-F238E27FC236}">
              <a16:creationId xmlns:a16="http://schemas.microsoft.com/office/drawing/2014/main" id="{00000000-0008-0000-1B00-000004000000}"/>
            </a:ext>
          </a:extLst>
        </xdr:cNvPr>
        <xdr:cNvSpPr/>
      </xdr:nvSpPr>
      <xdr:spPr>
        <a:xfrm>
          <a:off x="905775" y="3295288"/>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xdr:from>
      <xdr:col>3</xdr:col>
      <xdr:colOff>8626</xdr:colOff>
      <xdr:row>267</xdr:row>
      <xdr:rowOff>25878</xdr:rowOff>
    </xdr:from>
    <xdr:to>
      <xdr:col>4</xdr:col>
      <xdr:colOff>267420</xdr:colOff>
      <xdr:row>268</xdr:row>
      <xdr:rowOff>163900</xdr:rowOff>
    </xdr:to>
    <xdr:sp macro="" textlink="">
      <xdr:nvSpPr>
        <xdr:cNvPr id="13" name="Abgerundetes Rechteck 12">
          <a:hlinkClick xmlns:r="http://schemas.openxmlformats.org/officeDocument/2006/relationships" r:id="rId3" tooltip="Gehe zu Aufgabe 2"/>
          <a:extLst>
            <a:ext uri="{FF2B5EF4-FFF2-40B4-BE49-F238E27FC236}">
              <a16:creationId xmlns:a16="http://schemas.microsoft.com/office/drawing/2014/main" id="{00000000-0008-0000-1B00-00000D000000}"/>
            </a:ext>
          </a:extLst>
        </xdr:cNvPr>
        <xdr:cNvSpPr/>
      </xdr:nvSpPr>
      <xdr:spPr>
        <a:xfrm>
          <a:off x="897147" y="47729953"/>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Gehe zu Aufgabe 2</a:t>
          </a:r>
        </a:p>
      </xdr:txBody>
    </xdr:sp>
    <xdr:clientData/>
  </xdr:twoCellAnchor>
  <xdr:twoCellAnchor editAs="oneCell">
    <xdr:from>
      <xdr:col>4</xdr:col>
      <xdr:colOff>0</xdr:colOff>
      <xdr:row>233</xdr:row>
      <xdr:rowOff>0</xdr:rowOff>
    </xdr:from>
    <xdr:to>
      <xdr:col>10</xdr:col>
      <xdr:colOff>106307</xdr:colOff>
      <xdr:row>243</xdr:row>
      <xdr:rowOff>146649</xdr:rowOff>
    </xdr:to>
    <xdr:pic>
      <xdr:nvPicPr>
        <xdr:cNvPr id="14" name="Grafik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4"/>
        <a:stretch>
          <a:fillRect/>
        </a:stretch>
      </xdr:blipFill>
      <xdr:spPr>
        <a:xfrm>
          <a:off x="2087592" y="41872619"/>
          <a:ext cx="5230398" cy="1871932"/>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244</xdr:row>
      <xdr:rowOff>172527</xdr:rowOff>
    </xdr:from>
    <xdr:to>
      <xdr:col>9</xdr:col>
      <xdr:colOff>446661</xdr:colOff>
      <xdr:row>257</xdr:row>
      <xdr:rowOff>129394</xdr:rowOff>
    </xdr:to>
    <xdr:pic>
      <xdr:nvPicPr>
        <xdr:cNvPr id="15" name="Grafik 14">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5"/>
        <a:stretch>
          <a:fillRect/>
        </a:stretch>
      </xdr:blipFill>
      <xdr:spPr>
        <a:xfrm>
          <a:off x="2087592" y="43942957"/>
          <a:ext cx="4716737" cy="2199734"/>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259</xdr:row>
      <xdr:rowOff>0</xdr:rowOff>
    </xdr:from>
    <xdr:to>
      <xdr:col>8</xdr:col>
      <xdr:colOff>319177</xdr:colOff>
      <xdr:row>265</xdr:row>
      <xdr:rowOff>26950</xdr:rowOff>
    </xdr:to>
    <xdr:pic>
      <xdr:nvPicPr>
        <xdr:cNvPr id="16" name="Grafik 15">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6"/>
        <a:stretch>
          <a:fillRect/>
        </a:stretch>
      </xdr:blipFill>
      <xdr:spPr>
        <a:xfrm>
          <a:off x="2087592" y="46358355"/>
          <a:ext cx="3735238" cy="1062120"/>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xdr:from>
      <xdr:col>3</xdr:col>
      <xdr:colOff>0</xdr:colOff>
      <xdr:row>34</xdr:row>
      <xdr:rowOff>0</xdr:rowOff>
    </xdr:from>
    <xdr:to>
      <xdr:col>4</xdr:col>
      <xdr:colOff>258794</xdr:colOff>
      <xdr:row>35</xdr:row>
      <xdr:rowOff>138023</xdr:rowOff>
    </xdr:to>
    <xdr:sp macro="" textlink="">
      <xdr:nvSpPr>
        <xdr:cNvPr id="17" name="Abgerundetes Rechteck 16">
          <a:hlinkClick xmlns:r="http://schemas.openxmlformats.org/officeDocument/2006/relationships" r:id="rId7" tooltip="Lösung zu Aufgabe 2"/>
          <a:extLst>
            <a:ext uri="{FF2B5EF4-FFF2-40B4-BE49-F238E27FC236}">
              <a16:creationId xmlns:a16="http://schemas.microsoft.com/office/drawing/2014/main" id="{00000000-0008-0000-1B00-000011000000}"/>
            </a:ext>
          </a:extLst>
        </xdr:cNvPr>
        <xdr:cNvSpPr/>
      </xdr:nvSpPr>
      <xdr:spPr>
        <a:xfrm>
          <a:off x="888521" y="6029864"/>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xdr:from>
      <xdr:col>3</xdr:col>
      <xdr:colOff>0</xdr:colOff>
      <xdr:row>367</xdr:row>
      <xdr:rowOff>69010</xdr:rowOff>
    </xdr:from>
    <xdr:to>
      <xdr:col>4</xdr:col>
      <xdr:colOff>258794</xdr:colOff>
      <xdr:row>369</xdr:row>
      <xdr:rowOff>34506</xdr:rowOff>
    </xdr:to>
    <xdr:sp macro="" textlink="">
      <xdr:nvSpPr>
        <xdr:cNvPr id="22" name="Abgerundetes Rechteck 21">
          <a:hlinkClick xmlns:r="http://schemas.openxmlformats.org/officeDocument/2006/relationships" r:id="rId8" tooltip="Gehe zu Aufgabe 3"/>
          <a:extLst>
            <a:ext uri="{FF2B5EF4-FFF2-40B4-BE49-F238E27FC236}">
              <a16:creationId xmlns:a16="http://schemas.microsoft.com/office/drawing/2014/main" id="{00000000-0008-0000-1B00-000016000000}"/>
            </a:ext>
          </a:extLst>
        </xdr:cNvPr>
        <xdr:cNvSpPr/>
      </xdr:nvSpPr>
      <xdr:spPr>
        <a:xfrm>
          <a:off x="888521" y="59953584"/>
          <a:ext cx="1457865" cy="310552"/>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Gehe zu Aufgabe 3</a:t>
          </a:r>
        </a:p>
      </xdr:txBody>
    </xdr:sp>
    <xdr:clientData/>
  </xdr:twoCellAnchor>
  <xdr:twoCellAnchor editAs="oneCell">
    <xdr:from>
      <xdr:col>4</xdr:col>
      <xdr:colOff>43132</xdr:colOff>
      <xdr:row>330</xdr:row>
      <xdr:rowOff>138025</xdr:rowOff>
    </xdr:from>
    <xdr:to>
      <xdr:col>9</xdr:col>
      <xdr:colOff>388189</xdr:colOff>
      <xdr:row>342</xdr:row>
      <xdr:rowOff>161904</xdr:rowOff>
    </xdr:to>
    <xdr:pic>
      <xdr:nvPicPr>
        <xdr:cNvPr id="25" name="Grafik 24">
          <a:extLst>
            <a:ext uri="{FF2B5EF4-FFF2-40B4-BE49-F238E27FC236}">
              <a16:creationId xmlns:a16="http://schemas.microsoft.com/office/drawing/2014/main" id="{00000000-0008-0000-1B00-000019000000}"/>
            </a:ext>
          </a:extLst>
        </xdr:cNvPr>
        <xdr:cNvPicPr>
          <a:picLocks noChangeAspect="1"/>
        </xdr:cNvPicPr>
      </xdr:nvPicPr>
      <xdr:blipFill>
        <a:blip xmlns:r="http://schemas.openxmlformats.org/officeDocument/2006/relationships" r:embed="rId9"/>
        <a:stretch>
          <a:fillRect/>
        </a:stretch>
      </xdr:blipFill>
      <xdr:spPr>
        <a:xfrm>
          <a:off x="2130724" y="53639051"/>
          <a:ext cx="4615133" cy="2103744"/>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34504</xdr:colOff>
      <xdr:row>344</xdr:row>
      <xdr:rowOff>1</xdr:rowOff>
    </xdr:from>
    <xdr:to>
      <xdr:col>8</xdr:col>
      <xdr:colOff>569343</xdr:colOff>
      <xdr:row>358</xdr:row>
      <xdr:rowOff>12095</xdr:rowOff>
    </xdr:to>
    <xdr:pic>
      <xdr:nvPicPr>
        <xdr:cNvPr id="26" name="Grafik 25">
          <a:extLst>
            <a:ext uri="{FF2B5EF4-FFF2-40B4-BE49-F238E27FC236}">
              <a16:creationId xmlns:a16="http://schemas.microsoft.com/office/drawing/2014/main" id="{00000000-0008-0000-1B00-00001A000000}"/>
            </a:ext>
          </a:extLst>
        </xdr:cNvPr>
        <xdr:cNvPicPr>
          <a:picLocks noChangeAspect="1"/>
        </xdr:cNvPicPr>
      </xdr:nvPicPr>
      <xdr:blipFill>
        <a:blip xmlns:r="http://schemas.openxmlformats.org/officeDocument/2006/relationships" r:embed="rId10"/>
        <a:stretch>
          <a:fillRect/>
        </a:stretch>
      </xdr:blipFill>
      <xdr:spPr>
        <a:xfrm>
          <a:off x="2122096" y="55916424"/>
          <a:ext cx="3950900" cy="2427490"/>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51759</xdr:colOff>
      <xdr:row>358</xdr:row>
      <xdr:rowOff>138022</xdr:rowOff>
    </xdr:from>
    <xdr:to>
      <xdr:col>7</xdr:col>
      <xdr:colOff>750498</xdr:colOff>
      <xdr:row>366</xdr:row>
      <xdr:rowOff>105484</xdr:rowOff>
    </xdr:to>
    <xdr:pic>
      <xdr:nvPicPr>
        <xdr:cNvPr id="27" name="Grafik 26">
          <a:extLst>
            <a:ext uri="{FF2B5EF4-FFF2-40B4-BE49-F238E27FC236}">
              <a16:creationId xmlns:a16="http://schemas.microsoft.com/office/drawing/2014/main" id="{00000000-0008-0000-1B00-00001B000000}"/>
            </a:ext>
          </a:extLst>
        </xdr:cNvPr>
        <xdr:cNvPicPr>
          <a:picLocks noChangeAspect="1"/>
        </xdr:cNvPicPr>
      </xdr:nvPicPr>
      <xdr:blipFill>
        <a:blip xmlns:r="http://schemas.openxmlformats.org/officeDocument/2006/relationships" r:embed="rId11"/>
        <a:stretch>
          <a:fillRect/>
        </a:stretch>
      </xdr:blipFill>
      <xdr:spPr>
        <a:xfrm>
          <a:off x="2139351" y="58469841"/>
          <a:ext cx="3260785" cy="1347688"/>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xdr:from>
      <xdr:col>3</xdr:col>
      <xdr:colOff>0</xdr:colOff>
      <xdr:row>50</xdr:row>
      <xdr:rowOff>0</xdr:rowOff>
    </xdr:from>
    <xdr:to>
      <xdr:col>4</xdr:col>
      <xdr:colOff>258794</xdr:colOff>
      <xdr:row>51</xdr:row>
      <xdr:rowOff>138023</xdr:rowOff>
    </xdr:to>
    <xdr:sp macro="" textlink="">
      <xdr:nvSpPr>
        <xdr:cNvPr id="28" name="Abgerundetes Rechteck 27">
          <a:hlinkClick xmlns:r="http://schemas.openxmlformats.org/officeDocument/2006/relationships" r:id="rId12" tooltip="Lösung zu Aufgabe 3"/>
          <a:extLst>
            <a:ext uri="{FF2B5EF4-FFF2-40B4-BE49-F238E27FC236}">
              <a16:creationId xmlns:a16="http://schemas.microsoft.com/office/drawing/2014/main" id="{00000000-0008-0000-1B00-00001C000000}"/>
            </a:ext>
          </a:extLst>
        </xdr:cNvPr>
        <xdr:cNvSpPr/>
      </xdr:nvSpPr>
      <xdr:spPr>
        <a:xfrm>
          <a:off x="888521" y="8790317"/>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editAs="oneCell">
    <xdr:from>
      <xdr:col>4</xdr:col>
      <xdr:colOff>1</xdr:colOff>
      <xdr:row>433</xdr:row>
      <xdr:rowOff>1</xdr:rowOff>
    </xdr:from>
    <xdr:to>
      <xdr:col>8</xdr:col>
      <xdr:colOff>828136</xdr:colOff>
      <xdr:row>443</xdr:row>
      <xdr:rowOff>161796</xdr:rowOff>
    </xdr:to>
    <xdr:pic>
      <xdr:nvPicPr>
        <xdr:cNvPr id="29" name="Grafik 28">
          <a:extLst>
            <a:ext uri="{FF2B5EF4-FFF2-40B4-BE49-F238E27FC236}">
              <a16:creationId xmlns:a16="http://schemas.microsoft.com/office/drawing/2014/main" id="{00000000-0008-0000-1B00-00001D000000}"/>
            </a:ext>
          </a:extLst>
        </xdr:cNvPr>
        <xdr:cNvPicPr>
          <a:picLocks noChangeAspect="1"/>
        </xdr:cNvPicPr>
      </xdr:nvPicPr>
      <xdr:blipFill>
        <a:blip xmlns:r="http://schemas.openxmlformats.org/officeDocument/2006/relationships" r:embed="rId13"/>
        <a:stretch>
          <a:fillRect/>
        </a:stretch>
      </xdr:blipFill>
      <xdr:spPr>
        <a:xfrm>
          <a:off x="2087593" y="76550809"/>
          <a:ext cx="4244196" cy="1887078"/>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445</xdr:row>
      <xdr:rowOff>0</xdr:rowOff>
    </xdr:from>
    <xdr:to>
      <xdr:col>8</xdr:col>
      <xdr:colOff>785004</xdr:colOff>
      <xdr:row>459</xdr:row>
      <xdr:rowOff>131822</xdr:rowOff>
    </xdr:to>
    <xdr:pic>
      <xdr:nvPicPr>
        <xdr:cNvPr id="30" name="Grafik 29">
          <a:extLst>
            <a:ext uri="{FF2B5EF4-FFF2-40B4-BE49-F238E27FC236}">
              <a16:creationId xmlns:a16="http://schemas.microsoft.com/office/drawing/2014/main" id="{00000000-0008-0000-1B00-00001E000000}"/>
            </a:ext>
          </a:extLst>
        </xdr:cNvPr>
        <xdr:cNvPicPr>
          <a:picLocks noChangeAspect="1"/>
        </xdr:cNvPicPr>
      </xdr:nvPicPr>
      <xdr:blipFill>
        <a:blip xmlns:r="http://schemas.openxmlformats.org/officeDocument/2006/relationships" r:embed="rId14"/>
        <a:stretch>
          <a:fillRect/>
        </a:stretch>
      </xdr:blipFill>
      <xdr:spPr>
        <a:xfrm>
          <a:off x="2087592" y="78621147"/>
          <a:ext cx="4201065" cy="2547218"/>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461</xdr:row>
      <xdr:rowOff>0</xdr:rowOff>
    </xdr:from>
    <xdr:to>
      <xdr:col>8</xdr:col>
      <xdr:colOff>163902</xdr:colOff>
      <xdr:row>467</xdr:row>
      <xdr:rowOff>101995</xdr:rowOff>
    </xdr:to>
    <xdr:pic>
      <xdr:nvPicPr>
        <xdr:cNvPr id="31" name="Grafik 30">
          <a:extLst>
            <a:ext uri="{FF2B5EF4-FFF2-40B4-BE49-F238E27FC236}">
              <a16:creationId xmlns:a16="http://schemas.microsoft.com/office/drawing/2014/main" id="{00000000-0008-0000-1B00-00001F000000}"/>
            </a:ext>
          </a:extLst>
        </xdr:cNvPr>
        <xdr:cNvPicPr>
          <a:picLocks noChangeAspect="1"/>
        </xdr:cNvPicPr>
      </xdr:nvPicPr>
      <xdr:blipFill>
        <a:blip xmlns:r="http://schemas.openxmlformats.org/officeDocument/2006/relationships" r:embed="rId15"/>
        <a:stretch>
          <a:fillRect/>
        </a:stretch>
      </xdr:blipFill>
      <xdr:spPr>
        <a:xfrm>
          <a:off x="2087592" y="81381600"/>
          <a:ext cx="3579963" cy="1137165"/>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25883</xdr:colOff>
      <xdr:row>0</xdr:row>
      <xdr:rowOff>43133</xdr:rowOff>
    </xdr:from>
    <xdr:to>
      <xdr:col>3</xdr:col>
      <xdr:colOff>544727</xdr:colOff>
      <xdr:row>2</xdr:row>
      <xdr:rowOff>89933</xdr:rowOff>
    </xdr:to>
    <xdr:sp macro="" textlink="">
      <xdr:nvSpPr>
        <xdr:cNvPr id="2" name="Pfeil nach rechts 1">
          <a:hlinkClick xmlns:r="http://schemas.openxmlformats.org/officeDocument/2006/relationships" r:id="rId1" tooltip="Zurück zur Lektion"/>
          <a:extLst>
            <a:ext uri="{FF2B5EF4-FFF2-40B4-BE49-F238E27FC236}">
              <a16:creationId xmlns:a16="http://schemas.microsoft.com/office/drawing/2014/main" id="{00000000-0008-0000-1C00-000002000000}"/>
            </a:ext>
          </a:extLst>
        </xdr:cNvPr>
        <xdr:cNvSpPr/>
      </xdr:nvSpPr>
      <xdr:spPr>
        <a:xfrm flipH="1">
          <a:off x="25883" y="43133"/>
          <a:ext cx="1407365" cy="512626"/>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0</xdr:col>
      <xdr:colOff>0</xdr:colOff>
      <xdr:row>468</xdr:row>
      <xdr:rowOff>129398</xdr:rowOff>
    </xdr:from>
    <xdr:to>
      <xdr:col>3</xdr:col>
      <xdr:colOff>518844</xdr:colOff>
      <xdr:row>471</xdr:row>
      <xdr:rowOff>138023</xdr:rowOff>
    </xdr:to>
    <xdr:sp macro="" textlink="">
      <xdr:nvSpPr>
        <xdr:cNvPr id="3" name="Pfeil nach rechts 2">
          <a:hlinkClick xmlns:r="http://schemas.openxmlformats.org/officeDocument/2006/relationships" r:id="rId1" tooltip="Zurück zur Lektion"/>
          <a:extLst>
            <a:ext uri="{FF2B5EF4-FFF2-40B4-BE49-F238E27FC236}">
              <a16:creationId xmlns:a16="http://schemas.microsoft.com/office/drawing/2014/main" id="{00000000-0008-0000-1C00-000003000000}"/>
            </a:ext>
          </a:extLst>
        </xdr:cNvPr>
        <xdr:cNvSpPr/>
      </xdr:nvSpPr>
      <xdr:spPr>
        <a:xfrm flipH="1">
          <a:off x="0" y="83581338"/>
          <a:ext cx="1407365" cy="526210"/>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de-DE" sz="1100">
              <a:solidFill>
                <a:schemeClr val="lt1"/>
              </a:solidFill>
              <a:latin typeface="+mn-lt"/>
              <a:ea typeface="+mn-ea"/>
              <a:cs typeface="+mn-cs"/>
            </a:rPr>
            <a:t>Zurück zur Lektion</a:t>
          </a:r>
        </a:p>
      </xdr:txBody>
    </xdr:sp>
    <xdr:clientData/>
  </xdr:twoCellAnchor>
  <xdr:twoCellAnchor>
    <xdr:from>
      <xdr:col>3</xdr:col>
      <xdr:colOff>17254</xdr:colOff>
      <xdr:row>18</xdr:row>
      <xdr:rowOff>25877</xdr:rowOff>
    </xdr:from>
    <xdr:to>
      <xdr:col>4</xdr:col>
      <xdr:colOff>276048</xdr:colOff>
      <xdr:row>19</xdr:row>
      <xdr:rowOff>163899</xdr:rowOff>
    </xdr:to>
    <xdr:sp macro="" textlink="">
      <xdr:nvSpPr>
        <xdr:cNvPr id="4" name="Abgerundetes Rechteck 3">
          <a:hlinkClick xmlns:r="http://schemas.openxmlformats.org/officeDocument/2006/relationships" r:id="rId2" tooltip="Lösung zu Aufgabe 1"/>
          <a:extLst>
            <a:ext uri="{FF2B5EF4-FFF2-40B4-BE49-F238E27FC236}">
              <a16:creationId xmlns:a16="http://schemas.microsoft.com/office/drawing/2014/main" id="{00000000-0008-0000-1C00-000004000000}"/>
            </a:ext>
          </a:extLst>
        </xdr:cNvPr>
        <xdr:cNvSpPr/>
      </xdr:nvSpPr>
      <xdr:spPr>
        <a:xfrm>
          <a:off x="905775" y="3295288"/>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xdr:from>
      <xdr:col>3</xdr:col>
      <xdr:colOff>8626</xdr:colOff>
      <xdr:row>267</xdr:row>
      <xdr:rowOff>25878</xdr:rowOff>
    </xdr:from>
    <xdr:to>
      <xdr:col>4</xdr:col>
      <xdr:colOff>267420</xdr:colOff>
      <xdr:row>268</xdr:row>
      <xdr:rowOff>163900</xdr:rowOff>
    </xdr:to>
    <xdr:sp macro="" textlink="">
      <xdr:nvSpPr>
        <xdr:cNvPr id="5" name="Abgerundetes Rechteck 4">
          <a:hlinkClick xmlns:r="http://schemas.openxmlformats.org/officeDocument/2006/relationships" r:id="rId3" tooltip="Gehe zu Aufgabe 2"/>
          <a:extLst>
            <a:ext uri="{FF2B5EF4-FFF2-40B4-BE49-F238E27FC236}">
              <a16:creationId xmlns:a16="http://schemas.microsoft.com/office/drawing/2014/main" id="{00000000-0008-0000-1C00-000005000000}"/>
            </a:ext>
          </a:extLst>
        </xdr:cNvPr>
        <xdr:cNvSpPr/>
      </xdr:nvSpPr>
      <xdr:spPr>
        <a:xfrm>
          <a:off x="897147" y="47729953"/>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Gehe zu Aufgabe 2</a:t>
          </a:r>
        </a:p>
      </xdr:txBody>
    </xdr:sp>
    <xdr:clientData/>
  </xdr:twoCellAnchor>
  <xdr:twoCellAnchor>
    <xdr:from>
      <xdr:col>3</xdr:col>
      <xdr:colOff>0</xdr:colOff>
      <xdr:row>34</xdr:row>
      <xdr:rowOff>0</xdr:rowOff>
    </xdr:from>
    <xdr:to>
      <xdr:col>4</xdr:col>
      <xdr:colOff>258794</xdr:colOff>
      <xdr:row>35</xdr:row>
      <xdr:rowOff>138023</xdr:rowOff>
    </xdr:to>
    <xdr:sp macro="" textlink="">
      <xdr:nvSpPr>
        <xdr:cNvPr id="9" name="Abgerundetes Rechteck 8">
          <a:hlinkClick xmlns:r="http://schemas.openxmlformats.org/officeDocument/2006/relationships" r:id="rId4" tooltip="Lösung zu Aufgabe 2"/>
          <a:extLst>
            <a:ext uri="{FF2B5EF4-FFF2-40B4-BE49-F238E27FC236}">
              <a16:creationId xmlns:a16="http://schemas.microsoft.com/office/drawing/2014/main" id="{00000000-0008-0000-1C00-000009000000}"/>
            </a:ext>
          </a:extLst>
        </xdr:cNvPr>
        <xdr:cNvSpPr/>
      </xdr:nvSpPr>
      <xdr:spPr>
        <a:xfrm>
          <a:off x="888521" y="6029864"/>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xdr:from>
      <xdr:col>3</xdr:col>
      <xdr:colOff>0</xdr:colOff>
      <xdr:row>365</xdr:row>
      <xdr:rowOff>86263</xdr:rowOff>
    </xdr:from>
    <xdr:to>
      <xdr:col>4</xdr:col>
      <xdr:colOff>258794</xdr:colOff>
      <xdr:row>367</xdr:row>
      <xdr:rowOff>51758</xdr:rowOff>
    </xdr:to>
    <xdr:sp macro="" textlink="">
      <xdr:nvSpPr>
        <xdr:cNvPr id="10" name="Abgerundetes Rechteck 9">
          <a:hlinkClick xmlns:r="http://schemas.openxmlformats.org/officeDocument/2006/relationships" r:id="rId5" tooltip="Gehe zu Aufgabe 3"/>
          <a:extLst>
            <a:ext uri="{FF2B5EF4-FFF2-40B4-BE49-F238E27FC236}">
              <a16:creationId xmlns:a16="http://schemas.microsoft.com/office/drawing/2014/main" id="{00000000-0008-0000-1C00-00000A000000}"/>
            </a:ext>
          </a:extLst>
        </xdr:cNvPr>
        <xdr:cNvSpPr/>
      </xdr:nvSpPr>
      <xdr:spPr>
        <a:xfrm>
          <a:off x="888521" y="64801629"/>
          <a:ext cx="1457865" cy="310552"/>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Gehe zu Aufgabe 3</a:t>
          </a:r>
        </a:p>
      </xdr:txBody>
    </xdr:sp>
    <xdr:clientData/>
  </xdr:twoCellAnchor>
  <xdr:twoCellAnchor>
    <xdr:from>
      <xdr:col>3</xdr:col>
      <xdr:colOff>0</xdr:colOff>
      <xdr:row>50</xdr:row>
      <xdr:rowOff>0</xdr:rowOff>
    </xdr:from>
    <xdr:to>
      <xdr:col>4</xdr:col>
      <xdr:colOff>258794</xdr:colOff>
      <xdr:row>51</xdr:row>
      <xdr:rowOff>138023</xdr:rowOff>
    </xdr:to>
    <xdr:sp macro="" textlink="">
      <xdr:nvSpPr>
        <xdr:cNvPr id="14" name="Abgerundetes Rechteck 13">
          <a:hlinkClick xmlns:r="http://schemas.openxmlformats.org/officeDocument/2006/relationships" r:id="rId6" tooltip="Lösung zu Aufgabe 3"/>
          <a:extLst>
            <a:ext uri="{FF2B5EF4-FFF2-40B4-BE49-F238E27FC236}">
              <a16:creationId xmlns:a16="http://schemas.microsoft.com/office/drawing/2014/main" id="{00000000-0008-0000-1C00-00000E000000}"/>
            </a:ext>
          </a:extLst>
        </xdr:cNvPr>
        <xdr:cNvSpPr/>
      </xdr:nvSpPr>
      <xdr:spPr>
        <a:xfrm>
          <a:off x="888521" y="8790317"/>
          <a:ext cx="1457865" cy="310551"/>
        </a:xfrm>
        <a:prstGeom prst="round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0" i="0"/>
            <a:t>Lösung anzeigen</a:t>
          </a:r>
        </a:p>
      </xdr:txBody>
    </xdr:sp>
    <xdr:clientData/>
  </xdr:twoCellAnchor>
  <xdr:twoCellAnchor editAs="oneCell">
    <xdr:from>
      <xdr:col>4</xdr:col>
      <xdr:colOff>1</xdr:colOff>
      <xdr:row>245</xdr:row>
      <xdr:rowOff>49858</xdr:rowOff>
    </xdr:from>
    <xdr:to>
      <xdr:col>9</xdr:col>
      <xdr:colOff>664235</xdr:colOff>
      <xdr:row>258</xdr:row>
      <xdr:rowOff>795</xdr:rowOff>
    </xdr:to>
    <xdr:pic>
      <xdr:nvPicPr>
        <xdr:cNvPr id="18" name="Grafik 17">
          <a:extLst>
            <a:ext uri="{FF2B5EF4-FFF2-40B4-BE49-F238E27FC236}">
              <a16:creationId xmlns:a16="http://schemas.microsoft.com/office/drawing/2014/main" id="{00000000-0008-0000-1C00-000012000000}"/>
            </a:ext>
          </a:extLst>
        </xdr:cNvPr>
        <xdr:cNvPicPr>
          <a:picLocks noChangeAspect="1"/>
        </xdr:cNvPicPr>
      </xdr:nvPicPr>
      <xdr:blipFill>
        <a:blip xmlns:r="http://schemas.openxmlformats.org/officeDocument/2006/relationships" r:embed="rId7"/>
        <a:stretch>
          <a:fillRect/>
        </a:stretch>
      </xdr:blipFill>
      <xdr:spPr>
        <a:xfrm>
          <a:off x="2087593" y="43958311"/>
          <a:ext cx="4934310" cy="2193805"/>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259</xdr:row>
      <xdr:rowOff>1</xdr:rowOff>
    </xdr:from>
    <xdr:to>
      <xdr:col>9</xdr:col>
      <xdr:colOff>681487</xdr:colOff>
      <xdr:row>265</xdr:row>
      <xdr:rowOff>17910</xdr:rowOff>
    </xdr:to>
    <xdr:pic>
      <xdr:nvPicPr>
        <xdr:cNvPr id="21" name="Grafik 20">
          <a:extLst>
            <a:ext uri="{FF2B5EF4-FFF2-40B4-BE49-F238E27FC236}">
              <a16:creationId xmlns:a16="http://schemas.microsoft.com/office/drawing/2014/main" id="{00000000-0008-0000-1C00-000015000000}"/>
            </a:ext>
          </a:extLst>
        </xdr:cNvPr>
        <xdr:cNvPicPr>
          <a:picLocks noChangeAspect="1"/>
        </xdr:cNvPicPr>
      </xdr:nvPicPr>
      <xdr:blipFill>
        <a:blip xmlns:r="http://schemas.openxmlformats.org/officeDocument/2006/relationships" r:embed="rId8"/>
        <a:stretch>
          <a:fillRect/>
        </a:stretch>
      </xdr:blipFill>
      <xdr:spPr>
        <a:xfrm>
          <a:off x="2087592" y="46323850"/>
          <a:ext cx="4951563" cy="1053079"/>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330</xdr:row>
      <xdr:rowOff>86264</xdr:rowOff>
    </xdr:from>
    <xdr:to>
      <xdr:col>11</xdr:col>
      <xdr:colOff>163902</xdr:colOff>
      <xdr:row>342</xdr:row>
      <xdr:rowOff>729</xdr:rowOff>
    </xdr:to>
    <xdr:pic>
      <xdr:nvPicPr>
        <xdr:cNvPr id="22" name="Grafik 21">
          <a:extLst>
            <a:ext uri="{FF2B5EF4-FFF2-40B4-BE49-F238E27FC236}">
              <a16:creationId xmlns:a16="http://schemas.microsoft.com/office/drawing/2014/main" id="{00000000-0008-0000-1C00-000016000000}"/>
            </a:ext>
          </a:extLst>
        </xdr:cNvPr>
        <xdr:cNvPicPr>
          <a:picLocks noChangeAspect="1"/>
        </xdr:cNvPicPr>
      </xdr:nvPicPr>
      <xdr:blipFill>
        <a:blip xmlns:r="http://schemas.openxmlformats.org/officeDocument/2006/relationships" r:embed="rId9"/>
        <a:stretch>
          <a:fillRect/>
        </a:stretch>
      </xdr:blipFill>
      <xdr:spPr>
        <a:xfrm>
          <a:off x="2087592" y="58763139"/>
          <a:ext cx="6142008" cy="1984805"/>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343</xdr:row>
      <xdr:rowOff>0</xdr:rowOff>
    </xdr:from>
    <xdr:to>
      <xdr:col>10</xdr:col>
      <xdr:colOff>414068</xdr:colOff>
      <xdr:row>355</xdr:row>
      <xdr:rowOff>100741</xdr:rowOff>
    </xdr:to>
    <xdr:pic>
      <xdr:nvPicPr>
        <xdr:cNvPr id="23" name="Grafik 22">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10"/>
        <a:stretch>
          <a:fillRect/>
        </a:stretch>
      </xdr:blipFill>
      <xdr:spPr>
        <a:xfrm>
          <a:off x="2087592" y="60919743"/>
          <a:ext cx="5538159" cy="2171081"/>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356</xdr:row>
      <xdr:rowOff>138023</xdr:rowOff>
    </xdr:from>
    <xdr:to>
      <xdr:col>10</xdr:col>
      <xdr:colOff>353683</xdr:colOff>
      <xdr:row>364</xdr:row>
      <xdr:rowOff>14237</xdr:rowOff>
    </xdr:to>
    <xdr:pic>
      <xdr:nvPicPr>
        <xdr:cNvPr id="24" name="Grafik 23">
          <a:extLst>
            <a:ext uri="{FF2B5EF4-FFF2-40B4-BE49-F238E27FC236}">
              <a16:creationId xmlns:a16="http://schemas.microsoft.com/office/drawing/2014/main" id="{00000000-0008-0000-1C00-000018000000}"/>
            </a:ext>
          </a:extLst>
        </xdr:cNvPr>
        <xdr:cNvPicPr>
          <a:picLocks noChangeAspect="1"/>
        </xdr:cNvPicPr>
      </xdr:nvPicPr>
      <xdr:blipFill>
        <a:blip xmlns:r="http://schemas.openxmlformats.org/officeDocument/2006/relationships" r:embed="rId11"/>
        <a:stretch>
          <a:fillRect/>
        </a:stretch>
      </xdr:blipFill>
      <xdr:spPr>
        <a:xfrm>
          <a:off x="2087592" y="63300634"/>
          <a:ext cx="5477774" cy="1256441"/>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3</xdr:col>
      <xdr:colOff>1190446</xdr:colOff>
      <xdr:row>232</xdr:row>
      <xdr:rowOff>103518</xdr:rowOff>
    </xdr:from>
    <xdr:to>
      <xdr:col>9</xdr:col>
      <xdr:colOff>656913</xdr:colOff>
      <xdr:row>244</xdr:row>
      <xdr:rowOff>77637</xdr:rowOff>
    </xdr:to>
    <xdr:pic>
      <xdr:nvPicPr>
        <xdr:cNvPr id="25" name="Grafik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2078967" y="41769103"/>
          <a:ext cx="4935614" cy="2044459"/>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1</xdr:colOff>
      <xdr:row>432</xdr:row>
      <xdr:rowOff>120773</xdr:rowOff>
    </xdr:from>
    <xdr:to>
      <xdr:col>9</xdr:col>
      <xdr:colOff>457201</xdr:colOff>
      <xdr:row>444</xdr:row>
      <xdr:rowOff>24021</xdr:rowOff>
    </xdr:to>
    <xdr:pic>
      <xdr:nvPicPr>
        <xdr:cNvPr id="26" name="Grafik 25">
          <a:extLst>
            <a:ext uri="{FF2B5EF4-FFF2-40B4-BE49-F238E27FC236}">
              <a16:creationId xmlns:a16="http://schemas.microsoft.com/office/drawing/2014/main" id="{00000000-0008-0000-1C00-00001A000000}"/>
            </a:ext>
          </a:extLst>
        </xdr:cNvPr>
        <xdr:cNvPicPr>
          <a:picLocks noChangeAspect="1"/>
        </xdr:cNvPicPr>
      </xdr:nvPicPr>
      <xdr:blipFill>
        <a:blip xmlns:r="http://schemas.openxmlformats.org/officeDocument/2006/relationships" r:embed="rId13"/>
        <a:stretch>
          <a:fillRect/>
        </a:stretch>
      </xdr:blipFill>
      <xdr:spPr>
        <a:xfrm>
          <a:off x="2087593" y="76499052"/>
          <a:ext cx="4727276" cy="1973588"/>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445</xdr:row>
      <xdr:rowOff>17252</xdr:rowOff>
    </xdr:from>
    <xdr:to>
      <xdr:col>9</xdr:col>
      <xdr:colOff>465826</xdr:colOff>
      <xdr:row>457</xdr:row>
      <xdr:rowOff>109977</xdr:rowOff>
    </xdr:to>
    <xdr:pic>
      <xdr:nvPicPr>
        <xdr:cNvPr id="27" name="Grafik 26">
          <a:extLst>
            <a:ext uri="{FF2B5EF4-FFF2-40B4-BE49-F238E27FC236}">
              <a16:creationId xmlns:a16="http://schemas.microsoft.com/office/drawing/2014/main" id="{00000000-0008-0000-1C00-00001B000000}"/>
            </a:ext>
          </a:extLst>
        </xdr:cNvPr>
        <xdr:cNvPicPr>
          <a:picLocks noChangeAspect="1"/>
        </xdr:cNvPicPr>
      </xdr:nvPicPr>
      <xdr:blipFill>
        <a:blip xmlns:r="http://schemas.openxmlformats.org/officeDocument/2006/relationships" r:embed="rId14"/>
        <a:stretch>
          <a:fillRect/>
        </a:stretch>
      </xdr:blipFill>
      <xdr:spPr>
        <a:xfrm>
          <a:off x="2087592" y="78638399"/>
          <a:ext cx="4735902" cy="2163065"/>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twoCellAnchor editAs="oneCell">
    <xdr:from>
      <xdr:col>4</xdr:col>
      <xdr:colOff>0</xdr:colOff>
      <xdr:row>458</xdr:row>
      <xdr:rowOff>86260</xdr:rowOff>
    </xdr:from>
    <xdr:to>
      <xdr:col>9</xdr:col>
      <xdr:colOff>508958</xdr:colOff>
      <xdr:row>464</xdr:row>
      <xdr:rowOff>52604</xdr:rowOff>
    </xdr:to>
    <xdr:pic>
      <xdr:nvPicPr>
        <xdr:cNvPr id="28" name="Grafik 27">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5"/>
        <a:stretch>
          <a:fillRect/>
        </a:stretch>
      </xdr:blipFill>
      <xdr:spPr>
        <a:xfrm>
          <a:off x="2087592" y="80950275"/>
          <a:ext cx="4779034" cy="1001514"/>
        </a:xfrm>
        <a:prstGeom prst="rect">
          <a:avLst/>
        </a:prstGeom>
        <a:ln>
          <a:solidFill>
            <a:schemeClr val="tx1">
              <a:lumMod val="50000"/>
              <a:lumOff val="50000"/>
            </a:schemeClr>
          </a:solidFill>
        </a:ln>
        <a:effectLst>
          <a:outerShdw blurRad="50800" dist="38100" dir="5400000" algn="t" rotWithShape="0">
            <a:prstClr val="black">
              <a:alpha val="40000"/>
            </a:prstClr>
          </a:outerShdw>
        </a:effec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17256</xdr:colOff>
      <xdr:row>0</xdr:row>
      <xdr:rowOff>69013</xdr:rowOff>
    </xdr:from>
    <xdr:to>
      <xdr:col>1</xdr:col>
      <xdr:colOff>662620</xdr:colOff>
      <xdr:row>3</xdr:row>
      <xdr:rowOff>52120</xdr:rowOff>
    </xdr:to>
    <xdr:sp macro="" textlink="">
      <xdr:nvSpPr>
        <xdr:cNvPr id="2" name="Pfeil nach rechts 1">
          <a:hlinkClick xmlns:r="http://schemas.openxmlformats.org/officeDocument/2006/relationships" r:id="rId1" tooltip="Zurück zur Übung"/>
          <a:extLst>
            <a:ext uri="{FF2B5EF4-FFF2-40B4-BE49-F238E27FC236}">
              <a16:creationId xmlns:a16="http://schemas.microsoft.com/office/drawing/2014/main" id="{00000000-0008-0000-1D00-000002000000}"/>
            </a:ext>
          </a:extLst>
        </xdr:cNvPr>
        <xdr:cNvSpPr/>
      </xdr:nvSpPr>
      <xdr:spPr>
        <a:xfrm flipH="1">
          <a:off x="17256" y="69013"/>
          <a:ext cx="1404489" cy="621462"/>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xdr:twoCellAnchor>
    <xdr:from>
      <xdr:col>0</xdr:col>
      <xdr:colOff>17252</xdr:colOff>
      <xdr:row>26</xdr:row>
      <xdr:rowOff>154917</xdr:rowOff>
    </xdr:from>
    <xdr:to>
      <xdr:col>1</xdr:col>
      <xdr:colOff>662616</xdr:colOff>
      <xdr:row>29</xdr:row>
      <xdr:rowOff>163902</xdr:rowOff>
    </xdr:to>
    <xdr:sp macro="" textlink="">
      <xdr:nvSpPr>
        <xdr:cNvPr id="3" name="Pfeil nach rechts 2">
          <a:hlinkClick xmlns:r="http://schemas.openxmlformats.org/officeDocument/2006/relationships" r:id="rId1" tooltip="Zurück zur Übung"/>
          <a:extLst>
            <a:ext uri="{FF2B5EF4-FFF2-40B4-BE49-F238E27FC236}">
              <a16:creationId xmlns:a16="http://schemas.microsoft.com/office/drawing/2014/main" id="{00000000-0008-0000-1D00-000003000000}"/>
            </a:ext>
          </a:extLst>
        </xdr:cNvPr>
        <xdr:cNvSpPr/>
      </xdr:nvSpPr>
      <xdr:spPr>
        <a:xfrm flipH="1">
          <a:off x="17252" y="8582925"/>
          <a:ext cx="1404489" cy="552449"/>
        </a:xfrm>
        <a:prstGeom prst="rightArrow">
          <a:avLst/>
        </a:prstGeom>
        <a:solidFill>
          <a:srgbClr val="BF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a:t>Zurück zur Übung</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11</xdr:row>
          <xdr:rowOff>171450</xdr:rowOff>
        </xdr:from>
        <xdr:to>
          <xdr:col>5</xdr:col>
          <xdr:colOff>723900</xdr:colOff>
          <xdr:row>13</xdr:row>
          <xdr:rowOff>47625</xdr:rowOff>
        </xdr:to>
        <xdr:sp macro="" textlink="">
          <xdr:nvSpPr>
            <xdr:cNvPr id="79873" name="Group Box 1" hidden="1">
              <a:extLst>
                <a:ext uri="{63B3BB69-23CF-44E3-9099-C40C66FF867C}">
                  <a14:compatExt spid="_x0000_s79873"/>
                </a:ext>
                <a:ext uri="{FF2B5EF4-FFF2-40B4-BE49-F238E27FC236}">
                  <a16:creationId xmlns:a16="http://schemas.microsoft.com/office/drawing/2014/main" id="{00000000-0008-0000-1D00-0000013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12</xdr:row>
          <xdr:rowOff>200025</xdr:rowOff>
        </xdr:from>
        <xdr:to>
          <xdr:col>6</xdr:col>
          <xdr:colOff>0</xdr:colOff>
          <xdr:row>14</xdr:row>
          <xdr:rowOff>76200</xdr:rowOff>
        </xdr:to>
        <xdr:sp macro="" textlink="">
          <xdr:nvSpPr>
            <xdr:cNvPr id="79874" name="Group Box 2" hidden="1">
              <a:extLst>
                <a:ext uri="{63B3BB69-23CF-44E3-9099-C40C66FF867C}">
                  <a14:compatExt spid="_x0000_s79874"/>
                </a:ext>
                <a:ext uri="{FF2B5EF4-FFF2-40B4-BE49-F238E27FC236}">
                  <a16:creationId xmlns:a16="http://schemas.microsoft.com/office/drawing/2014/main" id="{00000000-0008-0000-1D00-0000023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15</xdr:row>
          <xdr:rowOff>0</xdr:rowOff>
        </xdr:from>
        <xdr:to>
          <xdr:col>5</xdr:col>
          <xdr:colOff>723900</xdr:colOff>
          <xdr:row>16</xdr:row>
          <xdr:rowOff>114300</xdr:rowOff>
        </xdr:to>
        <xdr:sp macro="" textlink="">
          <xdr:nvSpPr>
            <xdr:cNvPr id="79875" name="Group Box 3"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12</xdr:row>
          <xdr:rowOff>180975</xdr:rowOff>
        </xdr:from>
        <xdr:to>
          <xdr:col>5</xdr:col>
          <xdr:colOff>666750</xdr:colOff>
          <xdr:row>14</xdr:row>
          <xdr:rowOff>66675</xdr:rowOff>
        </xdr:to>
        <xdr:sp macro="" textlink="">
          <xdr:nvSpPr>
            <xdr:cNvPr id="79876" name="Group Box 4" hidden="1">
              <a:extLst>
                <a:ext uri="{63B3BB69-23CF-44E3-9099-C40C66FF867C}">
                  <a14:compatExt spid="_x0000_s79876"/>
                </a:ext>
                <a:ext uri="{FF2B5EF4-FFF2-40B4-BE49-F238E27FC236}">
                  <a16:creationId xmlns:a16="http://schemas.microsoft.com/office/drawing/2014/main" id="{00000000-0008-0000-1D00-0000043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13</xdr:row>
          <xdr:rowOff>200025</xdr:rowOff>
        </xdr:from>
        <xdr:to>
          <xdr:col>5</xdr:col>
          <xdr:colOff>666750</xdr:colOff>
          <xdr:row>15</xdr:row>
          <xdr:rowOff>66675</xdr:rowOff>
        </xdr:to>
        <xdr:sp macro="" textlink="">
          <xdr:nvSpPr>
            <xdr:cNvPr id="79877" name="Group Box 5" hidden="1">
              <a:extLst>
                <a:ext uri="{63B3BB69-23CF-44E3-9099-C40C66FF867C}">
                  <a14:compatExt spid="_x0000_s79877"/>
                </a:ext>
                <a:ext uri="{FF2B5EF4-FFF2-40B4-BE49-F238E27FC236}">
                  <a16:creationId xmlns:a16="http://schemas.microsoft.com/office/drawing/2014/main" id="{00000000-0008-0000-1D00-0000053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14</xdr:row>
          <xdr:rowOff>200025</xdr:rowOff>
        </xdr:from>
        <xdr:to>
          <xdr:col>5</xdr:col>
          <xdr:colOff>666750</xdr:colOff>
          <xdr:row>16</xdr:row>
          <xdr:rowOff>66675</xdr:rowOff>
        </xdr:to>
        <xdr:sp macro="" textlink="">
          <xdr:nvSpPr>
            <xdr:cNvPr id="79878" name="Group Box 6" hidden="1">
              <a:extLst>
                <a:ext uri="{63B3BB69-23CF-44E3-9099-C40C66FF867C}">
                  <a14:compatExt spid="_x0000_s79878"/>
                </a:ext>
                <a:ext uri="{FF2B5EF4-FFF2-40B4-BE49-F238E27FC236}">
                  <a16:creationId xmlns:a16="http://schemas.microsoft.com/office/drawing/2014/main" id="{00000000-0008-0000-1D00-0000063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xdr:col>
      <xdr:colOff>28575</xdr:colOff>
      <xdr:row>5</xdr:row>
      <xdr:rowOff>114300</xdr:rowOff>
    </xdr:from>
    <xdr:to>
      <xdr:col>9</xdr:col>
      <xdr:colOff>22953</xdr:colOff>
      <xdr:row>16</xdr:row>
      <xdr:rowOff>0</xdr:rowOff>
    </xdr:to>
    <xdr:pic>
      <xdr:nvPicPr>
        <xdr:cNvPr id="12" name="Grafik 11">
          <a:extLst>
            <a:ext uri="{FF2B5EF4-FFF2-40B4-BE49-F238E27FC236}">
              <a16:creationId xmlns:a16="http://schemas.microsoft.com/office/drawing/2014/main" id="{00000000-0008-0000-1D00-00000C000000}"/>
            </a:ext>
          </a:extLst>
        </xdr:cNvPr>
        <xdr:cNvPicPr>
          <a:picLocks noChangeAspect="1"/>
        </xdr:cNvPicPr>
      </xdr:nvPicPr>
      <xdr:blipFill>
        <a:blip xmlns:r="http://schemas.openxmlformats.org/officeDocument/2006/relationships" r:embed="rId2"/>
        <a:stretch>
          <a:fillRect/>
        </a:stretch>
      </xdr:blipFill>
      <xdr:spPr>
        <a:xfrm>
          <a:off x="762000" y="1133475"/>
          <a:ext cx="5861778" cy="1895475"/>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e2" displayName="Tabelle2" ref="G1415:I1421" totalsRowShown="0" headerRowDxfId="25" dataDxfId="23" headerRowBorderDxfId="24" tableBorderDxfId="22" totalsRowBorderDxfId="21">
  <autoFilter ref="G1415:I1421" xr:uid="{00000000-0009-0000-0100-000002000000}"/>
  <tableColumns count="3">
    <tableColumn id="1" xr3:uid="{00000000-0010-0000-0000-000001000000}" name="Produkt" dataDxfId="20"/>
    <tableColumn id="2" xr3:uid="{00000000-0010-0000-0000-000002000000}" name="Produkt 1" dataDxfId="19"/>
    <tableColumn id="3" xr3:uid="{00000000-0010-0000-0000-000003000000}" name="Produkt 2" dataDxfId="18"/>
  </tableColumns>
  <tableStyleInfo name="TableStyleMedium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tabellenexperte.de/kontakt" TargetMode="External"/><Relationship Id="rId2" Type="http://schemas.openxmlformats.org/officeDocument/2006/relationships/hyperlink" Target="http://www.tabellenexperte.de/kontakt" TargetMode="External"/><Relationship Id="rId1" Type="http://schemas.openxmlformats.org/officeDocument/2006/relationships/hyperlink" Target="http://www.tabellenexperte.de/neu-hier/"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abellenexperte.de/neu-hier/"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support.office.com/de-de/excel" TargetMode="External"/><Relationship Id="rId13" Type="http://schemas.openxmlformats.org/officeDocument/2006/relationships/ctrlProp" Target="../ctrlProps/ctrlProp2.xml"/><Relationship Id="rId3" Type="http://schemas.openxmlformats.org/officeDocument/2006/relationships/hyperlink" Target="http://www.tabellenexperte.de/kontakt" TargetMode="External"/><Relationship Id="rId7" Type="http://schemas.openxmlformats.org/officeDocument/2006/relationships/hyperlink" Target="https://support.office.com/de-de/excel" TargetMode="External"/><Relationship Id="rId12" Type="http://schemas.openxmlformats.org/officeDocument/2006/relationships/ctrlProp" Target="../ctrlProps/ctrlProp1.xml"/><Relationship Id="rId2" Type="http://schemas.openxmlformats.org/officeDocument/2006/relationships/hyperlink" Target="http://www.tabellenexperte.de/archiv" TargetMode="External"/><Relationship Id="rId16" Type="http://schemas.openxmlformats.org/officeDocument/2006/relationships/ctrlProp" Target="../ctrlProps/ctrlProp5.xml"/><Relationship Id="rId1" Type="http://schemas.openxmlformats.org/officeDocument/2006/relationships/hyperlink" Target="http://www.tabellenexperte.de/kontakt" TargetMode="External"/><Relationship Id="rId6" Type="http://schemas.openxmlformats.org/officeDocument/2006/relationships/hyperlink" Target="http://www.tabellenexperte.de/neu-hier/" TargetMode="External"/><Relationship Id="rId11" Type="http://schemas.openxmlformats.org/officeDocument/2006/relationships/vmlDrawing" Target="../drawings/vmlDrawing1.vml"/><Relationship Id="rId5" Type="http://schemas.openxmlformats.org/officeDocument/2006/relationships/hyperlink" Target="http://www.tabellenexperte.de/archiv" TargetMode="External"/><Relationship Id="rId15" Type="http://schemas.openxmlformats.org/officeDocument/2006/relationships/ctrlProp" Target="../ctrlProps/ctrlProp4.xml"/><Relationship Id="rId10" Type="http://schemas.openxmlformats.org/officeDocument/2006/relationships/drawing" Target="../drawings/drawing3.xml"/><Relationship Id="rId4" Type="http://schemas.openxmlformats.org/officeDocument/2006/relationships/hyperlink" Target="http://www.tabellenexperte.de/kontakt" TargetMode="External"/><Relationship Id="rId9" Type="http://schemas.openxmlformats.org/officeDocument/2006/relationships/printerSettings" Target="../printerSettings/printerSettings3.bin"/><Relationship Id="rId1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drawing" Target="../drawings/drawing4.x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printerSettings" Target="../printerSettings/printerSettings4.bin"/><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hyperlink" Target="http://www.tabellenexperte.de/neu-hier/" TargetMode="Externa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vmlDrawing" Target="../drawings/vmlDrawing2.v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drawing" Target="../drawings/drawing5.x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printerSettings" Target="../printerSettings/printerSettings5.bin"/><Relationship Id="rId1" Type="http://schemas.openxmlformats.org/officeDocument/2006/relationships/hyperlink" Target="http://www.tabellenexperte.de/neu-hier/" TargetMode="External"/><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omments" Target="../comments1.xml"/><Relationship Id="rId10" Type="http://schemas.openxmlformats.org/officeDocument/2006/relationships/ctrlProp" Target="../ctrlProps/ctrlProp30.xml"/><Relationship Id="rId4" Type="http://schemas.openxmlformats.org/officeDocument/2006/relationships/vmlDrawing" Target="../drawings/vmlDrawing3.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trlProp" Target="../ctrlProps/ctrlProp43.xml"/><Relationship Id="rId18" Type="http://schemas.openxmlformats.org/officeDocument/2006/relationships/ctrlProp" Target="../ctrlProps/ctrlProp48.xml"/><Relationship Id="rId3" Type="http://schemas.openxmlformats.org/officeDocument/2006/relationships/drawing" Target="../drawings/drawing6.xml"/><Relationship Id="rId21" Type="http://schemas.openxmlformats.org/officeDocument/2006/relationships/ctrlProp" Target="../ctrlProps/ctrlProp51.xml"/><Relationship Id="rId7" Type="http://schemas.openxmlformats.org/officeDocument/2006/relationships/ctrlProp" Target="../ctrlProps/ctrlProp37.xml"/><Relationship Id="rId12" Type="http://schemas.openxmlformats.org/officeDocument/2006/relationships/ctrlProp" Target="../ctrlProps/ctrlProp42.xml"/><Relationship Id="rId17" Type="http://schemas.openxmlformats.org/officeDocument/2006/relationships/ctrlProp" Target="../ctrlProps/ctrlProp47.xml"/><Relationship Id="rId25" Type="http://schemas.openxmlformats.org/officeDocument/2006/relationships/ctrlProp" Target="../ctrlProps/ctrlProp55.xml"/><Relationship Id="rId2" Type="http://schemas.openxmlformats.org/officeDocument/2006/relationships/printerSettings" Target="../printerSettings/printerSettings6.bin"/><Relationship Id="rId16" Type="http://schemas.openxmlformats.org/officeDocument/2006/relationships/ctrlProp" Target="../ctrlProps/ctrlProp46.xml"/><Relationship Id="rId20" Type="http://schemas.openxmlformats.org/officeDocument/2006/relationships/ctrlProp" Target="../ctrlProps/ctrlProp50.xml"/><Relationship Id="rId1" Type="http://schemas.openxmlformats.org/officeDocument/2006/relationships/hyperlink" Target="http://www.tabellenexperte.de/neu-hier/" TargetMode="External"/><Relationship Id="rId6" Type="http://schemas.openxmlformats.org/officeDocument/2006/relationships/ctrlProp" Target="../ctrlProps/ctrlProp36.xml"/><Relationship Id="rId11" Type="http://schemas.openxmlformats.org/officeDocument/2006/relationships/ctrlProp" Target="../ctrlProps/ctrlProp41.xml"/><Relationship Id="rId24" Type="http://schemas.openxmlformats.org/officeDocument/2006/relationships/ctrlProp" Target="../ctrlProps/ctrlProp54.xml"/><Relationship Id="rId5" Type="http://schemas.openxmlformats.org/officeDocument/2006/relationships/ctrlProp" Target="../ctrlProps/ctrlProp35.xml"/><Relationship Id="rId15" Type="http://schemas.openxmlformats.org/officeDocument/2006/relationships/ctrlProp" Target="../ctrlProps/ctrlProp45.xml"/><Relationship Id="rId23" Type="http://schemas.openxmlformats.org/officeDocument/2006/relationships/ctrlProp" Target="../ctrlProps/ctrlProp53.xml"/><Relationship Id="rId10" Type="http://schemas.openxmlformats.org/officeDocument/2006/relationships/ctrlProp" Target="../ctrlProps/ctrlProp40.xml"/><Relationship Id="rId19" Type="http://schemas.openxmlformats.org/officeDocument/2006/relationships/ctrlProp" Target="../ctrlProps/ctrlProp49.xml"/><Relationship Id="rId4" Type="http://schemas.openxmlformats.org/officeDocument/2006/relationships/vmlDrawing" Target="../drawings/vmlDrawing4.vml"/><Relationship Id="rId9" Type="http://schemas.openxmlformats.org/officeDocument/2006/relationships/ctrlProp" Target="../ctrlProps/ctrlProp39.xml"/><Relationship Id="rId14" Type="http://schemas.openxmlformats.org/officeDocument/2006/relationships/ctrlProp" Target="../ctrlProps/ctrlProp44.xml"/><Relationship Id="rId22" Type="http://schemas.openxmlformats.org/officeDocument/2006/relationships/ctrlProp" Target="../ctrlProps/ctrlProp52.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64.xml"/><Relationship Id="rId18" Type="http://schemas.openxmlformats.org/officeDocument/2006/relationships/ctrlProp" Target="../ctrlProps/ctrlProp69.xml"/><Relationship Id="rId26" Type="http://schemas.openxmlformats.org/officeDocument/2006/relationships/ctrlProp" Target="../ctrlProps/ctrlProp77.xml"/><Relationship Id="rId39" Type="http://schemas.openxmlformats.org/officeDocument/2006/relationships/ctrlProp" Target="../ctrlProps/ctrlProp90.xml"/><Relationship Id="rId21" Type="http://schemas.openxmlformats.org/officeDocument/2006/relationships/ctrlProp" Target="../ctrlProps/ctrlProp72.xml"/><Relationship Id="rId34" Type="http://schemas.openxmlformats.org/officeDocument/2006/relationships/ctrlProp" Target="../ctrlProps/ctrlProp85.xml"/><Relationship Id="rId42" Type="http://schemas.openxmlformats.org/officeDocument/2006/relationships/ctrlProp" Target="../ctrlProps/ctrlProp93.xml"/><Relationship Id="rId47" Type="http://schemas.openxmlformats.org/officeDocument/2006/relationships/ctrlProp" Target="../ctrlProps/ctrlProp98.xml"/><Relationship Id="rId50" Type="http://schemas.openxmlformats.org/officeDocument/2006/relationships/ctrlProp" Target="../ctrlProps/ctrlProp101.xml"/><Relationship Id="rId55" Type="http://schemas.openxmlformats.org/officeDocument/2006/relationships/ctrlProp" Target="../ctrlProps/ctrlProp106.xml"/><Relationship Id="rId7" Type="http://schemas.openxmlformats.org/officeDocument/2006/relationships/ctrlProp" Target="../ctrlProps/ctrlProp58.xml"/><Relationship Id="rId2" Type="http://schemas.openxmlformats.org/officeDocument/2006/relationships/printerSettings" Target="../printerSettings/printerSettings7.bin"/><Relationship Id="rId16" Type="http://schemas.openxmlformats.org/officeDocument/2006/relationships/ctrlProp" Target="../ctrlProps/ctrlProp67.xml"/><Relationship Id="rId29" Type="http://schemas.openxmlformats.org/officeDocument/2006/relationships/ctrlProp" Target="../ctrlProps/ctrlProp80.xml"/><Relationship Id="rId11" Type="http://schemas.openxmlformats.org/officeDocument/2006/relationships/ctrlProp" Target="../ctrlProps/ctrlProp62.xml"/><Relationship Id="rId24" Type="http://schemas.openxmlformats.org/officeDocument/2006/relationships/ctrlProp" Target="../ctrlProps/ctrlProp75.xml"/><Relationship Id="rId32" Type="http://schemas.openxmlformats.org/officeDocument/2006/relationships/ctrlProp" Target="../ctrlProps/ctrlProp83.xml"/><Relationship Id="rId37" Type="http://schemas.openxmlformats.org/officeDocument/2006/relationships/ctrlProp" Target="../ctrlProps/ctrlProp88.xml"/><Relationship Id="rId40" Type="http://schemas.openxmlformats.org/officeDocument/2006/relationships/ctrlProp" Target="../ctrlProps/ctrlProp91.xml"/><Relationship Id="rId45" Type="http://schemas.openxmlformats.org/officeDocument/2006/relationships/ctrlProp" Target="../ctrlProps/ctrlProp96.xml"/><Relationship Id="rId53" Type="http://schemas.openxmlformats.org/officeDocument/2006/relationships/ctrlProp" Target="../ctrlProps/ctrlProp104.xml"/><Relationship Id="rId5" Type="http://schemas.openxmlformats.org/officeDocument/2006/relationships/ctrlProp" Target="../ctrlProps/ctrlProp56.xml"/><Relationship Id="rId10" Type="http://schemas.openxmlformats.org/officeDocument/2006/relationships/ctrlProp" Target="../ctrlProps/ctrlProp61.xml"/><Relationship Id="rId19" Type="http://schemas.openxmlformats.org/officeDocument/2006/relationships/ctrlProp" Target="../ctrlProps/ctrlProp70.xml"/><Relationship Id="rId31" Type="http://schemas.openxmlformats.org/officeDocument/2006/relationships/ctrlProp" Target="../ctrlProps/ctrlProp82.xml"/><Relationship Id="rId44" Type="http://schemas.openxmlformats.org/officeDocument/2006/relationships/ctrlProp" Target="../ctrlProps/ctrlProp95.xml"/><Relationship Id="rId52" Type="http://schemas.openxmlformats.org/officeDocument/2006/relationships/ctrlProp" Target="../ctrlProps/ctrlProp103.xml"/><Relationship Id="rId4" Type="http://schemas.openxmlformats.org/officeDocument/2006/relationships/vmlDrawing" Target="../drawings/vmlDrawing5.vml"/><Relationship Id="rId9" Type="http://schemas.openxmlformats.org/officeDocument/2006/relationships/ctrlProp" Target="../ctrlProps/ctrlProp60.xml"/><Relationship Id="rId14" Type="http://schemas.openxmlformats.org/officeDocument/2006/relationships/ctrlProp" Target="../ctrlProps/ctrlProp65.xml"/><Relationship Id="rId22" Type="http://schemas.openxmlformats.org/officeDocument/2006/relationships/ctrlProp" Target="../ctrlProps/ctrlProp73.xml"/><Relationship Id="rId27" Type="http://schemas.openxmlformats.org/officeDocument/2006/relationships/ctrlProp" Target="../ctrlProps/ctrlProp78.xml"/><Relationship Id="rId30" Type="http://schemas.openxmlformats.org/officeDocument/2006/relationships/ctrlProp" Target="../ctrlProps/ctrlProp81.xml"/><Relationship Id="rId35" Type="http://schemas.openxmlformats.org/officeDocument/2006/relationships/ctrlProp" Target="../ctrlProps/ctrlProp86.xml"/><Relationship Id="rId43" Type="http://schemas.openxmlformats.org/officeDocument/2006/relationships/ctrlProp" Target="../ctrlProps/ctrlProp94.xml"/><Relationship Id="rId48" Type="http://schemas.openxmlformats.org/officeDocument/2006/relationships/ctrlProp" Target="../ctrlProps/ctrlProp99.xml"/><Relationship Id="rId56" Type="http://schemas.openxmlformats.org/officeDocument/2006/relationships/ctrlProp" Target="../ctrlProps/ctrlProp107.xml"/><Relationship Id="rId8" Type="http://schemas.openxmlformats.org/officeDocument/2006/relationships/ctrlProp" Target="../ctrlProps/ctrlProp59.xml"/><Relationship Id="rId51" Type="http://schemas.openxmlformats.org/officeDocument/2006/relationships/ctrlProp" Target="../ctrlProps/ctrlProp102.xml"/><Relationship Id="rId3" Type="http://schemas.openxmlformats.org/officeDocument/2006/relationships/drawing" Target="../drawings/drawing7.xml"/><Relationship Id="rId12" Type="http://schemas.openxmlformats.org/officeDocument/2006/relationships/ctrlProp" Target="../ctrlProps/ctrlProp63.xml"/><Relationship Id="rId17" Type="http://schemas.openxmlformats.org/officeDocument/2006/relationships/ctrlProp" Target="../ctrlProps/ctrlProp68.xml"/><Relationship Id="rId25" Type="http://schemas.openxmlformats.org/officeDocument/2006/relationships/ctrlProp" Target="../ctrlProps/ctrlProp76.xml"/><Relationship Id="rId33" Type="http://schemas.openxmlformats.org/officeDocument/2006/relationships/ctrlProp" Target="../ctrlProps/ctrlProp84.xml"/><Relationship Id="rId38" Type="http://schemas.openxmlformats.org/officeDocument/2006/relationships/ctrlProp" Target="../ctrlProps/ctrlProp89.xml"/><Relationship Id="rId46" Type="http://schemas.openxmlformats.org/officeDocument/2006/relationships/ctrlProp" Target="../ctrlProps/ctrlProp97.xml"/><Relationship Id="rId20" Type="http://schemas.openxmlformats.org/officeDocument/2006/relationships/ctrlProp" Target="../ctrlProps/ctrlProp71.xml"/><Relationship Id="rId41" Type="http://schemas.openxmlformats.org/officeDocument/2006/relationships/ctrlProp" Target="../ctrlProps/ctrlProp92.xml"/><Relationship Id="rId54" Type="http://schemas.openxmlformats.org/officeDocument/2006/relationships/ctrlProp" Target="../ctrlProps/ctrlProp105.xml"/><Relationship Id="rId1" Type="http://schemas.openxmlformats.org/officeDocument/2006/relationships/hyperlink" Target="http://www.tabellenexperte.de/neu-hier/" TargetMode="External"/><Relationship Id="rId6" Type="http://schemas.openxmlformats.org/officeDocument/2006/relationships/ctrlProp" Target="../ctrlProps/ctrlProp57.xml"/><Relationship Id="rId15" Type="http://schemas.openxmlformats.org/officeDocument/2006/relationships/ctrlProp" Target="../ctrlProps/ctrlProp66.xml"/><Relationship Id="rId23" Type="http://schemas.openxmlformats.org/officeDocument/2006/relationships/ctrlProp" Target="../ctrlProps/ctrlProp74.xml"/><Relationship Id="rId28" Type="http://schemas.openxmlformats.org/officeDocument/2006/relationships/ctrlProp" Target="../ctrlProps/ctrlProp79.xml"/><Relationship Id="rId36" Type="http://schemas.openxmlformats.org/officeDocument/2006/relationships/ctrlProp" Target="../ctrlProps/ctrlProp87.xml"/><Relationship Id="rId49" Type="http://schemas.openxmlformats.org/officeDocument/2006/relationships/ctrlProp" Target="../ctrlProps/ctrlProp100.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6.xml"/><Relationship Id="rId18" Type="http://schemas.openxmlformats.org/officeDocument/2006/relationships/ctrlProp" Target="../ctrlProps/ctrlProp121.xml"/><Relationship Id="rId26" Type="http://schemas.openxmlformats.org/officeDocument/2006/relationships/ctrlProp" Target="../ctrlProps/ctrlProp129.xml"/><Relationship Id="rId39" Type="http://schemas.openxmlformats.org/officeDocument/2006/relationships/ctrlProp" Target="../ctrlProps/ctrlProp142.xml"/><Relationship Id="rId21" Type="http://schemas.openxmlformats.org/officeDocument/2006/relationships/ctrlProp" Target="../ctrlProps/ctrlProp124.xml"/><Relationship Id="rId34" Type="http://schemas.openxmlformats.org/officeDocument/2006/relationships/ctrlProp" Target="../ctrlProps/ctrlProp137.xml"/><Relationship Id="rId42" Type="http://schemas.openxmlformats.org/officeDocument/2006/relationships/ctrlProp" Target="../ctrlProps/ctrlProp145.xml"/><Relationship Id="rId47" Type="http://schemas.openxmlformats.org/officeDocument/2006/relationships/ctrlProp" Target="../ctrlProps/ctrlProp150.xml"/><Relationship Id="rId50" Type="http://schemas.openxmlformats.org/officeDocument/2006/relationships/ctrlProp" Target="../ctrlProps/ctrlProp153.xml"/><Relationship Id="rId7" Type="http://schemas.openxmlformats.org/officeDocument/2006/relationships/ctrlProp" Target="../ctrlProps/ctrlProp110.xml"/><Relationship Id="rId2" Type="http://schemas.openxmlformats.org/officeDocument/2006/relationships/printerSettings" Target="../printerSettings/printerSettings8.bin"/><Relationship Id="rId16" Type="http://schemas.openxmlformats.org/officeDocument/2006/relationships/ctrlProp" Target="../ctrlProps/ctrlProp119.xml"/><Relationship Id="rId29" Type="http://schemas.openxmlformats.org/officeDocument/2006/relationships/ctrlProp" Target="../ctrlProps/ctrlProp132.xml"/><Relationship Id="rId11" Type="http://schemas.openxmlformats.org/officeDocument/2006/relationships/ctrlProp" Target="../ctrlProps/ctrlProp114.xml"/><Relationship Id="rId24" Type="http://schemas.openxmlformats.org/officeDocument/2006/relationships/ctrlProp" Target="../ctrlProps/ctrlProp127.xml"/><Relationship Id="rId32" Type="http://schemas.openxmlformats.org/officeDocument/2006/relationships/ctrlProp" Target="../ctrlProps/ctrlProp135.xml"/><Relationship Id="rId37" Type="http://schemas.openxmlformats.org/officeDocument/2006/relationships/ctrlProp" Target="../ctrlProps/ctrlProp140.xml"/><Relationship Id="rId40" Type="http://schemas.openxmlformats.org/officeDocument/2006/relationships/ctrlProp" Target="../ctrlProps/ctrlProp143.xml"/><Relationship Id="rId45" Type="http://schemas.openxmlformats.org/officeDocument/2006/relationships/ctrlProp" Target="../ctrlProps/ctrlProp148.xml"/><Relationship Id="rId53" Type="http://schemas.openxmlformats.org/officeDocument/2006/relationships/ctrlProp" Target="../ctrlProps/ctrlProp156.xml"/><Relationship Id="rId5" Type="http://schemas.openxmlformats.org/officeDocument/2006/relationships/ctrlProp" Target="../ctrlProps/ctrlProp108.xml"/><Relationship Id="rId10" Type="http://schemas.openxmlformats.org/officeDocument/2006/relationships/ctrlProp" Target="../ctrlProps/ctrlProp113.xml"/><Relationship Id="rId19" Type="http://schemas.openxmlformats.org/officeDocument/2006/relationships/ctrlProp" Target="../ctrlProps/ctrlProp122.xml"/><Relationship Id="rId31" Type="http://schemas.openxmlformats.org/officeDocument/2006/relationships/ctrlProp" Target="../ctrlProps/ctrlProp134.xml"/><Relationship Id="rId44" Type="http://schemas.openxmlformats.org/officeDocument/2006/relationships/ctrlProp" Target="../ctrlProps/ctrlProp147.xml"/><Relationship Id="rId52" Type="http://schemas.openxmlformats.org/officeDocument/2006/relationships/ctrlProp" Target="../ctrlProps/ctrlProp155.xml"/><Relationship Id="rId4" Type="http://schemas.openxmlformats.org/officeDocument/2006/relationships/vmlDrawing" Target="../drawings/vmlDrawing6.vml"/><Relationship Id="rId9" Type="http://schemas.openxmlformats.org/officeDocument/2006/relationships/ctrlProp" Target="../ctrlProps/ctrlProp112.xml"/><Relationship Id="rId14" Type="http://schemas.openxmlformats.org/officeDocument/2006/relationships/ctrlProp" Target="../ctrlProps/ctrlProp117.xml"/><Relationship Id="rId22" Type="http://schemas.openxmlformats.org/officeDocument/2006/relationships/ctrlProp" Target="../ctrlProps/ctrlProp125.xml"/><Relationship Id="rId27" Type="http://schemas.openxmlformats.org/officeDocument/2006/relationships/ctrlProp" Target="../ctrlProps/ctrlProp130.xml"/><Relationship Id="rId30" Type="http://schemas.openxmlformats.org/officeDocument/2006/relationships/ctrlProp" Target="../ctrlProps/ctrlProp133.xml"/><Relationship Id="rId35" Type="http://schemas.openxmlformats.org/officeDocument/2006/relationships/ctrlProp" Target="../ctrlProps/ctrlProp138.xml"/><Relationship Id="rId43" Type="http://schemas.openxmlformats.org/officeDocument/2006/relationships/ctrlProp" Target="../ctrlProps/ctrlProp146.xml"/><Relationship Id="rId48" Type="http://schemas.openxmlformats.org/officeDocument/2006/relationships/ctrlProp" Target="../ctrlProps/ctrlProp151.xml"/><Relationship Id="rId8" Type="http://schemas.openxmlformats.org/officeDocument/2006/relationships/ctrlProp" Target="../ctrlProps/ctrlProp111.xml"/><Relationship Id="rId51" Type="http://schemas.openxmlformats.org/officeDocument/2006/relationships/ctrlProp" Target="../ctrlProps/ctrlProp154.xml"/><Relationship Id="rId3" Type="http://schemas.openxmlformats.org/officeDocument/2006/relationships/drawing" Target="../drawings/drawing8.xml"/><Relationship Id="rId12" Type="http://schemas.openxmlformats.org/officeDocument/2006/relationships/ctrlProp" Target="../ctrlProps/ctrlProp115.xml"/><Relationship Id="rId17" Type="http://schemas.openxmlformats.org/officeDocument/2006/relationships/ctrlProp" Target="../ctrlProps/ctrlProp120.xml"/><Relationship Id="rId25" Type="http://schemas.openxmlformats.org/officeDocument/2006/relationships/ctrlProp" Target="../ctrlProps/ctrlProp128.xml"/><Relationship Id="rId33" Type="http://schemas.openxmlformats.org/officeDocument/2006/relationships/ctrlProp" Target="../ctrlProps/ctrlProp136.xml"/><Relationship Id="rId38" Type="http://schemas.openxmlformats.org/officeDocument/2006/relationships/ctrlProp" Target="../ctrlProps/ctrlProp141.xml"/><Relationship Id="rId46" Type="http://schemas.openxmlformats.org/officeDocument/2006/relationships/ctrlProp" Target="../ctrlProps/ctrlProp149.xml"/><Relationship Id="rId20" Type="http://schemas.openxmlformats.org/officeDocument/2006/relationships/ctrlProp" Target="../ctrlProps/ctrlProp123.xml"/><Relationship Id="rId41" Type="http://schemas.openxmlformats.org/officeDocument/2006/relationships/ctrlProp" Target="../ctrlProps/ctrlProp144.xml"/><Relationship Id="rId1" Type="http://schemas.openxmlformats.org/officeDocument/2006/relationships/hyperlink" Target="http://www.tabellenexperte.de/neu-hier/" TargetMode="External"/><Relationship Id="rId6" Type="http://schemas.openxmlformats.org/officeDocument/2006/relationships/ctrlProp" Target="../ctrlProps/ctrlProp109.xml"/><Relationship Id="rId15" Type="http://schemas.openxmlformats.org/officeDocument/2006/relationships/ctrlProp" Target="../ctrlProps/ctrlProp118.xml"/><Relationship Id="rId23" Type="http://schemas.openxmlformats.org/officeDocument/2006/relationships/ctrlProp" Target="../ctrlProps/ctrlProp126.xml"/><Relationship Id="rId28" Type="http://schemas.openxmlformats.org/officeDocument/2006/relationships/ctrlProp" Target="../ctrlProps/ctrlProp131.xml"/><Relationship Id="rId36" Type="http://schemas.openxmlformats.org/officeDocument/2006/relationships/ctrlProp" Target="../ctrlProps/ctrlProp139.xml"/><Relationship Id="rId49" Type="http://schemas.openxmlformats.org/officeDocument/2006/relationships/ctrlProp" Target="../ctrlProps/ctrlProp15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165.xml"/><Relationship Id="rId18" Type="http://schemas.openxmlformats.org/officeDocument/2006/relationships/ctrlProp" Target="../ctrlProps/ctrlProp170.xml"/><Relationship Id="rId26" Type="http://schemas.openxmlformats.org/officeDocument/2006/relationships/ctrlProp" Target="../ctrlProps/ctrlProp178.xml"/><Relationship Id="rId3" Type="http://schemas.openxmlformats.org/officeDocument/2006/relationships/drawing" Target="../drawings/drawing9.xml"/><Relationship Id="rId21" Type="http://schemas.openxmlformats.org/officeDocument/2006/relationships/ctrlProp" Target="../ctrlProps/ctrlProp173.xml"/><Relationship Id="rId34" Type="http://schemas.openxmlformats.org/officeDocument/2006/relationships/ctrlProp" Target="../ctrlProps/ctrlProp186.xml"/><Relationship Id="rId7" Type="http://schemas.openxmlformats.org/officeDocument/2006/relationships/ctrlProp" Target="../ctrlProps/ctrlProp159.xml"/><Relationship Id="rId12" Type="http://schemas.openxmlformats.org/officeDocument/2006/relationships/ctrlProp" Target="../ctrlProps/ctrlProp164.xml"/><Relationship Id="rId17" Type="http://schemas.openxmlformats.org/officeDocument/2006/relationships/ctrlProp" Target="../ctrlProps/ctrlProp169.xml"/><Relationship Id="rId25" Type="http://schemas.openxmlformats.org/officeDocument/2006/relationships/ctrlProp" Target="../ctrlProps/ctrlProp177.xml"/><Relationship Id="rId33" Type="http://schemas.openxmlformats.org/officeDocument/2006/relationships/ctrlProp" Target="../ctrlProps/ctrlProp185.xml"/><Relationship Id="rId2" Type="http://schemas.openxmlformats.org/officeDocument/2006/relationships/printerSettings" Target="../printerSettings/printerSettings9.bin"/><Relationship Id="rId16" Type="http://schemas.openxmlformats.org/officeDocument/2006/relationships/ctrlProp" Target="../ctrlProps/ctrlProp168.xml"/><Relationship Id="rId20" Type="http://schemas.openxmlformats.org/officeDocument/2006/relationships/ctrlProp" Target="../ctrlProps/ctrlProp172.xml"/><Relationship Id="rId29" Type="http://schemas.openxmlformats.org/officeDocument/2006/relationships/ctrlProp" Target="../ctrlProps/ctrlProp181.xml"/><Relationship Id="rId1" Type="http://schemas.openxmlformats.org/officeDocument/2006/relationships/hyperlink" Target="http://www.tabellenexperte.de/neu-hier/" TargetMode="External"/><Relationship Id="rId6" Type="http://schemas.openxmlformats.org/officeDocument/2006/relationships/ctrlProp" Target="../ctrlProps/ctrlProp158.xml"/><Relationship Id="rId11" Type="http://schemas.openxmlformats.org/officeDocument/2006/relationships/ctrlProp" Target="../ctrlProps/ctrlProp163.xml"/><Relationship Id="rId24" Type="http://schemas.openxmlformats.org/officeDocument/2006/relationships/ctrlProp" Target="../ctrlProps/ctrlProp176.xml"/><Relationship Id="rId32" Type="http://schemas.openxmlformats.org/officeDocument/2006/relationships/ctrlProp" Target="../ctrlProps/ctrlProp184.xml"/><Relationship Id="rId5" Type="http://schemas.openxmlformats.org/officeDocument/2006/relationships/ctrlProp" Target="../ctrlProps/ctrlProp157.xml"/><Relationship Id="rId15" Type="http://schemas.openxmlformats.org/officeDocument/2006/relationships/ctrlProp" Target="../ctrlProps/ctrlProp167.xml"/><Relationship Id="rId23" Type="http://schemas.openxmlformats.org/officeDocument/2006/relationships/ctrlProp" Target="../ctrlProps/ctrlProp175.xml"/><Relationship Id="rId28" Type="http://schemas.openxmlformats.org/officeDocument/2006/relationships/ctrlProp" Target="../ctrlProps/ctrlProp180.xml"/><Relationship Id="rId10" Type="http://schemas.openxmlformats.org/officeDocument/2006/relationships/ctrlProp" Target="../ctrlProps/ctrlProp162.xml"/><Relationship Id="rId19" Type="http://schemas.openxmlformats.org/officeDocument/2006/relationships/ctrlProp" Target="../ctrlProps/ctrlProp171.xml"/><Relationship Id="rId31" Type="http://schemas.openxmlformats.org/officeDocument/2006/relationships/ctrlProp" Target="../ctrlProps/ctrlProp183.xml"/><Relationship Id="rId4" Type="http://schemas.openxmlformats.org/officeDocument/2006/relationships/vmlDrawing" Target="../drawings/vmlDrawing7.vml"/><Relationship Id="rId9" Type="http://schemas.openxmlformats.org/officeDocument/2006/relationships/ctrlProp" Target="../ctrlProps/ctrlProp161.xml"/><Relationship Id="rId14" Type="http://schemas.openxmlformats.org/officeDocument/2006/relationships/ctrlProp" Target="../ctrlProps/ctrlProp166.xml"/><Relationship Id="rId22" Type="http://schemas.openxmlformats.org/officeDocument/2006/relationships/ctrlProp" Target="../ctrlProps/ctrlProp174.xml"/><Relationship Id="rId27" Type="http://schemas.openxmlformats.org/officeDocument/2006/relationships/ctrlProp" Target="../ctrlProps/ctrlProp179.xml"/><Relationship Id="rId30" Type="http://schemas.openxmlformats.org/officeDocument/2006/relationships/ctrlProp" Target="../ctrlProps/ctrlProp182.xml"/><Relationship Id="rId35" Type="http://schemas.openxmlformats.org/officeDocument/2006/relationships/ctrlProp" Target="../ctrlProps/ctrlProp187.xml"/><Relationship Id="rId8" Type="http://schemas.openxmlformats.org/officeDocument/2006/relationships/ctrlProp" Target="../ctrlProps/ctrlProp16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1.xml"/><Relationship Id="rId13" Type="http://schemas.openxmlformats.org/officeDocument/2006/relationships/ctrlProp" Target="../ctrlProps/ctrlProp196.xml"/><Relationship Id="rId18" Type="http://schemas.openxmlformats.org/officeDocument/2006/relationships/ctrlProp" Target="../ctrlProps/ctrlProp201.xml"/><Relationship Id="rId26" Type="http://schemas.openxmlformats.org/officeDocument/2006/relationships/ctrlProp" Target="../ctrlProps/ctrlProp209.xml"/><Relationship Id="rId3" Type="http://schemas.openxmlformats.org/officeDocument/2006/relationships/drawing" Target="../drawings/drawing10.xml"/><Relationship Id="rId21" Type="http://schemas.openxmlformats.org/officeDocument/2006/relationships/ctrlProp" Target="../ctrlProps/ctrlProp204.xml"/><Relationship Id="rId7" Type="http://schemas.openxmlformats.org/officeDocument/2006/relationships/ctrlProp" Target="../ctrlProps/ctrlProp190.xml"/><Relationship Id="rId12" Type="http://schemas.openxmlformats.org/officeDocument/2006/relationships/ctrlProp" Target="../ctrlProps/ctrlProp195.xml"/><Relationship Id="rId17" Type="http://schemas.openxmlformats.org/officeDocument/2006/relationships/ctrlProp" Target="../ctrlProps/ctrlProp200.xml"/><Relationship Id="rId25" Type="http://schemas.openxmlformats.org/officeDocument/2006/relationships/ctrlProp" Target="../ctrlProps/ctrlProp208.xml"/><Relationship Id="rId2" Type="http://schemas.openxmlformats.org/officeDocument/2006/relationships/printerSettings" Target="../printerSettings/printerSettings10.bin"/><Relationship Id="rId16" Type="http://schemas.openxmlformats.org/officeDocument/2006/relationships/ctrlProp" Target="../ctrlProps/ctrlProp199.xml"/><Relationship Id="rId20" Type="http://schemas.openxmlformats.org/officeDocument/2006/relationships/ctrlProp" Target="../ctrlProps/ctrlProp203.xml"/><Relationship Id="rId29" Type="http://schemas.openxmlformats.org/officeDocument/2006/relationships/ctrlProp" Target="../ctrlProps/ctrlProp212.xml"/><Relationship Id="rId1" Type="http://schemas.openxmlformats.org/officeDocument/2006/relationships/hyperlink" Target="http://www.tabellenexperte.de/neu-hier/" TargetMode="External"/><Relationship Id="rId6" Type="http://schemas.openxmlformats.org/officeDocument/2006/relationships/ctrlProp" Target="../ctrlProps/ctrlProp189.xml"/><Relationship Id="rId11" Type="http://schemas.openxmlformats.org/officeDocument/2006/relationships/ctrlProp" Target="../ctrlProps/ctrlProp194.xml"/><Relationship Id="rId24" Type="http://schemas.openxmlformats.org/officeDocument/2006/relationships/ctrlProp" Target="../ctrlProps/ctrlProp207.xml"/><Relationship Id="rId5" Type="http://schemas.openxmlformats.org/officeDocument/2006/relationships/ctrlProp" Target="../ctrlProps/ctrlProp188.xml"/><Relationship Id="rId15" Type="http://schemas.openxmlformats.org/officeDocument/2006/relationships/ctrlProp" Target="../ctrlProps/ctrlProp198.xml"/><Relationship Id="rId23" Type="http://schemas.openxmlformats.org/officeDocument/2006/relationships/ctrlProp" Target="../ctrlProps/ctrlProp206.xml"/><Relationship Id="rId28" Type="http://schemas.openxmlformats.org/officeDocument/2006/relationships/ctrlProp" Target="../ctrlProps/ctrlProp211.xml"/><Relationship Id="rId10" Type="http://schemas.openxmlformats.org/officeDocument/2006/relationships/ctrlProp" Target="../ctrlProps/ctrlProp193.xml"/><Relationship Id="rId19" Type="http://schemas.openxmlformats.org/officeDocument/2006/relationships/ctrlProp" Target="../ctrlProps/ctrlProp202.xml"/><Relationship Id="rId4" Type="http://schemas.openxmlformats.org/officeDocument/2006/relationships/vmlDrawing" Target="../drawings/vmlDrawing8.vml"/><Relationship Id="rId9" Type="http://schemas.openxmlformats.org/officeDocument/2006/relationships/ctrlProp" Target="../ctrlProps/ctrlProp192.xml"/><Relationship Id="rId14" Type="http://schemas.openxmlformats.org/officeDocument/2006/relationships/ctrlProp" Target="../ctrlProps/ctrlProp197.xml"/><Relationship Id="rId22" Type="http://schemas.openxmlformats.org/officeDocument/2006/relationships/ctrlProp" Target="../ctrlProps/ctrlProp205.xml"/><Relationship Id="rId27" Type="http://schemas.openxmlformats.org/officeDocument/2006/relationships/ctrlProp" Target="../ctrlProps/ctrlProp210.xml"/><Relationship Id="rId30"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234.xml"/><Relationship Id="rId21" Type="http://schemas.openxmlformats.org/officeDocument/2006/relationships/ctrlProp" Target="../ctrlProps/ctrlProp229.xml"/><Relationship Id="rId42" Type="http://schemas.openxmlformats.org/officeDocument/2006/relationships/ctrlProp" Target="../ctrlProps/ctrlProp250.xml"/><Relationship Id="rId47" Type="http://schemas.openxmlformats.org/officeDocument/2006/relationships/ctrlProp" Target="../ctrlProps/ctrlProp255.xml"/><Relationship Id="rId63" Type="http://schemas.openxmlformats.org/officeDocument/2006/relationships/ctrlProp" Target="../ctrlProps/ctrlProp271.xml"/><Relationship Id="rId68" Type="http://schemas.openxmlformats.org/officeDocument/2006/relationships/ctrlProp" Target="../ctrlProps/ctrlProp276.xml"/><Relationship Id="rId84" Type="http://schemas.openxmlformats.org/officeDocument/2006/relationships/ctrlProp" Target="../ctrlProps/ctrlProp292.xml"/><Relationship Id="rId16" Type="http://schemas.openxmlformats.org/officeDocument/2006/relationships/ctrlProp" Target="../ctrlProps/ctrlProp224.xml"/><Relationship Id="rId11" Type="http://schemas.openxmlformats.org/officeDocument/2006/relationships/ctrlProp" Target="../ctrlProps/ctrlProp219.xml"/><Relationship Id="rId32" Type="http://schemas.openxmlformats.org/officeDocument/2006/relationships/ctrlProp" Target="../ctrlProps/ctrlProp240.xml"/><Relationship Id="rId37" Type="http://schemas.openxmlformats.org/officeDocument/2006/relationships/ctrlProp" Target="../ctrlProps/ctrlProp245.xml"/><Relationship Id="rId53" Type="http://schemas.openxmlformats.org/officeDocument/2006/relationships/ctrlProp" Target="../ctrlProps/ctrlProp261.xml"/><Relationship Id="rId58" Type="http://schemas.openxmlformats.org/officeDocument/2006/relationships/ctrlProp" Target="../ctrlProps/ctrlProp266.xml"/><Relationship Id="rId74" Type="http://schemas.openxmlformats.org/officeDocument/2006/relationships/ctrlProp" Target="../ctrlProps/ctrlProp282.xml"/><Relationship Id="rId79" Type="http://schemas.openxmlformats.org/officeDocument/2006/relationships/ctrlProp" Target="../ctrlProps/ctrlProp287.xml"/><Relationship Id="rId5" Type="http://schemas.openxmlformats.org/officeDocument/2006/relationships/ctrlProp" Target="../ctrlProps/ctrlProp213.xml"/><Relationship Id="rId19" Type="http://schemas.openxmlformats.org/officeDocument/2006/relationships/ctrlProp" Target="../ctrlProps/ctrlProp227.xml"/><Relationship Id="rId14" Type="http://schemas.openxmlformats.org/officeDocument/2006/relationships/ctrlProp" Target="../ctrlProps/ctrlProp222.xml"/><Relationship Id="rId22" Type="http://schemas.openxmlformats.org/officeDocument/2006/relationships/ctrlProp" Target="../ctrlProps/ctrlProp230.xml"/><Relationship Id="rId27" Type="http://schemas.openxmlformats.org/officeDocument/2006/relationships/ctrlProp" Target="../ctrlProps/ctrlProp235.xml"/><Relationship Id="rId30" Type="http://schemas.openxmlformats.org/officeDocument/2006/relationships/ctrlProp" Target="../ctrlProps/ctrlProp238.xml"/><Relationship Id="rId35" Type="http://schemas.openxmlformats.org/officeDocument/2006/relationships/ctrlProp" Target="../ctrlProps/ctrlProp243.xml"/><Relationship Id="rId43" Type="http://schemas.openxmlformats.org/officeDocument/2006/relationships/ctrlProp" Target="../ctrlProps/ctrlProp251.xml"/><Relationship Id="rId48" Type="http://schemas.openxmlformats.org/officeDocument/2006/relationships/ctrlProp" Target="../ctrlProps/ctrlProp256.xml"/><Relationship Id="rId56" Type="http://schemas.openxmlformats.org/officeDocument/2006/relationships/ctrlProp" Target="../ctrlProps/ctrlProp264.xml"/><Relationship Id="rId64" Type="http://schemas.openxmlformats.org/officeDocument/2006/relationships/ctrlProp" Target="../ctrlProps/ctrlProp272.xml"/><Relationship Id="rId69" Type="http://schemas.openxmlformats.org/officeDocument/2006/relationships/ctrlProp" Target="../ctrlProps/ctrlProp277.xml"/><Relationship Id="rId77" Type="http://schemas.openxmlformats.org/officeDocument/2006/relationships/ctrlProp" Target="../ctrlProps/ctrlProp285.xml"/><Relationship Id="rId8" Type="http://schemas.openxmlformats.org/officeDocument/2006/relationships/ctrlProp" Target="../ctrlProps/ctrlProp216.xml"/><Relationship Id="rId51" Type="http://schemas.openxmlformats.org/officeDocument/2006/relationships/ctrlProp" Target="../ctrlProps/ctrlProp259.xml"/><Relationship Id="rId72" Type="http://schemas.openxmlformats.org/officeDocument/2006/relationships/ctrlProp" Target="../ctrlProps/ctrlProp280.xml"/><Relationship Id="rId80" Type="http://schemas.openxmlformats.org/officeDocument/2006/relationships/ctrlProp" Target="../ctrlProps/ctrlProp288.xml"/><Relationship Id="rId85" Type="http://schemas.openxmlformats.org/officeDocument/2006/relationships/ctrlProp" Target="../ctrlProps/ctrlProp293.xml"/><Relationship Id="rId3" Type="http://schemas.openxmlformats.org/officeDocument/2006/relationships/drawing" Target="../drawings/drawing11.xml"/><Relationship Id="rId12" Type="http://schemas.openxmlformats.org/officeDocument/2006/relationships/ctrlProp" Target="../ctrlProps/ctrlProp220.xml"/><Relationship Id="rId17" Type="http://schemas.openxmlformats.org/officeDocument/2006/relationships/ctrlProp" Target="../ctrlProps/ctrlProp225.xml"/><Relationship Id="rId25" Type="http://schemas.openxmlformats.org/officeDocument/2006/relationships/ctrlProp" Target="../ctrlProps/ctrlProp233.xml"/><Relationship Id="rId33" Type="http://schemas.openxmlformats.org/officeDocument/2006/relationships/ctrlProp" Target="../ctrlProps/ctrlProp241.xml"/><Relationship Id="rId38" Type="http://schemas.openxmlformats.org/officeDocument/2006/relationships/ctrlProp" Target="../ctrlProps/ctrlProp246.xml"/><Relationship Id="rId46" Type="http://schemas.openxmlformats.org/officeDocument/2006/relationships/ctrlProp" Target="../ctrlProps/ctrlProp254.xml"/><Relationship Id="rId59" Type="http://schemas.openxmlformats.org/officeDocument/2006/relationships/ctrlProp" Target="../ctrlProps/ctrlProp267.xml"/><Relationship Id="rId67" Type="http://schemas.openxmlformats.org/officeDocument/2006/relationships/ctrlProp" Target="../ctrlProps/ctrlProp275.xml"/><Relationship Id="rId20" Type="http://schemas.openxmlformats.org/officeDocument/2006/relationships/ctrlProp" Target="../ctrlProps/ctrlProp228.xml"/><Relationship Id="rId41" Type="http://schemas.openxmlformats.org/officeDocument/2006/relationships/ctrlProp" Target="../ctrlProps/ctrlProp249.xml"/><Relationship Id="rId54" Type="http://schemas.openxmlformats.org/officeDocument/2006/relationships/ctrlProp" Target="../ctrlProps/ctrlProp262.xml"/><Relationship Id="rId62" Type="http://schemas.openxmlformats.org/officeDocument/2006/relationships/ctrlProp" Target="../ctrlProps/ctrlProp270.xml"/><Relationship Id="rId70" Type="http://schemas.openxmlformats.org/officeDocument/2006/relationships/ctrlProp" Target="../ctrlProps/ctrlProp278.xml"/><Relationship Id="rId75" Type="http://schemas.openxmlformats.org/officeDocument/2006/relationships/ctrlProp" Target="../ctrlProps/ctrlProp283.xml"/><Relationship Id="rId83" Type="http://schemas.openxmlformats.org/officeDocument/2006/relationships/ctrlProp" Target="../ctrlProps/ctrlProp291.xml"/><Relationship Id="rId1" Type="http://schemas.openxmlformats.org/officeDocument/2006/relationships/hyperlink" Target="http://www.tabellenexperte.de/neu-hier/" TargetMode="External"/><Relationship Id="rId6" Type="http://schemas.openxmlformats.org/officeDocument/2006/relationships/ctrlProp" Target="../ctrlProps/ctrlProp214.xml"/><Relationship Id="rId15" Type="http://schemas.openxmlformats.org/officeDocument/2006/relationships/ctrlProp" Target="../ctrlProps/ctrlProp223.xml"/><Relationship Id="rId23" Type="http://schemas.openxmlformats.org/officeDocument/2006/relationships/ctrlProp" Target="../ctrlProps/ctrlProp231.xml"/><Relationship Id="rId28" Type="http://schemas.openxmlformats.org/officeDocument/2006/relationships/ctrlProp" Target="../ctrlProps/ctrlProp236.xml"/><Relationship Id="rId36" Type="http://schemas.openxmlformats.org/officeDocument/2006/relationships/ctrlProp" Target="../ctrlProps/ctrlProp244.xml"/><Relationship Id="rId49" Type="http://schemas.openxmlformats.org/officeDocument/2006/relationships/ctrlProp" Target="../ctrlProps/ctrlProp257.xml"/><Relationship Id="rId57" Type="http://schemas.openxmlformats.org/officeDocument/2006/relationships/ctrlProp" Target="../ctrlProps/ctrlProp265.xml"/><Relationship Id="rId10" Type="http://schemas.openxmlformats.org/officeDocument/2006/relationships/ctrlProp" Target="../ctrlProps/ctrlProp218.xml"/><Relationship Id="rId31" Type="http://schemas.openxmlformats.org/officeDocument/2006/relationships/ctrlProp" Target="../ctrlProps/ctrlProp239.xml"/><Relationship Id="rId44" Type="http://schemas.openxmlformats.org/officeDocument/2006/relationships/ctrlProp" Target="../ctrlProps/ctrlProp252.xml"/><Relationship Id="rId52" Type="http://schemas.openxmlformats.org/officeDocument/2006/relationships/ctrlProp" Target="../ctrlProps/ctrlProp260.xml"/><Relationship Id="rId60" Type="http://schemas.openxmlformats.org/officeDocument/2006/relationships/ctrlProp" Target="../ctrlProps/ctrlProp268.xml"/><Relationship Id="rId65" Type="http://schemas.openxmlformats.org/officeDocument/2006/relationships/ctrlProp" Target="../ctrlProps/ctrlProp273.xml"/><Relationship Id="rId73" Type="http://schemas.openxmlformats.org/officeDocument/2006/relationships/ctrlProp" Target="../ctrlProps/ctrlProp281.xml"/><Relationship Id="rId78" Type="http://schemas.openxmlformats.org/officeDocument/2006/relationships/ctrlProp" Target="../ctrlProps/ctrlProp286.xml"/><Relationship Id="rId81" Type="http://schemas.openxmlformats.org/officeDocument/2006/relationships/ctrlProp" Target="../ctrlProps/ctrlProp289.xml"/><Relationship Id="rId86" Type="http://schemas.openxmlformats.org/officeDocument/2006/relationships/ctrlProp" Target="../ctrlProps/ctrlProp294.xml"/><Relationship Id="rId4" Type="http://schemas.openxmlformats.org/officeDocument/2006/relationships/vmlDrawing" Target="../drawings/vmlDrawing9.vml"/><Relationship Id="rId9" Type="http://schemas.openxmlformats.org/officeDocument/2006/relationships/ctrlProp" Target="../ctrlProps/ctrlProp217.xml"/><Relationship Id="rId13" Type="http://schemas.openxmlformats.org/officeDocument/2006/relationships/ctrlProp" Target="../ctrlProps/ctrlProp221.xml"/><Relationship Id="rId18" Type="http://schemas.openxmlformats.org/officeDocument/2006/relationships/ctrlProp" Target="../ctrlProps/ctrlProp226.xml"/><Relationship Id="rId39" Type="http://schemas.openxmlformats.org/officeDocument/2006/relationships/ctrlProp" Target="../ctrlProps/ctrlProp247.xml"/><Relationship Id="rId34" Type="http://schemas.openxmlformats.org/officeDocument/2006/relationships/ctrlProp" Target="../ctrlProps/ctrlProp242.xml"/><Relationship Id="rId50" Type="http://schemas.openxmlformats.org/officeDocument/2006/relationships/ctrlProp" Target="../ctrlProps/ctrlProp258.xml"/><Relationship Id="rId55" Type="http://schemas.openxmlformats.org/officeDocument/2006/relationships/ctrlProp" Target="../ctrlProps/ctrlProp263.xml"/><Relationship Id="rId76" Type="http://schemas.openxmlformats.org/officeDocument/2006/relationships/ctrlProp" Target="../ctrlProps/ctrlProp284.xml"/><Relationship Id="rId7" Type="http://schemas.openxmlformats.org/officeDocument/2006/relationships/ctrlProp" Target="../ctrlProps/ctrlProp215.xml"/><Relationship Id="rId71" Type="http://schemas.openxmlformats.org/officeDocument/2006/relationships/ctrlProp" Target="../ctrlProps/ctrlProp279.xml"/><Relationship Id="rId2" Type="http://schemas.openxmlformats.org/officeDocument/2006/relationships/printerSettings" Target="../printerSettings/printerSettings11.bin"/><Relationship Id="rId29" Type="http://schemas.openxmlformats.org/officeDocument/2006/relationships/ctrlProp" Target="../ctrlProps/ctrlProp237.xml"/><Relationship Id="rId24" Type="http://schemas.openxmlformats.org/officeDocument/2006/relationships/ctrlProp" Target="../ctrlProps/ctrlProp232.xml"/><Relationship Id="rId40" Type="http://schemas.openxmlformats.org/officeDocument/2006/relationships/ctrlProp" Target="../ctrlProps/ctrlProp248.xml"/><Relationship Id="rId45" Type="http://schemas.openxmlformats.org/officeDocument/2006/relationships/ctrlProp" Target="../ctrlProps/ctrlProp253.xml"/><Relationship Id="rId66" Type="http://schemas.openxmlformats.org/officeDocument/2006/relationships/ctrlProp" Target="../ctrlProps/ctrlProp274.xml"/><Relationship Id="rId87" Type="http://schemas.openxmlformats.org/officeDocument/2006/relationships/table" Target="../tables/table1.xml"/><Relationship Id="rId61" Type="http://schemas.openxmlformats.org/officeDocument/2006/relationships/ctrlProp" Target="../ctrlProps/ctrlProp269.xml"/><Relationship Id="rId82" Type="http://schemas.openxmlformats.org/officeDocument/2006/relationships/ctrlProp" Target="../ctrlProps/ctrlProp290.x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303.xml"/><Relationship Id="rId18" Type="http://schemas.openxmlformats.org/officeDocument/2006/relationships/ctrlProp" Target="../ctrlProps/ctrlProp308.xml"/><Relationship Id="rId26" Type="http://schemas.openxmlformats.org/officeDocument/2006/relationships/ctrlProp" Target="../ctrlProps/ctrlProp316.xml"/><Relationship Id="rId39" Type="http://schemas.openxmlformats.org/officeDocument/2006/relationships/ctrlProp" Target="../ctrlProps/ctrlProp329.xml"/><Relationship Id="rId21" Type="http://schemas.openxmlformats.org/officeDocument/2006/relationships/ctrlProp" Target="../ctrlProps/ctrlProp311.xml"/><Relationship Id="rId34" Type="http://schemas.openxmlformats.org/officeDocument/2006/relationships/ctrlProp" Target="../ctrlProps/ctrlProp324.xml"/><Relationship Id="rId42" Type="http://schemas.openxmlformats.org/officeDocument/2006/relationships/ctrlProp" Target="../ctrlProps/ctrlProp332.xml"/><Relationship Id="rId47" Type="http://schemas.openxmlformats.org/officeDocument/2006/relationships/ctrlProp" Target="../ctrlProps/ctrlProp337.xml"/><Relationship Id="rId7" Type="http://schemas.openxmlformats.org/officeDocument/2006/relationships/ctrlProp" Target="../ctrlProps/ctrlProp297.xml"/><Relationship Id="rId2" Type="http://schemas.openxmlformats.org/officeDocument/2006/relationships/printerSettings" Target="../printerSettings/printerSettings12.bin"/><Relationship Id="rId16" Type="http://schemas.openxmlformats.org/officeDocument/2006/relationships/ctrlProp" Target="../ctrlProps/ctrlProp306.xml"/><Relationship Id="rId29" Type="http://schemas.openxmlformats.org/officeDocument/2006/relationships/ctrlProp" Target="../ctrlProps/ctrlProp319.xml"/><Relationship Id="rId1" Type="http://schemas.openxmlformats.org/officeDocument/2006/relationships/hyperlink" Target="http://www.tabellenexperte.de/neu-hier/" TargetMode="External"/><Relationship Id="rId6" Type="http://schemas.openxmlformats.org/officeDocument/2006/relationships/ctrlProp" Target="../ctrlProps/ctrlProp296.xml"/><Relationship Id="rId11" Type="http://schemas.openxmlformats.org/officeDocument/2006/relationships/ctrlProp" Target="../ctrlProps/ctrlProp301.xml"/><Relationship Id="rId24" Type="http://schemas.openxmlformats.org/officeDocument/2006/relationships/ctrlProp" Target="../ctrlProps/ctrlProp314.xml"/><Relationship Id="rId32" Type="http://schemas.openxmlformats.org/officeDocument/2006/relationships/ctrlProp" Target="../ctrlProps/ctrlProp322.xml"/><Relationship Id="rId37" Type="http://schemas.openxmlformats.org/officeDocument/2006/relationships/ctrlProp" Target="../ctrlProps/ctrlProp327.xml"/><Relationship Id="rId40" Type="http://schemas.openxmlformats.org/officeDocument/2006/relationships/ctrlProp" Target="../ctrlProps/ctrlProp330.xml"/><Relationship Id="rId45" Type="http://schemas.openxmlformats.org/officeDocument/2006/relationships/ctrlProp" Target="../ctrlProps/ctrlProp335.xml"/><Relationship Id="rId5" Type="http://schemas.openxmlformats.org/officeDocument/2006/relationships/ctrlProp" Target="../ctrlProps/ctrlProp295.xml"/><Relationship Id="rId15" Type="http://schemas.openxmlformats.org/officeDocument/2006/relationships/ctrlProp" Target="../ctrlProps/ctrlProp305.xml"/><Relationship Id="rId23" Type="http://schemas.openxmlformats.org/officeDocument/2006/relationships/ctrlProp" Target="../ctrlProps/ctrlProp313.xml"/><Relationship Id="rId28" Type="http://schemas.openxmlformats.org/officeDocument/2006/relationships/ctrlProp" Target="../ctrlProps/ctrlProp318.xml"/><Relationship Id="rId36" Type="http://schemas.openxmlformats.org/officeDocument/2006/relationships/ctrlProp" Target="../ctrlProps/ctrlProp326.xml"/><Relationship Id="rId10" Type="http://schemas.openxmlformats.org/officeDocument/2006/relationships/ctrlProp" Target="../ctrlProps/ctrlProp300.xml"/><Relationship Id="rId19" Type="http://schemas.openxmlformats.org/officeDocument/2006/relationships/ctrlProp" Target="../ctrlProps/ctrlProp309.xml"/><Relationship Id="rId31" Type="http://schemas.openxmlformats.org/officeDocument/2006/relationships/ctrlProp" Target="../ctrlProps/ctrlProp321.xml"/><Relationship Id="rId44" Type="http://schemas.openxmlformats.org/officeDocument/2006/relationships/ctrlProp" Target="../ctrlProps/ctrlProp334.xml"/><Relationship Id="rId4" Type="http://schemas.openxmlformats.org/officeDocument/2006/relationships/vmlDrawing" Target="../drawings/vmlDrawing10.vml"/><Relationship Id="rId9" Type="http://schemas.openxmlformats.org/officeDocument/2006/relationships/ctrlProp" Target="../ctrlProps/ctrlProp299.xml"/><Relationship Id="rId14" Type="http://schemas.openxmlformats.org/officeDocument/2006/relationships/ctrlProp" Target="../ctrlProps/ctrlProp304.xml"/><Relationship Id="rId22" Type="http://schemas.openxmlformats.org/officeDocument/2006/relationships/ctrlProp" Target="../ctrlProps/ctrlProp312.xml"/><Relationship Id="rId27" Type="http://schemas.openxmlformats.org/officeDocument/2006/relationships/ctrlProp" Target="../ctrlProps/ctrlProp317.xml"/><Relationship Id="rId30" Type="http://schemas.openxmlformats.org/officeDocument/2006/relationships/ctrlProp" Target="../ctrlProps/ctrlProp320.xml"/><Relationship Id="rId35" Type="http://schemas.openxmlformats.org/officeDocument/2006/relationships/ctrlProp" Target="../ctrlProps/ctrlProp325.xml"/><Relationship Id="rId43" Type="http://schemas.openxmlformats.org/officeDocument/2006/relationships/ctrlProp" Target="../ctrlProps/ctrlProp333.xml"/><Relationship Id="rId8" Type="http://schemas.openxmlformats.org/officeDocument/2006/relationships/ctrlProp" Target="../ctrlProps/ctrlProp298.xml"/><Relationship Id="rId3" Type="http://schemas.openxmlformats.org/officeDocument/2006/relationships/drawing" Target="../drawings/drawing12.xml"/><Relationship Id="rId12" Type="http://schemas.openxmlformats.org/officeDocument/2006/relationships/ctrlProp" Target="../ctrlProps/ctrlProp302.xml"/><Relationship Id="rId17" Type="http://schemas.openxmlformats.org/officeDocument/2006/relationships/ctrlProp" Target="../ctrlProps/ctrlProp307.xml"/><Relationship Id="rId25" Type="http://schemas.openxmlformats.org/officeDocument/2006/relationships/ctrlProp" Target="../ctrlProps/ctrlProp315.xml"/><Relationship Id="rId33" Type="http://schemas.openxmlformats.org/officeDocument/2006/relationships/ctrlProp" Target="../ctrlProps/ctrlProp323.xml"/><Relationship Id="rId38" Type="http://schemas.openxmlformats.org/officeDocument/2006/relationships/ctrlProp" Target="../ctrlProps/ctrlProp328.xml"/><Relationship Id="rId46" Type="http://schemas.openxmlformats.org/officeDocument/2006/relationships/ctrlProp" Target="../ctrlProps/ctrlProp336.xml"/><Relationship Id="rId20" Type="http://schemas.openxmlformats.org/officeDocument/2006/relationships/ctrlProp" Target="../ctrlProps/ctrlProp310.xml"/><Relationship Id="rId41" Type="http://schemas.openxmlformats.org/officeDocument/2006/relationships/ctrlProp" Target="../ctrlProps/ctrlProp33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www.tabellenexperte.de/neu-hier/"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340.xml"/><Relationship Id="rId5" Type="http://schemas.openxmlformats.org/officeDocument/2006/relationships/ctrlProp" Target="../ctrlProps/ctrlProp339.xml"/><Relationship Id="rId4" Type="http://schemas.openxmlformats.org/officeDocument/2006/relationships/ctrlProp" Target="../ctrlProps/ctrlProp338.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45.xml"/><Relationship Id="rId3" Type="http://schemas.openxmlformats.org/officeDocument/2006/relationships/vmlDrawing" Target="../drawings/vmlDrawing12.vml"/><Relationship Id="rId7" Type="http://schemas.openxmlformats.org/officeDocument/2006/relationships/ctrlProp" Target="../ctrlProps/ctrlProp344.x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trlProp" Target="../ctrlProps/ctrlProp343.xml"/><Relationship Id="rId5" Type="http://schemas.openxmlformats.org/officeDocument/2006/relationships/ctrlProp" Target="../ctrlProps/ctrlProp342.xml"/><Relationship Id="rId4" Type="http://schemas.openxmlformats.org/officeDocument/2006/relationships/ctrlProp" Target="../ctrlProps/ctrlProp341.xml"/><Relationship Id="rId9" Type="http://schemas.openxmlformats.org/officeDocument/2006/relationships/ctrlProp" Target="../ctrlProps/ctrlProp34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tabColor rgb="FF00B050"/>
    <pageSetUpPr fitToPage="1"/>
  </sheetPr>
  <dimension ref="A1:L359"/>
  <sheetViews>
    <sheetView showGridLines="0" tabSelected="1" zoomScaleNormal="100" workbookViewId="0">
      <pane ySplit="3" topLeftCell="A4" activePane="bottomLeft" state="frozen"/>
      <selection activeCell="A6" sqref="A6"/>
      <selection pane="bottomLeft" activeCell="A4" sqref="A4"/>
    </sheetView>
  </sheetViews>
  <sheetFormatPr baseColWidth="10" defaultColWidth="0" defaultRowHeight="0" customHeight="1" zeroHeight="1"/>
  <cols>
    <col min="1" max="1" width="9.140625" style="22" customWidth="1"/>
    <col min="2" max="2" width="14.140625" style="22" customWidth="1"/>
    <col min="3" max="6" width="10.7109375" style="22" customWidth="1"/>
    <col min="7" max="12" width="9.140625" style="22" customWidth="1"/>
    <col min="13" max="16384" width="9.140625" style="22" hidden="1"/>
  </cols>
  <sheetData>
    <row r="1" spans="1:12" customFormat="1" ht="75.2" customHeight="1">
      <c r="A1" s="652" t="s">
        <v>0</v>
      </c>
      <c r="B1" s="652"/>
      <c r="C1" s="652"/>
      <c r="D1" s="652"/>
      <c r="E1" s="652"/>
      <c r="F1" s="652"/>
      <c r="G1" s="652"/>
      <c r="H1" s="652"/>
      <c r="I1" s="652"/>
      <c r="J1" s="652"/>
      <c r="K1" s="652"/>
      <c r="L1" s="1"/>
    </row>
    <row r="2" spans="1:12" customFormat="1" ht="17.45" customHeight="1">
      <c r="A2" s="24"/>
      <c r="B2" s="658" t="s">
        <v>1</v>
      </c>
      <c r="C2" s="658"/>
      <c r="D2" s="658"/>
      <c r="E2" s="658"/>
      <c r="F2" s="658"/>
      <c r="G2" s="658"/>
      <c r="H2" s="658"/>
      <c r="I2" s="658"/>
      <c r="J2" s="658"/>
      <c r="K2" s="658"/>
      <c r="L2" s="25"/>
    </row>
    <row r="3" spans="1:12" customFormat="1" ht="17.45" customHeight="1">
      <c r="A3" s="26"/>
      <c r="B3" s="658"/>
      <c r="C3" s="658"/>
      <c r="D3" s="658"/>
      <c r="E3" s="658"/>
      <c r="F3" s="658"/>
      <c r="G3" s="658"/>
      <c r="H3" s="658"/>
      <c r="I3" s="658"/>
      <c r="J3" s="658"/>
      <c r="K3" s="658"/>
      <c r="L3" s="27"/>
    </row>
    <row r="4" spans="1:12" customFormat="1" ht="23.25">
      <c r="A4" s="2"/>
    </row>
    <row r="5" spans="1:12" s="30" customFormat="1" ht="51" customHeight="1">
      <c r="B5" s="662" t="s">
        <v>2</v>
      </c>
      <c r="C5" s="662"/>
      <c r="D5" s="662"/>
      <c r="E5" s="662"/>
      <c r="F5" s="662"/>
      <c r="G5" s="662"/>
      <c r="H5" s="662"/>
      <c r="I5" s="662"/>
      <c r="J5" s="662"/>
      <c r="K5" s="662"/>
    </row>
    <row r="6" spans="1:12" s="660" customFormat="1" ht="51" customHeight="1">
      <c r="A6" s="660" t="s">
        <v>3</v>
      </c>
    </row>
    <row r="7" spans="1:12" customFormat="1" ht="17.45" customHeight="1"/>
    <row r="8" spans="1:12" customFormat="1" ht="25.5">
      <c r="A8" s="31"/>
      <c r="B8" s="51" t="s">
        <v>4</v>
      </c>
      <c r="C8" s="51"/>
      <c r="D8" s="51"/>
      <c r="E8" s="51"/>
      <c r="F8" s="51"/>
      <c r="G8" s="51"/>
      <c r="H8" s="51"/>
      <c r="I8" s="51"/>
      <c r="J8" s="51"/>
      <c r="K8" s="32"/>
      <c r="L8" s="33"/>
    </row>
    <row r="9" spans="1:12" customFormat="1" ht="17.45" customHeight="1"/>
    <row r="10" spans="1:12" customFormat="1" ht="17.45" customHeight="1" thickBot="1">
      <c r="B10" s="52" t="s">
        <v>5</v>
      </c>
      <c r="C10" s="52"/>
      <c r="D10" s="52"/>
      <c r="E10" s="52"/>
      <c r="F10" s="52"/>
      <c r="G10" s="52"/>
      <c r="H10" s="52"/>
      <c r="I10" s="52"/>
      <c r="J10" s="52"/>
      <c r="K10" s="52"/>
    </row>
    <row r="11" spans="1:12" customFormat="1" ht="17.45" customHeight="1"/>
    <row r="12" spans="1:12" customFormat="1" ht="17.45" customHeight="1">
      <c r="B12" s="663" t="s">
        <v>6</v>
      </c>
      <c r="C12" s="663"/>
      <c r="D12" s="663"/>
      <c r="E12" s="663"/>
      <c r="F12" s="663"/>
      <c r="G12" s="663"/>
      <c r="H12" s="663"/>
      <c r="I12" s="663"/>
      <c r="J12" s="663"/>
      <c r="K12" s="663"/>
    </row>
    <row r="13" spans="1:12" customFormat="1" ht="17.45" customHeight="1">
      <c r="B13" s="508"/>
    </row>
    <row r="14" spans="1:12" customFormat="1" ht="17.45" customHeight="1">
      <c r="B14" s="653" t="s">
        <v>7</v>
      </c>
      <c r="C14" s="653"/>
      <c r="D14" s="653"/>
      <c r="E14" s="653"/>
      <c r="F14" s="653"/>
      <c r="G14" s="653"/>
      <c r="H14" s="653"/>
      <c r="I14" s="653"/>
      <c r="J14" s="653"/>
      <c r="K14" s="653"/>
    </row>
    <row r="15" spans="1:12" customFormat="1" ht="17.45" customHeight="1">
      <c r="B15" s="653"/>
      <c r="C15" s="653"/>
      <c r="D15" s="653"/>
      <c r="E15" s="653"/>
      <c r="F15" s="653"/>
      <c r="G15" s="653"/>
      <c r="H15" s="653"/>
      <c r="I15" s="653"/>
      <c r="J15" s="653"/>
      <c r="K15" s="653"/>
    </row>
    <row r="16" spans="1:12" customFormat="1" ht="17.45" customHeight="1">
      <c r="B16" s="653"/>
      <c r="C16" s="653"/>
      <c r="D16" s="653"/>
      <c r="E16" s="653"/>
      <c r="F16" s="653"/>
      <c r="G16" s="653"/>
      <c r="H16" s="653"/>
      <c r="I16" s="653"/>
      <c r="J16" s="653"/>
      <c r="K16" s="653"/>
    </row>
    <row r="17" spans="2:11" customFormat="1" ht="17.45" customHeight="1">
      <c r="B17" s="653"/>
      <c r="C17" s="653"/>
      <c r="D17" s="653"/>
      <c r="E17" s="653"/>
      <c r="F17" s="653"/>
      <c r="G17" s="653"/>
      <c r="H17" s="653"/>
      <c r="I17" s="653"/>
      <c r="J17" s="653"/>
      <c r="K17" s="653"/>
    </row>
    <row r="18" spans="2:11" customFormat="1" ht="17.45" customHeight="1">
      <c r="B18" s="653" t="s">
        <v>8</v>
      </c>
      <c r="C18" s="653"/>
      <c r="D18" s="653"/>
      <c r="E18" s="653"/>
      <c r="F18" s="653"/>
      <c r="G18" s="653"/>
      <c r="H18" s="653"/>
      <c r="I18" s="653"/>
      <c r="J18" s="653"/>
      <c r="K18" s="653"/>
    </row>
    <row r="19" spans="2:11" customFormat="1" ht="17.45" customHeight="1">
      <c r="B19" s="653"/>
      <c r="C19" s="653"/>
      <c r="D19" s="653"/>
      <c r="E19" s="653"/>
      <c r="F19" s="653"/>
      <c r="G19" s="653"/>
      <c r="H19" s="653"/>
      <c r="I19" s="653"/>
      <c r="J19" s="653"/>
      <c r="K19" s="653"/>
    </row>
    <row r="20" spans="2:11" customFormat="1" ht="17.45" customHeight="1">
      <c r="B20" s="653" t="s">
        <v>9</v>
      </c>
      <c r="C20" s="653"/>
      <c r="D20" s="653"/>
      <c r="E20" s="653"/>
      <c r="F20" s="653"/>
      <c r="G20" s="653"/>
      <c r="H20" s="653"/>
      <c r="I20" s="653"/>
      <c r="J20" s="653"/>
      <c r="K20" s="653"/>
    </row>
    <row r="21" spans="2:11" customFormat="1" ht="17.45" customHeight="1">
      <c r="B21" s="653"/>
      <c r="C21" s="653"/>
      <c r="D21" s="653"/>
      <c r="E21" s="653"/>
      <c r="F21" s="653"/>
      <c r="G21" s="653"/>
      <c r="H21" s="653"/>
      <c r="I21" s="653"/>
      <c r="J21" s="653"/>
      <c r="K21" s="653"/>
    </row>
    <row r="22" spans="2:11" customFormat="1" ht="17.45" customHeight="1">
      <c r="B22" s="653" t="s">
        <v>10</v>
      </c>
      <c r="C22" s="653"/>
      <c r="D22" s="653"/>
      <c r="E22" s="653"/>
      <c r="F22" s="653"/>
      <c r="G22" s="653"/>
      <c r="H22" s="653"/>
      <c r="I22" s="653"/>
      <c r="J22" s="653"/>
      <c r="K22" s="653"/>
    </row>
    <row r="23" spans="2:11" customFormat="1" ht="17.45" customHeight="1">
      <c r="B23" s="653"/>
      <c r="C23" s="653"/>
      <c r="D23" s="653"/>
      <c r="E23" s="653"/>
      <c r="F23" s="653"/>
      <c r="G23" s="653"/>
      <c r="H23" s="653"/>
      <c r="I23" s="653"/>
      <c r="J23" s="653"/>
      <c r="K23" s="653"/>
    </row>
    <row r="24" spans="2:11" customFormat="1" ht="17.45" customHeight="1"/>
    <row r="25" spans="2:11" customFormat="1" ht="17.45" customHeight="1">
      <c r="B25" s="653" t="s">
        <v>11</v>
      </c>
      <c r="C25" s="653"/>
      <c r="D25" s="653"/>
      <c r="E25" s="653"/>
      <c r="F25" s="653"/>
      <c r="G25" s="653"/>
      <c r="H25" s="653"/>
      <c r="I25" s="653"/>
      <c r="J25" s="653"/>
      <c r="K25" s="653"/>
    </row>
    <row r="26" spans="2:11" customFormat="1" ht="17.45" customHeight="1">
      <c r="B26" s="653"/>
      <c r="C26" s="653"/>
      <c r="D26" s="653"/>
      <c r="E26" s="653"/>
      <c r="F26" s="653"/>
      <c r="G26" s="653"/>
      <c r="H26" s="653"/>
      <c r="I26" s="653"/>
      <c r="J26" s="653"/>
      <c r="K26" s="653"/>
    </row>
    <row r="27" spans="2:11" customFormat="1" ht="17.45" customHeight="1">
      <c r="B27" s="14"/>
      <c r="C27" s="14"/>
      <c r="D27" s="14"/>
      <c r="E27" s="14"/>
      <c r="F27" s="14"/>
      <c r="G27" s="14"/>
      <c r="H27" s="14"/>
      <c r="I27" s="14"/>
      <c r="J27" s="14"/>
      <c r="K27" s="14"/>
    </row>
    <row r="28" spans="2:11" customFormat="1" ht="17.45" customHeight="1">
      <c r="B28" s="659" t="s">
        <v>12</v>
      </c>
      <c r="C28" s="659"/>
      <c r="D28" s="659"/>
      <c r="E28" s="659"/>
      <c r="F28" s="659"/>
      <c r="G28" s="659"/>
      <c r="H28" s="659"/>
      <c r="I28" s="659"/>
      <c r="J28" s="659"/>
      <c r="K28" s="659"/>
    </row>
    <row r="29" spans="2:11" customFormat="1" ht="17.45" customHeight="1">
      <c r="B29" s="659"/>
      <c r="C29" s="659"/>
      <c r="D29" s="659"/>
      <c r="E29" s="659"/>
      <c r="F29" s="659"/>
      <c r="G29" s="659"/>
      <c r="H29" s="659"/>
      <c r="I29" s="659"/>
      <c r="J29" s="659"/>
      <c r="K29" s="659"/>
    </row>
    <row r="30" spans="2:11" customFormat="1" ht="17.45" customHeight="1">
      <c r="B30" s="659"/>
      <c r="C30" s="659"/>
      <c r="D30" s="659"/>
      <c r="E30" s="659"/>
      <c r="F30" s="659"/>
      <c r="G30" s="659"/>
      <c r="H30" s="659"/>
      <c r="I30" s="659"/>
      <c r="J30" s="659"/>
      <c r="K30" s="659"/>
    </row>
    <row r="31" spans="2:11" customFormat="1" ht="18" customHeight="1">
      <c r="B31" s="653" t="s">
        <v>13</v>
      </c>
      <c r="C31" s="653"/>
      <c r="D31" s="653"/>
      <c r="E31" s="653"/>
      <c r="F31" s="653"/>
      <c r="G31" s="653"/>
      <c r="H31" s="653"/>
      <c r="I31" s="653"/>
      <c r="J31" s="653"/>
      <c r="K31" s="653"/>
    </row>
    <row r="32" spans="2:11" customFormat="1" ht="18" customHeight="1">
      <c r="B32" s="14"/>
      <c r="C32" s="14"/>
      <c r="D32" s="14"/>
      <c r="E32" s="14"/>
      <c r="F32" s="14"/>
      <c r="G32" s="14"/>
      <c r="H32" s="14"/>
      <c r="I32" s="14"/>
      <c r="J32" s="14"/>
      <c r="K32" s="14"/>
    </row>
    <row r="33" spans="2:11" customFormat="1" ht="17.45" customHeight="1" thickBot="1">
      <c r="B33" s="52" t="s">
        <v>14</v>
      </c>
      <c r="C33" s="52"/>
      <c r="D33" s="52"/>
      <c r="E33" s="52"/>
      <c r="F33" s="52"/>
      <c r="G33" s="52"/>
      <c r="H33" s="52"/>
      <c r="I33" s="52"/>
      <c r="J33" s="52"/>
      <c r="K33" s="52"/>
    </row>
    <row r="34" spans="2:11" customFormat="1" ht="18" customHeight="1">
      <c r="B34" s="14"/>
      <c r="C34" s="14"/>
      <c r="D34" s="14"/>
      <c r="E34" s="14"/>
      <c r="F34" s="14"/>
      <c r="G34" s="14"/>
      <c r="H34" s="14"/>
      <c r="I34" s="14"/>
      <c r="J34" s="14"/>
      <c r="K34" s="14"/>
    </row>
    <row r="35" spans="2:11" customFormat="1" ht="18" customHeight="1">
      <c r="B35" s="653" t="s">
        <v>15</v>
      </c>
      <c r="C35" s="653"/>
      <c r="D35" s="653"/>
      <c r="E35" s="653"/>
      <c r="F35" s="653"/>
      <c r="G35" s="653"/>
      <c r="H35" s="653"/>
      <c r="I35" s="653"/>
      <c r="J35" s="653"/>
      <c r="K35" s="653"/>
    </row>
    <row r="36" spans="2:11" customFormat="1" ht="18" customHeight="1">
      <c r="B36" s="653"/>
      <c r="C36" s="653"/>
      <c r="D36" s="653"/>
      <c r="E36" s="653"/>
      <c r="F36" s="653"/>
      <c r="G36" s="653"/>
      <c r="H36" s="653"/>
      <c r="I36" s="653"/>
      <c r="J36" s="653"/>
      <c r="K36" s="653"/>
    </row>
    <row r="37" spans="2:11" customFormat="1" ht="18" customHeight="1">
      <c r="B37" s="653"/>
      <c r="C37" s="653"/>
      <c r="D37" s="653"/>
      <c r="E37" s="653"/>
      <c r="F37" s="653"/>
      <c r="G37" s="653"/>
      <c r="H37" s="653"/>
      <c r="I37" s="653"/>
      <c r="J37" s="653"/>
      <c r="K37" s="653"/>
    </row>
    <row r="38" spans="2:11" customFormat="1" ht="18" customHeight="1">
      <c r="B38" s="653"/>
      <c r="C38" s="653"/>
      <c r="D38" s="653"/>
      <c r="E38" s="653"/>
      <c r="F38" s="653"/>
      <c r="G38" s="653"/>
      <c r="H38" s="653"/>
      <c r="I38" s="653"/>
      <c r="J38" s="653"/>
      <c r="K38" s="653"/>
    </row>
    <row r="39" spans="2:11" customFormat="1" ht="18" customHeight="1">
      <c r="B39" s="653"/>
      <c r="C39" s="653"/>
      <c r="D39" s="653"/>
      <c r="E39" s="653"/>
      <c r="F39" s="653"/>
      <c r="G39" s="653"/>
      <c r="H39" s="653"/>
      <c r="I39" s="653"/>
      <c r="J39" s="653"/>
      <c r="K39" s="653"/>
    </row>
    <row r="40" spans="2:11" customFormat="1" ht="18" customHeight="1">
      <c r="B40" s="653"/>
      <c r="C40" s="653"/>
      <c r="D40" s="653"/>
      <c r="E40" s="653"/>
      <c r="F40" s="653"/>
      <c r="G40" s="653"/>
      <c r="H40" s="653"/>
      <c r="I40" s="653"/>
      <c r="J40" s="653"/>
      <c r="K40" s="653"/>
    </row>
    <row r="41" spans="2:11" customFormat="1" ht="18" customHeight="1">
      <c r="B41" s="659" t="s">
        <v>16</v>
      </c>
      <c r="C41" s="659"/>
      <c r="D41" s="659"/>
      <c r="E41" s="659"/>
      <c r="F41" s="659"/>
      <c r="G41" s="659"/>
      <c r="H41" s="659"/>
      <c r="I41" s="659"/>
      <c r="J41" s="659"/>
      <c r="K41" s="659"/>
    </row>
    <row r="42" spans="2:11" customFormat="1" ht="18" customHeight="1">
      <c r="B42" s="14"/>
      <c r="C42" s="14"/>
      <c r="D42" s="14"/>
      <c r="E42" s="14"/>
      <c r="F42" s="14"/>
      <c r="G42" s="14"/>
      <c r="H42" s="14"/>
      <c r="I42" s="14"/>
      <c r="J42" s="14"/>
      <c r="K42" s="14"/>
    </row>
    <row r="43" spans="2:11" customFormat="1" ht="17.45" customHeight="1"/>
    <row r="44" spans="2:11" customFormat="1" ht="17.45" customHeight="1" thickBot="1">
      <c r="B44" s="52" t="s">
        <v>17</v>
      </c>
      <c r="C44" s="52"/>
      <c r="D44" s="52"/>
      <c r="E44" s="52"/>
      <c r="F44" s="52"/>
      <c r="G44" s="52"/>
      <c r="H44" s="52"/>
      <c r="I44" s="52"/>
      <c r="J44" s="52"/>
      <c r="K44" s="52"/>
    </row>
    <row r="45" spans="2:11" customFormat="1" ht="17.45" customHeight="1"/>
    <row r="46" spans="2:11" customFormat="1" ht="17.45" customHeight="1">
      <c r="B46" s="653" t="s">
        <v>18</v>
      </c>
      <c r="C46" s="653"/>
      <c r="D46" s="653"/>
      <c r="E46" s="653"/>
      <c r="F46" s="653"/>
      <c r="G46" s="653"/>
      <c r="H46" s="653"/>
      <c r="I46" s="653"/>
      <c r="J46" s="653"/>
      <c r="K46" s="653"/>
    </row>
    <row r="47" spans="2:11" customFormat="1" ht="17.45" customHeight="1">
      <c r="B47" s="653"/>
      <c r="C47" s="653"/>
      <c r="D47" s="653"/>
      <c r="E47" s="653"/>
      <c r="F47" s="653"/>
      <c r="G47" s="653"/>
      <c r="H47" s="653"/>
      <c r="I47" s="653"/>
      <c r="J47" s="653"/>
      <c r="K47" s="653"/>
    </row>
    <row r="48" spans="2:11" customFormat="1" ht="17.45" customHeight="1">
      <c r="B48" s="653"/>
      <c r="C48" s="653"/>
      <c r="D48" s="653"/>
      <c r="E48" s="653"/>
      <c r="F48" s="653"/>
      <c r="G48" s="653"/>
      <c r="H48" s="653"/>
      <c r="I48" s="653"/>
      <c r="J48" s="653"/>
      <c r="K48" s="653"/>
    </row>
    <row r="49" spans="2:11" customFormat="1" ht="17.45" customHeight="1">
      <c r="B49" s="653"/>
      <c r="C49" s="653"/>
      <c r="D49" s="653"/>
      <c r="E49" s="653"/>
      <c r="F49" s="653"/>
      <c r="G49" s="653"/>
      <c r="H49" s="653"/>
      <c r="I49" s="653"/>
      <c r="J49" s="653"/>
      <c r="K49" s="653"/>
    </row>
    <row r="50" spans="2:11" customFormat="1" ht="17.45" customHeight="1">
      <c r="B50" s="14"/>
      <c r="C50" s="14"/>
      <c r="D50" s="14"/>
      <c r="E50" s="14"/>
      <c r="F50" s="14"/>
      <c r="G50" s="14"/>
      <c r="H50" s="14"/>
      <c r="I50" s="14"/>
      <c r="J50" s="14"/>
      <c r="K50" s="14"/>
    </row>
    <row r="51" spans="2:11" customFormat="1" ht="17.45" customHeight="1" thickBot="1">
      <c r="B51" s="52" t="s">
        <v>19</v>
      </c>
      <c r="C51" s="52"/>
      <c r="D51" s="52"/>
      <c r="E51" s="52"/>
      <c r="F51" s="52"/>
      <c r="G51" s="52"/>
      <c r="H51" s="52"/>
      <c r="I51" s="52"/>
      <c r="J51" s="52"/>
      <c r="K51" s="52"/>
    </row>
    <row r="52" spans="2:11" customFormat="1" ht="17.45" customHeight="1">
      <c r="B52" s="14"/>
      <c r="C52" s="14"/>
      <c r="D52" s="14"/>
      <c r="E52" s="14"/>
      <c r="F52" s="14"/>
      <c r="G52" s="14"/>
      <c r="H52" s="14"/>
      <c r="I52" s="14"/>
      <c r="J52" s="14"/>
      <c r="K52" s="14"/>
    </row>
    <row r="53" spans="2:11" customFormat="1" ht="17.45" customHeight="1">
      <c r="B53" s="653" t="s">
        <v>20</v>
      </c>
      <c r="C53" s="653"/>
      <c r="D53" s="653"/>
      <c r="E53" s="653"/>
      <c r="F53" s="653"/>
      <c r="G53" s="653"/>
      <c r="H53" s="653"/>
      <c r="I53" s="653"/>
      <c r="J53" s="653"/>
      <c r="K53" s="653"/>
    </row>
    <row r="54" spans="2:11" customFormat="1" ht="17.45" customHeight="1">
      <c r="B54" s="653"/>
      <c r="C54" s="653"/>
      <c r="D54" s="653"/>
      <c r="E54" s="653"/>
      <c r="F54" s="653"/>
      <c r="G54" s="653"/>
      <c r="H54" s="653"/>
      <c r="I54" s="653"/>
      <c r="J54" s="653"/>
      <c r="K54" s="653"/>
    </row>
    <row r="55" spans="2:11" customFormat="1" ht="17.45" customHeight="1">
      <c r="B55" s="653" t="s">
        <v>21</v>
      </c>
      <c r="C55" s="653"/>
      <c r="D55" s="653"/>
      <c r="E55" s="653"/>
      <c r="F55" s="653"/>
      <c r="G55" s="653"/>
      <c r="H55" s="653"/>
      <c r="I55" s="653"/>
      <c r="J55" s="653"/>
      <c r="K55" s="653"/>
    </row>
    <row r="56" spans="2:11" customFormat="1" ht="17.45" customHeight="1">
      <c r="B56" s="653"/>
      <c r="C56" s="653"/>
      <c r="D56" s="653"/>
      <c r="E56" s="653"/>
      <c r="F56" s="653"/>
      <c r="G56" s="653"/>
      <c r="H56" s="653"/>
      <c r="I56" s="653"/>
      <c r="J56" s="653"/>
      <c r="K56" s="653"/>
    </row>
    <row r="57" spans="2:11" customFormat="1" ht="17.45" customHeight="1">
      <c r="B57" s="14"/>
      <c r="C57" s="14"/>
      <c r="D57" s="14"/>
      <c r="E57" s="14"/>
      <c r="F57" s="14"/>
      <c r="G57" s="14"/>
      <c r="H57" s="14"/>
      <c r="I57" s="14"/>
      <c r="J57" s="14"/>
      <c r="K57" s="14"/>
    </row>
    <row r="58" spans="2:11" customFormat="1" ht="17.45" customHeight="1">
      <c r="B58" s="14"/>
      <c r="C58" s="14"/>
      <c r="D58" s="14"/>
      <c r="E58" s="14"/>
      <c r="F58" s="14"/>
      <c r="G58" s="14"/>
      <c r="H58" s="14"/>
      <c r="I58" s="14"/>
      <c r="J58" s="14"/>
      <c r="K58" s="14"/>
    </row>
    <row r="59" spans="2:11" customFormat="1" ht="17.45" customHeight="1">
      <c r="B59" s="14"/>
      <c r="C59" s="14"/>
      <c r="D59" s="14"/>
      <c r="E59" s="14"/>
      <c r="F59" s="14"/>
      <c r="G59" s="14"/>
      <c r="H59" s="14"/>
      <c r="I59" s="14"/>
      <c r="J59" s="14"/>
      <c r="K59" s="14"/>
    </row>
    <row r="60" spans="2:11" customFormat="1" ht="17.45" customHeight="1">
      <c r="B60" s="14"/>
      <c r="C60" s="14"/>
      <c r="D60" s="14"/>
      <c r="E60" s="14"/>
      <c r="F60" s="14"/>
      <c r="G60" s="14"/>
      <c r="H60" s="14"/>
      <c r="I60" s="14"/>
      <c r="J60" s="14"/>
      <c r="K60" s="14"/>
    </row>
    <row r="61" spans="2:11" customFormat="1" ht="17.45" customHeight="1">
      <c r="B61" s="14"/>
      <c r="C61" s="14"/>
      <c r="D61" s="14"/>
      <c r="E61" s="14"/>
      <c r="F61" s="14"/>
      <c r="G61" s="14"/>
      <c r="H61" s="14"/>
      <c r="I61" s="14"/>
      <c r="J61" s="14"/>
      <c r="K61" s="14"/>
    </row>
    <row r="62" spans="2:11" customFormat="1" ht="17.45" customHeight="1">
      <c r="B62" s="14"/>
      <c r="C62" s="14"/>
      <c r="D62" s="14"/>
      <c r="E62" s="14"/>
      <c r="F62" s="14"/>
      <c r="G62" s="14"/>
      <c r="H62" s="14"/>
      <c r="I62" s="14"/>
      <c r="J62" s="14"/>
      <c r="K62" s="14"/>
    </row>
    <row r="63" spans="2:11" customFormat="1" ht="17.45" customHeight="1">
      <c r="B63" s="14"/>
      <c r="C63" s="14"/>
      <c r="D63" s="14"/>
      <c r="E63" s="14"/>
      <c r="F63" s="14"/>
      <c r="G63" s="14"/>
      <c r="H63" s="14"/>
      <c r="I63" s="14"/>
      <c r="J63" s="14"/>
      <c r="K63" s="14"/>
    </row>
    <row r="64" spans="2:11" customFormat="1" ht="17.45" customHeight="1">
      <c r="B64" s="14"/>
      <c r="C64" s="14"/>
      <c r="D64" s="14"/>
      <c r="E64" s="14"/>
      <c r="F64" s="14"/>
      <c r="G64" s="14"/>
      <c r="H64" s="14"/>
      <c r="I64" s="14"/>
      <c r="J64" s="14"/>
      <c r="K64" s="14"/>
    </row>
    <row r="65" spans="2:11" customFormat="1" ht="17.45" customHeight="1">
      <c r="B65" s="14"/>
      <c r="C65" s="14"/>
      <c r="D65" s="14"/>
      <c r="E65" s="14"/>
      <c r="F65" s="14"/>
      <c r="G65" s="14"/>
      <c r="H65" s="14"/>
      <c r="I65" s="14"/>
      <c r="J65" s="14"/>
      <c r="K65" s="14"/>
    </row>
    <row r="66" spans="2:11" customFormat="1" ht="17.45" customHeight="1">
      <c r="B66" s="14"/>
      <c r="C66" s="14"/>
      <c r="D66" s="14"/>
      <c r="E66" s="14"/>
      <c r="F66" s="14"/>
      <c r="G66" s="14"/>
      <c r="H66" s="14"/>
      <c r="I66" s="14"/>
      <c r="J66" s="14"/>
      <c r="K66" s="14"/>
    </row>
    <row r="67" spans="2:11" customFormat="1" ht="17.45" customHeight="1">
      <c r="B67" s="653" t="s">
        <v>22</v>
      </c>
      <c r="C67" s="653"/>
      <c r="D67" s="653"/>
      <c r="E67" s="653"/>
      <c r="F67" s="653"/>
      <c r="G67" s="653"/>
      <c r="H67" s="653"/>
      <c r="I67" s="653"/>
      <c r="J67" s="653"/>
      <c r="K67" s="653"/>
    </row>
    <row r="68" spans="2:11" customFormat="1" ht="17.45" customHeight="1">
      <c r="B68" s="653"/>
      <c r="C68" s="653"/>
      <c r="D68" s="653"/>
      <c r="E68" s="653"/>
      <c r="F68" s="653"/>
      <c r="G68" s="653"/>
      <c r="H68" s="653"/>
      <c r="I68" s="653"/>
      <c r="J68" s="653"/>
      <c r="K68" s="653"/>
    </row>
    <row r="69" spans="2:11" customFormat="1" ht="17.45" customHeight="1">
      <c r="B69" s="653"/>
      <c r="C69" s="653"/>
      <c r="D69" s="653"/>
      <c r="E69" s="653"/>
      <c r="F69" s="653"/>
      <c r="G69" s="653"/>
      <c r="H69" s="653"/>
      <c r="I69" s="653"/>
      <c r="J69" s="653"/>
      <c r="K69" s="653"/>
    </row>
    <row r="70" spans="2:11" customFormat="1" ht="17.45" customHeight="1">
      <c r="B70" s="14"/>
      <c r="C70" s="14"/>
      <c r="D70" s="14"/>
      <c r="E70" s="14"/>
      <c r="F70" s="14"/>
      <c r="G70" s="14"/>
      <c r="H70" s="14"/>
      <c r="I70" s="14"/>
      <c r="J70" s="14"/>
      <c r="K70" s="14"/>
    </row>
    <row r="71" spans="2:11" customFormat="1" ht="17.45" customHeight="1">
      <c r="B71" s="14"/>
      <c r="C71" s="14"/>
      <c r="D71" s="14"/>
      <c r="E71" s="14"/>
      <c r="F71" s="14"/>
      <c r="G71" s="14"/>
      <c r="H71" s="14"/>
      <c r="I71" s="14"/>
      <c r="J71" s="14"/>
      <c r="K71" s="14"/>
    </row>
    <row r="72" spans="2:11" customFormat="1" ht="17.45" customHeight="1"/>
    <row r="73" spans="2:11" customFormat="1" ht="17.45" customHeight="1" thickBot="1">
      <c r="B73" s="52" t="s">
        <v>23</v>
      </c>
      <c r="C73" s="52"/>
      <c r="D73" s="52"/>
      <c r="E73" s="52"/>
      <c r="F73" s="52"/>
      <c r="G73" s="52"/>
      <c r="H73" s="52"/>
      <c r="I73" s="52"/>
      <c r="J73" s="52"/>
      <c r="K73" s="52"/>
    </row>
    <row r="74" spans="2:11" customFormat="1" ht="17.45" customHeight="1"/>
    <row r="75" spans="2:11" customFormat="1" ht="17.45" customHeight="1">
      <c r="B75" s="653" t="s">
        <v>24</v>
      </c>
      <c r="C75" s="653"/>
      <c r="D75" s="653"/>
      <c r="E75" s="653"/>
      <c r="F75" s="653"/>
      <c r="G75" s="653"/>
      <c r="H75" s="653"/>
      <c r="I75" s="653"/>
      <c r="J75" s="653"/>
      <c r="K75" s="653"/>
    </row>
    <row r="76" spans="2:11" customFormat="1" ht="17.45" customHeight="1">
      <c r="B76" s="653"/>
      <c r="C76" s="653"/>
      <c r="D76" s="653"/>
      <c r="E76" s="653"/>
      <c r="F76" s="653"/>
      <c r="G76" s="653"/>
      <c r="H76" s="653"/>
      <c r="I76" s="653"/>
      <c r="J76" s="653"/>
      <c r="K76" s="653"/>
    </row>
    <row r="77" spans="2:11" customFormat="1" ht="17.45" customHeight="1">
      <c r="B77" s="653"/>
      <c r="C77" s="653"/>
      <c r="D77" s="653"/>
      <c r="E77" s="653"/>
      <c r="F77" s="653"/>
      <c r="G77" s="653"/>
      <c r="H77" s="653"/>
      <c r="I77" s="653"/>
      <c r="J77" s="653"/>
      <c r="K77" s="653"/>
    </row>
    <row r="78" spans="2:11" customFormat="1" ht="17.45" customHeight="1"/>
    <row r="79" spans="2:11" customFormat="1" ht="17.45" customHeight="1"/>
    <row r="80" spans="2:11" customFormat="1" ht="17.45" customHeight="1"/>
    <row r="81" spans="1:12" customFormat="1" ht="17.45" customHeight="1"/>
    <row r="82" spans="1:12" customFormat="1" ht="17.45" customHeight="1"/>
    <row r="83" spans="1:12" customFormat="1" ht="17.45" customHeight="1"/>
    <row r="84" spans="1:12" customFormat="1" ht="17.45" customHeight="1"/>
    <row r="85" spans="1:12" customFormat="1" ht="17.45" customHeight="1"/>
    <row r="86" spans="1:12" customFormat="1" ht="17.45" customHeight="1"/>
    <row r="87" spans="1:12" customFormat="1" ht="17.45" customHeight="1">
      <c r="B87" s="653" t="s">
        <v>25</v>
      </c>
      <c r="C87" s="653"/>
      <c r="D87" s="653"/>
      <c r="E87" s="653"/>
      <c r="F87" s="653"/>
      <c r="G87" s="653"/>
      <c r="H87" s="653"/>
      <c r="I87" s="653"/>
      <c r="J87" s="653"/>
      <c r="K87" s="653"/>
    </row>
    <row r="88" spans="1:12" customFormat="1" ht="17.45" customHeight="1">
      <c r="B88" s="9"/>
    </row>
    <row r="89" spans="1:12" customFormat="1" ht="17.45" customHeight="1"/>
    <row r="90" spans="1:12" customFormat="1" ht="17.45" customHeight="1"/>
    <row r="91" spans="1:12" customFormat="1" ht="17.45" customHeight="1">
      <c r="B91" s="9"/>
    </row>
    <row r="92" spans="1:12" customFormat="1" ht="17.45" customHeight="1"/>
    <row r="93" spans="1:12" customFormat="1" ht="17.45" customHeight="1">
      <c r="C93" s="653"/>
      <c r="D93" s="653"/>
      <c r="E93" s="653"/>
      <c r="F93" s="653"/>
      <c r="G93" s="653"/>
      <c r="H93" s="653"/>
      <c r="I93" s="653"/>
      <c r="J93" s="653"/>
      <c r="K93" s="653"/>
    </row>
    <row r="94" spans="1:12" customFormat="1" ht="17.45" customHeight="1">
      <c r="C94" s="653"/>
      <c r="D94" s="653"/>
      <c r="E94" s="653"/>
      <c r="F94" s="653"/>
      <c r="G94" s="653"/>
      <c r="H94" s="653"/>
      <c r="I94" s="653"/>
      <c r="J94" s="653"/>
      <c r="K94" s="653"/>
    </row>
    <row r="95" spans="1:12" customFormat="1" ht="17.45" customHeight="1"/>
    <row r="96" spans="1:12" customFormat="1" ht="25.5">
      <c r="A96" s="31"/>
      <c r="B96" s="655" t="s">
        <v>26</v>
      </c>
      <c r="C96" s="655"/>
      <c r="D96" s="655"/>
      <c r="E96" s="655"/>
      <c r="F96" s="655"/>
      <c r="G96" s="655"/>
      <c r="H96" s="655"/>
      <c r="I96" s="655"/>
      <c r="J96" s="655"/>
      <c r="K96" s="32"/>
      <c r="L96" s="33"/>
    </row>
    <row r="97" spans="1:12" customFormat="1" ht="17.45" customHeight="1"/>
    <row r="98" spans="1:12" customFormat="1" ht="17.45" customHeight="1">
      <c r="B98" s="9" t="s">
        <v>27</v>
      </c>
    </row>
    <row r="99" spans="1:12" customFormat="1" ht="17.45" customHeight="1">
      <c r="A99" s="15"/>
      <c r="B99" s="654" t="s">
        <v>28</v>
      </c>
      <c r="C99" s="654"/>
      <c r="D99" s="654"/>
      <c r="E99" s="654"/>
      <c r="F99" s="654"/>
      <c r="G99" s="654"/>
      <c r="H99" s="654"/>
      <c r="I99" s="654"/>
      <c r="J99" s="654"/>
      <c r="K99" s="654"/>
      <c r="L99" s="15"/>
    </row>
    <row r="100" spans="1:12" customFormat="1" ht="17.45" customHeight="1">
      <c r="A100" s="15"/>
      <c r="B100" s="654"/>
      <c r="C100" s="654"/>
      <c r="D100" s="654"/>
      <c r="E100" s="654"/>
      <c r="F100" s="654"/>
      <c r="G100" s="654"/>
      <c r="H100" s="654"/>
      <c r="I100" s="654"/>
      <c r="J100" s="654"/>
      <c r="K100" s="654"/>
      <c r="L100" s="15"/>
    </row>
    <row r="101" spans="1:12" customFormat="1" ht="17.45" customHeight="1">
      <c r="A101" s="15"/>
      <c r="B101" s="654"/>
      <c r="C101" s="654"/>
      <c r="D101" s="654"/>
      <c r="E101" s="654"/>
      <c r="F101" s="654"/>
      <c r="G101" s="654"/>
      <c r="H101" s="654"/>
      <c r="I101" s="654"/>
      <c r="J101" s="654"/>
      <c r="K101" s="654"/>
      <c r="L101" s="15"/>
    </row>
    <row r="102" spans="1:12" customFormat="1" ht="17.45" customHeight="1">
      <c r="A102" s="15"/>
      <c r="B102" s="654"/>
      <c r="C102" s="654"/>
      <c r="D102" s="654"/>
      <c r="E102" s="654"/>
      <c r="F102" s="654"/>
      <c r="G102" s="654"/>
      <c r="H102" s="654"/>
      <c r="I102" s="654"/>
      <c r="J102" s="654"/>
      <c r="K102" s="654"/>
      <c r="L102" s="15"/>
    </row>
    <row r="103" spans="1:12" customFormat="1" ht="17.45" customHeight="1">
      <c r="A103" s="15"/>
      <c r="B103" s="654"/>
      <c r="C103" s="654"/>
      <c r="D103" s="654"/>
      <c r="E103" s="654"/>
      <c r="F103" s="654"/>
      <c r="G103" s="654"/>
      <c r="H103" s="654"/>
      <c r="I103" s="654"/>
      <c r="J103" s="654"/>
      <c r="K103" s="654"/>
      <c r="L103" s="15"/>
    </row>
    <row r="104" spans="1:12" customFormat="1" ht="17.45" customHeight="1">
      <c r="A104" s="15"/>
      <c r="B104" s="654"/>
      <c r="C104" s="654"/>
      <c r="D104" s="654"/>
      <c r="E104" s="654"/>
      <c r="F104" s="654"/>
      <c r="G104" s="654"/>
      <c r="H104" s="654"/>
      <c r="I104" s="654"/>
      <c r="J104" s="654"/>
      <c r="K104" s="654"/>
      <c r="L104" s="15"/>
    </row>
    <row r="105" spans="1:12" customFormat="1" ht="17.45" customHeight="1">
      <c r="A105" s="15"/>
      <c r="B105" s="654"/>
      <c r="C105" s="654"/>
      <c r="D105" s="654"/>
      <c r="E105" s="654"/>
      <c r="F105" s="654"/>
      <c r="G105" s="654"/>
      <c r="H105" s="654"/>
      <c r="I105" s="654"/>
      <c r="J105" s="654"/>
      <c r="K105" s="654"/>
      <c r="L105" s="15"/>
    </row>
    <row r="106" spans="1:12" customFormat="1" ht="17.45" customHeight="1">
      <c r="A106" s="15"/>
      <c r="B106" s="654"/>
      <c r="C106" s="654"/>
      <c r="D106" s="654"/>
      <c r="E106" s="654"/>
      <c r="F106" s="654"/>
      <c r="G106" s="654"/>
      <c r="H106" s="654"/>
      <c r="I106" s="654"/>
      <c r="J106" s="654"/>
      <c r="K106" s="654"/>
      <c r="L106" s="15"/>
    </row>
    <row r="107" spans="1:12" customFormat="1" ht="17.45" customHeight="1">
      <c r="A107" s="15"/>
      <c r="B107" s="654"/>
      <c r="C107" s="654"/>
      <c r="D107" s="654"/>
      <c r="E107" s="654"/>
      <c r="F107" s="654"/>
      <c r="G107" s="654"/>
      <c r="H107" s="654"/>
      <c r="I107" s="654"/>
      <c r="J107" s="654"/>
      <c r="K107" s="654"/>
      <c r="L107" s="15"/>
    </row>
    <row r="108" spans="1:12" customFormat="1" ht="17.45" customHeight="1">
      <c r="A108" s="15"/>
      <c r="B108" s="654"/>
      <c r="C108" s="654"/>
      <c r="D108" s="654"/>
      <c r="E108" s="654"/>
      <c r="F108" s="654"/>
      <c r="G108" s="654"/>
      <c r="H108" s="654"/>
      <c r="I108" s="654"/>
      <c r="J108" s="654"/>
      <c r="K108" s="654"/>
      <c r="L108" s="15"/>
    </row>
    <row r="109" spans="1:12" customFormat="1" ht="17.45" customHeight="1">
      <c r="A109" s="15"/>
      <c r="B109" s="55" t="s">
        <v>29</v>
      </c>
      <c r="C109" s="15"/>
      <c r="D109" s="15"/>
      <c r="E109" s="15"/>
      <c r="F109" s="15"/>
      <c r="G109" s="15"/>
      <c r="H109" s="15"/>
      <c r="I109" s="15"/>
      <c r="J109" s="15"/>
      <c r="K109" s="15"/>
      <c r="L109" s="15"/>
    </row>
    <row r="110" spans="1:12" customFormat="1" ht="17.45" customHeight="1">
      <c r="A110" s="15"/>
      <c r="B110" s="55" t="s">
        <v>30</v>
      </c>
      <c r="C110" s="29"/>
      <c r="D110" s="29"/>
      <c r="E110" s="29"/>
      <c r="F110" s="29"/>
      <c r="G110" s="29"/>
      <c r="H110" s="29"/>
      <c r="I110" s="29"/>
      <c r="J110" s="29"/>
      <c r="K110" s="29"/>
      <c r="L110" s="15"/>
    </row>
    <row r="111" spans="1:12" customFormat="1" ht="17.45" customHeight="1">
      <c r="A111" s="15"/>
      <c r="B111" s="55" t="s">
        <v>31</v>
      </c>
      <c r="C111" s="15"/>
      <c r="D111" s="15"/>
      <c r="E111" s="15"/>
      <c r="F111" s="15"/>
      <c r="G111" s="15"/>
      <c r="H111" s="15"/>
      <c r="I111" s="15"/>
      <c r="J111" s="15"/>
      <c r="K111" s="15"/>
      <c r="L111" s="15"/>
    </row>
    <row r="112" spans="1:12" customFormat="1" ht="17.45" customHeight="1">
      <c r="A112" s="15"/>
      <c r="B112" s="54"/>
      <c r="C112" s="54"/>
      <c r="D112" s="54"/>
      <c r="E112" s="54"/>
      <c r="F112" s="54"/>
      <c r="G112" s="54"/>
      <c r="H112" s="54"/>
      <c r="I112" s="54"/>
      <c r="J112" s="54"/>
      <c r="K112" s="54"/>
      <c r="L112" s="15"/>
    </row>
    <row r="113" spans="1:12" customFormat="1" ht="17.45" customHeight="1">
      <c r="A113" s="15"/>
      <c r="B113" s="654" t="s">
        <v>32</v>
      </c>
      <c r="C113" s="654"/>
      <c r="D113" s="654"/>
      <c r="E113" s="654"/>
      <c r="F113" s="654"/>
      <c r="G113" s="654"/>
      <c r="H113" s="654"/>
      <c r="I113" s="654"/>
      <c r="J113" s="654"/>
      <c r="K113" s="654"/>
      <c r="L113" s="15"/>
    </row>
    <row r="114" spans="1:12" customFormat="1" ht="17.45" customHeight="1">
      <c r="A114" s="15"/>
      <c r="B114" s="654"/>
      <c r="C114" s="654"/>
      <c r="D114" s="654"/>
      <c r="E114" s="654"/>
      <c r="F114" s="654"/>
      <c r="G114" s="654"/>
      <c r="H114" s="654"/>
      <c r="I114" s="654"/>
      <c r="J114" s="654"/>
      <c r="K114" s="654"/>
      <c r="L114" s="15"/>
    </row>
    <row r="115" spans="1:12" customFormat="1" ht="17.45" customHeight="1">
      <c r="A115" s="15"/>
      <c r="B115" s="53" t="s">
        <v>33</v>
      </c>
      <c r="C115" s="656" t="s">
        <v>34</v>
      </c>
      <c r="D115" s="657"/>
      <c r="E115" s="657"/>
      <c r="F115" s="657"/>
      <c r="G115" s="54"/>
      <c r="H115" s="54"/>
      <c r="I115" s="54"/>
      <c r="J115" s="54"/>
      <c r="K115" s="54"/>
      <c r="L115" s="15"/>
    </row>
    <row r="116" spans="1:12" customFormat="1" ht="17.45" customHeight="1">
      <c r="A116" s="15"/>
      <c r="B116" s="15"/>
      <c r="C116" s="15"/>
      <c r="D116" s="15"/>
      <c r="E116" s="15"/>
      <c r="F116" s="15"/>
      <c r="G116" s="15"/>
      <c r="H116" s="15"/>
      <c r="I116" s="15"/>
      <c r="J116" s="15"/>
      <c r="K116" s="15"/>
      <c r="L116" s="15"/>
    </row>
    <row r="117" spans="1:12" customFormat="1" ht="17.45" customHeight="1">
      <c r="A117" s="15"/>
      <c r="B117" s="54"/>
      <c r="C117" s="54"/>
      <c r="D117" s="54"/>
      <c r="E117" s="54"/>
      <c r="F117" s="54"/>
      <c r="G117" s="54"/>
      <c r="H117" s="54"/>
      <c r="I117" s="54"/>
      <c r="J117" s="54"/>
      <c r="K117" s="54"/>
      <c r="L117" s="15"/>
    </row>
    <row r="118" spans="1:12" customFormat="1" ht="17.45" customHeight="1">
      <c r="A118" s="15"/>
      <c r="B118" s="654" t="s">
        <v>35</v>
      </c>
      <c r="C118" s="654"/>
      <c r="D118" s="654"/>
      <c r="E118" s="654"/>
      <c r="F118" s="654"/>
      <c r="G118" s="654"/>
      <c r="H118" s="654"/>
      <c r="I118" s="654"/>
      <c r="J118" s="654"/>
      <c r="K118" s="654"/>
      <c r="L118" s="15"/>
    </row>
    <row r="119" spans="1:12" customFormat="1" ht="17.45" customHeight="1">
      <c r="A119" s="15"/>
      <c r="B119" s="54"/>
      <c r="C119" s="54"/>
      <c r="D119" s="54"/>
      <c r="E119" s="54"/>
      <c r="F119" s="54"/>
      <c r="G119" s="54"/>
      <c r="H119" s="54"/>
      <c r="I119" s="54"/>
      <c r="J119" s="54"/>
      <c r="K119" s="54"/>
      <c r="L119" s="15"/>
    </row>
    <row r="120" spans="1:12" customFormat="1" ht="17.45" customHeight="1">
      <c r="A120" s="15"/>
      <c r="B120" s="15"/>
      <c r="C120" s="15"/>
      <c r="D120" s="15"/>
      <c r="E120" s="15"/>
      <c r="F120" s="15"/>
      <c r="G120" s="15"/>
      <c r="H120" s="15"/>
      <c r="I120" s="15"/>
      <c r="J120" s="15"/>
      <c r="K120" s="15"/>
      <c r="L120" s="15"/>
    </row>
    <row r="121" spans="1:12" customFormat="1" ht="17.45" hidden="1" customHeight="1">
      <c r="A121" s="15"/>
      <c r="B121" s="54"/>
      <c r="C121" s="54"/>
      <c r="D121" s="54"/>
      <c r="E121" s="54"/>
      <c r="F121" s="54"/>
      <c r="G121" s="54"/>
      <c r="H121" s="54"/>
      <c r="I121" s="54"/>
      <c r="J121" s="54"/>
      <c r="K121" s="54"/>
      <c r="L121" s="15"/>
    </row>
    <row r="122" spans="1:12" customFormat="1" ht="17.45" hidden="1" customHeight="1">
      <c r="A122" s="15"/>
      <c r="B122" s="54"/>
      <c r="C122" s="54"/>
      <c r="D122" s="54"/>
      <c r="E122" s="54"/>
      <c r="F122" s="54"/>
      <c r="G122" s="54"/>
      <c r="H122" s="54"/>
      <c r="I122" s="54"/>
      <c r="J122" s="54"/>
      <c r="K122" s="54"/>
      <c r="L122" s="15"/>
    </row>
    <row r="123" spans="1:12" customFormat="1" ht="17.45" hidden="1" customHeight="1">
      <c r="A123" s="15"/>
      <c r="B123" s="54"/>
      <c r="C123" s="54"/>
      <c r="D123" s="54"/>
      <c r="E123" s="54"/>
      <c r="F123" s="54"/>
      <c r="G123" s="54"/>
      <c r="H123" s="54"/>
      <c r="I123" s="54"/>
      <c r="J123" s="54"/>
      <c r="K123" s="54"/>
      <c r="L123" s="15"/>
    </row>
    <row r="124" spans="1:12" customFormat="1" ht="17.45" hidden="1" customHeight="1">
      <c r="A124" s="15"/>
      <c r="B124" s="54"/>
      <c r="C124" s="54"/>
      <c r="D124" s="54"/>
      <c r="E124" s="54"/>
      <c r="F124" s="54"/>
      <c r="G124" s="54"/>
      <c r="H124" s="54"/>
      <c r="I124" s="54"/>
      <c r="J124" s="54"/>
      <c r="K124" s="54"/>
      <c r="L124" s="15"/>
    </row>
    <row r="125" spans="1:12" customFormat="1" ht="17.45" hidden="1" customHeight="1">
      <c r="A125" s="15"/>
      <c r="B125" s="54"/>
      <c r="C125" s="54"/>
      <c r="D125" s="54"/>
      <c r="E125" s="54"/>
      <c r="F125" s="54"/>
      <c r="G125" s="54"/>
      <c r="H125" s="54"/>
      <c r="I125" s="54"/>
      <c r="J125" s="54"/>
      <c r="K125" s="54"/>
      <c r="L125" s="15"/>
    </row>
    <row r="126" spans="1:12" customFormat="1" ht="17.45" hidden="1" customHeight="1">
      <c r="A126" s="15"/>
      <c r="B126" s="54"/>
      <c r="C126" s="54"/>
      <c r="D126" s="54"/>
      <c r="E126" s="54"/>
      <c r="F126" s="54"/>
      <c r="G126" s="54"/>
      <c r="H126" s="54"/>
      <c r="I126" s="54"/>
      <c r="J126" s="54"/>
      <c r="K126" s="54"/>
      <c r="L126" s="15"/>
    </row>
    <row r="127" spans="1:12" customFormat="1" ht="17.45" hidden="1" customHeight="1">
      <c r="A127" s="15"/>
      <c r="B127" s="54"/>
      <c r="C127" s="54"/>
      <c r="D127" s="54"/>
      <c r="E127" s="54"/>
      <c r="F127" s="54"/>
      <c r="G127" s="54"/>
      <c r="H127" s="54"/>
      <c r="I127" s="54"/>
      <c r="J127" s="54"/>
      <c r="K127" s="54"/>
      <c r="L127" s="15"/>
    </row>
    <row r="128" spans="1:12" customFormat="1" ht="17.45" hidden="1" customHeight="1">
      <c r="A128" s="15"/>
      <c r="B128" s="54"/>
      <c r="C128" s="54"/>
      <c r="D128" s="54"/>
      <c r="E128" s="54"/>
      <c r="F128" s="54"/>
      <c r="G128" s="54"/>
      <c r="H128" s="54"/>
      <c r="I128" s="54"/>
      <c r="J128" s="54"/>
      <c r="K128" s="54"/>
      <c r="L128" s="15"/>
    </row>
    <row r="129" spans="1:12" customFormat="1" ht="17.45" hidden="1" customHeight="1">
      <c r="A129" s="15"/>
      <c r="B129" s="54"/>
      <c r="C129" s="54"/>
      <c r="D129" s="54"/>
      <c r="E129" s="54"/>
      <c r="F129" s="54"/>
      <c r="G129" s="54"/>
      <c r="H129" s="54"/>
      <c r="I129" s="54"/>
      <c r="J129" s="54"/>
      <c r="K129" s="54"/>
      <c r="L129" s="15"/>
    </row>
    <row r="130" spans="1:12" customFormat="1" ht="17.45" hidden="1" customHeight="1">
      <c r="A130" s="15"/>
      <c r="B130" s="15"/>
      <c r="C130" s="15"/>
      <c r="D130" s="15"/>
      <c r="E130" s="15"/>
      <c r="F130" s="15"/>
      <c r="G130" s="15"/>
      <c r="H130" s="15"/>
      <c r="I130" s="15"/>
      <c r="J130" s="15"/>
      <c r="K130" s="15"/>
      <c r="L130" s="15"/>
    </row>
    <row r="131" spans="1:12" customFormat="1" ht="17.45" hidden="1" customHeight="1">
      <c r="A131" s="15"/>
      <c r="B131" s="54"/>
      <c r="C131" s="54"/>
      <c r="D131" s="54"/>
      <c r="E131" s="54"/>
      <c r="F131" s="54"/>
      <c r="G131" s="54"/>
      <c r="H131" s="54"/>
      <c r="I131" s="54"/>
      <c r="J131" s="54"/>
      <c r="K131" s="54"/>
      <c r="L131" s="15"/>
    </row>
    <row r="132" spans="1:12" customFormat="1" ht="17.45" hidden="1" customHeight="1">
      <c r="A132" s="15"/>
      <c r="B132" s="54"/>
      <c r="C132" s="54"/>
      <c r="D132" s="54"/>
      <c r="E132" s="54"/>
      <c r="F132" s="54"/>
      <c r="G132" s="54"/>
      <c r="H132" s="54"/>
      <c r="I132" s="54"/>
      <c r="J132" s="54"/>
      <c r="K132" s="54"/>
      <c r="L132" s="15"/>
    </row>
    <row r="133" spans="1:12" customFormat="1" ht="17.45" hidden="1" customHeight="1">
      <c r="A133" s="15"/>
      <c r="B133" s="54"/>
      <c r="C133" s="54"/>
      <c r="D133" s="54"/>
      <c r="E133" s="54"/>
      <c r="F133" s="54"/>
      <c r="G133" s="54"/>
      <c r="H133" s="54"/>
      <c r="I133" s="54"/>
      <c r="J133" s="54"/>
      <c r="K133" s="54"/>
      <c r="L133" s="15"/>
    </row>
    <row r="134" spans="1:12" customFormat="1" ht="17.45" hidden="1" customHeight="1">
      <c r="A134" s="15"/>
      <c r="B134" s="54"/>
      <c r="C134" s="54"/>
      <c r="D134" s="54"/>
      <c r="E134" s="54"/>
      <c r="F134" s="54"/>
      <c r="G134" s="54"/>
      <c r="H134" s="54"/>
      <c r="I134" s="54"/>
      <c r="J134" s="54"/>
      <c r="K134" s="54"/>
      <c r="L134" s="15"/>
    </row>
    <row r="135" spans="1:12" customFormat="1" ht="17.45" hidden="1" customHeight="1">
      <c r="A135" s="15"/>
      <c r="B135" s="15"/>
      <c r="C135" s="15"/>
      <c r="D135" s="15"/>
      <c r="E135" s="15"/>
      <c r="F135" s="15"/>
      <c r="G135" s="15"/>
      <c r="H135" s="15"/>
      <c r="I135" s="15"/>
      <c r="J135" s="15"/>
      <c r="K135" s="15"/>
      <c r="L135" s="15"/>
    </row>
    <row r="136" spans="1:12" customFormat="1" ht="17.45" hidden="1" customHeight="1">
      <c r="A136" s="15"/>
      <c r="B136" s="15"/>
      <c r="C136" s="15"/>
      <c r="D136" s="15"/>
      <c r="E136" s="15"/>
      <c r="F136" s="15"/>
      <c r="G136" s="15"/>
      <c r="H136" s="15"/>
      <c r="I136" s="15"/>
      <c r="J136" s="15"/>
      <c r="K136" s="15"/>
      <c r="L136" s="15"/>
    </row>
    <row r="137" spans="1:12" customFormat="1" ht="17.45" hidden="1" customHeight="1">
      <c r="A137" s="17"/>
      <c r="B137" s="18"/>
      <c r="C137" s="18"/>
      <c r="D137" s="18"/>
      <c r="E137" s="18"/>
      <c r="F137" s="18"/>
      <c r="G137" s="18"/>
      <c r="H137" s="18"/>
      <c r="I137" s="18"/>
      <c r="J137" s="18"/>
      <c r="K137" s="19"/>
      <c r="L137" s="19"/>
    </row>
    <row r="138" spans="1:12" customFormat="1" ht="17.45" hidden="1" customHeight="1">
      <c r="A138" s="20"/>
      <c r="B138" s="18"/>
      <c r="C138" s="18"/>
      <c r="D138" s="18"/>
      <c r="E138" s="18"/>
      <c r="F138" s="18"/>
      <c r="G138" s="18"/>
      <c r="H138" s="18"/>
      <c r="I138" s="18"/>
      <c r="J138" s="18"/>
      <c r="K138" s="18"/>
      <c r="L138" s="18"/>
    </row>
    <row r="139" spans="1:12" customFormat="1" ht="17.45" hidden="1" customHeight="1">
      <c r="A139" s="56"/>
      <c r="B139" s="56"/>
      <c r="C139" s="56"/>
      <c r="D139" s="56"/>
      <c r="E139" s="56"/>
      <c r="F139" s="56"/>
      <c r="G139" s="56"/>
      <c r="H139" s="56"/>
      <c r="I139" s="56"/>
      <c r="J139" s="56"/>
      <c r="K139" s="56"/>
      <c r="L139" s="18"/>
    </row>
    <row r="140" spans="1:12" customFormat="1" ht="17.45" hidden="1" customHeight="1">
      <c r="A140" s="56"/>
      <c r="B140" s="56"/>
      <c r="C140" s="56"/>
      <c r="D140" s="56"/>
      <c r="E140" s="56"/>
      <c r="F140" s="56"/>
      <c r="G140" s="56"/>
      <c r="H140" s="56"/>
      <c r="I140" s="56"/>
      <c r="J140" s="56"/>
      <c r="K140" s="56"/>
      <c r="L140" s="18"/>
    </row>
    <row r="141" spans="1:12" customFormat="1" ht="17.45" hidden="1" customHeight="1">
      <c r="A141" s="15"/>
      <c r="B141" s="15"/>
      <c r="C141" s="15"/>
      <c r="D141" s="15"/>
      <c r="E141" s="15"/>
      <c r="F141" s="15"/>
      <c r="G141" s="15"/>
      <c r="H141" s="15"/>
      <c r="I141" s="15"/>
      <c r="J141" s="15"/>
      <c r="K141" s="15"/>
      <c r="L141" s="15"/>
    </row>
    <row r="142" spans="1:12" customFormat="1" ht="17.45" hidden="1" customHeight="1">
      <c r="A142" s="15"/>
      <c r="B142" s="15"/>
      <c r="C142" s="15"/>
      <c r="D142" s="15"/>
      <c r="E142" s="15"/>
      <c r="F142" s="15"/>
      <c r="G142" s="15"/>
      <c r="H142" s="15"/>
      <c r="I142" s="15"/>
      <c r="J142" s="15"/>
      <c r="K142" s="15"/>
      <c r="L142" s="15"/>
    </row>
    <row r="143" spans="1:12" customFormat="1" ht="17.45" hidden="1" customHeight="1">
      <c r="A143" s="15"/>
      <c r="B143" s="15"/>
      <c r="C143" s="15"/>
      <c r="D143" s="15"/>
      <c r="E143" s="15"/>
      <c r="F143" s="15"/>
      <c r="G143" s="15"/>
      <c r="H143" s="15"/>
      <c r="I143" s="15"/>
      <c r="J143" s="15"/>
      <c r="K143" s="15"/>
      <c r="L143" s="15"/>
    </row>
    <row r="144" spans="1:12" customFormat="1" ht="17.45" hidden="1" customHeight="1">
      <c r="A144" s="15"/>
      <c r="B144" s="15"/>
      <c r="C144" s="15"/>
      <c r="D144" s="15"/>
      <c r="E144" s="15"/>
      <c r="F144" s="15"/>
      <c r="G144" s="15"/>
      <c r="H144" s="15"/>
      <c r="I144" s="15"/>
      <c r="J144" s="15"/>
      <c r="K144" s="15"/>
      <c r="L144" s="15"/>
    </row>
    <row r="145" spans="1:12" customFormat="1" ht="17.45" hidden="1" customHeight="1">
      <c r="A145" s="15"/>
      <c r="B145" s="15"/>
      <c r="C145" s="15"/>
      <c r="D145" s="15"/>
      <c r="E145" s="15"/>
      <c r="F145" s="15"/>
      <c r="G145" s="15"/>
      <c r="H145" s="15"/>
      <c r="I145" s="15"/>
      <c r="J145" s="15"/>
      <c r="K145" s="15"/>
      <c r="L145" s="15"/>
    </row>
    <row r="146" spans="1:12" customFormat="1" ht="17.45" hidden="1" customHeight="1">
      <c r="A146" s="15"/>
      <c r="B146" s="15"/>
      <c r="C146" s="15"/>
      <c r="D146" s="15"/>
      <c r="E146" s="15"/>
      <c r="F146" s="15"/>
      <c r="G146" s="15"/>
      <c r="H146" s="15"/>
      <c r="I146" s="15"/>
      <c r="J146" s="15"/>
      <c r="K146" s="15"/>
      <c r="L146" s="15"/>
    </row>
    <row r="147" spans="1:12" customFormat="1" ht="17.45" hidden="1" customHeight="1">
      <c r="A147" s="15"/>
      <c r="B147" s="15"/>
      <c r="C147" s="15"/>
      <c r="D147" s="15"/>
      <c r="E147" s="15"/>
      <c r="F147" s="15"/>
      <c r="G147" s="15"/>
      <c r="H147" s="15"/>
      <c r="I147" s="15"/>
      <c r="J147" s="15"/>
      <c r="K147" s="15"/>
      <c r="L147" s="15"/>
    </row>
    <row r="148" spans="1:12" customFormat="1" ht="17.45" hidden="1" customHeight="1">
      <c r="A148" s="15"/>
      <c r="B148" s="15"/>
      <c r="C148" s="15"/>
      <c r="D148" s="15"/>
      <c r="E148" s="15"/>
      <c r="F148" s="15"/>
      <c r="G148" s="15"/>
      <c r="H148" s="15"/>
      <c r="I148" s="15"/>
      <c r="J148" s="15"/>
      <c r="K148" s="15"/>
      <c r="L148" s="15"/>
    </row>
    <row r="149" spans="1:12" customFormat="1" ht="17.45" hidden="1" customHeight="1">
      <c r="A149" s="15"/>
      <c r="B149" s="15"/>
      <c r="C149" s="15"/>
      <c r="D149" s="15"/>
      <c r="E149" s="15"/>
      <c r="F149" s="15"/>
      <c r="G149" s="15"/>
      <c r="H149" s="15"/>
      <c r="I149" s="15"/>
      <c r="J149" s="15"/>
      <c r="K149" s="15"/>
      <c r="L149" s="15"/>
    </row>
    <row r="150" spans="1:12" customFormat="1" ht="17.45" hidden="1" customHeight="1">
      <c r="A150" s="15"/>
      <c r="B150" s="15"/>
      <c r="C150" s="15"/>
      <c r="D150" s="15"/>
      <c r="E150" s="15"/>
      <c r="F150" s="15"/>
      <c r="G150" s="15"/>
      <c r="H150" s="15"/>
      <c r="I150" s="15"/>
      <c r="J150" s="15"/>
      <c r="K150" s="15"/>
      <c r="L150" s="15"/>
    </row>
    <row r="151" spans="1:12" customFormat="1" ht="17.45" customHeight="1">
      <c r="A151" s="15"/>
      <c r="B151" s="15"/>
      <c r="C151" s="15"/>
      <c r="D151" s="15"/>
      <c r="E151" s="15"/>
      <c r="F151" s="15"/>
      <c r="G151" s="15"/>
      <c r="H151" s="15"/>
      <c r="I151" s="15"/>
      <c r="J151" s="15"/>
      <c r="K151" s="15"/>
      <c r="L151" s="15"/>
    </row>
    <row r="152" spans="1:12" customFormat="1" ht="17.45" customHeight="1">
      <c r="A152" s="24"/>
      <c r="B152" s="661" t="s">
        <v>36</v>
      </c>
      <c r="C152" s="661"/>
      <c r="D152" s="661"/>
      <c r="E152" s="661"/>
      <c r="F152" s="661"/>
      <c r="G152" s="661"/>
      <c r="H152" s="661"/>
      <c r="I152" s="661"/>
      <c r="J152" s="661"/>
      <c r="K152" s="661"/>
      <c r="L152" s="25"/>
    </row>
    <row r="153" spans="1:12" customFormat="1" ht="17.45" customHeight="1">
      <c r="A153" s="24"/>
      <c r="B153" s="661"/>
      <c r="C153" s="661"/>
      <c r="D153" s="661"/>
      <c r="E153" s="661"/>
      <c r="F153" s="661"/>
      <c r="G153" s="661"/>
      <c r="H153" s="661"/>
      <c r="I153" s="661"/>
      <c r="J153" s="661"/>
      <c r="K153" s="661"/>
      <c r="L153" s="25"/>
    </row>
    <row r="154" spans="1:12" customFormat="1" ht="17.45" customHeight="1">
      <c r="A154" s="26"/>
      <c r="B154" s="661"/>
      <c r="C154" s="661"/>
      <c r="D154" s="661"/>
      <c r="E154" s="661"/>
      <c r="F154" s="661"/>
      <c r="G154" s="661"/>
      <c r="H154" s="661"/>
      <c r="I154" s="661"/>
      <c r="J154" s="661"/>
      <c r="K154" s="661"/>
      <c r="L154" s="27"/>
    </row>
    <row r="155" spans="1:12" ht="17.45" customHeight="1">
      <c r="A155" s="21"/>
      <c r="B155" s="21"/>
      <c r="C155" s="21"/>
      <c r="D155" s="21"/>
      <c r="E155" s="21"/>
      <c r="F155" s="21"/>
      <c r="G155" s="21"/>
      <c r="H155" s="21"/>
      <c r="I155" s="21"/>
      <c r="J155" s="21"/>
      <c r="K155" s="21"/>
      <c r="L155" s="21"/>
    </row>
    <row r="156" spans="1:12" ht="17.45" customHeight="1">
      <c r="A156" s="21"/>
      <c r="B156" s="23" t="str">
        <f ca="1">"© "&amp;YEAR(TODAY())&amp;" Martin Weiß"</f>
        <v>© 2025 Martin Weiß</v>
      </c>
      <c r="C156" s="21"/>
      <c r="D156" s="21"/>
      <c r="E156" s="21"/>
      <c r="F156" s="21"/>
      <c r="G156" s="21"/>
      <c r="H156" s="21"/>
      <c r="I156" s="21"/>
      <c r="J156" s="21"/>
      <c r="K156" s="21"/>
      <c r="L156" s="21"/>
    </row>
    <row r="157" spans="1:12" ht="17.45" customHeight="1">
      <c r="A157" s="21"/>
      <c r="B157" s="23" t="s">
        <v>37</v>
      </c>
      <c r="C157" s="21"/>
      <c r="D157" s="21"/>
      <c r="E157" s="21"/>
      <c r="F157" s="21"/>
      <c r="G157" s="21"/>
      <c r="H157" s="21"/>
      <c r="I157" s="21"/>
      <c r="J157" s="21"/>
      <c r="K157" s="21"/>
      <c r="L157" s="21"/>
    </row>
    <row r="158" spans="1:12" ht="17.45" customHeight="1">
      <c r="A158" s="21"/>
      <c r="B158" s="23" t="s">
        <v>38</v>
      </c>
      <c r="C158" s="21"/>
      <c r="D158" s="21"/>
      <c r="E158" s="21"/>
      <c r="F158" s="21"/>
      <c r="G158" s="21"/>
      <c r="H158" s="21"/>
      <c r="I158" s="21"/>
      <c r="J158" s="21"/>
      <c r="K158" s="21"/>
      <c r="L158" s="21"/>
    </row>
    <row r="159" spans="1:12" ht="17.45" customHeight="1">
      <c r="A159" s="21"/>
      <c r="B159" s="21"/>
      <c r="C159" s="21"/>
      <c r="D159" s="21"/>
      <c r="E159" s="21"/>
      <c r="F159" s="21"/>
      <c r="G159" s="21"/>
      <c r="H159" s="21"/>
      <c r="I159" s="21"/>
      <c r="J159" s="21"/>
      <c r="K159" s="21"/>
      <c r="L159" s="21" t="s">
        <v>39</v>
      </c>
    </row>
    <row r="160" spans="1:12" ht="17.45" hidden="1" customHeight="1">
      <c r="A160" s="21"/>
      <c r="B160" s="21"/>
      <c r="C160" s="21"/>
      <c r="D160" s="21"/>
      <c r="E160" s="21"/>
      <c r="F160" s="21"/>
      <c r="G160" s="21"/>
      <c r="H160" s="21"/>
      <c r="I160" s="21"/>
      <c r="J160" s="21"/>
      <c r="K160" s="21"/>
      <c r="L160" s="21"/>
    </row>
    <row r="161" spans="1:12" ht="17.45" hidden="1" customHeight="1">
      <c r="A161" s="21"/>
      <c r="B161" s="21"/>
      <c r="C161" s="21"/>
      <c r="D161" s="21"/>
      <c r="E161" s="21"/>
      <c r="F161" s="21"/>
      <c r="G161" s="21"/>
      <c r="H161" s="21"/>
      <c r="I161" s="21"/>
      <c r="J161" s="21"/>
      <c r="K161" s="21"/>
      <c r="L161" s="21"/>
    </row>
    <row r="162" spans="1:12" ht="15" hidden="1" customHeight="1"/>
    <row r="163" spans="1:12" ht="15" hidden="1" customHeight="1"/>
    <row r="164" spans="1:12" ht="15" hidden="1" customHeight="1"/>
    <row r="165" spans="1:12" ht="15" hidden="1" customHeight="1"/>
    <row r="166" spans="1:12" ht="15" hidden="1" customHeight="1"/>
    <row r="167" spans="1:12" ht="15" hidden="1" customHeight="1"/>
    <row r="168" spans="1:12" ht="15" hidden="1" customHeight="1"/>
    <row r="169" spans="1:12" ht="15" hidden="1" customHeight="1"/>
    <row r="170" spans="1:12" ht="15" hidden="1" customHeight="1"/>
    <row r="171" spans="1:12" ht="15" hidden="1" customHeight="1"/>
    <row r="172" spans="1:12" ht="15" hidden="1" customHeight="1"/>
    <row r="173" spans="1:12" ht="15" hidden="1" customHeight="1"/>
    <row r="174" spans="1:12" ht="15" hidden="1" customHeight="1"/>
    <row r="175" spans="1:12" ht="15" hidden="1" customHeight="1"/>
    <row r="176" spans="1:12"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sheetData>
  <mergeCells count="27">
    <mergeCell ref="B152:K154"/>
    <mergeCell ref="B5:K5"/>
    <mergeCell ref="B25:K26"/>
    <mergeCell ref="C93:K94"/>
    <mergeCell ref="B46:K49"/>
    <mergeCell ref="B35:K40"/>
    <mergeCell ref="B41:K41"/>
    <mergeCell ref="B14:K17"/>
    <mergeCell ref="B18:K19"/>
    <mergeCell ref="B20:K21"/>
    <mergeCell ref="B22:K23"/>
    <mergeCell ref="B12:K12"/>
    <mergeCell ref="A1:K1"/>
    <mergeCell ref="B87:K87"/>
    <mergeCell ref="B118:K118"/>
    <mergeCell ref="B96:J96"/>
    <mergeCell ref="B99:K108"/>
    <mergeCell ref="B113:K114"/>
    <mergeCell ref="C115:F115"/>
    <mergeCell ref="B53:K54"/>
    <mergeCell ref="B55:K56"/>
    <mergeCell ref="B67:K69"/>
    <mergeCell ref="B2:K3"/>
    <mergeCell ref="B31:K31"/>
    <mergeCell ref="B28:K30"/>
    <mergeCell ref="B75:K77"/>
    <mergeCell ref="A6:XFD6"/>
  </mergeCells>
  <hyperlinks>
    <hyperlink ref="B152:K154" r:id="rId1" location="newsletter" tooltip="Für den kostenlosen Newsletter anmelden" display="Du willst auf dem Laufenden bleiben? Dann melde Dich für den kostenlosen Newsletter an!" xr:uid="{00000000-0004-0000-0000-000000000000}"/>
    <hyperlink ref="C115" r:id="rId2" xr:uid="{00000000-0004-0000-0000-000001000000}"/>
    <hyperlink ref="C115:F115" r:id="rId3" tooltip="Kontakt-Formular auf tabellenexperte.de" display="http://www.tabellenexperte.de/kontakt" xr:uid="{00000000-0004-0000-0000-000002000000}"/>
  </hyperlinks>
  <pageMargins left="0.23622047244094491" right="0.23622047244094491" top="0.74803149606299213" bottom="0.74803149606299213" header="0.31496062992125984" footer="0.31496062992125984"/>
  <pageSetup paperSize="9" scale="82" fitToHeight="0" orientation="portrait" r:id="rId4"/>
  <headerFooter>
    <oddFooter>&amp;L&amp;H&amp;F
© 2014 -2021 Martin Weiß&amp;C&amp;A, Seite &amp;P&amp;R&amp;D</oddFooter>
  </headerFooter>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FF00"/>
    <pageSetUpPr fitToPage="1"/>
  </sheetPr>
  <dimension ref="A1:L141"/>
  <sheetViews>
    <sheetView showGridLines="0" workbookViewId="0">
      <pane ySplit="4" topLeftCell="A5" activePane="bottomLeft" state="frozen"/>
      <selection activeCell="A6" sqref="A6"/>
      <selection pane="bottomLeft" activeCell="K16" sqref="K16"/>
    </sheetView>
  </sheetViews>
  <sheetFormatPr baseColWidth="10" defaultColWidth="0" defaultRowHeight="15" zeroHeight="1"/>
  <cols>
    <col min="1" max="1" width="11" customWidth="1"/>
    <col min="2" max="2" width="4.5703125" customWidth="1"/>
    <col min="3" max="3" width="18.5703125" customWidth="1"/>
    <col min="4" max="5" width="15.5703125" customWidth="1"/>
    <col min="6" max="11" width="11" customWidth="1"/>
    <col min="12" max="12" width="5.5703125" customWidth="1"/>
    <col min="13" max="16384" width="11" hidden="1"/>
  </cols>
  <sheetData>
    <row r="1" spans="1:10" ht="4.9000000000000004" customHeight="1">
      <c r="A1" s="2"/>
    </row>
    <row r="2" spans="1:10" ht="21.75" thickBot="1">
      <c r="B2" s="52" t="s">
        <v>40</v>
      </c>
      <c r="C2" s="52"/>
      <c r="D2" s="52"/>
      <c r="E2" s="52"/>
      <c r="F2" s="52"/>
      <c r="G2" s="669">
        <f>G120/F120</f>
        <v>0</v>
      </c>
      <c r="H2" s="669"/>
      <c r="I2" s="669"/>
      <c r="J2" s="669"/>
    </row>
    <row r="3" spans="1:10"/>
    <row r="4" spans="1:10" ht="30">
      <c r="B4" s="3" t="s">
        <v>41</v>
      </c>
      <c r="C4" s="3"/>
      <c r="D4" s="3"/>
      <c r="E4" s="3"/>
      <c r="F4" s="34" t="s">
        <v>42</v>
      </c>
      <c r="G4" s="34" t="s">
        <v>43</v>
      </c>
      <c r="H4" s="3" t="s">
        <v>44</v>
      </c>
      <c r="I4" s="3"/>
      <c r="J4" s="3"/>
    </row>
    <row r="5" spans="1:10">
      <c r="B5" s="351">
        <f>IF(G5=0,0,IF(F5=G5,2,1))</f>
        <v>0</v>
      </c>
      <c r="C5" s="666" t="str">
        <f>'1_Einstieg'!$B$2&amp;" "&amp;'1_Einstieg'!$B$4</f>
        <v>Lektion 1: Zum Einstieg</v>
      </c>
      <c r="D5" s="666"/>
      <c r="E5" s="666"/>
      <c r="F5" s="352">
        <f>'1_Einstieg'!L_Themen_Alle</f>
        <v>5</v>
      </c>
      <c r="G5" s="352">
        <f>'1_Einstieg'!L_Themen_Bearbeitet</f>
        <v>0</v>
      </c>
      <c r="H5" s="667">
        <f>'1_Einstieg'!L_Fortschrittsbalken</f>
        <v>0</v>
      </c>
      <c r="I5" s="667"/>
      <c r="J5" s="667"/>
    </row>
    <row r="6" spans="1:10">
      <c r="B6" s="348"/>
      <c r="C6" s="668" t="str">
        <f>'1_Einstieg'!B8&amp;" "&amp;'1_Einstieg'!C8</f>
        <v>1.1 Los geht's!</v>
      </c>
      <c r="D6" s="668"/>
      <c r="E6" s="668"/>
      <c r="F6" s="343"/>
      <c r="G6" s="350">
        <f>'1_Einstieg'!I8</f>
        <v>0</v>
      </c>
      <c r="H6" s="349"/>
      <c r="I6" s="349"/>
      <c r="J6" s="349"/>
    </row>
    <row r="7" spans="1:10">
      <c r="B7" s="348"/>
      <c r="C7" s="664" t="str">
        <f>'1_Einstieg'!B9&amp;" "&amp;'1_Einstieg'!C9</f>
        <v>1.2 Die Excel-Oberfläche</v>
      </c>
      <c r="D7" s="665"/>
      <c r="E7" s="665"/>
      <c r="F7" s="343"/>
      <c r="G7" s="350">
        <f>'1_Einstieg'!I9</f>
        <v>0</v>
      </c>
      <c r="H7" s="349"/>
      <c r="I7" s="349"/>
      <c r="J7" s="349"/>
    </row>
    <row r="8" spans="1:10">
      <c r="B8" s="348"/>
      <c r="C8" s="664" t="str">
        <f>'1_Einstieg'!B10&amp;" "&amp;'1_Einstieg'!C10</f>
        <v>1.3 Begriffserklärungen</v>
      </c>
      <c r="D8" s="665"/>
      <c r="E8" s="665"/>
      <c r="F8" s="343"/>
      <c r="G8" s="350">
        <f>'1_Einstieg'!I10</f>
        <v>0</v>
      </c>
      <c r="H8" s="349"/>
      <c r="I8" s="349"/>
      <c r="J8" s="349"/>
    </row>
    <row r="9" spans="1:10">
      <c r="B9" s="348"/>
      <c r="C9" s="664" t="str">
        <f>'1_Einstieg'!B11&amp;" "&amp;'1_Einstieg'!C11</f>
        <v>1.4 Excel-Hilfecenter von Microsoft</v>
      </c>
      <c r="D9" s="665"/>
      <c r="E9" s="665"/>
      <c r="F9" s="343"/>
      <c r="G9" s="350">
        <f>'1_Einstieg'!I11</f>
        <v>0</v>
      </c>
      <c r="H9" s="349"/>
      <c r="I9" s="349"/>
      <c r="J9" s="349"/>
    </row>
    <row r="10" spans="1:10">
      <c r="B10" s="348"/>
      <c r="C10" s="664" t="str">
        <f>'1_Einstieg'!B12&amp;" "&amp;'1_Einstieg'!C12</f>
        <v>1.5 Hilfe und weiterführende Ressourcen</v>
      </c>
      <c r="D10" s="665"/>
      <c r="E10" s="665"/>
      <c r="F10" s="343"/>
      <c r="G10" s="350">
        <f>'1_Einstieg'!I12</f>
        <v>0</v>
      </c>
      <c r="H10" s="349"/>
      <c r="I10" s="349"/>
      <c r="J10" s="349"/>
    </row>
    <row r="11" spans="1:10">
      <c r="B11" s="348"/>
      <c r="C11" s="644"/>
      <c r="D11" s="644"/>
      <c r="E11" s="644"/>
      <c r="F11" s="349"/>
      <c r="G11" s="349"/>
      <c r="H11" s="349"/>
      <c r="I11" s="349"/>
      <c r="J11" s="349"/>
    </row>
    <row r="12" spans="1:10">
      <c r="B12" s="351">
        <f t="shared" ref="B12:B108" si="0">IF(G12=0,0,IF(F12=G12,2,1))</f>
        <v>0</v>
      </c>
      <c r="C12" s="666" t="str">
        <f>'2_Dateneingabe'!$B$2&amp;" "&amp;'2_Dateneingabe'!$B$4</f>
        <v>Lektion 2: Dateneingabe</v>
      </c>
      <c r="D12" s="666"/>
      <c r="E12" s="666"/>
      <c r="F12" s="352">
        <f>'2_Dateneingabe'!L_Themen_Alle</f>
        <v>10</v>
      </c>
      <c r="G12" s="352">
        <f>'2_Dateneingabe'!L_Themen_Bearbeitet</f>
        <v>0</v>
      </c>
      <c r="H12" s="667">
        <f>'2_Dateneingabe'!L_Fortschrittsbalken</f>
        <v>0</v>
      </c>
      <c r="I12" s="667"/>
      <c r="J12" s="667"/>
    </row>
    <row r="13" spans="1:10">
      <c r="B13" s="348"/>
      <c r="C13" s="668" t="str">
        <f>'2_Dateneingabe'!B8&amp;" "&amp;'2_Dateneingabe'!C8:F8</f>
        <v>2.1 Umgang mit Zellen</v>
      </c>
      <c r="D13" s="668"/>
      <c r="E13" s="668"/>
      <c r="F13" s="343"/>
      <c r="G13" s="350">
        <f>'2_Dateneingabe'!I8</f>
        <v>0</v>
      </c>
      <c r="H13" s="349"/>
      <c r="I13" s="349"/>
      <c r="J13" s="349"/>
    </row>
    <row r="14" spans="1:10">
      <c r="B14" s="348"/>
      <c r="C14" s="664" t="str">
        <f>'2_Dateneingabe'!B9&amp;" "&amp;'2_Dateneingabe'!C9:F9</f>
        <v>2.2 Dateneingabe und -bearbeitung</v>
      </c>
      <c r="D14" s="665"/>
      <c r="E14" s="665"/>
      <c r="F14" s="343"/>
      <c r="G14" s="350">
        <f>'2_Dateneingabe'!I9</f>
        <v>0</v>
      </c>
      <c r="H14" s="349"/>
      <c r="I14" s="349"/>
      <c r="J14" s="349"/>
    </row>
    <row r="15" spans="1:10">
      <c r="B15" s="348"/>
      <c r="C15" s="664" t="str">
        <f>'2_Dateneingabe'!B10&amp;" "&amp;'2_Dateneingabe'!C10:F10</f>
        <v>2.3 Zahlen, Texte und Formate</v>
      </c>
      <c r="D15" s="665"/>
      <c r="E15" s="665"/>
      <c r="F15" s="343"/>
      <c r="G15" s="350">
        <f>'2_Dateneingabe'!I10</f>
        <v>0</v>
      </c>
      <c r="H15" s="349"/>
      <c r="I15" s="349"/>
      <c r="J15" s="349"/>
    </row>
    <row r="16" spans="1:10">
      <c r="B16" s="348"/>
      <c r="C16" s="664" t="str">
        <f>'2_Dateneingabe'!B11&amp;" "&amp;'2_Dateneingabe'!C11:F11</f>
        <v>2.4 Einfache Berechnungen (Teil 1)</v>
      </c>
      <c r="D16" s="665"/>
      <c r="E16" s="665"/>
      <c r="F16" s="343"/>
      <c r="G16" s="350">
        <f>'2_Dateneingabe'!I11</f>
        <v>0</v>
      </c>
      <c r="H16" s="349"/>
      <c r="I16" s="349"/>
      <c r="J16" s="349"/>
    </row>
    <row r="17" spans="2:10">
      <c r="B17" s="348"/>
      <c r="C17" s="664" t="str">
        <f>'2_Dateneingabe'!B12&amp;" "&amp;'2_Dateneingabe'!C12:F12</f>
        <v>2.5 Einfache Berechnungen (Teil 2)</v>
      </c>
      <c r="D17" s="665"/>
      <c r="E17" s="665"/>
      <c r="F17" s="343"/>
      <c r="G17" s="350">
        <f>'2_Dateneingabe'!I12</f>
        <v>0</v>
      </c>
      <c r="H17" s="349"/>
      <c r="I17" s="349"/>
      <c r="J17" s="349"/>
    </row>
    <row r="18" spans="2:10">
      <c r="B18" s="348"/>
      <c r="C18" s="664" t="str">
        <f>'2_Dateneingabe'!B13&amp;" "&amp;'2_Dateneingabe'!C13:F13</f>
        <v>2.6 Relative Zellbezüge</v>
      </c>
      <c r="D18" s="665"/>
      <c r="E18" s="665"/>
      <c r="F18" s="343"/>
      <c r="G18" s="350">
        <f>'2_Dateneingabe'!I13</f>
        <v>0</v>
      </c>
      <c r="H18" s="349"/>
      <c r="I18" s="349"/>
      <c r="J18" s="349"/>
    </row>
    <row r="19" spans="2:10">
      <c r="B19" s="348"/>
      <c r="C19" s="664" t="str">
        <f>'2_Dateneingabe'!B14&amp;" "&amp;'2_Dateneingabe'!C14:F14</f>
        <v>2.7 Absolute Zellbezüge</v>
      </c>
      <c r="D19" s="665"/>
      <c r="E19" s="665"/>
      <c r="F19" s="343"/>
      <c r="G19" s="350">
        <f>'2_Dateneingabe'!I14</f>
        <v>0</v>
      </c>
      <c r="H19" s="349"/>
      <c r="I19" s="349"/>
      <c r="J19" s="349"/>
    </row>
    <row r="20" spans="2:10">
      <c r="B20" s="348"/>
      <c r="C20" s="664" t="str">
        <f>'2_Dateneingabe'!B15&amp;" "&amp;'2_Dateneingabe'!C15:F15</f>
        <v>2.8 Kopieren und Verschieben</v>
      </c>
      <c r="D20" s="665"/>
      <c r="E20" s="665"/>
      <c r="F20" s="343"/>
      <c r="G20" s="350">
        <f>'2_Dateneingabe'!I15</f>
        <v>0</v>
      </c>
      <c r="H20" s="349"/>
      <c r="I20" s="349"/>
      <c r="J20" s="349"/>
    </row>
    <row r="21" spans="2:10">
      <c r="B21" s="348"/>
      <c r="C21" s="664" t="str">
        <f>'2_Dateneingabe'!B16&amp;" "&amp;'2_Dateneingabe'!C16:F16</f>
        <v>2.9 Datum und Uhrzeit</v>
      </c>
      <c r="D21" s="665"/>
      <c r="E21" s="665"/>
      <c r="F21" s="343"/>
      <c r="G21" s="350">
        <f>'2_Dateneingabe'!I16</f>
        <v>0</v>
      </c>
      <c r="H21" s="349"/>
      <c r="I21" s="349"/>
      <c r="J21" s="349"/>
    </row>
    <row r="22" spans="2:10">
      <c r="B22" s="348"/>
      <c r="C22" s="664" t="str">
        <f>'2_Dateneingabe'!B17&amp;" "&amp;'2_Dateneingabe'!C17:F17</f>
        <v>2.10 Zahlen als Text interpretieren</v>
      </c>
      <c r="D22" s="665"/>
      <c r="E22" s="665"/>
      <c r="F22" s="343"/>
      <c r="G22" s="350">
        <f>'2_Dateneingabe'!I17</f>
        <v>0</v>
      </c>
      <c r="H22" s="349"/>
      <c r="I22" s="349"/>
      <c r="J22" s="349"/>
    </row>
    <row r="23" spans="2:10">
      <c r="B23" s="348"/>
      <c r="C23" s="644"/>
      <c r="D23" s="644"/>
      <c r="E23" s="644"/>
      <c r="F23" s="343"/>
      <c r="G23" s="343"/>
      <c r="H23" s="349"/>
      <c r="I23" s="349"/>
      <c r="J23" s="349"/>
    </row>
    <row r="24" spans="2:10">
      <c r="B24" s="351">
        <f t="shared" si="0"/>
        <v>0</v>
      </c>
      <c r="C24" s="670" t="str">
        <f>'3_Navigation'!$B$2&amp;" "&amp;'3_Navigation'!$B$4</f>
        <v>Lektion 3: Navigation und Zellauswahl</v>
      </c>
      <c r="D24" s="670"/>
      <c r="E24" s="670"/>
      <c r="F24" s="352">
        <f>'3_Navigation'!L_Themen_Alle</f>
        <v>10</v>
      </c>
      <c r="G24" s="352">
        <f>'3_Navigation'!L_Themen_Bearbeitet</f>
        <v>0</v>
      </c>
      <c r="H24" s="667">
        <f>'3_Navigation'!L_Fortschrittsbalken</f>
        <v>0</v>
      </c>
      <c r="I24" s="667"/>
      <c r="J24" s="667"/>
    </row>
    <row r="25" spans="2:10">
      <c r="B25" s="348"/>
      <c r="C25" s="668" t="str">
        <f>'3_Navigation'!B8&amp;" "&amp;'3_Navigation'!C8:F8</f>
        <v>3.1 Bewegen zum Tabellenanfang und -ende</v>
      </c>
      <c r="D25" s="668"/>
      <c r="E25" s="668"/>
      <c r="F25" s="343"/>
      <c r="G25" s="350">
        <f>'3_Navigation'!I8</f>
        <v>0</v>
      </c>
      <c r="H25" s="349"/>
      <c r="I25" s="349"/>
      <c r="J25" s="349"/>
    </row>
    <row r="26" spans="2:10">
      <c r="B26" s="348"/>
      <c r="C26" s="664" t="str">
        <f>'3_Navigation'!B9&amp;" "&amp;'3_Navigation'!C9:F9</f>
        <v>3.2 Bewegen zwischen Arbeitsblättern</v>
      </c>
      <c r="D26" s="665"/>
      <c r="E26" s="665"/>
      <c r="F26" s="343"/>
      <c r="G26" s="350">
        <f>'3_Navigation'!I9</f>
        <v>0</v>
      </c>
      <c r="H26" s="349"/>
      <c r="I26" s="349"/>
      <c r="J26" s="349"/>
    </row>
    <row r="27" spans="2:10">
      <c r="B27" s="348"/>
      <c r="C27" s="664" t="str">
        <f>'3_Navigation'!B10&amp;" "&amp;'3_Navigation'!C10:F10</f>
        <v>3.3 Bewegen innerhalb eines Tabellenbereichs</v>
      </c>
      <c r="D27" s="665"/>
      <c r="E27" s="665"/>
      <c r="F27" s="343"/>
      <c r="G27" s="350">
        <f>'3_Navigation'!I10</f>
        <v>0</v>
      </c>
      <c r="H27" s="349"/>
      <c r="I27" s="349"/>
      <c r="J27" s="349"/>
    </row>
    <row r="28" spans="2:10">
      <c r="B28" s="348"/>
      <c r="C28" s="664" t="str">
        <f>'3_Navigation'!B11&amp;" "&amp;'3_Navigation'!C11:F11</f>
        <v>3.4 Sprung zu einer beliebigen Zelle</v>
      </c>
      <c r="D28" s="665"/>
      <c r="E28" s="665"/>
      <c r="F28" s="343"/>
      <c r="G28" s="350">
        <f>'3_Navigation'!I11</f>
        <v>0</v>
      </c>
      <c r="H28" s="349"/>
      <c r="I28" s="349"/>
      <c r="J28" s="349"/>
    </row>
    <row r="29" spans="2:10">
      <c r="B29" s="348"/>
      <c r="C29" s="664" t="str">
        <f>'3_Navigation'!B12&amp;" "&amp;'3_Navigation'!C12:F12</f>
        <v>3.5 Zellbereiche markieren</v>
      </c>
      <c r="D29" s="665"/>
      <c r="E29" s="665"/>
      <c r="F29" s="343"/>
      <c r="G29" s="350">
        <f>'3_Navigation'!I12</f>
        <v>0</v>
      </c>
      <c r="H29" s="349"/>
      <c r="I29" s="349"/>
      <c r="J29" s="349"/>
    </row>
    <row r="30" spans="2:10">
      <c r="B30" s="348"/>
      <c r="C30" s="664" t="str">
        <f>'3_Navigation'!B13&amp;" "&amp;'3_Navigation'!C13:F13</f>
        <v>3.6 Ganze Zeilen oder Spalten markieren</v>
      </c>
      <c r="D30" s="665"/>
      <c r="E30" s="665"/>
      <c r="F30" s="343"/>
      <c r="G30" s="350">
        <f>'3_Navigation'!I13</f>
        <v>0</v>
      </c>
      <c r="H30" s="349"/>
      <c r="I30" s="349"/>
      <c r="J30" s="349"/>
    </row>
    <row r="31" spans="2:10">
      <c r="B31" s="348"/>
      <c r="C31" s="664" t="str">
        <f>'3_Navigation'!B14&amp;" "&amp;'3_Navigation'!C14:F14</f>
        <v>3.7 Ganzes Arbeitsblatt markieren</v>
      </c>
      <c r="D31" s="665"/>
      <c r="E31" s="665"/>
      <c r="F31" s="343"/>
      <c r="G31" s="350">
        <f>'3_Navigation'!I14</f>
        <v>0</v>
      </c>
      <c r="H31" s="349"/>
      <c r="I31" s="349"/>
      <c r="J31" s="349"/>
    </row>
    <row r="32" spans="2:10">
      <c r="B32" s="348"/>
      <c r="C32" s="664" t="str">
        <f>'3_Navigation'!B15&amp;" "&amp;'3_Navigation'!C15:F15</f>
        <v>3.8 Nicht-zusammenhängende Bereiche markieren</v>
      </c>
      <c r="D32" s="665"/>
      <c r="E32" s="665"/>
      <c r="F32" s="343"/>
      <c r="G32" s="350">
        <f>'3_Navigation'!I15</f>
        <v>0</v>
      </c>
      <c r="H32" s="349"/>
      <c r="I32" s="349"/>
      <c r="J32" s="349"/>
    </row>
    <row r="33" spans="2:10">
      <c r="B33" s="348"/>
      <c r="C33" s="664" t="str">
        <f>'3_Navigation'!B16&amp;" "&amp;'3_Navigation'!C16:F16</f>
        <v>3.9 Mehrere Arbeitsblätter markieren</v>
      </c>
      <c r="D33" s="665"/>
      <c r="E33" s="665"/>
      <c r="F33" s="343"/>
      <c r="G33" s="350">
        <f>'3_Navigation'!I16</f>
        <v>0</v>
      </c>
      <c r="H33" s="349"/>
      <c r="I33" s="349"/>
      <c r="J33" s="349"/>
    </row>
    <row r="34" spans="2:10">
      <c r="B34" s="348"/>
      <c r="C34" s="664" t="str">
        <f>'3_Navigation'!B17&amp;" "&amp;'3_Navigation'!C17:F17</f>
        <v>3.10 Spezialauswahl</v>
      </c>
      <c r="D34" s="665"/>
      <c r="E34" s="665"/>
      <c r="F34" s="343"/>
      <c r="G34" s="350">
        <f>'3_Navigation'!I17</f>
        <v>0</v>
      </c>
      <c r="H34" s="349"/>
      <c r="I34" s="349"/>
      <c r="J34" s="349"/>
    </row>
    <row r="35" spans="2:10">
      <c r="B35" s="348"/>
      <c r="C35" s="438"/>
      <c r="D35" s="439"/>
      <c r="E35" s="439"/>
      <c r="F35" s="343"/>
      <c r="G35" s="350"/>
      <c r="H35" s="349"/>
      <c r="I35" s="349"/>
      <c r="J35" s="349"/>
    </row>
    <row r="36" spans="2:10">
      <c r="B36" s="351">
        <f>IF(G36=0,0,IF(F36=G36,2,1))</f>
        <v>0</v>
      </c>
      <c r="C36" s="670" t="str">
        <f>'4_Arbeitsblatt'!$B$2&amp;" "&amp;'4_Arbeitsblatt'!$B$4</f>
        <v>Lektion 4: Arbeitsblätter und Fenster</v>
      </c>
      <c r="D36" s="670"/>
      <c r="E36" s="670"/>
      <c r="F36" s="352">
        <f>'4_Arbeitsblatt'!L_Themen_Alle</f>
        <v>10</v>
      </c>
      <c r="G36" s="352">
        <f>'4_Arbeitsblatt'!L_Themen_Bearbeitet</f>
        <v>0</v>
      </c>
      <c r="H36" s="667">
        <f>'4_Arbeitsblatt'!L_Fortschrittsbalken</f>
        <v>0</v>
      </c>
      <c r="I36" s="667"/>
      <c r="J36" s="667"/>
    </row>
    <row r="37" spans="2:10">
      <c r="B37" s="348"/>
      <c r="C37" s="668" t="str">
        <f>'4_Arbeitsblatt'!B8&amp;" "&amp;'4_Arbeitsblatt'!C8:F8</f>
        <v>4.1 Arbeitsblatt einfügen</v>
      </c>
      <c r="D37" s="668"/>
      <c r="E37" s="668"/>
      <c r="F37" s="343"/>
      <c r="G37" s="350">
        <f>'4_Arbeitsblatt'!I8</f>
        <v>0</v>
      </c>
      <c r="H37" s="349"/>
      <c r="I37" s="349"/>
      <c r="J37" s="349"/>
    </row>
    <row r="38" spans="2:10">
      <c r="B38" s="348"/>
      <c r="C38" s="664" t="str">
        <f>'4_Arbeitsblatt'!B9&amp;" "&amp;'4_Arbeitsblatt'!C9:F9</f>
        <v>4.2 Arbeitsblatt verschieben</v>
      </c>
      <c r="D38" s="665"/>
      <c r="E38" s="665"/>
      <c r="F38" s="343"/>
      <c r="G38" s="350">
        <f>'4_Arbeitsblatt'!I9</f>
        <v>0</v>
      </c>
      <c r="H38" s="349"/>
      <c r="I38" s="349"/>
      <c r="J38" s="349"/>
    </row>
    <row r="39" spans="2:10">
      <c r="B39" s="348"/>
      <c r="C39" s="664" t="str">
        <f>'4_Arbeitsblatt'!B10&amp;" "&amp;'4_Arbeitsblatt'!C10:F10</f>
        <v>4.3 Arbeitsblatt kopieren</v>
      </c>
      <c r="D39" s="665"/>
      <c r="E39" s="665"/>
      <c r="F39" s="343"/>
      <c r="G39" s="350">
        <f>'4_Arbeitsblatt'!I10</f>
        <v>0</v>
      </c>
      <c r="H39" s="349"/>
      <c r="I39" s="349"/>
      <c r="J39" s="349"/>
    </row>
    <row r="40" spans="2:10">
      <c r="B40" s="348"/>
      <c r="C40" s="664" t="str">
        <f>'4_Arbeitsblatt'!B11&amp;" "&amp;'4_Arbeitsblatt'!C11:F11</f>
        <v>4.4 Arbeitsblatt umbenennen</v>
      </c>
      <c r="D40" s="665"/>
      <c r="E40" s="665"/>
      <c r="F40" s="343"/>
      <c r="G40" s="350">
        <f>'4_Arbeitsblatt'!I11</f>
        <v>0</v>
      </c>
      <c r="H40" s="349"/>
      <c r="I40" s="349"/>
      <c r="J40" s="349"/>
    </row>
    <row r="41" spans="2:10">
      <c r="B41" s="348"/>
      <c r="C41" s="664" t="str">
        <f>'4_Arbeitsblatt'!B12&amp;" "&amp;'4_Arbeitsblatt'!C12:F12</f>
        <v>4.5 Arbeitsblatt löschen</v>
      </c>
      <c r="D41" s="665"/>
      <c r="E41" s="665"/>
      <c r="F41" s="343"/>
      <c r="G41" s="350">
        <f>'4_Arbeitsblatt'!I12</f>
        <v>0</v>
      </c>
      <c r="H41" s="349"/>
      <c r="I41" s="349"/>
      <c r="J41" s="349"/>
    </row>
    <row r="42" spans="2:10">
      <c r="B42" s="348"/>
      <c r="C42" s="664" t="str">
        <f>'4_Arbeitsblatt'!B13&amp;" "&amp;'4_Arbeitsblatt'!C13:F13</f>
        <v>4.6 Arbeitsblatt ein- und ausblenden</v>
      </c>
      <c r="D42" s="665"/>
      <c r="E42" s="665"/>
      <c r="F42" s="343"/>
      <c r="G42" s="350">
        <f>'4_Arbeitsblatt'!I13</f>
        <v>0</v>
      </c>
      <c r="H42" s="349"/>
      <c r="I42" s="349"/>
      <c r="J42" s="349"/>
    </row>
    <row r="43" spans="2:10">
      <c r="B43" s="348"/>
      <c r="C43" s="664" t="str">
        <f>'4_Arbeitsblatt'!B14&amp;" "&amp;'4_Arbeitsblatt'!C14:F14</f>
        <v>4.7 Fenster fixieren</v>
      </c>
      <c r="D43" s="665"/>
      <c r="E43" s="665"/>
      <c r="F43" s="343"/>
      <c r="G43" s="350">
        <f>'4_Arbeitsblatt'!I14</f>
        <v>0</v>
      </c>
      <c r="H43" s="349"/>
      <c r="I43" s="349"/>
      <c r="J43" s="349"/>
    </row>
    <row r="44" spans="2:10">
      <c r="B44" s="348"/>
      <c r="C44" s="664" t="str">
        <f>'4_Arbeitsblatt'!B15&amp;" "&amp;'4_Arbeitsblatt'!C15:F15</f>
        <v>4.8 Fenster teilen</v>
      </c>
      <c r="D44" s="665"/>
      <c r="E44" s="665"/>
      <c r="F44" s="343"/>
      <c r="G44" s="350">
        <f>'4_Arbeitsblatt'!I15</f>
        <v>0</v>
      </c>
      <c r="H44" s="349"/>
      <c r="I44" s="349"/>
      <c r="J44" s="349"/>
    </row>
    <row r="45" spans="2:10">
      <c r="B45" s="348"/>
      <c r="C45" s="664" t="str">
        <f>'4_Arbeitsblatt'!B16&amp;" "&amp;'4_Arbeitsblatt'!C16:F16</f>
        <v>4.9 Fenster anordnen</v>
      </c>
      <c r="D45" s="665"/>
      <c r="E45" s="665"/>
      <c r="F45" s="343"/>
      <c r="G45" s="350">
        <f>'4_Arbeitsblatt'!I16</f>
        <v>0</v>
      </c>
      <c r="H45" s="349"/>
      <c r="I45" s="349"/>
      <c r="J45" s="349"/>
    </row>
    <row r="46" spans="2:10">
      <c r="B46" s="348"/>
      <c r="C46" s="664" t="str">
        <f>'4_Arbeitsblatt'!B17&amp;" "&amp;'4_Arbeitsblatt'!C17:F17</f>
        <v>4.10 Zoom-Funktionen</v>
      </c>
      <c r="D46" s="665"/>
      <c r="E46" s="665"/>
      <c r="F46" s="343"/>
      <c r="G46" s="350">
        <f>'4_Arbeitsblatt'!I17</f>
        <v>0</v>
      </c>
      <c r="H46" s="349"/>
      <c r="I46" s="349"/>
      <c r="J46" s="349"/>
    </row>
    <row r="47" spans="2:10">
      <c r="B47" s="348"/>
      <c r="C47" s="348"/>
      <c r="D47" s="348"/>
      <c r="E47" s="348"/>
      <c r="F47" s="343"/>
      <c r="G47" s="343"/>
      <c r="H47" s="349"/>
      <c r="I47" s="349"/>
      <c r="J47" s="349"/>
    </row>
    <row r="48" spans="2:10">
      <c r="B48" s="351">
        <f t="shared" si="0"/>
        <v>0</v>
      </c>
      <c r="C48" s="670" t="str">
        <f>'5_Formeln1'!$B$2&amp;" "&amp;'5_Formeln1'!$B$4</f>
        <v>Lektion 5: Formeln und Funktionen (Einführung)</v>
      </c>
      <c r="D48" s="670"/>
      <c r="E48" s="670"/>
      <c r="F48" s="352">
        <f>'5_Formeln1'!L_Themen_Alle</f>
        <v>10</v>
      </c>
      <c r="G48" s="352">
        <f>'5_Formeln1'!L_Themen_Bearbeitet</f>
        <v>0</v>
      </c>
      <c r="H48" s="667">
        <f>'5_Formeln1'!L_Fortschrittsbalken</f>
        <v>0</v>
      </c>
      <c r="I48" s="667"/>
      <c r="J48" s="667"/>
    </row>
    <row r="49" spans="2:10">
      <c r="B49" s="348"/>
      <c r="C49" s="668" t="str">
        <f>'5_Formeln1'!B8&amp;" "&amp;'5_Formeln1'!C8:F8</f>
        <v>5.1 Einführung in Formeln und Funktionen</v>
      </c>
      <c r="D49" s="668"/>
      <c r="E49" s="668"/>
      <c r="F49" s="343"/>
      <c r="G49" s="350">
        <f>'5_Formeln1'!I8</f>
        <v>0</v>
      </c>
      <c r="H49" s="349"/>
      <c r="I49" s="349"/>
      <c r="J49" s="349"/>
    </row>
    <row r="50" spans="2:10">
      <c r="B50" s="348"/>
      <c r="C50" s="664" t="str">
        <f>'5_Formeln1'!B9&amp;" "&amp;'5_Formeln1'!C9:F9</f>
        <v>5.2 Die Top 5 der mathematischen Funktionen</v>
      </c>
      <c r="D50" s="665"/>
      <c r="E50" s="665"/>
      <c r="F50" s="343"/>
      <c r="G50" s="350">
        <f>'5_Formeln1'!I9</f>
        <v>0</v>
      </c>
      <c r="H50" s="349"/>
      <c r="I50" s="349"/>
      <c r="J50" s="349"/>
    </row>
    <row r="51" spans="2:10">
      <c r="B51" s="348"/>
      <c r="C51" s="664" t="str">
        <f>'5_Formeln1'!B10&amp;" "&amp;'5_Formeln1'!C10:F10</f>
        <v>5.3 Wenn … dann … sonst … (Teil 1)</v>
      </c>
      <c r="D51" s="665"/>
      <c r="E51" s="665"/>
      <c r="F51" s="343"/>
      <c r="G51" s="350">
        <f>'5_Formeln1'!I10</f>
        <v>0</v>
      </c>
      <c r="H51" s="349"/>
      <c r="I51" s="349"/>
      <c r="J51" s="349"/>
    </row>
    <row r="52" spans="2:10">
      <c r="B52" s="348"/>
      <c r="C52" s="664" t="str">
        <f>'5_Formeln1'!B11&amp;" "&amp;'5_Formeln1'!C11:F11</f>
        <v>5.4 Wenn … dann … sonst … (Teil 2)</v>
      </c>
      <c r="D52" s="665"/>
      <c r="E52" s="665"/>
      <c r="F52" s="343"/>
      <c r="G52" s="350">
        <f>'5_Formeln1'!I11</f>
        <v>0</v>
      </c>
      <c r="H52" s="349"/>
      <c r="I52" s="349"/>
      <c r="J52" s="349"/>
    </row>
    <row r="53" spans="2:10">
      <c r="B53" s="348"/>
      <c r="C53" s="664" t="str">
        <f>'5_Formeln1'!B12&amp;" "&amp;'5_Formeln1'!C12:F12</f>
        <v>5.5 Die logische Funktion =UND()</v>
      </c>
      <c r="D53" s="665"/>
      <c r="E53" s="665"/>
      <c r="F53" s="343"/>
      <c r="G53" s="350">
        <f>'5_Formeln1'!I12</f>
        <v>0</v>
      </c>
      <c r="H53" s="349"/>
      <c r="I53" s="349"/>
      <c r="J53" s="349"/>
    </row>
    <row r="54" spans="2:10">
      <c r="B54" s="348"/>
      <c r="C54" s="664" t="str">
        <f>'5_Formeln1'!B13&amp;" "&amp;'5_Formeln1'!C13:F13</f>
        <v>5.6 Die logische Funktion =ODER()</v>
      </c>
      <c r="D54" s="665"/>
      <c r="E54" s="665"/>
      <c r="F54" s="343"/>
      <c r="G54" s="350">
        <f>'5_Formeln1'!I13</f>
        <v>0</v>
      </c>
      <c r="H54" s="349"/>
      <c r="I54" s="349"/>
      <c r="J54" s="349"/>
    </row>
    <row r="55" spans="2:10">
      <c r="B55" s="348"/>
      <c r="C55" s="664" t="str">
        <f>'5_Formeln1'!B14&amp;" "&amp;'5_Formeln1'!C14:F14</f>
        <v>5.7 Zusammenspiel von WENN, UND, ODER</v>
      </c>
      <c r="D55" s="665"/>
      <c r="E55" s="665"/>
      <c r="F55" s="343"/>
      <c r="G55" s="350">
        <f>'5_Formeln1'!I14</f>
        <v>0</v>
      </c>
      <c r="H55" s="349"/>
      <c r="I55" s="349"/>
      <c r="J55" s="349"/>
    </row>
    <row r="56" spans="2:10">
      <c r="B56" s="348"/>
      <c r="C56" s="664" t="str">
        <f>'5_Formeln1'!B15&amp;" "&amp;'5_Formeln1'!C15:F15</f>
        <v>5.8 Die logische Funktion =NICHT()</v>
      </c>
      <c r="D56" s="665"/>
      <c r="E56" s="665"/>
      <c r="F56" s="343"/>
      <c r="G56" s="350">
        <f>'5_Formeln1'!I15</f>
        <v>0</v>
      </c>
      <c r="H56" s="349"/>
      <c r="I56" s="349"/>
      <c r="J56" s="349"/>
    </row>
    <row r="57" spans="2:10">
      <c r="B57" s="348"/>
      <c r="C57" s="664" t="str">
        <f>'5_Formeln1'!B16&amp;" "&amp;'5_Formeln1'!C16:F16</f>
        <v>5.9 Runden in Excel</v>
      </c>
      <c r="D57" s="665"/>
      <c r="E57" s="665"/>
      <c r="F57" s="343"/>
      <c r="G57" s="350">
        <f>'5_Formeln1'!I16</f>
        <v>0</v>
      </c>
      <c r="H57" s="349"/>
      <c r="I57" s="349"/>
      <c r="J57" s="349"/>
    </row>
    <row r="58" spans="2:10">
      <c r="B58" s="348"/>
      <c r="C58" s="664" t="str">
        <f>'5_Formeln1'!B17&amp;" "&amp;'5_Formeln1'!C17:F17</f>
        <v>5.10 Spezielle Rundungsfunktionen</v>
      </c>
      <c r="D58" s="665"/>
      <c r="E58" s="665"/>
      <c r="F58" s="343"/>
      <c r="G58" s="350">
        <f>'5_Formeln1'!I17</f>
        <v>0</v>
      </c>
      <c r="H58" s="349"/>
      <c r="I58" s="349"/>
      <c r="J58" s="349"/>
    </row>
    <row r="59" spans="2:10">
      <c r="B59" s="348"/>
      <c r="C59" s="348"/>
      <c r="D59" s="348"/>
      <c r="E59" s="348"/>
      <c r="F59" s="343"/>
      <c r="G59" s="343"/>
      <c r="H59" s="349"/>
      <c r="I59" s="349"/>
      <c r="J59" s="349"/>
    </row>
    <row r="60" spans="2:10">
      <c r="B60" s="351">
        <f t="shared" si="0"/>
        <v>0</v>
      </c>
      <c r="C60" s="670" t="str">
        <f>'6_Drucken'!$B$2&amp;" "&amp;'6_Drucken'!$B$4</f>
        <v>Lektion 6: Drucken</v>
      </c>
      <c r="D60" s="670"/>
      <c r="E60" s="670"/>
      <c r="F60" s="352">
        <f>'6_Drucken'!L_Themen_Alle</f>
        <v>10</v>
      </c>
      <c r="G60" s="352">
        <f>'6_Drucken'!L_Themen_Bearbeitet</f>
        <v>0</v>
      </c>
      <c r="H60" s="667">
        <f>'6_Drucken'!L_Fortschrittsbalken</f>
        <v>0</v>
      </c>
      <c r="I60" s="667"/>
      <c r="J60" s="667"/>
    </row>
    <row r="61" spans="2:10">
      <c r="B61" s="348"/>
      <c r="C61" s="668" t="str">
        <f>'6_Drucken'!B8&amp;" "&amp;'6_Drucken'!C8:F8</f>
        <v>6.1 Druckbereiche</v>
      </c>
      <c r="D61" s="668"/>
      <c r="E61" s="668"/>
      <c r="F61" s="343"/>
      <c r="G61" s="350">
        <f>'6_Drucken'!I8</f>
        <v>0</v>
      </c>
      <c r="H61" s="349"/>
      <c r="I61" s="349"/>
      <c r="J61" s="349"/>
    </row>
    <row r="62" spans="2:10">
      <c r="B62" s="348"/>
      <c r="C62" s="664" t="str">
        <f>'6_Drucken'!B9&amp;" "&amp;'6_Drucken'!C9:F9</f>
        <v>6.2 Seitenansicht</v>
      </c>
      <c r="D62" s="665"/>
      <c r="E62" s="665"/>
      <c r="F62" s="343"/>
      <c r="G62" s="350">
        <f>'6_Drucken'!I9</f>
        <v>0</v>
      </c>
      <c r="H62" s="349"/>
      <c r="I62" s="349"/>
      <c r="J62" s="349"/>
    </row>
    <row r="63" spans="2:10">
      <c r="B63" s="348"/>
      <c r="C63" s="664" t="str">
        <f>'6_Drucken'!B10&amp;" "&amp;'6_Drucken'!C10:F10</f>
        <v>6.3 Seitenorientierung und Skalierung</v>
      </c>
      <c r="D63" s="665"/>
      <c r="E63" s="665"/>
      <c r="F63" s="343"/>
      <c r="G63" s="350">
        <f>'6_Drucken'!I10</f>
        <v>0</v>
      </c>
      <c r="H63" s="349"/>
      <c r="I63" s="349"/>
      <c r="J63" s="349"/>
    </row>
    <row r="64" spans="2:10">
      <c r="B64" s="348"/>
      <c r="C64" s="664" t="str">
        <f>'6_Drucken'!B11&amp;" "&amp;'6_Drucken'!C11:F11</f>
        <v>6.4 Seitenränder</v>
      </c>
      <c r="D64" s="665"/>
      <c r="E64" s="665"/>
      <c r="F64" s="343"/>
      <c r="G64" s="350">
        <f>'6_Drucken'!I11</f>
        <v>0</v>
      </c>
      <c r="H64" s="349"/>
      <c r="I64" s="349"/>
      <c r="J64" s="349"/>
    </row>
    <row r="65" spans="2:10">
      <c r="B65" s="348"/>
      <c r="C65" s="664" t="str">
        <f>'6_Drucken'!B12&amp;" "&amp;'6_Drucken'!C12:F12</f>
        <v>6.5 Kopf- und Fußzeilen (Standard)</v>
      </c>
      <c r="D65" s="665"/>
      <c r="E65" s="665"/>
      <c r="F65" s="343"/>
      <c r="G65" s="350">
        <f>'6_Drucken'!I12</f>
        <v>0</v>
      </c>
      <c r="H65" s="349"/>
      <c r="I65" s="349"/>
      <c r="J65" s="349"/>
    </row>
    <row r="66" spans="2:10">
      <c r="B66" s="348"/>
      <c r="C66" s="664" t="str">
        <f>'6_Drucken'!B13&amp;" "&amp;'6_Drucken'!C13:F13</f>
        <v>6.6 Kopf- und Fußzeilen (Benutzerdefiniert)</v>
      </c>
      <c r="D66" s="665"/>
      <c r="E66" s="665"/>
      <c r="F66" s="343"/>
      <c r="G66" s="350">
        <f>'6_Drucken'!I13</f>
        <v>0</v>
      </c>
      <c r="H66" s="349"/>
      <c r="I66" s="349"/>
      <c r="J66" s="349"/>
    </row>
    <row r="67" spans="2:10">
      <c r="B67" s="348"/>
      <c r="C67" s="664" t="str">
        <f>'6_Drucken'!B14&amp;" "&amp;'6_Drucken'!C14:F14</f>
        <v>6.7 Drucktitel: Wiederholungszeilen</v>
      </c>
      <c r="D67" s="665"/>
      <c r="E67" s="665"/>
      <c r="F67" s="343"/>
      <c r="G67" s="350">
        <f>'6_Drucken'!I14</f>
        <v>0</v>
      </c>
      <c r="H67" s="349"/>
      <c r="I67" s="349"/>
      <c r="J67" s="349"/>
    </row>
    <row r="68" spans="2:10">
      <c r="B68" s="348"/>
      <c r="C68" s="664" t="str">
        <f>'6_Drucken'!B15&amp;" "&amp;'6_Drucken'!C15:F15</f>
        <v>6.8 Drucktitel: Wiederholungsspalten</v>
      </c>
      <c r="D68" s="665"/>
      <c r="E68" s="665"/>
      <c r="F68" s="343"/>
      <c r="G68" s="350">
        <f>'6_Drucken'!I15</f>
        <v>0</v>
      </c>
      <c r="H68" s="349"/>
      <c r="I68" s="349"/>
      <c r="J68" s="349"/>
    </row>
    <row r="69" spans="2:10">
      <c r="B69" s="348"/>
      <c r="C69" s="664" t="str">
        <f>'6_Drucken'!B16&amp;" "&amp;'6_Drucken'!C16:F16</f>
        <v>6.9 Gitternetzlinien</v>
      </c>
      <c r="D69" s="665"/>
      <c r="E69" s="665"/>
      <c r="F69" s="343"/>
      <c r="G69" s="350">
        <f>'6_Drucken'!I16</f>
        <v>0</v>
      </c>
      <c r="H69" s="349"/>
      <c r="I69" s="349"/>
      <c r="J69" s="349"/>
    </row>
    <row r="70" spans="2:10">
      <c r="B70" s="348"/>
      <c r="C70" s="664" t="str">
        <f>'6_Drucken'!B17&amp;" "&amp;'6_Drucken'!C17:F17</f>
        <v>6.10 Zeilen- und Spaltenüberschriften</v>
      </c>
      <c r="D70" s="665"/>
      <c r="E70" s="665"/>
      <c r="F70" s="343"/>
      <c r="G70" s="350">
        <f>'6_Drucken'!I17</f>
        <v>0</v>
      </c>
      <c r="H70" s="349"/>
      <c r="I70" s="349"/>
      <c r="J70" s="349"/>
    </row>
    <row r="71" spans="2:10">
      <c r="B71" s="348"/>
      <c r="C71" s="348"/>
      <c r="D71" s="348"/>
      <c r="E71" s="348"/>
      <c r="F71" s="343"/>
      <c r="G71" s="343"/>
      <c r="H71" s="349"/>
      <c r="I71" s="349"/>
      <c r="J71" s="349"/>
    </row>
    <row r="72" spans="2:10">
      <c r="B72" s="351">
        <f t="shared" si="0"/>
        <v>0</v>
      </c>
      <c r="C72" s="670" t="str">
        <f>'7_Formeln2'!$B$2&amp;" "&amp;'7_Formeln2'!$B$4</f>
        <v>Lektion 7: Formeln und Funktionen (Fortsetz.)</v>
      </c>
      <c r="D72" s="670"/>
      <c r="E72" s="670"/>
      <c r="F72" s="352">
        <f>'7_Formeln2'!L_Themen_Alle</f>
        <v>10</v>
      </c>
      <c r="G72" s="352">
        <f>'7_Formeln2'!L_Themen_Bearbeitet</f>
        <v>0</v>
      </c>
      <c r="H72" s="667">
        <f>'7_Formeln2'!L_Fortschrittsbalken</f>
        <v>0</v>
      </c>
      <c r="I72" s="667"/>
      <c r="J72" s="667"/>
    </row>
    <row r="73" spans="2:10">
      <c r="B73" s="30"/>
      <c r="C73" s="668" t="str">
        <f>'7_Formeln2'!B8&amp;" "&amp;'7_Formeln2'!C8:F8</f>
        <v>7.1 Zählen von Elementen: =ANZAHL2()</v>
      </c>
      <c r="D73" s="668"/>
      <c r="E73" s="668"/>
      <c r="F73" s="343"/>
      <c r="G73" s="350">
        <f>'7_Formeln2'!I8</f>
        <v>0</v>
      </c>
      <c r="H73" s="349"/>
      <c r="I73" s="349"/>
      <c r="J73" s="349"/>
    </row>
    <row r="74" spans="2:10">
      <c r="B74" s="30"/>
      <c r="C74" s="664" t="str">
        <f>'7_Formeln2'!B9&amp;" "&amp;'7_Formeln2'!C9:F9</f>
        <v>7.2 Bedingte Summierung: =SUMMEWENN()</v>
      </c>
      <c r="D74" s="665"/>
      <c r="E74" s="665"/>
      <c r="F74" s="343"/>
      <c r="G74" s="350">
        <f>'7_Formeln2'!I9</f>
        <v>0</v>
      </c>
      <c r="H74" s="349"/>
      <c r="I74" s="349"/>
      <c r="J74" s="349"/>
    </row>
    <row r="75" spans="2:10">
      <c r="B75" s="30"/>
      <c r="C75" s="664" t="str">
        <f>'7_Formeln2'!B10&amp;" "&amp;'7_Formeln2'!C10:F10</f>
        <v>7.3 Bedingtes Zählen: =ZÄHLENWENN()</v>
      </c>
      <c r="D75" s="665"/>
      <c r="E75" s="665"/>
      <c r="F75" s="343"/>
      <c r="G75" s="350">
        <f>'7_Formeln2'!I10</f>
        <v>0</v>
      </c>
      <c r="H75" s="349"/>
      <c r="I75" s="349"/>
      <c r="J75" s="349"/>
    </row>
    <row r="76" spans="2:10">
      <c r="B76" s="30"/>
      <c r="C76" s="664" t="str">
        <f>'7_Formeln2'!B11&amp;" "&amp;'7_Formeln2'!C11:F11</f>
        <v>7.4 Datum und Zeit: =JETZT()</v>
      </c>
      <c r="D76" s="665"/>
      <c r="E76" s="665"/>
      <c r="F76" s="343"/>
      <c r="G76" s="350">
        <f>'7_Formeln2'!I11</f>
        <v>0</v>
      </c>
      <c r="H76" s="349"/>
      <c r="I76" s="349"/>
      <c r="J76" s="349"/>
    </row>
    <row r="77" spans="2:10">
      <c r="B77" s="30"/>
      <c r="C77" s="664" t="str">
        <f>'7_Formeln2'!B12&amp;" "&amp;'7_Formeln2'!C12:F12</f>
        <v>7.5 Textfunktionen: =LÄNGE()</v>
      </c>
      <c r="D77" s="665"/>
      <c r="E77" s="665"/>
      <c r="F77" s="343"/>
      <c r="G77" s="350">
        <f>'7_Formeln2'!I12</f>
        <v>0</v>
      </c>
      <c r="H77" s="349"/>
      <c r="I77" s="349"/>
      <c r="J77" s="349"/>
    </row>
    <row r="78" spans="2:10">
      <c r="B78" s="30"/>
      <c r="C78" s="664" t="str">
        <f>'7_Formeln2'!B13&amp;" "&amp;'7_Formeln2'!C13:F13</f>
        <v>7.6 Textfunktionen: =LINKS()</v>
      </c>
      <c r="D78" s="665"/>
      <c r="E78" s="665"/>
      <c r="F78" s="343"/>
      <c r="G78" s="350">
        <f>'7_Formeln2'!I13</f>
        <v>0</v>
      </c>
      <c r="H78" s="349"/>
      <c r="I78" s="349"/>
      <c r="J78" s="349"/>
    </row>
    <row r="79" spans="2:10">
      <c r="B79" s="30"/>
      <c r="C79" s="664" t="str">
        <f>'7_Formeln2'!B14&amp;" "&amp;'7_Formeln2'!C14:F14</f>
        <v>7.7 Textfunktionen: =RECHTS()</v>
      </c>
      <c r="D79" s="665"/>
      <c r="E79" s="665"/>
      <c r="F79" s="343"/>
      <c r="G79" s="350">
        <f>'7_Formeln2'!I14</f>
        <v>0</v>
      </c>
      <c r="H79" s="349"/>
      <c r="I79" s="349"/>
      <c r="J79" s="349"/>
    </row>
    <row r="80" spans="2:10">
      <c r="B80" s="30"/>
      <c r="C80" s="664" t="str">
        <f>'7_Formeln2'!B15&amp;" "&amp;'7_Formeln2'!C15:F15</f>
        <v>7.8 Textfunktionen: =TEIL()</v>
      </c>
      <c r="D80" s="665"/>
      <c r="E80" s="665"/>
      <c r="F80" s="343"/>
      <c r="G80" s="350">
        <f>'7_Formeln2'!I15</f>
        <v>0</v>
      </c>
      <c r="H80" s="349"/>
      <c r="I80" s="349"/>
      <c r="J80" s="349"/>
    </row>
    <row r="81" spans="2:10">
      <c r="B81" s="30"/>
      <c r="C81" s="664" t="str">
        <f>'7_Formeln2'!B16&amp;" "&amp;'7_Formeln2'!C16:F16</f>
        <v>7.9 Nachschlagen: =SVERWEIS()</v>
      </c>
      <c r="D81" s="665"/>
      <c r="E81" s="665"/>
      <c r="F81" s="343"/>
      <c r="G81" s="350">
        <f>'7_Formeln2'!I16</f>
        <v>0</v>
      </c>
      <c r="H81" s="349"/>
      <c r="I81" s="349"/>
      <c r="J81" s="349"/>
    </row>
    <row r="82" spans="2:10">
      <c r="B82" s="30"/>
      <c r="C82" s="664" t="str">
        <f>'7_Formeln2'!B17&amp;" "&amp;'7_Formeln2'!C17:F17</f>
        <v>7.10 Nachschlagen: =WVERWEIS()</v>
      </c>
      <c r="D82" s="665"/>
      <c r="E82" s="665"/>
      <c r="F82" s="343"/>
      <c r="G82" s="350">
        <f>'7_Formeln2'!I17</f>
        <v>0</v>
      </c>
      <c r="H82" s="349"/>
      <c r="I82" s="349"/>
      <c r="J82" s="349"/>
    </row>
    <row r="83" spans="2:10">
      <c r="B83" s="30"/>
      <c r="C83" s="348"/>
      <c r="D83" s="348"/>
      <c r="E83" s="348"/>
      <c r="F83" s="343"/>
      <c r="G83" s="343"/>
      <c r="H83" s="349"/>
      <c r="I83" s="349"/>
      <c r="J83" s="349"/>
    </row>
    <row r="84" spans="2:10">
      <c r="B84" s="351">
        <f t="shared" si="0"/>
        <v>0</v>
      </c>
      <c r="C84" s="670" t="str">
        <f>'8_Formatierung'!$B$2&amp;" "&amp;'8_Formatierung'!$B$4</f>
        <v>Lektion 8: Formatierung</v>
      </c>
      <c r="D84" s="670"/>
      <c r="E84" s="670"/>
      <c r="F84" s="352">
        <f>'8_Formatierung'!L_Themen_Alle</f>
        <v>10</v>
      </c>
      <c r="G84" s="352">
        <f>'8_Formatierung'!L_Themen_Bearbeitet</f>
        <v>0</v>
      </c>
      <c r="H84" s="667">
        <f>'8_Formatierung'!L_Fortschrittsbalken</f>
        <v>0</v>
      </c>
      <c r="I84" s="667"/>
      <c r="J84" s="667"/>
    </row>
    <row r="85" spans="2:10">
      <c r="B85" s="30"/>
      <c r="C85" s="668" t="str">
        <f>'8_Formatierung'!B8&amp;" "&amp;'8_Formatierung'!C8:F8</f>
        <v>8.1 Ausrichtung</v>
      </c>
      <c r="D85" s="668"/>
      <c r="E85" s="668"/>
      <c r="F85" s="343"/>
      <c r="G85" s="350">
        <f>'8_Formatierung'!I8</f>
        <v>0</v>
      </c>
      <c r="H85" s="349"/>
      <c r="I85" s="349"/>
      <c r="J85" s="349"/>
    </row>
    <row r="86" spans="2:10">
      <c r="B86" s="30"/>
      <c r="C86" s="664" t="str">
        <f>'8_Formatierung'!B9&amp;" "&amp;'8_Formatierung'!C9:F9</f>
        <v>8.2 Zellen verbinden</v>
      </c>
      <c r="D86" s="665"/>
      <c r="E86" s="665"/>
      <c r="F86" s="343"/>
      <c r="G86" s="350">
        <f>'8_Formatierung'!I9</f>
        <v>0</v>
      </c>
      <c r="H86" s="349"/>
      <c r="I86" s="349"/>
      <c r="J86" s="349"/>
    </row>
    <row r="87" spans="2:10">
      <c r="B87" s="30"/>
      <c r="C87" s="664" t="str">
        <f>'8_Formatierung'!B10&amp;" "&amp;'8_Formatierung'!C10:F10</f>
        <v>8.3 Schriften</v>
      </c>
      <c r="D87" s="665"/>
      <c r="E87" s="665"/>
      <c r="F87" s="343"/>
      <c r="G87" s="350">
        <f>'8_Formatierung'!I10</f>
        <v>0</v>
      </c>
      <c r="H87" s="349"/>
      <c r="I87" s="349"/>
      <c r="J87" s="349"/>
    </row>
    <row r="88" spans="2:10">
      <c r="B88" s="30"/>
      <c r="C88" s="664" t="str">
        <f>'8_Formatierung'!B11&amp;" "&amp;'8_Formatierung'!C11:F11</f>
        <v>8.4 Rahmen</v>
      </c>
      <c r="D88" s="665"/>
      <c r="E88" s="665"/>
      <c r="F88" s="343"/>
      <c r="G88" s="350">
        <f>'8_Formatierung'!I11</f>
        <v>0</v>
      </c>
      <c r="H88" s="349"/>
      <c r="I88" s="349"/>
      <c r="J88" s="349"/>
    </row>
    <row r="89" spans="2:10">
      <c r="B89" s="30"/>
      <c r="C89" s="664" t="str">
        <f>'8_Formatierung'!B12&amp;" "&amp;'8_Formatierung'!C12:F12</f>
        <v>8.5 Ausfüllen</v>
      </c>
      <c r="D89" s="665"/>
      <c r="E89" s="665"/>
      <c r="F89" s="343"/>
      <c r="G89" s="350">
        <f>'8_Formatierung'!I12</f>
        <v>0</v>
      </c>
      <c r="H89" s="349"/>
      <c r="I89" s="349"/>
      <c r="J89" s="349"/>
    </row>
    <row r="90" spans="2:10">
      <c r="B90" s="30"/>
      <c r="C90" s="664" t="str">
        <f>'8_Formatierung'!B13&amp;" "&amp;'8_Formatierung'!C13:F13</f>
        <v>8.6 Zellschutz</v>
      </c>
      <c r="D90" s="665"/>
      <c r="E90" s="665"/>
      <c r="F90" s="343"/>
      <c r="G90" s="350">
        <f>'8_Formatierung'!I13</f>
        <v>0</v>
      </c>
      <c r="H90" s="349"/>
      <c r="I90" s="349"/>
      <c r="J90" s="349"/>
    </row>
    <row r="91" spans="2:10">
      <c r="B91" s="30"/>
      <c r="C91" s="664" t="str">
        <f>'8_Formatierung'!B14&amp;" "&amp;'8_Formatierung'!C14:F14</f>
        <v>8.7 Notizen</v>
      </c>
      <c r="D91" s="665"/>
      <c r="E91" s="665"/>
      <c r="F91" s="343"/>
      <c r="G91" s="350">
        <f>'8_Formatierung'!I14</f>
        <v>0</v>
      </c>
      <c r="H91" s="349"/>
      <c r="I91" s="349"/>
      <c r="J91" s="349"/>
    </row>
    <row r="92" spans="2:10">
      <c r="B92" s="30"/>
      <c r="C92" s="664" t="str">
        <f>'8_Formatierung'!B15&amp;" "&amp;'8_Formatierung'!C15:F15</f>
        <v>8.8 Zeilenhöhe</v>
      </c>
      <c r="D92" s="665"/>
      <c r="E92" s="665"/>
      <c r="F92" s="343"/>
      <c r="G92" s="350">
        <f>'8_Formatierung'!I15</f>
        <v>0</v>
      </c>
      <c r="H92" s="349"/>
      <c r="I92" s="349"/>
      <c r="J92" s="349"/>
    </row>
    <row r="93" spans="2:10">
      <c r="B93" s="30"/>
      <c r="C93" s="664" t="str">
        <f>'8_Formatierung'!B16&amp;" "&amp;'8_Formatierung'!C16:F16</f>
        <v>8.9 Spaltenbreite</v>
      </c>
      <c r="D93" s="665"/>
      <c r="E93" s="665"/>
      <c r="F93" s="343"/>
      <c r="G93" s="350">
        <f>'8_Formatierung'!I16</f>
        <v>0</v>
      </c>
      <c r="H93" s="349"/>
      <c r="I93" s="349"/>
      <c r="J93" s="349"/>
    </row>
    <row r="94" spans="2:10">
      <c r="B94" s="30"/>
      <c r="C94" s="664" t="str">
        <f>'8_Formatierung'!B17&amp;" "&amp;'8_Formatierung'!C17:F17</f>
        <v>8.10 Registerfarbe</v>
      </c>
      <c r="D94" s="665"/>
      <c r="E94" s="665"/>
      <c r="F94" s="343"/>
      <c r="G94" s="350">
        <f>'8_Formatierung'!I17</f>
        <v>0</v>
      </c>
      <c r="H94" s="349"/>
      <c r="I94" s="349"/>
      <c r="J94" s="349"/>
    </row>
    <row r="95" spans="2:10">
      <c r="B95" s="30"/>
      <c r="C95" s="348"/>
      <c r="D95" s="348"/>
      <c r="E95" s="348"/>
      <c r="F95" s="343"/>
      <c r="G95" s="343"/>
      <c r="H95" s="349"/>
      <c r="I95" s="349"/>
      <c r="J95" s="349"/>
    </row>
    <row r="96" spans="2:10">
      <c r="B96" s="351">
        <f t="shared" si="0"/>
        <v>0</v>
      </c>
      <c r="C96" s="670" t="str">
        <f>'9_Tabellen'!$B$2&amp;" "&amp;'9_Tabellen'!$B$4</f>
        <v>Lektion 9: Arbeiten mit Tabellen</v>
      </c>
      <c r="D96" s="670"/>
      <c r="E96" s="670"/>
      <c r="F96" s="352">
        <f>'9_Tabellen'!L_Themen_Alle</f>
        <v>10</v>
      </c>
      <c r="G96" s="352">
        <f>'9_Tabellen'!L_Themen_Bearbeitet</f>
        <v>0</v>
      </c>
      <c r="H96" s="667">
        <f>'9_Tabellen'!L_Fortschrittsbalken</f>
        <v>0</v>
      </c>
      <c r="I96" s="667"/>
      <c r="J96" s="667"/>
    </row>
    <row r="97" spans="2:10">
      <c r="B97" s="30"/>
      <c r="C97" s="668" t="str">
        <f>'9_Tabellen'!B8&amp;" "&amp;'9_Tabellen'!C8:F8</f>
        <v>9.1 Zellen einfügen</v>
      </c>
      <c r="D97" s="668"/>
      <c r="E97" s="668"/>
      <c r="F97" s="343"/>
      <c r="G97" s="350">
        <f>'9_Tabellen'!I8</f>
        <v>0</v>
      </c>
      <c r="H97" s="349"/>
      <c r="I97" s="349"/>
      <c r="J97" s="349"/>
    </row>
    <row r="98" spans="2:10">
      <c r="B98" s="30"/>
      <c r="C98" s="664" t="str">
        <f>'9_Tabellen'!B9&amp;" "&amp;'9_Tabellen'!C9:F9</f>
        <v>9.2 Zellen löschen</v>
      </c>
      <c r="D98" s="665"/>
      <c r="E98" s="665"/>
      <c r="F98" s="343"/>
      <c r="G98" s="350">
        <f>'9_Tabellen'!I9</f>
        <v>0</v>
      </c>
      <c r="H98" s="349"/>
      <c r="I98" s="349"/>
      <c r="J98" s="349"/>
    </row>
    <row r="99" spans="2:10">
      <c r="B99" s="30"/>
      <c r="C99" s="664" t="str">
        <f>'9_Tabellen'!B10&amp;" "&amp;'9_Tabellen'!C10:F10</f>
        <v>9.3 Sortieren</v>
      </c>
      <c r="D99" s="665"/>
      <c r="E99" s="665"/>
      <c r="F99" s="343"/>
      <c r="G99" s="350">
        <f>'9_Tabellen'!I10</f>
        <v>0</v>
      </c>
      <c r="H99" s="349"/>
      <c r="I99" s="349"/>
      <c r="J99" s="349"/>
    </row>
    <row r="100" spans="2:10">
      <c r="B100" s="30"/>
      <c r="C100" s="664" t="str">
        <f>'9_Tabellen'!B11&amp;" "&amp;'9_Tabellen'!C11:F11</f>
        <v>9.4 Filtern</v>
      </c>
      <c r="D100" s="665"/>
      <c r="E100" s="665"/>
      <c r="F100" s="343"/>
      <c r="G100" s="350">
        <f>'9_Tabellen'!I11</f>
        <v>0</v>
      </c>
      <c r="H100" s="349"/>
      <c r="I100" s="349"/>
      <c r="J100" s="349"/>
    </row>
    <row r="101" spans="2:10">
      <c r="B101" s="30"/>
      <c r="C101" s="664" t="str">
        <f>'9_Tabellen'!B12&amp;" "&amp;'9_Tabellen'!C12:F12</f>
        <v>9.5 Textfilter</v>
      </c>
      <c r="D101" s="665"/>
      <c r="E101" s="665"/>
      <c r="F101" s="343"/>
      <c r="G101" s="350">
        <f>'9_Tabellen'!I12</f>
        <v>0</v>
      </c>
      <c r="H101" s="349"/>
      <c r="I101" s="349"/>
      <c r="J101" s="349"/>
    </row>
    <row r="102" spans="2:10">
      <c r="B102" s="30"/>
      <c r="C102" s="664" t="str">
        <f>'9_Tabellen'!B13&amp;" "&amp;'9_Tabellen'!C13:F13</f>
        <v>9.6 Platzhalterzeichen</v>
      </c>
      <c r="D102" s="665"/>
      <c r="E102" s="665"/>
      <c r="F102" s="343"/>
      <c r="G102" s="350">
        <f>'9_Tabellen'!I13</f>
        <v>0</v>
      </c>
      <c r="H102" s="349"/>
      <c r="I102" s="349"/>
      <c r="J102" s="349"/>
    </row>
    <row r="103" spans="2:10">
      <c r="B103" s="30"/>
      <c r="C103" s="664" t="str">
        <f>'9_Tabellen'!B14&amp;" "&amp;'9_Tabellen'!C14:F14</f>
        <v>9.7 Zahlenfilter</v>
      </c>
      <c r="D103" s="665"/>
      <c r="E103" s="665"/>
      <c r="F103" s="343"/>
      <c r="G103" s="350">
        <f>'9_Tabellen'!I14</f>
        <v>0</v>
      </c>
      <c r="H103" s="349"/>
      <c r="I103" s="349"/>
      <c r="J103" s="349"/>
    </row>
    <row r="104" spans="2:10">
      <c r="B104" s="30"/>
      <c r="C104" s="664" t="str">
        <f>'9_Tabellen'!B15&amp;" "&amp;'9_Tabellen'!C15:F15</f>
        <v>9.8 Spezialfilter</v>
      </c>
      <c r="D104" s="665"/>
      <c r="E104" s="665"/>
      <c r="F104" s="343"/>
      <c r="G104" s="350">
        <f>'9_Tabellen'!I15</f>
        <v>0</v>
      </c>
      <c r="H104" s="349"/>
      <c r="I104" s="349"/>
      <c r="J104" s="349"/>
    </row>
    <row r="105" spans="2:10">
      <c r="B105" s="30"/>
      <c r="C105" s="664" t="str">
        <f>'9_Tabellen'!B16&amp;" "&amp;'9_Tabellen'!C16:F16</f>
        <v>9.9 Als Tabelle formatieren (Teil 1)</v>
      </c>
      <c r="D105" s="665"/>
      <c r="E105" s="665"/>
      <c r="F105" s="343"/>
      <c r="G105" s="350">
        <f>'9_Tabellen'!I16</f>
        <v>0</v>
      </c>
      <c r="H105" s="349"/>
      <c r="I105" s="349"/>
      <c r="J105" s="349"/>
    </row>
    <row r="106" spans="2:10">
      <c r="B106" s="30"/>
      <c r="C106" s="664" t="str">
        <f>'9_Tabellen'!B17&amp;" "&amp;'9_Tabellen'!C17:F17</f>
        <v>9.10 Als Tabelle formatieren (Teil 2)</v>
      </c>
      <c r="D106" s="665"/>
      <c r="E106" s="665"/>
      <c r="F106" s="343"/>
      <c r="G106" s="350">
        <f>'9_Tabellen'!I17</f>
        <v>0</v>
      </c>
      <c r="H106" s="349"/>
      <c r="I106" s="349"/>
      <c r="J106" s="349"/>
    </row>
    <row r="107" spans="2:10">
      <c r="B107" s="30"/>
      <c r="C107" s="348"/>
      <c r="D107" s="348"/>
      <c r="E107" s="348"/>
      <c r="F107" s="343"/>
      <c r="G107" s="343"/>
      <c r="H107" s="349"/>
      <c r="I107" s="349"/>
      <c r="J107" s="349"/>
    </row>
    <row r="108" spans="2:10">
      <c r="B108" s="351">
        <f t="shared" si="0"/>
        <v>0</v>
      </c>
      <c r="C108" s="670" t="str">
        <f>'10_Diagramme'!$B$2&amp;" "&amp;'10_Diagramme'!$B$4</f>
        <v>Lektion 10: Diagramme</v>
      </c>
      <c r="D108" s="670"/>
      <c r="E108" s="670"/>
      <c r="F108" s="352">
        <f>'10_Diagramme'!L_Themen_Alle</f>
        <v>10</v>
      </c>
      <c r="G108" s="352">
        <f>'10_Diagramme'!L_Themen_Bearbeitet</f>
        <v>0</v>
      </c>
      <c r="H108" s="667">
        <f>'10_Diagramme'!L_Fortschrittsbalken</f>
        <v>0</v>
      </c>
      <c r="I108" s="667"/>
      <c r="J108" s="667"/>
    </row>
    <row r="109" spans="2:10">
      <c r="B109" s="348"/>
      <c r="C109" s="668" t="str">
        <f>'10_Diagramme'!B8&amp;" "&amp;'10_Diagramme'!C8:F8</f>
        <v>10.1 Diagramme - Grundlagen</v>
      </c>
      <c r="D109" s="668"/>
      <c r="E109" s="668"/>
      <c r="F109" s="343"/>
      <c r="G109" s="350">
        <f>'10_Diagramme'!I8</f>
        <v>0</v>
      </c>
      <c r="H109" s="349"/>
      <c r="I109" s="349"/>
      <c r="J109" s="349"/>
    </row>
    <row r="110" spans="2:10">
      <c r="B110" s="348"/>
      <c r="C110" s="664" t="str">
        <f>'10_Diagramme'!B9&amp;" "&amp;'10_Diagramme'!C9:F9</f>
        <v>10.2 Diagrammtyp ändern</v>
      </c>
      <c r="D110" s="665"/>
      <c r="E110" s="665"/>
      <c r="F110" s="343"/>
      <c r="G110" s="350">
        <f>'10_Diagramme'!I9</f>
        <v>0</v>
      </c>
      <c r="H110" s="349"/>
      <c r="I110" s="349"/>
      <c r="J110" s="349"/>
    </row>
    <row r="111" spans="2:10">
      <c r="B111" s="348"/>
      <c r="C111" s="664" t="str">
        <f>'10_Diagramme'!B10&amp;" "&amp;'10_Diagramme'!C10:F10</f>
        <v>10.3 Diagrammtitel anpassen</v>
      </c>
      <c r="D111" s="665"/>
      <c r="E111" s="665"/>
      <c r="F111" s="343"/>
      <c r="G111" s="350">
        <f>'10_Diagramme'!I10</f>
        <v>0</v>
      </c>
      <c r="H111" s="349"/>
      <c r="I111" s="349"/>
      <c r="J111" s="349"/>
    </row>
    <row r="112" spans="2:10">
      <c r="B112" s="348"/>
      <c r="C112" s="664" t="str">
        <f>'10_Diagramme'!B11&amp;" "&amp;'10_Diagramme'!C11:F11</f>
        <v>10.4 Achsen und Achsentitel</v>
      </c>
      <c r="D112" s="665"/>
      <c r="E112" s="665"/>
      <c r="F112" s="343"/>
      <c r="G112" s="350">
        <f>'10_Diagramme'!I11</f>
        <v>0</v>
      </c>
      <c r="H112" s="349"/>
      <c r="I112" s="349"/>
      <c r="J112" s="349"/>
    </row>
    <row r="113" spans="2:10">
      <c r="B113" s="348"/>
      <c r="C113" s="664" t="str">
        <f>'10_Diagramme'!B12&amp;" "&amp;'10_Diagramme'!C12:F12</f>
        <v>10.5 Datenbeschriftung</v>
      </c>
      <c r="D113" s="665"/>
      <c r="E113" s="665"/>
      <c r="F113" s="343"/>
      <c r="G113" s="350">
        <f>'10_Diagramme'!I12</f>
        <v>0</v>
      </c>
      <c r="H113" s="349"/>
      <c r="I113" s="349"/>
      <c r="J113" s="349"/>
    </row>
    <row r="114" spans="2:10">
      <c r="B114" s="348"/>
      <c r="C114" s="664" t="str">
        <f>'10_Diagramme'!B13&amp;" "&amp;'10_Diagramme'!C13:F13</f>
        <v>10.6 Datentabelle</v>
      </c>
      <c r="D114" s="665"/>
      <c r="E114" s="665"/>
      <c r="F114" s="343"/>
      <c r="G114" s="350">
        <f>'10_Diagramme'!I13</f>
        <v>0</v>
      </c>
      <c r="H114" s="349"/>
      <c r="I114" s="349"/>
      <c r="J114" s="349"/>
    </row>
    <row r="115" spans="2:10">
      <c r="B115" s="348"/>
      <c r="C115" s="664" t="str">
        <f>'10_Diagramme'!B14&amp;" "&amp;'10_Diagramme'!C14:F14</f>
        <v>10.7 Gitternetzlinien</v>
      </c>
      <c r="D115" s="665"/>
      <c r="E115" s="665"/>
      <c r="F115" s="343"/>
      <c r="G115" s="350">
        <f>'10_Diagramme'!I14</f>
        <v>0</v>
      </c>
      <c r="H115" s="349"/>
      <c r="I115" s="349"/>
      <c r="J115" s="349"/>
    </row>
    <row r="116" spans="2:10">
      <c r="B116" s="348"/>
      <c r="C116" s="664" t="str">
        <f>'10_Diagramme'!B15&amp;" "&amp;'10_Diagramme'!C15:F15</f>
        <v>10.8 Legende</v>
      </c>
      <c r="D116" s="665"/>
      <c r="E116" s="665"/>
      <c r="F116" s="343"/>
      <c r="G116" s="350">
        <f>'10_Diagramme'!I15</f>
        <v>0</v>
      </c>
      <c r="H116" s="349"/>
      <c r="I116" s="349"/>
      <c r="J116" s="349"/>
    </row>
    <row r="117" spans="2:10">
      <c r="B117" s="348"/>
      <c r="C117" s="664" t="str">
        <f>'10_Diagramme'!B16&amp;" "&amp;'10_Diagramme'!C16:F16</f>
        <v>10.9 Datenquelle ändern</v>
      </c>
      <c r="D117" s="665"/>
      <c r="E117" s="665"/>
      <c r="F117" s="343"/>
      <c r="G117" s="350">
        <f>'10_Diagramme'!I16</f>
        <v>0</v>
      </c>
      <c r="H117" s="349"/>
      <c r="I117" s="349"/>
      <c r="J117" s="349"/>
    </row>
    <row r="118" spans="2:10">
      <c r="B118" s="348"/>
      <c r="C118" s="664" t="str">
        <f>'10_Diagramme'!B17&amp;" "&amp;'10_Diagramme'!C17:F17</f>
        <v>10.10 Diagramm verschieben</v>
      </c>
      <c r="D118" s="665"/>
      <c r="E118" s="665"/>
      <c r="F118" s="343"/>
      <c r="G118" s="350">
        <f>'10_Diagramme'!I17</f>
        <v>0</v>
      </c>
      <c r="H118" s="349"/>
      <c r="I118" s="349"/>
      <c r="J118" s="349"/>
    </row>
    <row r="119" spans="2:10">
      <c r="B119" s="664"/>
      <c r="C119" s="664"/>
      <c r="D119" s="664"/>
      <c r="F119" s="343"/>
      <c r="G119" s="349"/>
      <c r="H119" s="349"/>
      <c r="I119" s="349"/>
      <c r="J119" s="349"/>
    </row>
    <row r="120" spans="2:10">
      <c r="B120" s="353"/>
      <c r="C120" s="353"/>
      <c r="D120" s="353"/>
      <c r="E120" s="354" t="s">
        <v>45</v>
      </c>
      <c r="F120" s="355">
        <f>F5+F12+F24+F36+F48+F60+F72+F84+F96+F108</f>
        <v>95</v>
      </c>
      <c r="G120" s="355">
        <f>G5+G12+G24+G36+G48+G60+G72+G84+G96+G108</f>
        <v>0</v>
      </c>
      <c r="H120" s="353"/>
      <c r="I120" s="353"/>
      <c r="J120" s="353"/>
    </row>
    <row r="121" spans="2:10">
      <c r="E121" s="4"/>
      <c r="F121" s="5"/>
    </row>
    <row r="122" spans="2:10">
      <c r="B122" s="57" t="s">
        <v>46</v>
      </c>
      <c r="E122" s="4"/>
      <c r="F122" s="5"/>
    </row>
    <row r="123" spans="2:10">
      <c r="B123" s="5">
        <v>0</v>
      </c>
      <c r="C123" t="s">
        <v>47</v>
      </c>
      <c r="E123" s="4"/>
      <c r="F123" s="5"/>
    </row>
    <row r="124" spans="2:10">
      <c r="B124" s="5">
        <v>1</v>
      </c>
      <c r="C124" t="s">
        <v>48</v>
      </c>
      <c r="E124" s="4"/>
      <c r="F124" s="5"/>
    </row>
    <row r="125" spans="2:10">
      <c r="B125" s="5">
        <v>2</v>
      </c>
      <c r="C125" t="s">
        <v>49</v>
      </c>
      <c r="E125" s="4"/>
      <c r="F125" s="5"/>
    </row>
    <row r="126" spans="2:10">
      <c r="E126" s="4"/>
      <c r="F126" s="5"/>
    </row>
    <row r="127" spans="2:10">
      <c r="E127" s="4"/>
      <c r="F127" s="5"/>
    </row>
    <row r="128" spans="2:10">
      <c r="E128" s="4"/>
      <c r="F128" s="5"/>
    </row>
    <row r="129" spans="1:12">
      <c r="E129" s="4"/>
      <c r="F129" s="5"/>
    </row>
    <row r="130" spans="1:12">
      <c r="E130" s="4"/>
      <c r="F130" s="5"/>
    </row>
    <row r="131" spans="1:12">
      <c r="E131" s="4"/>
      <c r="F131" s="5"/>
    </row>
    <row r="132" spans="1:12">
      <c r="A132" s="15"/>
      <c r="B132" s="15"/>
      <c r="C132" s="15"/>
      <c r="D132" s="15"/>
      <c r="E132" s="15"/>
      <c r="F132" s="15"/>
      <c r="G132" s="15"/>
      <c r="H132" s="15"/>
      <c r="I132" s="15"/>
      <c r="J132" s="15"/>
      <c r="K132" s="15"/>
      <c r="L132" s="15"/>
    </row>
    <row r="133" spans="1:12">
      <c r="A133" s="15"/>
      <c r="B133" s="15"/>
      <c r="C133" s="15"/>
      <c r="D133" s="15"/>
      <c r="E133" s="15"/>
      <c r="F133" s="15"/>
      <c r="G133" s="15"/>
      <c r="H133" s="15"/>
      <c r="I133" s="15"/>
      <c r="J133" s="15"/>
      <c r="K133" s="15"/>
      <c r="L133" s="15"/>
    </row>
    <row r="134" spans="1:12">
      <c r="A134" s="24"/>
      <c r="B134" s="661" t="s">
        <v>36</v>
      </c>
      <c r="C134" s="661"/>
      <c r="D134" s="661"/>
      <c r="E134" s="661"/>
      <c r="F134" s="661"/>
      <c r="G134" s="661"/>
      <c r="H134" s="661"/>
      <c r="I134" s="661"/>
      <c r="J134" s="661"/>
      <c r="K134" s="661"/>
      <c r="L134" s="25"/>
    </row>
    <row r="135" spans="1:12">
      <c r="A135" s="24"/>
      <c r="B135" s="661"/>
      <c r="C135" s="661"/>
      <c r="D135" s="661"/>
      <c r="E135" s="661"/>
      <c r="F135" s="661"/>
      <c r="G135" s="661"/>
      <c r="H135" s="661"/>
      <c r="I135" s="661"/>
      <c r="J135" s="661"/>
      <c r="K135" s="661"/>
      <c r="L135" s="25"/>
    </row>
    <row r="136" spans="1:12">
      <c r="A136" s="26"/>
      <c r="B136" s="661"/>
      <c r="C136" s="661"/>
      <c r="D136" s="661"/>
      <c r="E136" s="661"/>
      <c r="F136" s="661"/>
      <c r="G136" s="661"/>
      <c r="H136" s="661"/>
      <c r="I136" s="661"/>
      <c r="J136" s="661"/>
      <c r="K136" s="661"/>
      <c r="L136" s="27"/>
    </row>
    <row r="137" spans="1:12">
      <c r="A137" s="21"/>
      <c r="B137" s="21"/>
      <c r="C137" s="21"/>
      <c r="D137" s="21"/>
      <c r="E137" s="21"/>
      <c r="F137" s="21"/>
      <c r="G137" s="21"/>
      <c r="H137" s="21"/>
      <c r="I137" s="21"/>
      <c r="J137" s="21"/>
      <c r="K137" s="21"/>
      <c r="L137" s="21"/>
    </row>
    <row r="138" spans="1:12">
      <c r="A138" s="21"/>
      <c r="B138" s="23" t="str">
        <f ca="1">"© "&amp;YEAR(TODAY())&amp;" Martin Weiß"</f>
        <v>© 2025 Martin Weiß</v>
      </c>
      <c r="C138" s="21"/>
      <c r="D138" s="21"/>
      <c r="E138" s="21"/>
      <c r="F138" s="21"/>
      <c r="G138" s="21"/>
      <c r="H138" s="21"/>
      <c r="I138" s="21"/>
      <c r="J138" s="21"/>
      <c r="K138" s="21"/>
      <c r="L138" s="21"/>
    </row>
    <row r="139" spans="1:12">
      <c r="A139" s="21"/>
      <c r="B139" s="23" t="s">
        <v>37</v>
      </c>
      <c r="C139" s="21"/>
      <c r="D139" s="21"/>
      <c r="E139" s="21"/>
      <c r="F139" s="21"/>
      <c r="G139" s="21"/>
      <c r="H139" s="21"/>
      <c r="I139" s="21"/>
      <c r="J139" s="21"/>
      <c r="K139" s="21"/>
      <c r="L139" s="21"/>
    </row>
    <row r="140" spans="1:12">
      <c r="A140" s="21"/>
      <c r="B140" s="23" t="s">
        <v>38</v>
      </c>
      <c r="C140" s="21"/>
      <c r="D140" s="21"/>
      <c r="E140" s="21"/>
      <c r="F140" s="21"/>
      <c r="G140" s="21"/>
      <c r="H140" s="21"/>
      <c r="I140" s="21"/>
      <c r="J140" s="21"/>
      <c r="K140" s="21"/>
      <c r="L140" s="21"/>
    </row>
    <row r="141" spans="1:12">
      <c r="A141" s="21"/>
      <c r="B141" s="21"/>
      <c r="C141" s="21"/>
      <c r="D141" s="21"/>
      <c r="E141" s="21"/>
      <c r="F141" s="21"/>
      <c r="G141" s="21"/>
      <c r="H141" s="21"/>
      <c r="I141" s="21"/>
      <c r="J141" s="21"/>
      <c r="K141" s="21"/>
      <c r="L141" s="21" t="str">
        <f>Start!L159</f>
        <v>v1</v>
      </c>
    </row>
  </sheetData>
  <sheetProtection sheet="1" objects="1" scenarios="1"/>
  <mergeCells count="118">
    <mergeCell ref="C117:E117"/>
    <mergeCell ref="C118:E118"/>
    <mergeCell ref="B119:D119"/>
    <mergeCell ref="B134:K136"/>
    <mergeCell ref="C111:E111"/>
    <mergeCell ref="C112:E112"/>
    <mergeCell ref="C113:E113"/>
    <mergeCell ref="C114:E114"/>
    <mergeCell ref="C115:E115"/>
    <mergeCell ref="C116:E116"/>
    <mergeCell ref="C105:E105"/>
    <mergeCell ref="C106:E106"/>
    <mergeCell ref="C108:E108"/>
    <mergeCell ref="H108:J108"/>
    <mergeCell ref="C109:E109"/>
    <mergeCell ref="C110:E110"/>
    <mergeCell ref="C99:E99"/>
    <mergeCell ref="C100:E100"/>
    <mergeCell ref="C101:E101"/>
    <mergeCell ref="C102:E102"/>
    <mergeCell ref="C103:E103"/>
    <mergeCell ref="C104:E104"/>
    <mergeCell ref="C93:E93"/>
    <mergeCell ref="C94:E94"/>
    <mergeCell ref="C96:E96"/>
    <mergeCell ref="H96:J96"/>
    <mergeCell ref="C97:E97"/>
    <mergeCell ref="C98:E98"/>
    <mergeCell ref="C87:E87"/>
    <mergeCell ref="C88:E88"/>
    <mergeCell ref="C89:E89"/>
    <mergeCell ref="C90:E90"/>
    <mergeCell ref="C91:E91"/>
    <mergeCell ref="C92:E92"/>
    <mergeCell ref="C81:E81"/>
    <mergeCell ref="C82:E82"/>
    <mergeCell ref="C84:E84"/>
    <mergeCell ref="H84:J84"/>
    <mergeCell ref="C85:E85"/>
    <mergeCell ref="C86:E86"/>
    <mergeCell ref="C75:E75"/>
    <mergeCell ref="C76:E76"/>
    <mergeCell ref="C77:E77"/>
    <mergeCell ref="C78:E78"/>
    <mergeCell ref="C79:E79"/>
    <mergeCell ref="C80:E80"/>
    <mergeCell ref="C69:E69"/>
    <mergeCell ref="C70:E70"/>
    <mergeCell ref="C72:E72"/>
    <mergeCell ref="H72:J72"/>
    <mergeCell ref="C73:E73"/>
    <mergeCell ref="C74:E74"/>
    <mergeCell ref="C63:E63"/>
    <mergeCell ref="C64:E64"/>
    <mergeCell ref="C65:E65"/>
    <mergeCell ref="C66:E66"/>
    <mergeCell ref="C67:E67"/>
    <mergeCell ref="C68:E68"/>
    <mergeCell ref="C57:E57"/>
    <mergeCell ref="C58:E58"/>
    <mergeCell ref="C60:E60"/>
    <mergeCell ref="H60:J60"/>
    <mergeCell ref="C61:E61"/>
    <mergeCell ref="C62:E62"/>
    <mergeCell ref="C51:E51"/>
    <mergeCell ref="C52:E52"/>
    <mergeCell ref="C53:E53"/>
    <mergeCell ref="C54:E54"/>
    <mergeCell ref="C55:E55"/>
    <mergeCell ref="C56:E56"/>
    <mergeCell ref="C45:E45"/>
    <mergeCell ref="C46:E46"/>
    <mergeCell ref="C48:E48"/>
    <mergeCell ref="H48:J48"/>
    <mergeCell ref="C49:E49"/>
    <mergeCell ref="C50:E50"/>
    <mergeCell ref="C39:E39"/>
    <mergeCell ref="C40:E40"/>
    <mergeCell ref="C41:E41"/>
    <mergeCell ref="C42:E42"/>
    <mergeCell ref="C43:E43"/>
    <mergeCell ref="C44:E44"/>
    <mergeCell ref="C33:E33"/>
    <mergeCell ref="C34:E34"/>
    <mergeCell ref="C36:E36"/>
    <mergeCell ref="H36:J36"/>
    <mergeCell ref="C37:E37"/>
    <mergeCell ref="C38:E38"/>
    <mergeCell ref="C27:E27"/>
    <mergeCell ref="C28:E28"/>
    <mergeCell ref="C29:E29"/>
    <mergeCell ref="C30:E30"/>
    <mergeCell ref="C31:E31"/>
    <mergeCell ref="C32:E32"/>
    <mergeCell ref="C21:E21"/>
    <mergeCell ref="C22:E22"/>
    <mergeCell ref="C24:E24"/>
    <mergeCell ref="H24:J24"/>
    <mergeCell ref="C25:E25"/>
    <mergeCell ref="C26:E26"/>
    <mergeCell ref="C15:E15"/>
    <mergeCell ref="C16:E16"/>
    <mergeCell ref="C17:E17"/>
    <mergeCell ref="C18:E18"/>
    <mergeCell ref="C19:E19"/>
    <mergeCell ref="C20:E20"/>
    <mergeCell ref="C9:E9"/>
    <mergeCell ref="C10:E10"/>
    <mergeCell ref="C12:E12"/>
    <mergeCell ref="H12:J12"/>
    <mergeCell ref="C13:E13"/>
    <mergeCell ref="C14:E14"/>
    <mergeCell ref="G2:J2"/>
    <mergeCell ref="C5:E5"/>
    <mergeCell ref="H5:J5"/>
    <mergeCell ref="C6:E6"/>
    <mergeCell ref="C7:E7"/>
    <mergeCell ref="C8:E8"/>
  </mergeCells>
  <conditionalFormatting sqref="B9">
    <cfRule type="iconSet" priority="6">
      <iconSet showValue="0">
        <cfvo type="percent" val="0"/>
        <cfvo type="num" val="1"/>
        <cfvo type="num" val="2"/>
      </iconSet>
    </cfRule>
  </conditionalFormatting>
  <conditionalFormatting sqref="B123:B125 B5:B8 B10:B118">
    <cfRule type="iconSet" priority="23">
      <iconSet showValue="0">
        <cfvo type="percent" val="0"/>
        <cfvo type="num" val="1"/>
        <cfvo type="num" val="2"/>
      </iconSet>
    </cfRule>
  </conditionalFormatting>
  <conditionalFormatting sqref="F11:G11">
    <cfRule type="dataBar" priority="4">
      <dataBar>
        <cfvo type="num" val="0"/>
        <cfvo type="num" val="1"/>
        <color rgb="FF007373"/>
      </dataBar>
    </cfRule>
  </conditionalFormatting>
  <conditionalFormatting sqref="G6">
    <cfRule type="iconSet" priority="18">
      <iconSet iconSet="3Symbols2" showValue="0">
        <cfvo type="percent" val="0"/>
        <cfvo type="num" val="0" gte="0"/>
        <cfvo type="num" val="1"/>
      </iconSet>
    </cfRule>
  </conditionalFormatting>
  <conditionalFormatting sqref="G7:G8 G10">
    <cfRule type="iconSet" priority="17">
      <iconSet iconSet="3Symbols2" showValue="0">
        <cfvo type="percent" val="0"/>
        <cfvo type="num" val="0" gte="0"/>
        <cfvo type="num" val="1"/>
      </iconSet>
    </cfRule>
  </conditionalFormatting>
  <conditionalFormatting sqref="G9">
    <cfRule type="iconSet" priority="5">
      <iconSet iconSet="3Symbols2" showValue="0">
        <cfvo type="percent" val="0"/>
        <cfvo type="num" val="0" gte="0"/>
        <cfvo type="num" val="1"/>
      </iconSet>
    </cfRule>
  </conditionalFormatting>
  <conditionalFormatting sqref="G13:G22">
    <cfRule type="iconSet" priority="16">
      <iconSet iconSet="3Symbols2" showValue="0">
        <cfvo type="percent" val="0"/>
        <cfvo type="num" val="0" gte="0"/>
        <cfvo type="num" val="1"/>
      </iconSet>
    </cfRule>
  </conditionalFormatting>
  <conditionalFormatting sqref="G25:G35">
    <cfRule type="iconSet" priority="15">
      <iconSet iconSet="3Symbols2" showValue="0">
        <cfvo type="percent" val="0"/>
        <cfvo type="num" val="0" gte="0"/>
        <cfvo type="num" val="1"/>
      </iconSet>
    </cfRule>
  </conditionalFormatting>
  <conditionalFormatting sqref="G37:G46">
    <cfRule type="iconSet" priority="9">
      <iconSet iconSet="3Symbols2" showValue="0">
        <cfvo type="percent" val="0"/>
        <cfvo type="num" val="0" gte="0"/>
        <cfvo type="num" val="1"/>
      </iconSet>
    </cfRule>
  </conditionalFormatting>
  <conditionalFormatting sqref="G49:G58">
    <cfRule type="iconSet" priority="14">
      <iconSet iconSet="3Symbols2" showValue="0">
        <cfvo type="percent" val="0"/>
        <cfvo type="num" val="0" gte="0"/>
        <cfvo type="num" val="1"/>
      </iconSet>
    </cfRule>
  </conditionalFormatting>
  <conditionalFormatting sqref="G61:G70">
    <cfRule type="iconSet" priority="13">
      <iconSet iconSet="3Symbols2" showValue="0">
        <cfvo type="percent" val="0"/>
        <cfvo type="num" val="0" gte="0"/>
        <cfvo type="num" val="1"/>
      </iconSet>
    </cfRule>
  </conditionalFormatting>
  <conditionalFormatting sqref="G73:G82">
    <cfRule type="iconSet" priority="12">
      <iconSet iconSet="3Symbols2" showValue="0">
        <cfvo type="percent" val="0"/>
        <cfvo type="num" val="0" gte="0"/>
        <cfvo type="num" val="1"/>
      </iconSet>
    </cfRule>
  </conditionalFormatting>
  <conditionalFormatting sqref="G85:G94">
    <cfRule type="iconSet" priority="11">
      <iconSet iconSet="3Symbols2" showValue="0">
        <cfvo type="percent" val="0"/>
        <cfvo type="num" val="0" gte="0"/>
        <cfvo type="num" val="1"/>
      </iconSet>
    </cfRule>
  </conditionalFormatting>
  <conditionalFormatting sqref="G97:G106">
    <cfRule type="iconSet" priority="10">
      <iconSet iconSet="3Symbols2" showValue="0">
        <cfvo type="percent" val="0"/>
        <cfvo type="num" val="0" gte="0"/>
        <cfvo type="num" val="1"/>
      </iconSet>
    </cfRule>
  </conditionalFormatting>
  <conditionalFormatting sqref="G109:G118">
    <cfRule type="iconSet" priority="8">
      <iconSet iconSet="3Symbols2" showValue="0">
        <cfvo type="percent" val="0"/>
        <cfvo type="num" val="0" gte="0"/>
        <cfvo type="num" val="1"/>
      </iconSet>
    </cfRule>
  </conditionalFormatting>
  <conditionalFormatting sqref="H5:H8 G119 G2 H72:H118 H36:H47 H10">
    <cfRule type="dataBar" priority="24">
      <dataBar>
        <cfvo type="num" val="0"/>
        <cfvo type="num" val="1"/>
        <color rgb="FF007373"/>
      </dataBar>
    </cfRule>
  </conditionalFormatting>
  <conditionalFormatting sqref="H9">
    <cfRule type="dataBar" priority="7">
      <dataBar>
        <cfvo type="num" val="0"/>
        <cfvo type="num" val="1"/>
        <color rgb="FF007373"/>
      </dataBar>
    </cfRule>
  </conditionalFormatting>
  <conditionalFormatting sqref="H11">
    <cfRule type="dataBar" priority="1">
      <dataBar>
        <cfvo type="num" val="0"/>
        <cfvo type="num" val="1"/>
        <color rgb="FF007373"/>
      </dataBar>
    </cfRule>
  </conditionalFormatting>
  <conditionalFormatting sqref="H12">
    <cfRule type="dataBar" priority="2">
      <dataBar>
        <cfvo type="num" val="0"/>
        <cfvo type="num" val="1"/>
        <color rgb="FF007373"/>
      </dataBar>
    </cfRule>
  </conditionalFormatting>
  <conditionalFormatting sqref="H13:H23">
    <cfRule type="dataBar" priority="22">
      <dataBar>
        <cfvo type="num" val="0"/>
        <cfvo type="num" val="1"/>
        <color rgb="FF007373"/>
      </dataBar>
    </cfRule>
  </conditionalFormatting>
  <conditionalFormatting sqref="H24">
    <cfRule type="dataBar" priority="3">
      <dataBar>
        <cfvo type="num" val="0"/>
        <cfvo type="num" val="1"/>
        <color rgb="FF007373"/>
      </dataBar>
    </cfRule>
  </conditionalFormatting>
  <conditionalFormatting sqref="H25:H35">
    <cfRule type="dataBar" priority="21">
      <dataBar>
        <cfvo type="num" val="0"/>
        <cfvo type="num" val="1"/>
        <color rgb="FF007373"/>
      </dataBar>
    </cfRule>
  </conditionalFormatting>
  <conditionalFormatting sqref="H48:H59">
    <cfRule type="dataBar" priority="20">
      <dataBar>
        <cfvo type="num" val="0"/>
        <cfvo type="num" val="1"/>
        <color rgb="FF007373"/>
      </dataBar>
    </cfRule>
  </conditionalFormatting>
  <conditionalFormatting sqref="H60:H71">
    <cfRule type="dataBar" priority="19">
      <dataBar>
        <cfvo type="num" val="0"/>
        <cfvo type="num" val="1"/>
        <color rgb="FF007373"/>
      </dataBar>
    </cfRule>
  </conditionalFormatting>
  <hyperlinks>
    <hyperlink ref="C12" location="Navigation!A1" tooltip="Go to the Navigation worksheet tab" display="Navigation and Selection" xr:uid="{00000000-0004-0000-0100-000000000000}"/>
    <hyperlink ref="C5" location="'1_ErsteSchritte'!L_Anfang" tooltip="Go to the Navigation worksheet tab" display="'1_ErsteSchritte'!L_Anfang" xr:uid="{00000000-0004-0000-0100-000001000000}"/>
    <hyperlink ref="C24" location="Lektion3!L_Anfang" tooltip="Go to the Navigation worksheet tab" display="Lektion3!L_Anfang" xr:uid="{00000000-0004-0000-0100-000002000000}"/>
    <hyperlink ref="C5:E5" location="'1_Einstieg'!L_Anfang" tooltip="Gehe zu Lektion 1" display="'1_Einstieg'!L_Anfang" xr:uid="{00000000-0004-0000-0100-000003000000}"/>
    <hyperlink ref="C12:E12" location="'2_Dateneingabe'!L_Anfang" tooltip="Gehe zu Lektion 2" display="'2_Dateneingabe'!L_Anfang" xr:uid="{00000000-0004-0000-0100-000004000000}"/>
    <hyperlink ref="C24:E24" location="'3_Navigation'!L_Anfang" tooltip="Gehe zu Lektion 3" display="'3_Navigation'!L_Anfang" xr:uid="{00000000-0004-0000-0100-000005000000}"/>
    <hyperlink ref="C48:E48" location="'5_Formeln1'!L_Anfang" tooltip="Gehe zu Lektion 5" display="'5_Formeln1'!L_Anfang" xr:uid="{00000000-0004-0000-0100-000006000000}"/>
    <hyperlink ref="C60:E60" location="'6_Drucken'!L_Anfang" tooltip="Gehe zu Lektion 6" display="'6_Drucken'!L_Anfang" xr:uid="{00000000-0004-0000-0100-000007000000}"/>
    <hyperlink ref="C72:D72" location="General!A1" tooltip="Go to the General tab" display="General Excel Tips" xr:uid="{00000000-0004-0000-0100-000008000000}"/>
    <hyperlink ref="C84:D84" location="General!A1" tooltip="Go to the General tab" display="General Excel Tips" xr:uid="{00000000-0004-0000-0100-000009000000}"/>
    <hyperlink ref="C96:D96" location="General!A1" tooltip="Go to the General tab" display="General Excel Tips" xr:uid="{00000000-0004-0000-0100-00000A000000}"/>
    <hyperlink ref="C36:D36" location="General!A1" tooltip="Go to the General tab" display="General Excel Tips" xr:uid="{00000000-0004-0000-0100-00000B000000}"/>
    <hyperlink ref="C108:D108" location="General!A1" tooltip="Go to the General tab" display="General Excel Tips" xr:uid="{00000000-0004-0000-0100-00000C000000}"/>
    <hyperlink ref="C72:E72" location="'7_Formeln2'!L_Anfang" tooltip="Gehe zu Lektion 7" display="'7_Formeln2'!L_Anfang" xr:uid="{00000000-0004-0000-0100-00000D000000}"/>
    <hyperlink ref="C84:E84" location="'8_Formatierung'!L_Anfang" tooltip="Gehe zu Lektion 8" display="'8_Formatierung'!L_Anfang" xr:uid="{00000000-0004-0000-0100-00000E000000}"/>
    <hyperlink ref="C96:E96" location="'9_Tabellen'!L_Anfang" tooltip="Gehe zu Lektion 9" display="'9_Tabellen'!L_Anfang" xr:uid="{00000000-0004-0000-0100-00000F000000}"/>
    <hyperlink ref="C36:E36" location="'4_Arbeitsblatt'!L_Anfang" tooltip="Gehe zu Lektion 4" display="'4_Arbeitsblatt'!L_Anfang" xr:uid="{00000000-0004-0000-0100-000010000000}"/>
    <hyperlink ref="C108:E108" location="'10_Diagramme'!L_Anfang" tooltip="Gehe zu Lektion 10" display="'10_Diagramme'!L_Anfang" xr:uid="{00000000-0004-0000-0100-000011000000}"/>
    <hyperlink ref="C22:E22" location="'2_Dateneingabe'!L_Thema10" tooltip="Lektion 2, Thema 10" display="'2_Dateneingabe'!L_Thema10" xr:uid="{00000000-0004-0000-0100-000012000000}"/>
    <hyperlink ref="C21:E21" location="'2_Dateneingabe'!L_Thema9" tooltip="Lektion 2, Thema 9" display="'2_Dateneingabe'!L_Thema9" xr:uid="{00000000-0004-0000-0100-000013000000}"/>
    <hyperlink ref="C20:E20" location="'2_Dateneingabe'!L_Thema8" tooltip="Lektion 2, Thema 8" display="'2_Dateneingabe'!L_Thema8" xr:uid="{00000000-0004-0000-0100-000014000000}"/>
    <hyperlink ref="C19:E19" location="'2_Dateneingabe'!L_Thema7" tooltip="Lektion 2, Thema 7" display="'2_Dateneingabe'!L_Thema7" xr:uid="{00000000-0004-0000-0100-000015000000}"/>
    <hyperlink ref="C18:E18" location="'2_Dateneingabe'!L_Thema6" tooltip="Lektion 2, Thema 6" display="'2_Dateneingabe'!L_Thema6" xr:uid="{00000000-0004-0000-0100-000016000000}"/>
    <hyperlink ref="C17:E17" location="'2_Dateneingabe'!L_Thema5" tooltip="Lektion 2, Thema 5" display="'2_Dateneingabe'!L_Thema5" xr:uid="{00000000-0004-0000-0100-000017000000}"/>
    <hyperlink ref="C16:E16" location="'2_Dateneingabe'!L_Thema4" tooltip="Lektion 2, Thema 4" display="'2_Dateneingabe'!L_Thema4" xr:uid="{00000000-0004-0000-0100-000018000000}"/>
    <hyperlink ref="C15:E15" location="'2_Dateneingabe'!L_Thema3" tooltip="Lektion 2, Thema 3" display="'2_Dateneingabe'!L_Thema3" xr:uid="{00000000-0004-0000-0100-000019000000}"/>
    <hyperlink ref="C14:E14" location="'2_Dateneingabe'!L_Thema2" tooltip="Lektion 2, Thema 2" display="'2_Dateneingabe'!L_Thema2" xr:uid="{00000000-0004-0000-0100-00001A000000}"/>
    <hyperlink ref="C13:E13" location="'2_Dateneingabe'!L_Thema1" tooltip="Lektion 2, Thema 1" display="'2_Dateneingabe'!L_Thema1" xr:uid="{00000000-0004-0000-0100-00001B000000}"/>
    <hyperlink ref="C6:E6" location="'1_Einstieg'!L_Thema1" tooltip="Lektion 1, Thema 1" display="'1_Einstieg'!L_Thema1" xr:uid="{00000000-0004-0000-0100-00001C000000}"/>
    <hyperlink ref="C7:E7" location="'1_Einstieg'!L_Thema2" tooltip="Lektion 1, Thema 2" display="'1_Einstieg'!L_Thema2" xr:uid="{00000000-0004-0000-0100-00001D000000}"/>
    <hyperlink ref="C8:E8" location="'1_Einstieg'!L_Thema3" tooltip="Lektion 1, Thema 3" display="'1_Einstieg'!L_Thema3" xr:uid="{00000000-0004-0000-0100-00001E000000}"/>
    <hyperlink ref="C9:E9" location="'1_Einstieg'!L_Thema4" tooltip="Lektion 1, Thema 4" display="'1_Einstieg'!L_Thema4" xr:uid="{00000000-0004-0000-0100-00001F000000}"/>
    <hyperlink ref="C10:E10" location="'1_Einstieg'!L_Thema5" tooltip="Lektion 1, Thema 5" display="'1_Einstieg'!L_Thema5" xr:uid="{00000000-0004-0000-0100-000020000000}"/>
    <hyperlink ref="C25:E25" location="'3_Navigation'!L_Thema1" tooltip="Lektion 3, Thema 1" display="'3_Navigation'!L_Thema1" xr:uid="{00000000-0004-0000-0100-000021000000}"/>
    <hyperlink ref="C26:E26" location="'3_Navigation'!L_Thema2" tooltip="Lektion 3, Thema 2" display="'3_Navigation'!L_Thema2" xr:uid="{00000000-0004-0000-0100-000022000000}"/>
    <hyperlink ref="C27:E27" location="'3_Navigation'!L_Thema3" tooltip="Lektion 3, Thema 3" display="'3_Navigation'!L_Thema3" xr:uid="{00000000-0004-0000-0100-000023000000}"/>
    <hyperlink ref="C28:E28" location="'3_Navigation'!L_Thema4" tooltip="Lektion 3, Thema 4" display="'3_Navigation'!L_Thema4" xr:uid="{00000000-0004-0000-0100-000024000000}"/>
    <hyperlink ref="C29:E29" location="'3_Navigation'!L_Thema5" tooltip="Lektion 3, Thema 5" display="'3_Navigation'!L_Thema5" xr:uid="{00000000-0004-0000-0100-000025000000}"/>
    <hyperlink ref="C30:E30" location="'3_Navigation'!L_Thema6" tooltip="Lektion 3, Thema 6" display="'3_Navigation'!L_Thema6" xr:uid="{00000000-0004-0000-0100-000026000000}"/>
    <hyperlink ref="C31:E31" location="'3_Navigation'!L_Thema7" tooltip="Lektion 3, Thema 7" display="'3_Navigation'!L_Thema7" xr:uid="{00000000-0004-0000-0100-000027000000}"/>
    <hyperlink ref="C32:E32" location="'3_Navigation'!L_Thema8" tooltip="Lektion 3, Thema 8" display="'3_Navigation'!L_Thema8" xr:uid="{00000000-0004-0000-0100-000028000000}"/>
    <hyperlink ref="C33:E33" location="'3_Navigation'!L_Thema9" tooltip="Lektion 3, Thema 9" display="'3_Navigation'!L_Thema9" xr:uid="{00000000-0004-0000-0100-000029000000}"/>
    <hyperlink ref="C34:E34" location="'3_Navigation'!L_Thema10" tooltip="Lektion 3, Thema 10" display="'3_Navigation'!L_Thema10" xr:uid="{00000000-0004-0000-0100-00002A000000}"/>
    <hyperlink ref="C37:E37" location="'4_Arbeitsblatt'!L_Thema1" tooltip="Lektion 4, Thema 1" display="'4_Arbeitsblatt'!L_Thema1" xr:uid="{00000000-0004-0000-0100-00002B000000}"/>
    <hyperlink ref="C38:E38" location="'4_Arbeitsblatt'!L_Thema2" tooltip="Lektion 4, Thema 2" display="'4_Arbeitsblatt'!L_Thema2" xr:uid="{00000000-0004-0000-0100-00002C000000}"/>
    <hyperlink ref="C39:E39" location="'4_Arbeitsblatt'!L_Thema3" tooltip="Lektion 4, Thema 3" display="'4_Arbeitsblatt'!L_Thema3" xr:uid="{00000000-0004-0000-0100-00002D000000}"/>
    <hyperlink ref="C40:E40" location="'4_Arbeitsblatt'!L_Thema4" tooltip="Lektion 4, Thema 4" display="'4_Arbeitsblatt'!L_Thema4" xr:uid="{00000000-0004-0000-0100-00002E000000}"/>
    <hyperlink ref="C41:E41" location="'4_Arbeitsblatt'!L_Thema5" tooltip="Lektion 4, Thema 5" display="'4_Arbeitsblatt'!L_Thema5" xr:uid="{00000000-0004-0000-0100-00002F000000}"/>
    <hyperlink ref="C42:E42" location="'4_Arbeitsblatt'!L_Thema6" tooltip="Lektion 4, Thema 6" display="'4_Arbeitsblatt'!L_Thema6" xr:uid="{00000000-0004-0000-0100-000030000000}"/>
    <hyperlink ref="C43:E43" location="'4_Arbeitsblatt'!L_Thema7" tooltip="Lektion 4, Thema 7" display="'4_Arbeitsblatt'!L_Thema7" xr:uid="{00000000-0004-0000-0100-000031000000}"/>
    <hyperlink ref="C44:E44" location="'4_Arbeitsblatt'!L_Thema8" tooltip="Lektion 4, Thema 8" display="'4_Arbeitsblatt'!L_Thema8" xr:uid="{00000000-0004-0000-0100-000032000000}"/>
    <hyperlink ref="C45:E45" location="'4_Arbeitsblatt'!L_Thema9" tooltip="Lektion 4, Thema 9" display="'4_Arbeitsblatt'!L_Thema9" xr:uid="{00000000-0004-0000-0100-000033000000}"/>
    <hyperlink ref="C46:E46" location="'4_Arbeitsblatt'!L_Thema10" tooltip="Lektion 4, Thema 10" display="'4_Arbeitsblatt'!L_Thema10" xr:uid="{00000000-0004-0000-0100-000034000000}"/>
    <hyperlink ref="C49:E49" location="'5_Formeln1'!L_Thema1" tooltip="Lektion 5, Thema 1" display="'5_Formeln1'!L_Thema1" xr:uid="{00000000-0004-0000-0100-000035000000}"/>
    <hyperlink ref="C50:E50" location="'5_Formeln1'!L_Thema2" tooltip="Lektion 5, Thema 2" display="'5_Formeln1'!L_Thema2" xr:uid="{00000000-0004-0000-0100-000036000000}"/>
    <hyperlink ref="C51:E51" location="'5_Formeln1'!L_Thema3" tooltip="Lektion 5, Thema 3" display="'5_Formeln1'!L_Thema3" xr:uid="{00000000-0004-0000-0100-000037000000}"/>
    <hyperlink ref="C52:E52" location="'5_Formeln1'!L_Thema4" tooltip="Lektion 5, Thema 4" display="'5_Formeln1'!L_Thema4" xr:uid="{00000000-0004-0000-0100-000038000000}"/>
    <hyperlink ref="C53:E53" location="'5_Formeln1'!L_Thema5" tooltip="Lektion 5, Thema 5" display="'5_Formeln1'!L_Thema5" xr:uid="{00000000-0004-0000-0100-000039000000}"/>
    <hyperlink ref="C54:E54" location="'5_Formeln1'!L_Thema6" tooltip="Lektion 5, Thema 6" display="'5_Formeln1'!L_Thema6" xr:uid="{00000000-0004-0000-0100-00003A000000}"/>
    <hyperlink ref="C55:E55" location="'5_Formeln1'!L_Thema7" tooltip="Lektion 5, Thema 7" display="'5_Formeln1'!L_Thema7" xr:uid="{00000000-0004-0000-0100-00003B000000}"/>
    <hyperlink ref="C56:E56" location="'5_Formeln1'!L_Thema8" tooltip="Lektion 5, Thema 8" display="'5_Formeln1'!L_Thema8" xr:uid="{00000000-0004-0000-0100-00003C000000}"/>
    <hyperlink ref="C57:E57" location="'5_Formeln1'!L_Thema9" tooltip="Lektion 5, Thema 9" display="'5_Formeln1'!L_Thema9" xr:uid="{00000000-0004-0000-0100-00003D000000}"/>
    <hyperlink ref="C58:E58" location="'5_Formeln1'!L_Thema10" tooltip="Lektion 5, Thema 10" display="'5_Formeln1'!L_Thema10" xr:uid="{00000000-0004-0000-0100-00003E000000}"/>
    <hyperlink ref="C61:E61" location="'6_Drucken'!L_Thema1" tooltip="Lektion 6, Thema 1" display="'6_Drucken'!L_Thema1" xr:uid="{00000000-0004-0000-0100-00003F000000}"/>
    <hyperlink ref="C62:E62" location="'6_Drucken'!L_Thema2" tooltip="Lektion 6, Thema 2" display="'6_Drucken'!L_Thema2" xr:uid="{00000000-0004-0000-0100-000040000000}"/>
    <hyperlink ref="C63:E63" location="'6_Drucken'!L_Thema3" tooltip="Lektion 6, Thema 3" display="'6_Drucken'!L_Thema3" xr:uid="{00000000-0004-0000-0100-000041000000}"/>
    <hyperlink ref="C64:E64" location="'6_Drucken'!L_Thema4" tooltip="Lektion 6, Thema 4" display="'6_Drucken'!L_Thema4" xr:uid="{00000000-0004-0000-0100-000042000000}"/>
    <hyperlink ref="C65:E65" location="'6_Drucken'!L_Thema5" tooltip="Lektion 6, Thema 5" display="'6_Drucken'!L_Thema5" xr:uid="{00000000-0004-0000-0100-000043000000}"/>
    <hyperlink ref="C66:E66" location="'6_Drucken'!L_Thema6" tooltip="Lektion 6, Thema 6" display="'6_Drucken'!L_Thema6" xr:uid="{00000000-0004-0000-0100-000044000000}"/>
    <hyperlink ref="C67:E67" location="'6_Drucken'!L_Thema7" tooltip="Lektion 6, Thema 7" display="'6_Drucken'!L_Thema7" xr:uid="{00000000-0004-0000-0100-000045000000}"/>
    <hyperlink ref="C68:E68" location="'6_Drucken'!L_Thema8" tooltip="Lektion 6, Thema 8" display="'6_Drucken'!L_Thema8" xr:uid="{00000000-0004-0000-0100-000046000000}"/>
    <hyperlink ref="C69:E69" location="'6_Drucken'!L_Thema9" tooltip="Lektion 6, Thema 9" display="'6_Drucken'!L_Thema9" xr:uid="{00000000-0004-0000-0100-000047000000}"/>
    <hyperlink ref="C70:E70" location="'6_Drucken'!L_Thema10" tooltip="Lektion 6, Thema 10" display="'6_Drucken'!L_Thema10" xr:uid="{00000000-0004-0000-0100-000048000000}"/>
    <hyperlink ref="C73:E73" location="'7_Formeln2'!L_Thema1" tooltip="Lektion 7, Thema 1" display="'7_Formeln2'!L_Thema1" xr:uid="{00000000-0004-0000-0100-000049000000}"/>
    <hyperlink ref="C74:E74" location="'7_Formeln2'!L_Thema2" tooltip="Lektion 7, Thema 2" display="'7_Formeln2'!L_Thema2" xr:uid="{00000000-0004-0000-0100-00004A000000}"/>
    <hyperlink ref="C75:E75" location="'7_Formeln2'!L_Thema3" tooltip="Lektion 7, Thema 3" display="'7_Formeln2'!L_Thema3" xr:uid="{00000000-0004-0000-0100-00004B000000}"/>
    <hyperlink ref="C76:E76" location="'7_Formeln2'!L_Thema4" tooltip="Lektion 7, Thema 4" display="'7_Formeln2'!L_Thema4" xr:uid="{00000000-0004-0000-0100-00004C000000}"/>
    <hyperlink ref="C77:E77" location="'7_Formeln2'!L_Thema5" tooltip="Lektion 7, Thema 5" display="'7_Formeln2'!L_Thema5" xr:uid="{00000000-0004-0000-0100-00004D000000}"/>
    <hyperlink ref="C78:E78" location="'7_Formeln2'!L_Thema6" tooltip="Lektion 7, Thema 6" display="'7_Formeln2'!L_Thema6" xr:uid="{00000000-0004-0000-0100-00004E000000}"/>
    <hyperlink ref="C79:E79" location="'7_Formeln2'!L_Thema7" tooltip="Lektion 7, Thema 7" display="'7_Formeln2'!L_Thema7" xr:uid="{00000000-0004-0000-0100-00004F000000}"/>
    <hyperlink ref="C80:E80" location="'7_Formeln2'!L_Thema8" tooltip="Lektion 7, Thema 8" display="'7_Formeln2'!L_Thema8" xr:uid="{00000000-0004-0000-0100-000050000000}"/>
    <hyperlink ref="C81:E81" location="'7_Formeln2'!L_Thema9" tooltip="Lektion 7, Thema 9" display="'7_Formeln2'!L_Thema9" xr:uid="{00000000-0004-0000-0100-000051000000}"/>
    <hyperlink ref="C82:E82" location="'7_Formeln2'!L_Thema10" tooltip="Lektion 7, Thema 10" display="'7_Formeln2'!L_Thema10" xr:uid="{00000000-0004-0000-0100-000052000000}"/>
    <hyperlink ref="C85:E85" location="'8_Formatierung'!L_Thema1" tooltip="Lektion 8, Thema 1" display="'8_Formatierung'!L_Thema1" xr:uid="{00000000-0004-0000-0100-000053000000}"/>
    <hyperlink ref="C86:E86" location="'8_Formatierung'!L_Thema2" tooltip="Lektion 8, Thema 2" display="'8_Formatierung'!L_Thema2" xr:uid="{00000000-0004-0000-0100-000054000000}"/>
    <hyperlink ref="C87:E87" location="'8_Formatierung'!L_Thema3" tooltip="Lektion 8, Thema 3" display="'8_Formatierung'!L_Thema3" xr:uid="{00000000-0004-0000-0100-000055000000}"/>
    <hyperlink ref="C88:E88" location="'8_Formatierung'!L_Thema4" tooltip="Lektion 8, Thema 4" display="'8_Formatierung'!L_Thema4" xr:uid="{00000000-0004-0000-0100-000056000000}"/>
    <hyperlink ref="C89:E89" location="'8_Formatierung'!L_Thema5" tooltip="Lektion 8, Thema 5" display="'8_Formatierung'!L_Thema5" xr:uid="{00000000-0004-0000-0100-000057000000}"/>
    <hyperlink ref="C90:E90" location="'8_Formatierung'!L_Thema6" tooltip="Lektion 8, Thema 6" display="'8_Formatierung'!L_Thema6" xr:uid="{00000000-0004-0000-0100-000058000000}"/>
    <hyperlink ref="C91:E91" location="'8_Formatierung'!L_Thema7" tooltip="Lektion 8, Thema 7" display="'8_Formatierung'!L_Thema7" xr:uid="{00000000-0004-0000-0100-000059000000}"/>
    <hyperlink ref="C92:E92" location="'8_Formatierung'!L_Thema8" tooltip="Lektion 8, Thema 8" display="'8_Formatierung'!L_Thema8" xr:uid="{00000000-0004-0000-0100-00005A000000}"/>
    <hyperlink ref="C93:E93" location="'8_Formatierung'!L_Thema9" tooltip="Lektion 8, Thema 9" display="'8_Formatierung'!L_Thema9" xr:uid="{00000000-0004-0000-0100-00005B000000}"/>
    <hyperlink ref="C94:E94" location="'8_Formatierung'!L_Thema10" tooltip="Lektion 8, Thema 10" display="'8_Formatierung'!L_Thema10" xr:uid="{00000000-0004-0000-0100-00005C000000}"/>
    <hyperlink ref="C97:E97" location="'9_Tabellen'!L_Thema1" tooltip="Lektion 9, Thema 1" display="'9_Tabellen'!L_Thema1" xr:uid="{00000000-0004-0000-0100-00005D000000}"/>
    <hyperlink ref="C98:E98" location="'9_Tabellen'!L_Thema2" tooltip="Lektion 9, Thema 2" display="'9_Tabellen'!L_Thema2" xr:uid="{00000000-0004-0000-0100-00005E000000}"/>
    <hyperlink ref="C99:E99" location="'9_Tabellen'!L_Thema3" tooltip="Lektion 9, Thema 3" display="'9_Tabellen'!L_Thema3" xr:uid="{00000000-0004-0000-0100-00005F000000}"/>
    <hyperlink ref="C100:E100" location="'9_Tabellen'!L_Thema4" tooltip="Lektion 9, Thema 4" display="'9_Tabellen'!L_Thema4" xr:uid="{00000000-0004-0000-0100-000060000000}"/>
    <hyperlink ref="C101:E101" location="'9_Tabellen'!L_Thema5" tooltip="Lektion 9, Thema 5" display="'9_Tabellen'!L_Thema5" xr:uid="{00000000-0004-0000-0100-000061000000}"/>
    <hyperlink ref="C102:E102" location="'9_Tabellen'!L_Thema6" tooltip="Lektion 9, Thema 6" display="'9_Tabellen'!L_Thema6" xr:uid="{00000000-0004-0000-0100-000062000000}"/>
    <hyperlink ref="C103:E103" location="'9_Tabellen'!L_Thema7" tooltip="Lektion 9, Thema 7" display="'9_Tabellen'!L_Thema7" xr:uid="{00000000-0004-0000-0100-000063000000}"/>
    <hyperlink ref="C104:E104" location="'9_Tabellen'!L_Thema8" tooltip="Lektion 9, Thema 8" display="'9_Tabellen'!L_Thema8" xr:uid="{00000000-0004-0000-0100-000064000000}"/>
    <hyperlink ref="C105:E105" location="'9_Tabellen'!L_Thema9" tooltip="Lektion 9, Thema 9" display="'9_Tabellen'!L_Thema9" xr:uid="{00000000-0004-0000-0100-000065000000}"/>
    <hyperlink ref="C106:E106" location="'9_Tabellen'!L_Thema10" tooltip="Lektion 9, Thema 10" display="'9_Tabellen'!L_Thema10" xr:uid="{00000000-0004-0000-0100-000066000000}"/>
    <hyperlink ref="C109:E109" location="'10_Diagramme'!L_Thema1" tooltip="Lektion 10, Thema 1" display="'10_Diagramme'!L_Thema1" xr:uid="{00000000-0004-0000-0100-000067000000}"/>
    <hyperlink ref="C110:E110" location="'10_Diagramme'!L_Thema2" tooltip="Lektion 10, Thema 2" display="'10_Diagramme'!L_Thema2" xr:uid="{00000000-0004-0000-0100-000068000000}"/>
    <hyperlink ref="C111:E111" location="'10_Diagramme'!L_Thema3" tooltip="Lektion 10, Thema 3" display="'10_Diagramme'!L_Thema3" xr:uid="{00000000-0004-0000-0100-000069000000}"/>
    <hyperlink ref="C112:E112" location="'10_Diagramme'!L_Thema4" tooltip="Lektion 10, Thema 4" display="'10_Diagramme'!L_Thema4" xr:uid="{00000000-0004-0000-0100-00006A000000}"/>
    <hyperlink ref="C113:E113" location="'10_Diagramme'!L_Thema5" tooltip="Lektion 10, Thema 5" display="'10_Diagramme'!L_Thema5" xr:uid="{00000000-0004-0000-0100-00006B000000}"/>
    <hyperlink ref="C114:E114" location="'10_Diagramme'!L_Thema6" tooltip="Lektion 10, Thema 6" display="'10_Diagramme'!L_Thema6" xr:uid="{00000000-0004-0000-0100-00006C000000}"/>
    <hyperlink ref="C115:E115" location="'10_Diagramme'!L_Thema7" tooltip="Lektion 10, Thema 7" display="'10_Diagramme'!L_Thema7" xr:uid="{00000000-0004-0000-0100-00006D000000}"/>
    <hyperlink ref="C116:E116" location="'10_Diagramme'!L_Thema8" tooltip="Lektion 10, Thema 8" display="'10_Diagramme'!L_Thema8" xr:uid="{00000000-0004-0000-0100-00006E000000}"/>
    <hyperlink ref="C117:E117" location="'10_Diagramme'!L_Thema9" tooltip="Lektion 10, Thema 9" display="'10_Diagramme'!L_Thema9" xr:uid="{00000000-0004-0000-0100-00006F000000}"/>
    <hyperlink ref="C118:E118" location="'10_Diagramme'!L_Thema10" tooltip="Lektion 10, Thema 10" display="'10_Diagramme'!L_Thema10" xr:uid="{00000000-0004-0000-0100-000070000000}"/>
    <hyperlink ref="B134:K136" r:id="rId1" location="newsletter" tooltip="Für den kostenlosen Newsletter anmelden" display="Du willst auf dem Laufenden bleiben? Dann melde Dich für den kostenlosen Newsletter an!" xr:uid="{00000000-0004-0000-0100-000071000000}"/>
  </hyperlinks>
  <pageMargins left="0.23622047244094491" right="0.23622047244094491" top="0.74803149606299213" bottom="0.74803149606299213" header="0.31496062992125984" footer="0.31496062992125984"/>
  <pageSetup paperSize="9" scale="72" fitToHeight="0" orientation="portrait" r:id="rId2"/>
  <headerFooter>
    <oddFooter>&amp;L&amp;H&amp;F
© 2014 -2021 Martin Weiß&amp;C&amp;A, Seite &amp;P&amp;R&amp;D</oddFooter>
  </headerFooter>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tabColor rgb="FFBF0000"/>
    <pageSetUpPr autoPageBreaks="0" fitToPage="1"/>
  </sheetPr>
  <dimension ref="A1:L478"/>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140625" style="22" customWidth="1"/>
    <col min="3" max="6" width="11.7109375" style="22" customWidth="1"/>
    <col min="7" max="11" width="9.140625" style="22" customWidth="1"/>
    <col min="12" max="12" width="10.7109375" style="22" customWidth="1"/>
    <col min="13" max="16384" width="9.140625" style="22" hidden="1"/>
  </cols>
  <sheetData>
    <row r="1" spans="1:11" customFormat="1" ht="3.75" customHeight="1">
      <c r="A1" s="87"/>
    </row>
    <row r="2" spans="1:11" customFormat="1" ht="17.45" customHeight="1">
      <c r="A2" s="88"/>
      <c r="B2" s="44" t="s">
        <v>50</v>
      </c>
      <c r="C2" s="44"/>
      <c r="D2" s="44"/>
      <c r="E2" s="44"/>
      <c r="F2" s="36"/>
      <c r="G2" s="37" t="s">
        <v>51</v>
      </c>
      <c r="H2" s="680">
        <f>H30/C30</f>
        <v>0</v>
      </c>
      <c r="I2" s="680"/>
      <c r="J2" s="680"/>
    </row>
    <row r="3" spans="1:11" customFormat="1" ht="3.75" customHeight="1">
      <c r="A3" s="87"/>
      <c r="B3" s="44"/>
      <c r="C3" s="44"/>
      <c r="D3" s="44"/>
      <c r="E3" s="44"/>
    </row>
    <row r="4" spans="1:11" customFormat="1" ht="17.45" customHeight="1">
      <c r="A4" s="88"/>
      <c r="B4" s="44" t="s">
        <v>52</v>
      </c>
      <c r="C4" s="44"/>
      <c r="D4" s="44"/>
      <c r="E4" s="44"/>
      <c r="F4" s="36"/>
      <c r="G4" s="37" t="s">
        <v>53</v>
      </c>
      <c r="H4" s="680">
        <f>[0]!S_Gesamtfortschritt</f>
        <v>0</v>
      </c>
      <c r="I4" s="680"/>
      <c r="J4" s="680"/>
    </row>
    <row r="5" spans="1:11" customFormat="1" ht="3.75" customHeight="1" thickBot="1">
      <c r="A5" s="88"/>
      <c r="B5" s="52"/>
      <c r="C5" s="52"/>
      <c r="D5" s="52"/>
      <c r="E5" s="52"/>
      <c r="F5" s="52"/>
      <c r="G5" s="52"/>
      <c r="H5" s="52"/>
      <c r="I5" s="52"/>
      <c r="J5" s="52"/>
      <c r="K5" s="52"/>
    </row>
    <row r="6" spans="1:11" customFormat="1" ht="17.45" customHeight="1">
      <c r="A6" s="88"/>
      <c r="B6" s="17"/>
      <c r="C6" s="36"/>
      <c r="D6" s="36"/>
      <c r="E6" s="36"/>
      <c r="F6" s="36"/>
      <c r="G6" s="37"/>
      <c r="H6" s="38"/>
      <c r="I6" s="38"/>
      <c r="J6" s="38"/>
    </row>
    <row r="7" spans="1:11" customFormat="1" ht="17.45" customHeight="1">
      <c r="A7" s="88"/>
      <c r="B7" s="17"/>
      <c r="C7" s="36" t="s">
        <v>54</v>
      </c>
      <c r="D7" s="36"/>
      <c r="E7" s="36"/>
      <c r="F7" s="39"/>
      <c r="G7" s="39"/>
      <c r="H7" s="681" t="s">
        <v>55</v>
      </c>
      <c r="I7" s="681"/>
      <c r="J7" s="38"/>
    </row>
    <row r="8" spans="1:11" customFormat="1" ht="17.45" customHeight="1">
      <c r="A8" s="88"/>
      <c r="B8" s="45" t="s">
        <v>56</v>
      </c>
      <c r="C8" s="676" t="str">
        <f>INDEX(B:B,MATCH(B8,A:A,0))</f>
        <v>Los geht's!</v>
      </c>
      <c r="D8" s="676"/>
      <c r="E8" s="676"/>
      <c r="F8" s="676"/>
      <c r="G8" s="40"/>
      <c r="H8" s="86">
        <f>1*J8</f>
        <v>0</v>
      </c>
      <c r="I8" s="41">
        <f>H8</f>
        <v>0</v>
      </c>
      <c r="J8" s="42" t="b">
        <v>0</v>
      </c>
    </row>
    <row r="9" spans="1:11" customFormat="1" ht="17.45" customHeight="1">
      <c r="A9" s="88"/>
      <c r="B9" s="45" t="s">
        <v>57</v>
      </c>
      <c r="C9" s="676" t="str">
        <f>INDEX(B:B,MATCH(B9,A:A,0))</f>
        <v>Die Excel-Oberfläche</v>
      </c>
      <c r="D9" s="676"/>
      <c r="E9" s="676"/>
      <c r="F9" s="676"/>
      <c r="G9" s="40"/>
      <c r="H9" s="86">
        <f>1*J9</f>
        <v>0</v>
      </c>
      <c r="I9" s="41">
        <f t="shared" ref="I9:I10" si="0">H9</f>
        <v>0</v>
      </c>
      <c r="J9" s="42" t="b">
        <v>0</v>
      </c>
    </row>
    <row r="10" spans="1:11" customFormat="1" ht="17.45" customHeight="1">
      <c r="A10" s="88"/>
      <c r="B10" s="45" t="s">
        <v>58</v>
      </c>
      <c r="C10" s="676" t="str">
        <f>INDEX(B:B,MATCH(B10,A:A,0))</f>
        <v>Begriffserklärungen</v>
      </c>
      <c r="D10" s="676"/>
      <c r="E10" s="676"/>
      <c r="F10" s="676"/>
      <c r="G10" s="40"/>
      <c r="H10" s="86">
        <f>1*J10</f>
        <v>0</v>
      </c>
      <c r="I10" s="41">
        <f t="shared" si="0"/>
        <v>0</v>
      </c>
      <c r="J10" s="42" t="b">
        <v>0</v>
      </c>
    </row>
    <row r="11" spans="1:11" customFormat="1" ht="17.45" customHeight="1">
      <c r="A11" s="88"/>
      <c r="B11" s="45" t="s">
        <v>59</v>
      </c>
      <c r="C11" s="676" t="str">
        <f>INDEX(B:B,MATCH(B11,A:A,0))</f>
        <v>Excel-Hilfecenter von Microsoft</v>
      </c>
      <c r="D11" s="676"/>
      <c r="E11" s="676"/>
      <c r="F11" s="676"/>
      <c r="G11" s="40"/>
      <c r="H11" s="86">
        <f>1*J11</f>
        <v>0</v>
      </c>
      <c r="I11" s="41">
        <f t="shared" ref="I11:I12" si="1">H11</f>
        <v>0</v>
      </c>
      <c r="J11" s="42" t="b">
        <v>0</v>
      </c>
    </row>
    <row r="12" spans="1:11" customFormat="1" ht="17.45" customHeight="1">
      <c r="A12" s="88"/>
      <c r="B12" s="45" t="s">
        <v>60</v>
      </c>
      <c r="C12" s="676" t="str">
        <f>INDEX(B:B,MATCH(B12,A:A,0))</f>
        <v>Hilfe und weiterführende Ressourcen</v>
      </c>
      <c r="D12" s="676"/>
      <c r="E12" s="676"/>
      <c r="F12" s="676"/>
      <c r="G12" s="40"/>
      <c r="H12" s="86">
        <f>1*J12</f>
        <v>0</v>
      </c>
      <c r="I12" s="41">
        <f t="shared" si="1"/>
        <v>0</v>
      </c>
      <c r="J12" s="42" t="b">
        <v>0</v>
      </c>
    </row>
    <row r="13" spans="1:11" customFormat="1" ht="17.45" hidden="1" customHeight="1">
      <c r="A13" s="88"/>
      <c r="B13" s="45"/>
      <c r="F13" s="40"/>
      <c r="G13" s="40"/>
      <c r="H13" s="86"/>
      <c r="I13" s="41"/>
      <c r="J13" s="42"/>
    </row>
    <row r="14" spans="1:11" customFormat="1" ht="17.45" hidden="1" customHeight="1">
      <c r="A14" s="88"/>
      <c r="B14" s="45"/>
      <c r="F14" s="40"/>
      <c r="G14" s="40"/>
      <c r="H14" s="86"/>
      <c r="I14" s="41"/>
      <c r="J14" s="42"/>
    </row>
    <row r="15" spans="1:11" customFormat="1" ht="17.45" hidden="1" customHeight="1">
      <c r="A15" s="88"/>
      <c r="B15" s="45"/>
      <c r="F15" s="40"/>
      <c r="G15" s="40"/>
      <c r="H15" s="86"/>
      <c r="I15" s="41"/>
      <c r="J15" s="42"/>
    </row>
    <row r="16" spans="1:11" customFormat="1" ht="17.45" hidden="1" customHeight="1">
      <c r="A16" s="88"/>
      <c r="B16" s="45"/>
      <c r="F16" s="40"/>
      <c r="G16" s="40"/>
      <c r="H16" s="86"/>
      <c r="I16" s="41"/>
      <c r="J16" s="42"/>
    </row>
    <row r="17" spans="1:10" customFormat="1" ht="17.45" hidden="1" customHeight="1">
      <c r="A17" s="88"/>
      <c r="B17" s="45"/>
      <c r="F17" s="40"/>
      <c r="G17" s="40"/>
      <c r="H17" s="86"/>
      <c r="I17" s="41"/>
      <c r="J17" s="42"/>
    </row>
    <row r="18" spans="1:10" customFormat="1" ht="17.45" hidden="1" customHeight="1">
      <c r="A18" s="88"/>
      <c r="B18" s="45"/>
      <c r="F18" s="40"/>
      <c r="G18" s="40"/>
      <c r="H18" s="5"/>
      <c r="I18" s="41"/>
      <c r="J18" s="42"/>
    </row>
    <row r="19" spans="1:10" customFormat="1" ht="17.45" hidden="1" customHeight="1">
      <c r="A19" s="88"/>
      <c r="B19" s="45"/>
      <c r="F19" s="40"/>
      <c r="G19" s="40"/>
      <c r="H19" s="5"/>
      <c r="I19" s="41"/>
      <c r="J19" s="42"/>
    </row>
    <row r="20" spans="1:10" customFormat="1" ht="17.45" hidden="1" customHeight="1">
      <c r="A20" s="88"/>
      <c r="B20" s="45"/>
      <c r="F20" s="40"/>
      <c r="G20" s="40"/>
      <c r="H20" s="5"/>
      <c r="I20" s="41"/>
      <c r="J20" s="42"/>
    </row>
    <row r="21" spans="1:10" customFormat="1" ht="17.45" hidden="1" customHeight="1">
      <c r="A21" s="88"/>
      <c r="B21" s="45"/>
      <c r="F21" s="40"/>
      <c r="G21" s="40"/>
      <c r="H21" s="5"/>
      <c r="I21" s="41"/>
      <c r="J21" s="42"/>
    </row>
    <row r="22" spans="1:10" customFormat="1" ht="17.45" hidden="1" customHeight="1">
      <c r="A22" s="88"/>
      <c r="B22" s="45"/>
      <c r="F22" s="40"/>
      <c r="G22" s="40"/>
      <c r="H22" s="5"/>
      <c r="I22" s="41"/>
      <c r="J22" s="42"/>
    </row>
    <row r="23" spans="1:10" customFormat="1" ht="17.45" hidden="1" customHeight="1">
      <c r="A23" s="88"/>
      <c r="B23" s="45"/>
      <c r="F23" s="40"/>
      <c r="G23" s="40"/>
      <c r="H23" s="5"/>
      <c r="I23" s="41"/>
      <c r="J23" s="42"/>
    </row>
    <row r="24" spans="1:10" customFormat="1" ht="17.45" hidden="1" customHeight="1">
      <c r="A24" s="88"/>
      <c r="B24" s="45"/>
      <c r="F24" s="40"/>
      <c r="G24" s="40"/>
      <c r="H24" s="5"/>
      <c r="I24" s="41"/>
      <c r="J24" s="42"/>
    </row>
    <row r="25" spans="1:10" customFormat="1" ht="17.45" hidden="1" customHeight="1">
      <c r="A25" s="88"/>
      <c r="B25" s="45"/>
      <c r="F25" s="40"/>
      <c r="G25" s="40"/>
      <c r="H25" s="5"/>
      <c r="I25" s="41"/>
      <c r="J25" s="42"/>
    </row>
    <row r="26" spans="1:10" customFormat="1" ht="17.45" hidden="1" customHeight="1">
      <c r="A26" s="88"/>
      <c r="B26" s="45"/>
      <c r="F26" s="40"/>
      <c r="G26" s="40"/>
      <c r="H26" s="5"/>
      <c r="I26" s="41"/>
      <c r="J26" s="42"/>
    </row>
    <row r="27" spans="1:10" customFormat="1" ht="17.45" hidden="1" customHeight="1">
      <c r="A27" s="88"/>
      <c r="B27" s="45"/>
      <c r="F27" s="40"/>
      <c r="G27" s="40"/>
      <c r="H27" s="5"/>
      <c r="I27" s="41"/>
      <c r="J27" s="43"/>
    </row>
    <row r="28" spans="1:10" customFormat="1" ht="17.45" hidden="1" customHeight="1">
      <c r="A28" s="88"/>
    </row>
    <row r="29" spans="1:10" customFormat="1" ht="17.45" hidden="1" customHeight="1" thickBot="1">
      <c r="A29" s="88"/>
      <c r="B29" s="6"/>
      <c r="C29" s="6"/>
      <c r="D29" s="6"/>
      <c r="E29" s="6"/>
      <c r="F29" s="6"/>
      <c r="G29" s="6"/>
      <c r="H29" s="6"/>
      <c r="I29" s="6"/>
      <c r="J29" s="6"/>
    </row>
    <row r="30" spans="1:10" customFormat="1" ht="17.45" hidden="1" customHeight="1">
      <c r="A30" s="88"/>
      <c r="C30" s="5">
        <f>COUNTA(C8:C29)</f>
        <v>5</v>
      </c>
      <c r="H30" s="5">
        <f>SUM(H8:H29)</f>
        <v>0</v>
      </c>
    </row>
    <row r="31" spans="1:10" customFormat="1" ht="17.45" customHeight="1">
      <c r="A31" s="88"/>
      <c r="C31" s="5"/>
      <c r="H31" s="5"/>
    </row>
    <row r="32" spans="1:10" customFormat="1" ht="17.45" customHeight="1">
      <c r="A32" s="88"/>
      <c r="C32" s="5"/>
      <c r="H32" s="5"/>
    </row>
    <row r="33" spans="1:12" customFormat="1" ht="17.45" customHeight="1">
      <c r="A33" s="88"/>
    </row>
    <row r="34" spans="1:12" customFormat="1" ht="23.25">
      <c r="A34" s="89" t="str">
        <f>B8</f>
        <v>1.1</v>
      </c>
      <c r="B34" s="675" t="s">
        <v>61</v>
      </c>
      <c r="C34" s="675"/>
      <c r="D34" s="675"/>
      <c r="E34" s="675"/>
      <c r="F34" s="675"/>
      <c r="G34" s="675"/>
      <c r="H34" s="675"/>
      <c r="I34" s="675"/>
      <c r="J34" s="675"/>
      <c r="K34" s="35">
        <f>H8</f>
        <v>0</v>
      </c>
      <c r="L34" s="7" t="s">
        <v>62</v>
      </c>
    </row>
    <row r="35" spans="1:12" customFormat="1" ht="17.45" customHeight="1">
      <c r="A35" s="88"/>
    </row>
    <row r="36" spans="1:12" customFormat="1" ht="17.45" customHeight="1">
      <c r="A36" s="88"/>
      <c r="B36" s="8" t="s">
        <v>63</v>
      </c>
      <c r="C36" s="9" t="s">
        <v>64</v>
      </c>
    </row>
    <row r="37" spans="1:12" customFormat="1" ht="17.45" customHeight="1">
      <c r="A37" s="88"/>
      <c r="C37" s="653" t="s">
        <v>65</v>
      </c>
      <c r="D37" s="653"/>
      <c r="E37" s="653"/>
      <c r="F37" s="653"/>
      <c r="G37" s="653"/>
      <c r="H37" s="653"/>
      <c r="I37" s="653"/>
      <c r="J37" s="653"/>
      <c r="K37" s="653"/>
    </row>
    <row r="38" spans="1:12" customFormat="1" ht="17.45" customHeight="1">
      <c r="A38" s="88"/>
      <c r="C38" s="653"/>
      <c r="D38" s="653"/>
      <c r="E38" s="653"/>
      <c r="F38" s="653"/>
      <c r="G38" s="653"/>
      <c r="H38" s="653"/>
      <c r="I38" s="653"/>
      <c r="J38" s="653"/>
      <c r="K38" s="653"/>
    </row>
    <row r="39" spans="1:12" customFormat="1" ht="17.45" customHeight="1">
      <c r="A39" s="88"/>
      <c r="C39" s="653"/>
      <c r="D39" s="653"/>
      <c r="E39" s="653"/>
      <c r="F39" s="653"/>
      <c r="G39" s="653"/>
      <c r="H39" s="653"/>
      <c r="I39" s="653"/>
      <c r="J39" s="653"/>
      <c r="K39" s="653"/>
    </row>
    <row r="40" spans="1:12" customFormat="1" ht="17.45" customHeight="1">
      <c r="A40" s="88"/>
      <c r="C40" s="653"/>
      <c r="D40" s="653"/>
      <c r="E40" s="653"/>
      <c r="F40" s="653"/>
      <c r="G40" s="653"/>
      <c r="H40" s="653"/>
      <c r="I40" s="653"/>
      <c r="J40" s="653"/>
      <c r="K40" s="653"/>
    </row>
    <row r="41" spans="1:12" customFormat="1" ht="17.45" customHeight="1">
      <c r="A41" s="88"/>
      <c r="C41" s="653" t="s">
        <v>66</v>
      </c>
      <c r="D41" s="653"/>
      <c r="E41" s="653"/>
      <c r="F41" s="14"/>
      <c r="G41" s="14"/>
      <c r="H41" s="14"/>
      <c r="I41" s="14"/>
      <c r="J41" s="14"/>
      <c r="K41" s="14"/>
    </row>
    <row r="42" spans="1:12" customFormat="1" ht="17.45" customHeight="1">
      <c r="A42" s="88"/>
      <c r="C42" s="14"/>
      <c r="D42" s="14"/>
      <c r="E42" s="14"/>
      <c r="F42" s="14"/>
      <c r="G42" s="14"/>
      <c r="H42" s="14"/>
      <c r="I42" s="14"/>
      <c r="J42" s="14"/>
      <c r="K42" s="14"/>
    </row>
    <row r="43" spans="1:12" customFormat="1" ht="17.45" customHeight="1">
      <c r="A43" s="88"/>
      <c r="C43" s="653" t="s">
        <v>67</v>
      </c>
      <c r="D43" s="653"/>
      <c r="E43" s="653"/>
      <c r="F43" s="14"/>
      <c r="G43" s="14"/>
      <c r="H43" s="14"/>
      <c r="I43" s="14"/>
      <c r="J43" s="14"/>
      <c r="K43" s="14"/>
    </row>
    <row r="44" spans="1:12" customFormat="1" ht="17.45" customHeight="1">
      <c r="A44" s="88"/>
      <c r="C44" s="14"/>
      <c r="D44" s="14"/>
      <c r="E44" s="14"/>
      <c r="F44" s="14"/>
      <c r="G44" s="14"/>
      <c r="H44" s="14"/>
      <c r="I44" s="14"/>
      <c r="J44" s="14"/>
      <c r="K44" s="14"/>
    </row>
    <row r="45" spans="1:12" customFormat="1" ht="17.45" customHeight="1">
      <c r="A45" s="88"/>
      <c r="C45" s="653" t="s">
        <v>68</v>
      </c>
      <c r="D45" s="653"/>
      <c r="E45" s="653"/>
      <c r="F45" s="14"/>
      <c r="G45" s="14"/>
      <c r="H45" s="14"/>
      <c r="I45" s="14"/>
      <c r="J45" s="14"/>
      <c r="K45" s="14"/>
    </row>
    <row r="46" spans="1:12" customFormat="1" ht="17.45" customHeight="1">
      <c r="A46" s="88"/>
      <c r="C46" s="14"/>
      <c r="D46" s="14"/>
      <c r="E46" s="14"/>
      <c r="F46" s="14"/>
      <c r="G46" s="14"/>
      <c r="H46" s="14"/>
      <c r="I46" s="14"/>
      <c r="J46" s="14"/>
      <c r="K46" s="14"/>
    </row>
    <row r="47" spans="1:12" customFormat="1" ht="17.45" customHeight="1">
      <c r="A47" s="88"/>
      <c r="C47" s="653" t="s">
        <v>69</v>
      </c>
      <c r="D47" s="653"/>
      <c r="E47" s="653"/>
      <c r="F47" s="14"/>
      <c r="G47" s="14"/>
      <c r="H47" s="14"/>
      <c r="I47" s="14"/>
      <c r="J47" s="14"/>
      <c r="K47" s="14"/>
    </row>
    <row r="48" spans="1:12" customFormat="1" ht="17.45" customHeight="1">
      <c r="A48" s="88"/>
      <c r="C48" s="14"/>
      <c r="D48" s="14"/>
      <c r="E48" s="14"/>
      <c r="F48" s="14"/>
      <c r="G48" s="14"/>
      <c r="H48" s="14"/>
      <c r="I48" s="14"/>
      <c r="J48" s="14"/>
      <c r="K48" s="14"/>
    </row>
    <row r="49" spans="1:12" customFormat="1" ht="17.45" customHeight="1">
      <c r="A49" s="88"/>
      <c r="C49" s="653" t="s">
        <v>70</v>
      </c>
      <c r="D49" s="653"/>
      <c r="E49" s="653"/>
      <c r="F49" s="653"/>
      <c r="G49" s="653"/>
      <c r="H49" s="653"/>
      <c r="I49" s="653"/>
      <c r="J49" s="653"/>
      <c r="K49" s="653"/>
    </row>
    <row r="50" spans="1:12" customFormat="1" ht="17.45" customHeight="1">
      <c r="A50" s="88"/>
      <c r="C50" s="653"/>
      <c r="D50" s="653"/>
      <c r="E50" s="653"/>
      <c r="F50" s="653"/>
      <c r="G50" s="653"/>
      <c r="H50" s="653"/>
      <c r="I50" s="653"/>
      <c r="J50" s="653"/>
      <c r="K50" s="653"/>
    </row>
    <row r="51" spans="1:12" customFormat="1" ht="17.45" customHeight="1">
      <c r="A51" s="88"/>
      <c r="C51" s="14"/>
      <c r="D51" s="14"/>
      <c r="E51" s="14"/>
      <c r="F51" s="14"/>
      <c r="G51" s="14"/>
      <c r="H51" s="14"/>
      <c r="I51" s="14"/>
      <c r="J51" s="14"/>
      <c r="K51" s="14"/>
    </row>
    <row r="52" spans="1:12" customFormat="1" ht="17.45" customHeight="1">
      <c r="A52" s="88"/>
      <c r="B52" s="8" t="s">
        <v>71</v>
      </c>
      <c r="C52" s="9" t="s">
        <v>72</v>
      </c>
    </row>
    <row r="53" spans="1:12" customFormat="1" ht="17.45" customHeight="1">
      <c r="A53" s="88"/>
      <c r="C53" s="653" t="s">
        <v>73</v>
      </c>
      <c r="D53" s="653"/>
      <c r="E53" s="653"/>
      <c r="F53" s="653"/>
      <c r="G53" s="653"/>
      <c r="H53" s="653"/>
      <c r="I53" s="653"/>
      <c r="J53" s="653"/>
      <c r="K53" s="653"/>
    </row>
    <row r="54" spans="1:12" customFormat="1" ht="17.45" customHeight="1">
      <c r="A54" s="88"/>
      <c r="C54" s="653"/>
      <c r="D54" s="653"/>
      <c r="E54" s="653"/>
      <c r="F54" s="653"/>
      <c r="G54" s="653"/>
      <c r="H54" s="653"/>
      <c r="I54" s="653"/>
      <c r="J54" s="653"/>
      <c r="K54" s="653"/>
    </row>
    <row r="55" spans="1:12" customFormat="1" ht="17.45" customHeight="1">
      <c r="A55" s="88"/>
      <c r="C55" s="653"/>
      <c r="D55" s="653"/>
      <c r="E55" s="653"/>
      <c r="F55" s="653"/>
      <c r="G55" s="653"/>
      <c r="H55" s="653"/>
      <c r="I55" s="653"/>
      <c r="J55" s="653"/>
      <c r="K55" s="653"/>
    </row>
    <row r="56" spans="1:12" customFormat="1" ht="17.45" customHeight="1">
      <c r="A56" s="88"/>
      <c r="B56" s="8" t="s">
        <v>74</v>
      </c>
      <c r="C56" s="9" t="s">
        <v>75</v>
      </c>
    </row>
    <row r="57" spans="1:12" customFormat="1" ht="17.45" customHeight="1">
      <c r="A57" s="88"/>
      <c r="C57" s="653" t="s">
        <v>76</v>
      </c>
      <c r="D57" s="653"/>
      <c r="E57" s="653"/>
      <c r="F57" s="653"/>
      <c r="G57" s="653"/>
      <c r="H57" s="653"/>
      <c r="I57" s="653"/>
      <c r="J57" s="653"/>
      <c r="K57" s="653"/>
    </row>
    <row r="58" spans="1:12" customFormat="1" ht="17.45" customHeight="1">
      <c r="A58" s="88"/>
      <c r="C58" s="653"/>
      <c r="D58" s="653"/>
      <c r="E58" s="653"/>
      <c r="F58" s="653"/>
      <c r="G58" s="653"/>
      <c r="H58" s="653"/>
      <c r="I58" s="653"/>
      <c r="J58" s="653"/>
      <c r="K58" s="653"/>
    </row>
    <row r="59" spans="1:12" customFormat="1" ht="17.45" customHeight="1">
      <c r="A59" s="88"/>
    </row>
    <row r="60" spans="1:12" customFormat="1" ht="19.149999999999999" customHeight="1">
      <c r="A60" s="88"/>
      <c r="B60" s="170" t="str">
        <f>"Thema "&amp;B8</f>
        <v>Thema 1.1</v>
      </c>
      <c r="C60" s="10"/>
      <c r="D60" s="10"/>
      <c r="E60" s="10"/>
      <c r="F60" s="10"/>
      <c r="G60" s="10"/>
      <c r="H60" s="10"/>
      <c r="I60" s="10"/>
    </row>
    <row r="61" spans="1:12" customFormat="1" ht="17.45" customHeight="1">
      <c r="A61" s="88"/>
    </row>
    <row r="62" spans="1:12" customFormat="1" ht="17.45" customHeight="1">
      <c r="A62" s="88"/>
    </row>
    <row r="63" spans="1:12" customFormat="1" ht="23.25">
      <c r="A63" s="89" t="str">
        <f>B9</f>
        <v>1.2</v>
      </c>
      <c r="B63" s="675" t="s">
        <v>77</v>
      </c>
      <c r="C63" s="675"/>
      <c r="D63" s="675"/>
      <c r="E63" s="675"/>
      <c r="F63" s="675"/>
      <c r="G63" s="675"/>
      <c r="H63" s="675"/>
      <c r="I63" s="675"/>
      <c r="J63" s="675"/>
      <c r="K63" s="35">
        <f>H9</f>
        <v>0</v>
      </c>
      <c r="L63" s="7" t="s">
        <v>62</v>
      </c>
    </row>
    <row r="64" spans="1:12" customFormat="1" ht="17.45" customHeight="1">
      <c r="A64" s="88"/>
    </row>
    <row r="65" spans="1:11" customFormat="1" ht="17.45" customHeight="1">
      <c r="A65" s="88"/>
      <c r="B65" s="653" t="s">
        <v>78</v>
      </c>
      <c r="C65" s="653"/>
      <c r="D65" s="653"/>
      <c r="E65" s="653"/>
      <c r="F65" s="653"/>
      <c r="G65" s="653"/>
      <c r="H65" s="653"/>
      <c r="I65" s="653"/>
      <c r="J65" s="653"/>
      <c r="K65" s="653"/>
    </row>
    <row r="66" spans="1:11" customFormat="1" ht="17.45" customHeight="1">
      <c r="A66" s="88"/>
      <c r="B66" s="653"/>
      <c r="C66" s="653"/>
      <c r="D66" s="653"/>
      <c r="E66" s="653"/>
      <c r="F66" s="653"/>
      <c r="G66" s="653"/>
      <c r="H66" s="653"/>
      <c r="I66" s="653"/>
      <c r="J66" s="653"/>
      <c r="K66" s="653"/>
    </row>
    <row r="67" spans="1:11" customFormat="1" ht="17.45" customHeight="1">
      <c r="A67" s="88"/>
      <c r="B67" s="653" t="s">
        <v>79</v>
      </c>
      <c r="C67" s="653"/>
      <c r="D67" s="653"/>
      <c r="E67" s="653"/>
      <c r="F67" s="653"/>
      <c r="G67" s="653"/>
      <c r="H67" s="653"/>
      <c r="I67" s="653"/>
      <c r="J67" s="653"/>
      <c r="K67" s="653"/>
    </row>
    <row r="68" spans="1:11" customFormat="1" ht="17.45" customHeight="1">
      <c r="A68" s="88"/>
      <c r="B68" s="653"/>
      <c r="C68" s="653"/>
      <c r="D68" s="653"/>
      <c r="E68" s="653"/>
      <c r="F68" s="653"/>
      <c r="G68" s="653"/>
      <c r="H68" s="653"/>
      <c r="I68" s="653"/>
      <c r="J68" s="653"/>
      <c r="K68" s="653"/>
    </row>
    <row r="69" spans="1:11" customFormat="1" ht="17.45" customHeight="1">
      <c r="A69" s="88"/>
      <c r="B69" s="653"/>
      <c r="C69" s="653"/>
      <c r="D69" s="653"/>
      <c r="E69" s="653"/>
      <c r="F69" s="653"/>
      <c r="G69" s="653"/>
      <c r="H69" s="653"/>
      <c r="I69" s="653"/>
      <c r="J69" s="653"/>
      <c r="K69" s="653"/>
    </row>
    <row r="70" spans="1:11" customFormat="1" ht="17.45" customHeight="1">
      <c r="A70" s="88"/>
      <c r="B70" s="653" t="s">
        <v>80</v>
      </c>
      <c r="C70" s="653"/>
      <c r="D70" s="653"/>
      <c r="E70" s="653"/>
      <c r="F70" s="653"/>
      <c r="G70" s="653"/>
      <c r="H70" s="653"/>
      <c r="I70" s="653"/>
      <c r="J70" s="653"/>
      <c r="K70" s="653"/>
    </row>
    <row r="71" spans="1:11" customFormat="1" ht="17.45" customHeight="1">
      <c r="A71" s="88"/>
      <c r="B71" s="653"/>
      <c r="C71" s="653"/>
      <c r="D71" s="653"/>
      <c r="E71" s="653"/>
      <c r="F71" s="653"/>
      <c r="G71" s="653"/>
      <c r="H71" s="653"/>
      <c r="I71" s="653"/>
      <c r="J71" s="653"/>
      <c r="K71" s="653"/>
    </row>
    <row r="72" spans="1:11" customFormat="1" ht="17.45" customHeight="1">
      <c r="A72" s="88"/>
    </row>
    <row r="73" spans="1:11" customFormat="1" ht="17.45" customHeight="1" thickBot="1">
      <c r="A73" s="88"/>
      <c r="B73" s="52" t="s">
        <v>81</v>
      </c>
      <c r="C73" s="52"/>
      <c r="D73" s="52"/>
      <c r="E73" s="52"/>
      <c r="F73" s="52"/>
      <c r="G73" s="52"/>
      <c r="H73" s="52"/>
      <c r="I73" s="52"/>
      <c r="J73" s="52"/>
      <c r="K73" s="52"/>
    </row>
    <row r="74" spans="1:11" customFormat="1" ht="17.45" customHeight="1">
      <c r="A74" s="88"/>
    </row>
    <row r="75" spans="1:11" customFormat="1" ht="17.45" customHeight="1">
      <c r="A75" s="88"/>
      <c r="B75" s="653"/>
      <c r="C75" s="653"/>
      <c r="D75" s="653"/>
      <c r="E75" s="653"/>
      <c r="F75" s="653"/>
      <c r="G75" s="653"/>
      <c r="H75" s="653"/>
      <c r="I75" s="653"/>
      <c r="J75" s="653"/>
      <c r="K75" s="653"/>
    </row>
    <row r="76" spans="1:11" customFormat="1" ht="17.45" customHeight="1">
      <c r="A76" s="88"/>
    </row>
    <row r="77" spans="1:11" customFormat="1" ht="17.45" customHeight="1">
      <c r="A77" s="88"/>
    </row>
    <row r="78" spans="1:11" customFormat="1" ht="17.45" customHeight="1">
      <c r="A78" s="88"/>
    </row>
    <row r="79" spans="1:11" customFormat="1" ht="17.45" customHeight="1">
      <c r="A79" s="88"/>
      <c r="B79" t="s">
        <v>82</v>
      </c>
    </row>
    <row r="80" spans="1:11" customFormat="1" ht="17.45" customHeight="1">
      <c r="A80" s="88"/>
    </row>
    <row r="81" spans="1:11" customFormat="1" ht="17.45" customHeight="1" thickBot="1">
      <c r="A81" s="88"/>
      <c r="B81" s="52" t="s">
        <v>83</v>
      </c>
      <c r="C81" s="52"/>
      <c r="D81" s="52"/>
      <c r="E81" s="52"/>
      <c r="F81" s="52"/>
      <c r="G81" s="52"/>
      <c r="H81" s="52"/>
      <c r="I81" s="52"/>
      <c r="J81" s="52"/>
      <c r="K81" s="52"/>
    </row>
    <row r="82" spans="1:11" customFormat="1" ht="17.45" customHeight="1">
      <c r="A82" s="88"/>
    </row>
    <row r="83" spans="1:11" customFormat="1" ht="17.45" customHeight="1">
      <c r="A83" s="88"/>
    </row>
    <row r="84" spans="1:11" customFormat="1" ht="17.45" customHeight="1">
      <c r="A84" s="88"/>
    </row>
    <row r="85" spans="1:11" customFormat="1" ht="17.45" customHeight="1">
      <c r="A85" s="88"/>
    </row>
    <row r="86" spans="1:11" customFormat="1" ht="17.45" customHeight="1">
      <c r="A86" s="88"/>
    </row>
    <row r="87" spans="1:11" customFormat="1" ht="17.45" customHeight="1">
      <c r="A87" s="88"/>
      <c r="B87" t="s">
        <v>84</v>
      </c>
    </row>
    <row r="88" spans="1:11" customFormat="1" ht="17.45" customHeight="1">
      <c r="A88" s="88"/>
    </row>
    <row r="89" spans="1:11" customFormat="1" ht="17.45" customHeight="1" thickBot="1">
      <c r="A89" s="88"/>
      <c r="B89" s="52" t="s">
        <v>85</v>
      </c>
      <c r="C89" s="52"/>
      <c r="D89" s="52"/>
      <c r="E89" s="52"/>
      <c r="F89" s="52"/>
      <c r="G89" s="52"/>
      <c r="H89" s="52"/>
      <c r="I89" s="52"/>
      <c r="J89" s="52"/>
      <c r="K89" s="52"/>
    </row>
    <row r="90" spans="1:11" customFormat="1" ht="17.45" customHeight="1">
      <c r="A90" s="88"/>
    </row>
    <row r="91" spans="1:11" customFormat="1" ht="17.45" customHeight="1">
      <c r="A91" s="88"/>
    </row>
    <row r="92" spans="1:11" customFormat="1" ht="17.45" customHeight="1">
      <c r="A92" s="88"/>
    </row>
    <row r="93" spans="1:11" customFormat="1" ht="17.45" customHeight="1">
      <c r="A93" s="88"/>
    </row>
    <row r="94" spans="1:11" customFormat="1" ht="17.45" customHeight="1">
      <c r="A94" s="88"/>
    </row>
    <row r="95" spans="1:11" customFormat="1" ht="17.45" customHeight="1">
      <c r="A95" s="88"/>
      <c r="B95" t="s">
        <v>86</v>
      </c>
    </row>
    <row r="96" spans="1:11" customFormat="1" ht="17.45" customHeight="1">
      <c r="A96" s="88"/>
    </row>
    <row r="97" spans="1:11" customFormat="1" ht="17.45" customHeight="1" thickBot="1">
      <c r="A97" s="88"/>
      <c r="B97" s="52" t="s">
        <v>87</v>
      </c>
      <c r="C97" s="52"/>
      <c r="D97" s="52"/>
      <c r="E97" s="52"/>
      <c r="F97" s="52"/>
      <c r="G97" s="52"/>
      <c r="H97" s="52"/>
      <c r="I97" s="52"/>
      <c r="J97" s="52"/>
      <c r="K97" s="52"/>
    </row>
    <row r="98" spans="1:11" customFormat="1" ht="17.45" customHeight="1">
      <c r="A98" s="88"/>
    </row>
    <row r="99" spans="1:11" customFormat="1" ht="17.45" customHeight="1">
      <c r="A99" s="88"/>
    </row>
    <row r="100" spans="1:11" customFormat="1" ht="17.45" customHeight="1">
      <c r="A100" s="88"/>
    </row>
    <row r="101" spans="1:11" customFormat="1" ht="17.45" customHeight="1">
      <c r="A101" s="88"/>
    </row>
    <row r="102" spans="1:11" customFormat="1" ht="17.45" customHeight="1">
      <c r="A102" s="88"/>
    </row>
    <row r="103" spans="1:11" customFormat="1" ht="17.45" customHeight="1">
      <c r="A103" s="88"/>
      <c r="B103" t="s">
        <v>88</v>
      </c>
    </row>
    <row r="104" spans="1:11" customFormat="1" ht="17.45" customHeight="1">
      <c r="A104" s="88"/>
      <c r="B104" t="s">
        <v>89</v>
      </c>
    </row>
    <row r="105" spans="1:11" customFormat="1" ht="17.45" customHeight="1">
      <c r="A105" s="88"/>
      <c r="B105" t="s">
        <v>90</v>
      </c>
    </row>
    <row r="106" spans="1:11" customFormat="1" ht="17.45" customHeight="1">
      <c r="A106" s="88"/>
      <c r="B106" t="s">
        <v>91</v>
      </c>
    </row>
    <row r="107" spans="1:11" customFormat="1" ht="17.45" customHeight="1">
      <c r="A107" s="88"/>
      <c r="B107" t="s">
        <v>92</v>
      </c>
    </row>
    <row r="108" spans="1:11" customFormat="1" ht="17.45" customHeight="1">
      <c r="A108" s="88"/>
    </row>
    <row r="109" spans="1:11" s="651" customFormat="1" ht="17.45" customHeight="1">
      <c r="A109" s="650"/>
    </row>
    <row r="110" spans="1:11" customFormat="1" ht="17.45" customHeight="1">
      <c r="A110" s="88"/>
      <c r="B110" s="653" t="s">
        <v>93</v>
      </c>
      <c r="C110" s="653"/>
      <c r="D110" s="653"/>
      <c r="E110" s="653"/>
      <c r="F110" s="653"/>
      <c r="G110" s="653"/>
      <c r="H110" s="653"/>
      <c r="I110" s="653"/>
      <c r="J110" s="653"/>
      <c r="K110" s="653"/>
    </row>
    <row r="111" spans="1:11" customFormat="1" ht="17.45" customHeight="1">
      <c r="A111" s="88"/>
      <c r="B111" s="653"/>
      <c r="C111" s="653"/>
      <c r="D111" s="653"/>
      <c r="E111" s="653"/>
      <c r="F111" s="653"/>
      <c r="G111" s="653"/>
      <c r="H111" s="653"/>
      <c r="I111" s="653"/>
      <c r="J111" s="653"/>
      <c r="K111" s="653"/>
    </row>
    <row r="112" spans="1:11" customFormat="1" ht="33" customHeight="1">
      <c r="A112" s="88"/>
      <c r="B112" s="653"/>
      <c r="C112" s="653"/>
      <c r="D112" s="653"/>
      <c r="E112" s="653"/>
      <c r="F112" s="653"/>
      <c r="G112" s="653"/>
      <c r="H112" s="653"/>
      <c r="I112" s="653"/>
      <c r="J112" s="653"/>
      <c r="K112" s="653"/>
    </row>
    <row r="113" spans="1:12" customFormat="1" ht="17.45" customHeight="1">
      <c r="A113" s="88"/>
    </row>
    <row r="114" spans="1:12" customFormat="1" ht="19.149999999999999" customHeight="1">
      <c r="A114" s="88"/>
      <c r="B114" s="170" t="str">
        <f>"Thema "&amp;B9</f>
        <v>Thema 1.2</v>
      </c>
      <c r="C114" s="10"/>
      <c r="D114" s="10"/>
      <c r="E114" s="10"/>
      <c r="F114" s="10"/>
      <c r="G114" s="10"/>
      <c r="H114" s="10"/>
      <c r="I114" s="10"/>
    </row>
    <row r="115" spans="1:12" customFormat="1" ht="17.45" customHeight="1">
      <c r="A115" s="88"/>
    </row>
    <row r="116" spans="1:12" customFormat="1" ht="17.45" customHeight="1">
      <c r="A116" s="88"/>
    </row>
    <row r="117" spans="1:12" customFormat="1" ht="23.85" customHeight="1">
      <c r="A117" s="96" t="str">
        <f>B10</f>
        <v>1.3</v>
      </c>
      <c r="B117" s="675" t="s">
        <v>94</v>
      </c>
      <c r="C117" s="675"/>
      <c r="D117" s="675"/>
      <c r="E117" s="675"/>
      <c r="F117" s="675"/>
      <c r="G117" s="675"/>
      <c r="H117" s="675"/>
      <c r="I117" s="675"/>
      <c r="J117" s="675"/>
      <c r="K117" s="35">
        <f>H10</f>
        <v>0</v>
      </c>
      <c r="L117" s="7" t="s">
        <v>62</v>
      </c>
    </row>
    <row r="118" spans="1:12" customFormat="1" ht="17.45" customHeight="1">
      <c r="A118" s="88"/>
    </row>
    <row r="119" spans="1:12" customFormat="1" ht="17.45" customHeight="1">
      <c r="A119" s="88"/>
    </row>
    <row r="120" spans="1:12" customFormat="1" ht="17.45" customHeight="1" thickBot="1">
      <c r="A120" s="88"/>
      <c r="B120" s="52" t="s">
        <v>95</v>
      </c>
      <c r="C120" s="52" t="s">
        <v>96</v>
      </c>
      <c r="D120" s="52"/>
      <c r="E120" s="52"/>
      <c r="F120" s="52"/>
      <c r="G120" s="52"/>
      <c r="H120" s="52"/>
      <c r="I120" s="52"/>
      <c r="J120" s="52"/>
      <c r="K120" s="52"/>
    </row>
    <row r="121" spans="1:12" customFormat="1" ht="17.45" customHeight="1">
      <c r="A121" s="88"/>
      <c r="B121" s="684" t="s">
        <v>97</v>
      </c>
      <c r="C121" s="685" t="s">
        <v>98</v>
      </c>
      <c r="D121" s="685"/>
      <c r="E121" s="685"/>
      <c r="F121" s="685"/>
      <c r="G121" s="685"/>
      <c r="H121" s="685"/>
      <c r="I121" s="685"/>
      <c r="J121" s="685"/>
      <c r="K121" s="685"/>
    </row>
    <row r="122" spans="1:12" customFormat="1" ht="17.45" customHeight="1">
      <c r="A122" s="88"/>
      <c r="B122" s="659"/>
      <c r="C122" s="653"/>
      <c r="D122" s="653"/>
      <c r="E122" s="653"/>
      <c r="F122" s="653"/>
      <c r="G122" s="653"/>
      <c r="H122" s="653"/>
      <c r="I122" s="653"/>
      <c r="J122" s="653"/>
      <c r="K122" s="653"/>
    </row>
    <row r="123" spans="1:12" customFormat="1" ht="17.45" customHeight="1">
      <c r="A123" s="88"/>
      <c r="B123" s="659"/>
      <c r="C123" s="653"/>
      <c r="D123" s="653"/>
      <c r="E123" s="653"/>
      <c r="F123" s="653"/>
      <c r="G123" s="653"/>
      <c r="H123" s="653"/>
      <c r="I123" s="653"/>
      <c r="J123" s="653"/>
      <c r="K123" s="653"/>
    </row>
    <row r="124" spans="1:12" customFormat="1" ht="17.45" customHeight="1">
      <c r="A124" s="88"/>
      <c r="B124" s="659"/>
      <c r="C124" s="653"/>
      <c r="D124" s="653"/>
      <c r="E124" s="653"/>
      <c r="F124" s="653"/>
      <c r="G124" s="653"/>
      <c r="H124" s="653"/>
      <c r="I124" s="653"/>
      <c r="J124" s="653"/>
      <c r="K124" s="653"/>
    </row>
    <row r="125" spans="1:12" customFormat="1" ht="17.45" customHeight="1">
      <c r="A125" s="88"/>
      <c r="B125" s="659"/>
      <c r="C125" s="653"/>
      <c r="D125" s="653"/>
      <c r="E125" s="653"/>
      <c r="F125" s="653"/>
      <c r="G125" s="653"/>
      <c r="H125" s="653"/>
      <c r="I125" s="653"/>
      <c r="J125" s="653"/>
      <c r="K125" s="653"/>
    </row>
    <row r="126" spans="1:12" customFormat="1" ht="21.75" customHeight="1">
      <c r="A126" s="88"/>
      <c r="B126" s="659"/>
      <c r="C126" s="653"/>
      <c r="D126" s="653"/>
      <c r="E126" s="653"/>
      <c r="F126" s="653"/>
      <c r="G126" s="653"/>
      <c r="H126" s="653"/>
      <c r="I126" s="653"/>
      <c r="J126" s="653"/>
      <c r="K126" s="653"/>
    </row>
    <row r="127" spans="1:12" customFormat="1" ht="21.75" customHeight="1">
      <c r="A127" s="88"/>
      <c r="B127" s="10"/>
      <c r="C127" s="14"/>
      <c r="D127" s="14"/>
      <c r="E127" s="14"/>
      <c r="F127" s="14"/>
      <c r="G127" s="14"/>
      <c r="H127" s="14"/>
      <c r="I127" s="14"/>
      <c r="J127" s="14"/>
      <c r="K127" s="14"/>
    </row>
    <row r="128" spans="1:12" customFormat="1" ht="21.75" customHeight="1">
      <c r="A128" s="88"/>
      <c r="B128" s="10"/>
      <c r="C128" s="14"/>
      <c r="D128" s="14"/>
      <c r="E128" s="14"/>
      <c r="F128" s="14"/>
      <c r="G128" s="14"/>
      <c r="H128" s="14"/>
      <c r="I128" s="14"/>
      <c r="J128" s="14"/>
      <c r="K128" s="14"/>
    </row>
    <row r="129" spans="1:11" customFormat="1" ht="21.75" customHeight="1">
      <c r="A129" s="88"/>
      <c r="B129" s="10"/>
      <c r="C129" s="14"/>
      <c r="D129" s="14"/>
      <c r="E129" s="14"/>
      <c r="F129" s="14"/>
      <c r="G129" s="14"/>
      <c r="H129" s="14"/>
      <c r="I129" s="14"/>
      <c r="J129" s="14"/>
      <c r="K129" s="14"/>
    </row>
    <row r="130" spans="1:11" customFormat="1" ht="21.75" customHeight="1">
      <c r="A130" s="88"/>
      <c r="B130" s="10"/>
      <c r="C130" s="14"/>
      <c r="D130" s="14"/>
      <c r="E130" s="14"/>
      <c r="F130" s="14"/>
      <c r="G130" s="14"/>
      <c r="H130" s="14"/>
      <c r="I130" s="14"/>
      <c r="J130" s="14"/>
      <c r="K130" s="14"/>
    </row>
    <row r="131" spans="1:11" customFormat="1" ht="21.75" customHeight="1">
      <c r="A131" s="88"/>
      <c r="B131" s="10"/>
      <c r="C131" s="14"/>
      <c r="D131" s="14"/>
      <c r="E131" s="14"/>
      <c r="F131" s="14"/>
      <c r="G131" s="14"/>
      <c r="H131" s="14"/>
      <c r="I131" s="14"/>
      <c r="J131" s="14"/>
      <c r="K131" s="14"/>
    </row>
    <row r="132" spans="1:11" customFormat="1" ht="21.75" customHeight="1">
      <c r="A132" s="88"/>
      <c r="B132" s="10"/>
      <c r="C132" s="14"/>
      <c r="D132" s="14"/>
      <c r="E132" s="14"/>
      <c r="F132" s="14"/>
      <c r="G132" s="14"/>
      <c r="H132" s="14"/>
      <c r="I132" s="14"/>
      <c r="J132" s="14"/>
      <c r="K132" s="14"/>
    </row>
    <row r="133" spans="1:11" customFormat="1" ht="21.75" customHeight="1">
      <c r="A133" s="88"/>
      <c r="B133" s="10"/>
      <c r="C133" s="14"/>
      <c r="D133" s="14"/>
      <c r="E133" s="14"/>
      <c r="F133" s="14"/>
      <c r="G133" s="14"/>
      <c r="H133" s="14"/>
      <c r="I133" s="14"/>
      <c r="J133" s="14"/>
      <c r="K133" s="14"/>
    </row>
    <row r="134" spans="1:11" customFormat="1" ht="21.75" customHeight="1">
      <c r="A134" s="88"/>
      <c r="B134" s="10"/>
      <c r="C134" s="14"/>
      <c r="D134" s="14"/>
      <c r="E134" s="14"/>
      <c r="F134" s="14"/>
      <c r="G134" s="14"/>
      <c r="H134" s="14"/>
      <c r="I134" s="14"/>
      <c r="J134" s="14"/>
      <c r="K134" s="14"/>
    </row>
    <row r="135" spans="1:11" customFormat="1" ht="21.75" customHeight="1">
      <c r="A135" s="88"/>
      <c r="B135" s="10"/>
      <c r="C135" s="14"/>
      <c r="D135" s="14"/>
      <c r="E135" s="14"/>
      <c r="F135" s="14"/>
      <c r="G135" s="14"/>
      <c r="H135" s="14"/>
      <c r="I135" s="14"/>
      <c r="J135" s="14"/>
      <c r="K135" s="14"/>
    </row>
    <row r="136" spans="1:11" customFormat="1" ht="21.75" customHeight="1">
      <c r="A136" s="88"/>
      <c r="B136" s="10"/>
      <c r="C136" s="14"/>
      <c r="D136" s="14"/>
      <c r="E136" s="14"/>
      <c r="F136" s="14"/>
      <c r="G136" s="14"/>
      <c r="H136" s="14"/>
      <c r="I136" s="14"/>
      <c r="J136" s="14"/>
      <c r="K136" s="14"/>
    </row>
    <row r="137" spans="1:11" customFormat="1" ht="21.75" customHeight="1">
      <c r="A137" s="88"/>
      <c r="B137" s="10"/>
      <c r="C137" s="14"/>
      <c r="D137" s="14"/>
      <c r="E137" s="14"/>
      <c r="F137" s="14"/>
      <c r="G137" s="14"/>
      <c r="H137" s="14"/>
      <c r="I137" s="14"/>
      <c r="J137" s="14"/>
      <c r="K137" s="14"/>
    </row>
    <row r="138" spans="1:11" customFormat="1" ht="21.75" customHeight="1">
      <c r="A138" s="88"/>
      <c r="B138" s="10"/>
      <c r="C138" s="14"/>
      <c r="D138" s="14"/>
      <c r="E138" s="14"/>
      <c r="F138" s="14"/>
      <c r="G138" s="14"/>
      <c r="H138" s="14"/>
      <c r="I138" s="14"/>
      <c r="J138" s="14"/>
      <c r="K138" s="14"/>
    </row>
    <row r="139" spans="1:11" customFormat="1" ht="21.75" customHeight="1">
      <c r="A139" s="88"/>
      <c r="B139" s="10"/>
      <c r="C139" s="14"/>
      <c r="D139" s="14"/>
      <c r="E139" s="14"/>
      <c r="F139" s="14"/>
      <c r="G139" s="14"/>
      <c r="H139" s="14"/>
      <c r="I139" s="14"/>
      <c r="J139" s="14"/>
      <c r="K139" s="14"/>
    </row>
    <row r="140" spans="1:11" customFormat="1" ht="21.75" customHeight="1">
      <c r="A140" s="88"/>
      <c r="B140" s="10"/>
      <c r="C140" s="14"/>
      <c r="D140" s="14"/>
      <c r="E140" s="14"/>
      <c r="F140" s="14"/>
      <c r="G140" s="14"/>
      <c r="H140" s="14"/>
      <c r="I140" s="14"/>
      <c r="J140" s="14"/>
      <c r="K140" s="14"/>
    </row>
    <row r="141" spans="1:11" customFormat="1" ht="21.75" customHeight="1">
      <c r="A141" s="88"/>
      <c r="B141" s="10"/>
      <c r="C141" s="14"/>
      <c r="D141" s="14"/>
      <c r="E141" s="14"/>
      <c r="F141" s="14"/>
      <c r="G141" s="14"/>
      <c r="H141" s="14"/>
      <c r="I141" s="14"/>
      <c r="J141" s="14"/>
      <c r="K141" s="14"/>
    </row>
    <row r="142" spans="1:11" customFormat="1" ht="21.75" customHeight="1">
      <c r="A142" s="88"/>
      <c r="B142" s="10"/>
      <c r="C142" s="14"/>
      <c r="D142" s="14"/>
      <c r="E142" s="14"/>
      <c r="F142" s="14"/>
      <c r="G142" s="14"/>
      <c r="H142" s="14"/>
      <c r="I142" s="14"/>
      <c r="J142" s="14"/>
      <c r="K142" s="14"/>
    </row>
    <row r="143" spans="1:11" customFormat="1" ht="21.75" customHeight="1">
      <c r="A143" s="88"/>
      <c r="B143" s="10"/>
      <c r="C143" s="14"/>
      <c r="D143" s="14"/>
      <c r="E143" s="14"/>
      <c r="F143" s="14"/>
      <c r="G143" s="14"/>
      <c r="H143" s="14"/>
      <c r="I143" s="14"/>
      <c r="J143" s="14"/>
      <c r="K143" s="14"/>
    </row>
    <row r="144" spans="1:11" customFormat="1" ht="21.75" customHeight="1">
      <c r="A144" s="88"/>
      <c r="B144" s="10"/>
      <c r="C144" s="14"/>
      <c r="D144" s="14"/>
      <c r="E144" s="14"/>
      <c r="F144" s="14"/>
      <c r="G144" s="14"/>
      <c r="H144" s="14"/>
      <c r="I144" s="14"/>
      <c r="J144" s="14"/>
      <c r="K144" s="14"/>
    </row>
    <row r="145" spans="1:11" customFormat="1" ht="21.75" customHeight="1">
      <c r="A145" s="88"/>
      <c r="B145" s="10"/>
      <c r="C145" s="14"/>
      <c r="D145" s="14"/>
      <c r="E145" s="14"/>
      <c r="F145" s="14"/>
      <c r="G145" s="14"/>
      <c r="H145" s="14"/>
      <c r="I145" s="14"/>
      <c r="J145" s="14"/>
      <c r="K145" s="14"/>
    </row>
    <row r="146" spans="1:11" customFormat="1" ht="21.75" customHeight="1">
      <c r="A146" s="88"/>
      <c r="B146" s="10"/>
      <c r="C146" s="14"/>
      <c r="D146" s="14"/>
      <c r="E146" s="14"/>
      <c r="F146" s="14"/>
      <c r="G146" s="14"/>
      <c r="H146" s="14"/>
      <c r="I146" s="14"/>
      <c r="J146" s="14"/>
      <c r="K146" s="14"/>
    </row>
    <row r="147" spans="1:11" customFormat="1" ht="21.75" customHeight="1">
      <c r="A147" s="88"/>
      <c r="B147" s="10"/>
      <c r="C147" s="14"/>
      <c r="D147" s="14"/>
      <c r="E147" s="14"/>
      <c r="F147" s="14"/>
      <c r="G147" s="14"/>
      <c r="H147" s="14"/>
      <c r="I147" s="14"/>
      <c r="J147" s="14"/>
      <c r="K147" s="14"/>
    </row>
    <row r="148" spans="1:11" customFormat="1" ht="21.75" customHeight="1">
      <c r="A148" s="88"/>
      <c r="B148" s="10"/>
      <c r="C148" s="14"/>
      <c r="D148" s="14"/>
      <c r="E148" s="14"/>
      <c r="F148" s="14"/>
      <c r="G148" s="14"/>
      <c r="H148" s="14"/>
      <c r="I148" s="14"/>
      <c r="J148" s="14"/>
      <c r="K148" s="14"/>
    </row>
    <row r="149" spans="1:11" customFormat="1" ht="21.75" customHeight="1">
      <c r="A149" s="88"/>
      <c r="B149" s="10"/>
      <c r="C149" s="14"/>
      <c r="D149" s="14"/>
      <c r="E149" s="14"/>
      <c r="F149" s="14"/>
      <c r="G149" s="14"/>
      <c r="H149" s="14"/>
      <c r="I149" s="14"/>
      <c r="J149" s="14"/>
      <c r="K149" s="14"/>
    </row>
    <row r="150" spans="1:11" customFormat="1" ht="21.75" customHeight="1">
      <c r="A150" s="88"/>
      <c r="B150" s="10"/>
      <c r="C150" s="14"/>
      <c r="D150" s="14"/>
      <c r="E150" s="14"/>
      <c r="F150" s="14"/>
      <c r="G150" s="14"/>
      <c r="H150" s="14"/>
      <c r="I150" s="14"/>
      <c r="J150" s="14"/>
      <c r="K150" s="14"/>
    </row>
    <row r="151" spans="1:11" customFormat="1" ht="21.75" customHeight="1">
      <c r="A151" s="88"/>
      <c r="B151" s="10"/>
      <c r="C151" s="14"/>
      <c r="D151" s="14"/>
      <c r="E151" s="14"/>
      <c r="F151" s="14"/>
      <c r="G151" s="14"/>
      <c r="H151" s="14"/>
      <c r="I151" s="14"/>
      <c r="J151" s="14"/>
      <c r="K151" s="14"/>
    </row>
    <row r="152" spans="1:11" customFormat="1" ht="21.75" customHeight="1">
      <c r="A152" s="88"/>
      <c r="B152" s="10"/>
      <c r="C152" s="14"/>
      <c r="D152" s="14"/>
      <c r="E152" s="14"/>
      <c r="F152" s="14"/>
      <c r="G152" s="14"/>
      <c r="H152" s="14"/>
      <c r="I152" s="14"/>
      <c r="J152" s="14"/>
      <c r="K152" s="14"/>
    </row>
    <row r="153" spans="1:11" customFormat="1" ht="21.75" customHeight="1">
      <c r="A153" s="88"/>
      <c r="B153" s="10"/>
      <c r="C153" s="14"/>
      <c r="D153" s="14"/>
      <c r="E153" s="14"/>
      <c r="F153" s="14"/>
      <c r="G153" s="14"/>
      <c r="H153" s="14"/>
      <c r="I153" s="14"/>
      <c r="J153" s="14"/>
      <c r="K153" s="14"/>
    </row>
    <row r="154" spans="1:11" customFormat="1" ht="21.75" customHeight="1">
      <c r="A154" s="88"/>
      <c r="B154" s="10"/>
      <c r="C154" s="14"/>
      <c r="D154" s="14"/>
      <c r="E154" s="14"/>
      <c r="F154" s="14"/>
      <c r="G154" s="14"/>
      <c r="H154" s="14"/>
      <c r="I154" s="14"/>
      <c r="J154" s="14"/>
      <c r="K154" s="14"/>
    </row>
    <row r="155" spans="1:11" customFormat="1" ht="21.75" customHeight="1">
      <c r="A155" s="88"/>
      <c r="B155" s="10"/>
      <c r="C155" s="14"/>
      <c r="D155" s="14"/>
      <c r="E155" s="14"/>
      <c r="F155" s="14"/>
      <c r="G155" s="14"/>
      <c r="H155" s="14"/>
      <c r="I155" s="14"/>
      <c r="J155" s="14"/>
      <c r="K155" s="14"/>
    </row>
    <row r="156" spans="1:11" customFormat="1" ht="21.75" customHeight="1">
      <c r="A156" s="88"/>
      <c r="B156" s="10"/>
      <c r="C156" s="14"/>
      <c r="D156" s="14"/>
      <c r="E156" s="14"/>
      <c r="F156" s="14"/>
      <c r="G156" s="14"/>
      <c r="H156" s="14"/>
      <c r="I156" s="14"/>
      <c r="J156" s="14"/>
      <c r="K156" s="14"/>
    </row>
    <row r="157" spans="1:11" customFormat="1" ht="21.75" customHeight="1">
      <c r="A157" s="88"/>
      <c r="B157" s="10"/>
      <c r="C157" s="14"/>
      <c r="D157" s="14"/>
      <c r="E157" s="14"/>
      <c r="F157" s="14"/>
      <c r="G157" s="14"/>
      <c r="H157" s="14"/>
      <c r="I157" s="14"/>
      <c r="J157" s="14"/>
      <c r="K157" s="14"/>
    </row>
    <row r="158" spans="1:11" customFormat="1" ht="17.45" customHeight="1">
      <c r="A158" s="88"/>
      <c r="B158" s="673" t="s">
        <v>99</v>
      </c>
      <c r="C158" s="674" t="s">
        <v>100</v>
      </c>
      <c r="D158" s="674"/>
      <c r="E158" s="674"/>
      <c r="F158" s="674"/>
      <c r="G158" s="674"/>
      <c r="H158" s="674"/>
      <c r="I158" s="674"/>
      <c r="J158" s="674"/>
      <c r="K158" s="674"/>
    </row>
    <row r="159" spans="1:11" customFormat="1" ht="17.45" customHeight="1">
      <c r="A159" s="88"/>
      <c r="B159" s="659"/>
      <c r="C159" s="653"/>
      <c r="D159" s="653"/>
      <c r="E159" s="653"/>
      <c r="F159" s="653"/>
      <c r="G159" s="653"/>
      <c r="H159" s="653"/>
      <c r="I159" s="653"/>
      <c r="J159" s="653"/>
      <c r="K159" s="653"/>
    </row>
    <row r="160" spans="1:11" customFormat="1" ht="17.45" customHeight="1">
      <c r="A160" s="88"/>
      <c r="B160" s="659"/>
      <c r="C160" s="653"/>
      <c r="D160" s="653"/>
      <c r="E160" s="653"/>
      <c r="F160" s="653"/>
      <c r="G160" s="653"/>
      <c r="H160" s="653"/>
      <c r="I160" s="653"/>
      <c r="J160" s="653"/>
      <c r="K160" s="653"/>
    </row>
    <row r="161" spans="1:11" customFormat="1" ht="17.45" customHeight="1">
      <c r="A161" s="88"/>
      <c r="B161" s="10"/>
      <c r="C161" s="14"/>
      <c r="D161" s="14"/>
      <c r="E161" s="14"/>
      <c r="F161" s="14"/>
      <c r="G161" s="14"/>
      <c r="H161" s="14"/>
      <c r="I161" s="14"/>
      <c r="J161" s="14"/>
      <c r="K161" s="14"/>
    </row>
    <row r="162" spans="1:11" customFormat="1" ht="17.45" customHeight="1">
      <c r="A162" s="88"/>
      <c r="B162" s="10"/>
      <c r="C162" s="14"/>
      <c r="D162" s="14"/>
      <c r="E162" s="14"/>
      <c r="F162" s="14"/>
      <c r="G162" s="14"/>
      <c r="H162" s="14"/>
      <c r="I162" s="14"/>
      <c r="J162" s="14"/>
      <c r="K162" s="14"/>
    </row>
    <row r="163" spans="1:11" customFormat="1" ht="17.45" customHeight="1">
      <c r="A163" s="88"/>
      <c r="B163" s="10"/>
      <c r="C163" s="14"/>
      <c r="D163" s="14"/>
      <c r="E163" s="14"/>
      <c r="F163" s="14"/>
      <c r="G163" s="14"/>
      <c r="H163" s="14"/>
      <c r="I163" s="14"/>
      <c r="J163" s="14"/>
      <c r="K163" s="14"/>
    </row>
    <row r="164" spans="1:11" customFormat="1" ht="17.45" customHeight="1">
      <c r="A164" s="88"/>
      <c r="B164" s="10"/>
      <c r="C164" s="14"/>
      <c r="D164" s="14"/>
      <c r="E164" s="14"/>
      <c r="F164" s="14"/>
      <c r="G164" s="14"/>
      <c r="H164" s="14"/>
      <c r="I164" s="14"/>
      <c r="J164" s="14"/>
      <c r="K164" s="14"/>
    </row>
    <row r="165" spans="1:11" customFormat="1" ht="17.45" customHeight="1">
      <c r="A165" s="88"/>
      <c r="B165" s="10"/>
      <c r="C165" s="14"/>
      <c r="D165" s="14"/>
      <c r="E165" s="14"/>
      <c r="F165" s="14"/>
      <c r="G165" s="14"/>
      <c r="H165" s="14"/>
      <c r="I165" s="14"/>
      <c r="J165" s="14"/>
      <c r="K165" s="14"/>
    </row>
    <row r="166" spans="1:11" customFormat="1" ht="17.45" customHeight="1">
      <c r="A166" s="88"/>
      <c r="B166" s="10"/>
      <c r="C166" s="14"/>
      <c r="D166" s="14"/>
      <c r="E166" s="14"/>
      <c r="F166" s="14"/>
      <c r="G166" s="14"/>
      <c r="H166" s="14"/>
      <c r="I166" s="14"/>
      <c r="J166" s="14"/>
      <c r="K166" s="14"/>
    </row>
    <row r="167" spans="1:11" customFormat="1" ht="17.45" customHeight="1">
      <c r="A167" s="88"/>
      <c r="B167" s="10"/>
      <c r="C167" s="14"/>
      <c r="D167" s="14"/>
      <c r="E167" s="14"/>
      <c r="F167" s="14"/>
      <c r="G167" s="14"/>
      <c r="H167" s="14"/>
      <c r="I167" s="14"/>
      <c r="J167" s="14"/>
      <c r="K167" s="14"/>
    </row>
    <row r="168" spans="1:11" customFormat="1" ht="17.45" customHeight="1">
      <c r="A168" s="88"/>
      <c r="B168" s="673" t="s">
        <v>101</v>
      </c>
      <c r="C168" s="674" t="s">
        <v>102</v>
      </c>
      <c r="D168" s="674"/>
      <c r="E168" s="674"/>
      <c r="F168" s="674"/>
      <c r="G168" s="674"/>
      <c r="H168" s="674"/>
      <c r="I168" s="674"/>
      <c r="J168" s="674"/>
      <c r="K168" s="674"/>
    </row>
    <row r="169" spans="1:11" customFormat="1" ht="17.45" customHeight="1">
      <c r="A169" s="88"/>
      <c r="B169" s="659"/>
      <c r="C169" s="653"/>
      <c r="D169" s="653"/>
      <c r="E169" s="653"/>
      <c r="F169" s="653"/>
      <c r="G169" s="653"/>
      <c r="H169" s="653"/>
      <c r="I169" s="653"/>
      <c r="J169" s="653"/>
      <c r="K169" s="653"/>
    </row>
    <row r="170" spans="1:11" customFormat="1" ht="17.45" customHeight="1">
      <c r="A170" s="88"/>
      <c r="B170" s="10"/>
      <c r="C170" s="14"/>
      <c r="D170" s="14"/>
      <c r="E170" s="14"/>
      <c r="F170" s="14"/>
      <c r="G170" s="14"/>
      <c r="H170" s="14"/>
      <c r="I170" s="14"/>
      <c r="J170" s="14"/>
      <c r="K170" s="14"/>
    </row>
    <row r="171" spans="1:11" customFormat="1" ht="17.45" customHeight="1">
      <c r="A171" s="88"/>
      <c r="B171" s="10"/>
      <c r="C171" s="14"/>
      <c r="D171" s="14"/>
      <c r="E171" s="14"/>
      <c r="F171" s="14"/>
      <c r="G171" s="14"/>
      <c r="H171" s="14"/>
      <c r="I171" s="14"/>
      <c r="J171" s="14"/>
      <c r="K171" s="14"/>
    </row>
    <row r="172" spans="1:11" customFormat="1" ht="17.45" customHeight="1">
      <c r="A172" s="88"/>
      <c r="B172" s="10"/>
      <c r="C172" s="14"/>
      <c r="D172" s="14"/>
      <c r="E172" s="14"/>
      <c r="F172" s="14"/>
      <c r="G172" s="14"/>
      <c r="H172" s="14"/>
      <c r="I172" s="14"/>
      <c r="J172" s="14"/>
      <c r="K172" s="14"/>
    </row>
    <row r="173" spans="1:11" customFormat="1" ht="17.45" customHeight="1">
      <c r="A173" s="88"/>
      <c r="B173" s="10"/>
      <c r="C173" s="14"/>
      <c r="D173" s="14"/>
      <c r="E173" s="14"/>
      <c r="F173" s="14"/>
      <c r="G173" s="14"/>
      <c r="H173" s="14"/>
      <c r="I173" s="14"/>
      <c r="J173" s="14"/>
      <c r="K173" s="14"/>
    </row>
    <row r="174" spans="1:11" customFormat="1" ht="17.45" customHeight="1">
      <c r="A174" s="88"/>
      <c r="B174" s="10"/>
      <c r="C174" s="14"/>
      <c r="D174" s="14"/>
      <c r="E174" s="14"/>
      <c r="F174" s="14"/>
      <c r="G174" s="14"/>
      <c r="H174" s="14"/>
      <c r="I174" s="14"/>
      <c r="J174" s="14"/>
      <c r="K174" s="14"/>
    </row>
    <row r="175" spans="1:11" customFormat="1" ht="17.45" customHeight="1">
      <c r="A175" s="88"/>
      <c r="B175" s="10"/>
      <c r="C175" s="14"/>
      <c r="D175" s="14"/>
      <c r="E175" s="14"/>
      <c r="F175" s="14"/>
      <c r="G175" s="14"/>
      <c r="H175" s="14"/>
      <c r="I175" s="14"/>
      <c r="J175" s="14"/>
      <c r="K175" s="14"/>
    </row>
    <row r="176" spans="1:11" customFormat="1" ht="17.45" customHeight="1">
      <c r="A176" s="88"/>
      <c r="B176" s="10"/>
      <c r="C176" s="14"/>
      <c r="D176" s="14"/>
      <c r="E176" s="14"/>
      <c r="F176" s="14"/>
      <c r="G176" s="14"/>
      <c r="H176" s="14"/>
      <c r="I176" s="14"/>
      <c r="J176" s="14"/>
      <c r="K176" s="14"/>
    </row>
    <row r="177" spans="1:11" customFormat="1" ht="17.45" customHeight="1">
      <c r="A177" s="88"/>
      <c r="B177" s="10"/>
      <c r="C177" s="14"/>
      <c r="D177" s="14"/>
      <c r="E177" s="14"/>
      <c r="F177" s="14"/>
      <c r="G177" s="14"/>
      <c r="H177" s="14"/>
      <c r="I177" s="14"/>
      <c r="J177" s="14"/>
      <c r="K177" s="14"/>
    </row>
    <row r="178" spans="1:11" customFormat="1" ht="17.45" customHeight="1">
      <c r="A178" s="88"/>
      <c r="B178" s="10"/>
      <c r="C178" s="14"/>
      <c r="D178" s="14"/>
      <c r="E178" s="14"/>
      <c r="F178" s="14"/>
      <c r="G178" s="14"/>
      <c r="H178" s="14"/>
      <c r="I178" s="14"/>
      <c r="J178" s="14"/>
      <c r="K178" s="14"/>
    </row>
    <row r="179" spans="1:11" customFormat="1" ht="17.45" customHeight="1">
      <c r="A179" s="88"/>
      <c r="B179" s="673" t="s">
        <v>103</v>
      </c>
      <c r="C179" s="674" t="s">
        <v>104</v>
      </c>
      <c r="D179" s="674"/>
      <c r="E179" s="674"/>
      <c r="F179" s="674"/>
      <c r="G179" s="674"/>
      <c r="H179" s="674"/>
      <c r="I179" s="674"/>
      <c r="J179" s="674"/>
      <c r="K179" s="674"/>
    </row>
    <row r="180" spans="1:11" customFormat="1" ht="17.45" customHeight="1">
      <c r="A180" s="88"/>
      <c r="B180" s="659"/>
      <c r="C180" s="653"/>
      <c r="D180" s="653"/>
      <c r="E180" s="653"/>
      <c r="F180" s="653"/>
      <c r="G180" s="653"/>
      <c r="H180" s="653"/>
      <c r="I180" s="653"/>
      <c r="J180" s="653"/>
      <c r="K180" s="653"/>
    </row>
    <row r="181" spans="1:11" customFormat="1" ht="17.100000000000001" customHeight="1">
      <c r="A181" s="88"/>
      <c r="B181" s="659"/>
      <c r="C181" s="653"/>
      <c r="D181" s="653"/>
      <c r="E181" s="653"/>
      <c r="F181" s="653"/>
      <c r="G181" s="653"/>
      <c r="H181" s="653"/>
      <c r="I181" s="653"/>
      <c r="J181" s="653"/>
      <c r="K181" s="653"/>
    </row>
    <row r="182" spans="1:11" customFormat="1" ht="17.100000000000001" customHeight="1">
      <c r="A182" s="88"/>
      <c r="B182" s="10"/>
      <c r="C182" s="14"/>
      <c r="D182" s="14"/>
      <c r="E182" s="14"/>
      <c r="F182" s="14"/>
      <c r="G182" s="14"/>
      <c r="H182" s="14"/>
      <c r="I182" s="14"/>
      <c r="J182" s="14"/>
      <c r="K182" s="14"/>
    </row>
    <row r="183" spans="1:11" customFormat="1" ht="17.100000000000001" customHeight="1">
      <c r="A183" s="88"/>
      <c r="B183" s="10"/>
      <c r="C183" s="14"/>
      <c r="D183" s="14"/>
      <c r="E183" s="14"/>
      <c r="F183" s="14"/>
      <c r="G183" s="14"/>
      <c r="H183" s="14"/>
      <c r="I183" s="14"/>
      <c r="J183" s="14"/>
      <c r="K183" s="14"/>
    </row>
    <row r="184" spans="1:11" customFormat="1" ht="17.100000000000001" customHeight="1">
      <c r="A184" s="88"/>
      <c r="B184" s="10"/>
      <c r="C184" s="14"/>
      <c r="D184" s="14"/>
      <c r="E184" s="14"/>
      <c r="F184" s="14"/>
      <c r="G184" s="14"/>
      <c r="H184" s="14"/>
      <c r="I184" s="14"/>
      <c r="J184" s="14"/>
      <c r="K184" s="14"/>
    </row>
    <row r="185" spans="1:11" customFormat="1" ht="17.100000000000001" customHeight="1">
      <c r="A185" s="88"/>
      <c r="B185" s="10"/>
      <c r="C185" s="14"/>
      <c r="D185" s="14"/>
      <c r="E185" s="14"/>
      <c r="F185" s="14"/>
      <c r="G185" s="14"/>
      <c r="H185" s="14"/>
      <c r="I185" s="14"/>
      <c r="J185" s="14"/>
      <c r="K185" s="14"/>
    </row>
    <row r="186" spans="1:11" customFormat="1" ht="17.100000000000001" customHeight="1">
      <c r="A186" s="88"/>
      <c r="B186" s="10"/>
      <c r="C186" s="14"/>
      <c r="D186" s="14"/>
      <c r="E186" s="14"/>
      <c r="F186" s="14"/>
      <c r="G186" s="14"/>
      <c r="H186" s="14"/>
      <c r="I186" s="14"/>
      <c r="J186" s="14"/>
      <c r="K186" s="14"/>
    </row>
    <row r="187" spans="1:11" customFormat="1" ht="17.100000000000001" customHeight="1">
      <c r="A187" s="88"/>
      <c r="B187" s="483"/>
      <c r="C187" s="484"/>
      <c r="D187" s="484"/>
      <c r="E187" s="484"/>
      <c r="F187" s="484"/>
      <c r="G187" s="484"/>
      <c r="H187" s="484"/>
      <c r="I187" s="484"/>
      <c r="J187" s="484"/>
      <c r="K187" s="484"/>
    </row>
    <row r="188" spans="1:11" customFormat="1" ht="17.100000000000001" customHeight="1">
      <c r="A188" s="88"/>
      <c r="B188" s="490" t="s">
        <v>105</v>
      </c>
      <c r="C188" s="682" t="s">
        <v>106</v>
      </c>
      <c r="D188" s="682"/>
      <c r="E188" s="682"/>
      <c r="F188" s="682"/>
      <c r="G188" s="682"/>
      <c r="H188" s="682"/>
      <c r="I188" s="682"/>
      <c r="J188" s="682"/>
      <c r="K188" s="682"/>
    </row>
    <row r="189" spans="1:11" customFormat="1" ht="17.100000000000001" customHeight="1">
      <c r="A189" s="88"/>
      <c r="B189" s="256"/>
      <c r="C189" s="683"/>
      <c r="D189" s="683"/>
      <c r="E189" s="683"/>
      <c r="F189" s="683"/>
      <c r="G189" s="683"/>
      <c r="H189" s="683"/>
      <c r="I189" s="683"/>
      <c r="J189" s="683"/>
      <c r="K189" s="683"/>
    </row>
    <row r="190" spans="1:11" customFormat="1" ht="17.100000000000001" customHeight="1">
      <c r="A190" s="88"/>
      <c r="B190" s="256"/>
      <c r="C190" s="683"/>
      <c r="D190" s="683"/>
      <c r="E190" s="683"/>
      <c r="F190" s="683"/>
      <c r="G190" s="683"/>
      <c r="H190" s="683"/>
      <c r="I190" s="683"/>
      <c r="J190" s="683"/>
      <c r="K190" s="683"/>
    </row>
    <row r="191" spans="1:11" customFormat="1" ht="17.100000000000001" customHeight="1">
      <c r="A191" s="88"/>
      <c r="B191" s="256"/>
      <c r="C191" s="683"/>
      <c r="D191" s="683"/>
      <c r="E191" s="683"/>
      <c r="F191" s="683"/>
      <c r="G191" s="683"/>
      <c r="H191" s="683"/>
      <c r="I191" s="683"/>
      <c r="J191" s="683"/>
      <c r="K191" s="683"/>
    </row>
    <row r="192" spans="1:11" customFormat="1" ht="17.100000000000001" customHeight="1">
      <c r="A192" s="88"/>
      <c r="B192" s="256"/>
    </row>
    <row r="193" spans="1:11" customFormat="1" ht="17.100000000000001" customHeight="1">
      <c r="A193" s="88"/>
      <c r="B193" s="256"/>
    </row>
    <row r="194" spans="1:11" customFormat="1" ht="17.100000000000001" customHeight="1">
      <c r="A194" s="88"/>
      <c r="B194" s="256"/>
    </row>
    <row r="195" spans="1:11" customFormat="1" ht="17.100000000000001" customHeight="1">
      <c r="A195" s="88"/>
      <c r="B195" s="256"/>
    </row>
    <row r="196" spans="1:11" customFormat="1" ht="17.100000000000001" customHeight="1">
      <c r="A196" s="88"/>
      <c r="B196" s="256"/>
    </row>
    <row r="197" spans="1:11" customFormat="1" ht="17.100000000000001" customHeight="1">
      <c r="A197" s="88"/>
      <c r="B197" s="256"/>
    </row>
    <row r="198" spans="1:11" customFormat="1" ht="17.100000000000001" customHeight="1">
      <c r="A198" s="88"/>
      <c r="B198" s="256"/>
    </row>
    <row r="199" spans="1:11" customFormat="1" ht="17.45" customHeight="1">
      <c r="A199" s="88"/>
      <c r="B199" s="673" t="s">
        <v>107</v>
      </c>
      <c r="C199" s="674" t="s">
        <v>108</v>
      </c>
      <c r="D199" s="674"/>
      <c r="E199" s="674"/>
      <c r="F199" s="674"/>
      <c r="G199" s="674"/>
      <c r="H199" s="674"/>
      <c r="I199" s="674"/>
      <c r="J199" s="674"/>
      <c r="K199" s="674"/>
    </row>
    <row r="200" spans="1:11" customFormat="1" ht="17.45" customHeight="1">
      <c r="A200" s="88"/>
      <c r="B200" s="659"/>
      <c r="C200" s="653"/>
      <c r="D200" s="653"/>
      <c r="E200" s="653"/>
      <c r="F200" s="653"/>
      <c r="G200" s="653"/>
      <c r="H200" s="653"/>
      <c r="I200" s="653"/>
      <c r="J200" s="653"/>
      <c r="K200" s="653"/>
    </row>
    <row r="201" spans="1:11" customFormat="1" ht="17.100000000000001" customHeight="1">
      <c r="A201" s="88"/>
      <c r="B201" s="10"/>
      <c r="C201" s="14"/>
      <c r="D201" s="14"/>
      <c r="E201" s="14"/>
      <c r="F201" s="14"/>
      <c r="G201" s="14"/>
      <c r="H201" s="14"/>
      <c r="I201" s="14"/>
      <c r="J201" s="14"/>
      <c r="K201" s="14"/>
    </row>
    <row r="202" spans="1:11" customFormat="1" ht="17.100000000000001" customHeight="1">
      <c r="A202" s="88"/>
      <c r="B202" s="10"/>
      <c r="C202" s="14"/>
      <c r="D202" s="14"/>
      <c r="E202" s="14"/>
      <c r="F202" s="14"/>
      <c r="G202" s="14"/>
      <c r="H202" s="14"/>
      <c r="I202" s="14"/>
      <c r="J202" s="14"/>
      <c r="K202" s="14"/>
    </row>
    <row r="203" spans="1:11" customFormat="1" ht="17.100000000000001" customHeight="1">
      <c r="A203" s="88"/>
      <c r="B203" s="10"/>
      <c r="C203" s="14"/>
      <c r="D203" s="14"/>
      <c r="E203" s="14"/>
      <c r="F203" s="14"/>
      <c r="G203" s="14"/>
      <c r="H203" s="14"/>
      <c r="I203" s="14"/>
      <c r="J203" s="14"/>
      <c r="K203" s="14"/>
    </row>
    <row r="204" spans="1:11" customFormat="1" ht="17.100000000000001" customHeight="1">
      <c r="A204" s="88"/>
      <c r="B204" s="10"/>
      <c r="C204" s="14"/>
      <c r="D204" s="14"/>
      <c r="E204" s="14"/>
      <c r="F204" s="14"/>
      <c r="G204" s="14"/>
      <c r="H204" s="14"/>
      <c r="I204" s="14"/>
      <c r="J204" s="14"/>
      <c r="K204" s="14"/>
    </row>
    <row r="205" spans="1:11" customFormat="1" ht="17.100000000000001" customHeight="1">
      <c r="A205" s="88"/>
      <c r="B205" s="10"/>
      <c r="C205" s="14"/>
      <c r="D205" s="14"/>
      <c r="E205" s="14"/>
      <c r="F205" s="14"/>
      <c r="G205" s="14"/>
      <c r="H205" s="14"/>
      <c r="I205" s="14"/>
      <c r="J205" s="14"/>
      <c r="K205" s="14"/>
    </row>
    <row r="206" spans="1:11" customFormat="1" ht="17.100000000000001" customHeight="1">
      <c r="A206" s="88"/>
      <c r="B206" s="10"/>
      <c r="C206" s="14"/>
      <c r="D206" s="14"/>
      <c r="E206" s="14"/>
      <c r="F206" s="14"/>
      <c r="G206" s="14"/>
      <c r="H206" s="14"/>
      <c r="I206" s="14"/>
      <c r="J206" s="14"/>
      <c r="K206" s="14"/>
    </row>
    <row r="207" spans="1:11" customFormat="1" ht="17.100000000000001" customHeight="1">
      <c r="A207" s="88"/>
      <c r="B207" s="10"/>
      <c r="C207" s="14"/>
      <c r="D207" s="14"/>
      <c r="E207" s="14"/>
      <c r="F207" s="14"/>
      <c r="G207" s="14"/>
      <c r="H207" s="14"/>
      <c r="I207" s="14"/>
      <c r="J207" s="14"/>
      <c r="K207" s="14"/>
    </row>
    <row r="208" spans="1:11" customFormat="1" ht="17.100000000000001" customHeight="1">
      <c r="A208" s="88"/>
      <c r="B208" s="673" t="s">
        <v>109</v>
      </c>
      <c r="C208" s="674" t="s">
        <v>110</v>
      </c>
      <c r="D208" s="674"/>
      <c r="E208" s="674"/>
      <c r="F208" s="674"/>
      <c r="G208" s="674"/>
      <c r="H208" s="674"/>
      <c r="I208" s="674"/>
      <c r="J208" s="674"/>
      <c r="K208" s="674"/>
    </row>
    <row r="209" spans="1:11" customFormat="1" ht="17.45" customHeight="1">
      <c r="A209" s="88"/>
      <c r="B209" s="659"/>
      <c r="C209" s="653"/>
      <c r="D209" s="653"/>
      <c r="E209" s="653"/>
      <c r="F209" s="653"/>
      <c r="G209" s="653"/>
      <c r="H209" s="653"/>
      <c r="I209" s="653"/>
      <c r="J209" s="653"/>
      <c r="K209" s="653"/>
    </row>
    <row r="210" spans="1:11" customFormat="1" ht="17.45" customHeight="1">
      <c r="A210" s="88"/>
      <c r="B210" s="10"/>
      <c r="C210" s="14"/>
      <c r="D210" s="14"/>
      <c r="E210" s="14"/>
      <c r="F210" s="14"/>
      <c r="G210" s="14"/>
      <c r="H210" s="14"/>
      <c r="I210" s="14"/>
      <c r="J210" s="14"/>
      <c r="K210" s="14"/>
    </row>
    <row r="211" spans="1:11" customFormat="1" ht="17.45" customHeight="1">
      <c r="A211" s="88"/>
      <c r="B211" s="10"/>
      <c r="C211" s="14"/>
      <c r="D211" s="14"/>
      <c r="E211" s="14"/>
      <c r="F211" s="14"/>
      <c r="G211" s="14"/>
      <c r="H211" s="14"/>
      <c r="I211" s="14"/>
      <c r="J211" s="14"/>
      <c r="K211" s="14"/>
    </row>
    <row r="212" spans="1:11" customFormat="1" ht="17.45" customHeight="1">
      <c r="A212" s="88"/>
      <c r="B212" s="10"/>
      <c r="C212" s="14"/>
      <c r="D212" s="14"/>
      <c r="E212" s="14"/>
      <c r="F212" s="14"/>
      <c r="G212" s="14"/>
      <c r="H212" s="14"/>
      <c r="I212" s="14"/>
      <c r="J212" s="14"/>
      <c r="K212" s="14"/>
    </row>
    <row r="213" spans="1:11" customFormat="1" ht="17.45" customHeight="1">
      <c r="A213" s="88"/>
      <c r="B213" s="10"/>
      <c r="C213" s="14"/>
      <c r="D213" s="14"/>
      <c r="E213" s="14"/>
      <c r="F213" s="14"/>
      <c r="G213" s="14"/>
      <c r="H213" s="14"/>
      <c r="I213" s="14"/>
      <c r="J213" s="14"/>
      <c r="K213" s="14"/>
    </row>
    <row r="214" spans="1:11" customFormat="1" ht="17.45" customHeight="1">
      <c r="A214" s="88"/>
      <c r="B214" s="10"/>
      <c r="C214" s="14"/>
      <c r="D214" s="14"/>
      <c r="E214" s="14"/>
      <c r="F214" s="14"/>
      <c r="G214" s="14"/>
      <c r="H214" s="14"/>
      <c r="I214" s="14"/>
      <c r="J214" s="14"/>
      <c r="K214" s="14"/>
    </row>
    <row r="215" spans="1:11" customFormat="1" ht="17.45" customHeight="1">
      <c r="A215" s="88"/>
      <c r="B215" s="10"/>
      <c r="C215" s="14"/>
      <c r="D215" s="14"/>
      <c r="E215" s="14"/>
      <c r="F215" s="14"/>
      <c r="G215" s="14"/>
      <c r="H215" s="14"/>
      <c r="I215" s="14"/>
      <c r="J215" s="14"/>
      <c r="K215" s="14"/>
    </row>
    <row r="216" spans="1:11" customFormat="1" ht="17.45" customHeight="1">
      <c r="A216" s="88"/>
      <c r="B216" s="10"/>
      <c r="C216" s="653" t="s">
        <v>111</v>
      </c>
      <c r="D216" s="653"/>
      <c r="E216" s="653"/>
      <c r="F216" s="653"/>
      <c r="G216" s="653"/>
      <c r="H216" s="653"/>
      <c r="I216" s="653"/>
      <c r="J216" s="653"/>
      <c r="K216" s="653"/>
    </row>
    <row r="217" spans="1:11" customFormat="1" ht="17.45" customHeight="1">
      <c r="A217" s="88"/>
      <c r="B217" s="10"/>
      <c r="C217" s="653"/>
      <c r="D217" s="653"/>
      <c r="E217" s="653"/>
      <c r="F217" s="653"/>
      <c r="G217" s="653"/>
      <c r="H217" s="653"/>
      <c r="I217" s="653"/>
      <c r="J217" s="653"/>
      <c r="K217" s="653"/>
    </row>
    <row r="218" spans="1:11" customFormat="1" ht="17.45" customHeight="1">
      <c r="A218" s="88"/>
      <c r="B218" s="10"/>
      <c r="C218" s="14"/>
      <c r="D218" s="14"/>
      <c r="E218" s="14"/>
      <c r="F218" s="14"/>
      <c r="G218" s="14"/>
      <c r="H218" s="14"/>
      <c r="I218" s="14"/>
      <c r="J218" s="14"/>
      <c r="K218" s="14"/>
    </row>
    <row r="219" spans="1:11" customFormat="1" ht="17.45" customHeight="1">
      <c r="A219" s="88"/>
      <c r="B219" s="673" t="s">
        <v>112</v>
      </c>
      <c r="C219" s="674" t="s">
        <v>113</v>
      </c>
      <c r="D219" s="674"/>
      <c r="E219" s="674"/>
      <c r="F219" s="674"/>
      <c r="G219" s="674"/>
      <c r="H219" s="674"/>
      <c r="I219" s="674"/>
      <c r="J219" s="674"/>
      <c r="K219" s="674"/>
    </row>
    <row r="220" spans="1:11" customFormat="1" ht="17.45" customHeight="1">
      <c r="A220" s="88"/>
      <c r="B220" s="659"/>
      <c r="C220" s="653"/>
      <c r="D220" s="653"/>
      <c r="E220" s="653"/>
      <c r="F220" s="653"/>
      <c r="G220" s="653"/>
      <c r="H220" s="653"/>
      <c r="I220" s="653"/>
      <c r="J220" s="653"/>
      <c r="K220" s="653"/>
    </row>
    <row r="221" spans="1:11" customFormat="1" ht="17.45" customHeight="1">
      <c r="A221" s="88"/>
      <c r="B221" s="659"/>
      <c r="C221" s="653"/>
      <c r="D221" s="653"/>
      <c r="E221" s="653"/>
      <c r="F221" s="653"/>
      <c r="G221" s="653"/>
      <c r="H221" s="653"/>
      <c r="I221" s="653"/>
      <c r="J221" s="653"/>
      <c r="K221" s="653"/>
    </row>
    <row r="222" spans="1:11" customFormat="1" ht="17.45" customHeight="1">
      <c r="A222" s="88"/>
      <c r="B222" s="10"/>
      <c r="C222" s="14"/>
      <c r="D222" s="14"/>
      <c r="E222" s="14"/>
      <c r="F222" s="14"/>
      <c r="G222" s="14"/>
      <c r="H222" s="14"/>
      <c r="I222" s="14"/>
      <c r="J222" s="14"/>
      <c r="K222" s="14"/>
    </row>
    <row r="223" spans="1:11" customFormat="1" ht="17.45" customHeight="1">
      <c r="A223" s="88"/>
      <c r="B223" s="10"/>
      <c r="C223" s="14"/>
      <c r="D223" s="14"/>
      <c r="E223" s="14"/>
      <c r="F223" s="14"/>
      <c r="G223" s="14"/>
      <c r="H223" s="14"/>
      <c r="I223" s="14"/>
      <c r="J223" s="14"/>
      <c r="K223" s="14"/>
    </row>
    <row r="224" spans="1:11" customFormat="1" ht="17.45" customHeight="1">
      <c r="A224" s="88"/>
      <c r="B224" s="10"/>
      <c r="C224" s="14"/>
      <c r="D224" s="14"/>
      <c r="E224" s="14"/>
      <c r="F224" s="14"/>
      <c r="G224" s="14"/>
      <c r="H224" s="14"/>
      <c r="I224" s="14"/>
      <c r="J224" s="14"/>
      <c r="K224" s="14"/>
    </row>
    <row r="225" spans="1:11" customFormat="1" ht="17.45" customHeight="1">
      <c r="A225" s="88"/>
      <c r="B225" s="10"/>
      <c r="C225" s="14"/>
      <c r="D225" s="14"/>
      <c r="E225" s="14"/>
      <c r="F225" s="14"/>
      <c r="G225" s="14"/>
      <c r="H225" s="14"/>
      <c r="I225" s="14"/>
      <c r="J225" s="14"/>
      <c r="K225" s="14"/>
    </row>
    <row r="226" spans="1:11" customFormat="1" ht="17.45" customHeight="1">
      <c r="A226" s="88"/>
      <c r="B226" s="10"/>
      <c r="C226" s="14"/>
      <c r="D226" s="14"/>
      <c r="E226" s="14"/>
      <c r="F226" s="14"/>
      <c r="G226" s="14"/>
      <c r="H226" s="14"/>
      <c r="I226" s="14"/>
      <c r="J226" s="14"/>
      <c r="K226" s="14"/>
    </row>
    <row r="227" spans="1:11" customFormat="1" ht="17.45" customHeight="1">
      <c r="A227" s="88"/>
      <c r="B227" s="10"/>
      <c r="C227" s="14"/>
      <c r="D227" s="14"/>
      <c r="E227" s="14"/>
      <c r="F227" s="14"/>
      <c r="G227" s="14"/>
      <c r="H227" s="14"/>
      <c r="I227" s="14"/>
      <c r="J227" s="14"/>
      <c r="K227" s="14"/>
    </row>
    <row r="228" spans="1:11" customFormat="1" ht="17.45" customHeight="1">
      <c r="A228" s="88"/>
      <c r="B228" s="10"/>
      <c r="C228" s="14"/>
      <c r="D228" s="14"/>
      <c r="E228" s="14"/>
      <c r="F228" s="14"/>
      <c r="G228" s="14"/>
      <c r="H228" s="14"/>
      <c r="I228" s="14"/>
      <c r="J228" s="14"/>
      <c r="K228" s="14"/>
    </row>
    <row r="229" spans="1:11" customFormat="1" ht="17.45" customHeight="1">
      <c r="A229" s="88" t="s">
        <v>114</v>
      </c>
      <c r="B229" s="10"/>
      <c r="C229" s="14"/>
      <c r="D229" s="14"/>
      <c r="E229" s="14"/>
      <c r="F229" s="14"/>
      <c r="G229" s="14"/>
      <c r="H229" s="14"/>
      <c r="I229" s="14"/>
      <c r="J229" s="14"/>
      <c r="K229" s="14"/>
    </row>
    <row r="230" spans="1:11" customFormat="1" ht="17.45" customHeight="1">
      <c r="A230" s="88"/>
      <c r="B230" s="10"/>
      <c r="C230" s="14"/>
      <c r="D230" s="14"/>
      <c r="E230" s="14"/>
      <c r="F230" s="14"/>
      <c r="G230" s="14"/>
      <c r="H230" s="14"/>
      <c r="I230" s="14"/>
      <c r="J230" s="14"/>
      <c r="K230" s="14"/>
    </row>
    <row r="231" spans="1:11" customFormat="1" ht="17.45" customHeight="1">
      <c r="A231" s="88"/>
      <c r="B231" s="10"/>
      <c r="C231" s="14"/>
      <c r="D231" s="14"/>
      <c r="E231" s="14"/>
      <c r="F231" s="14"/>
      <c r="G231" s="14"/>
      <c r="H231" s="14"/>
      <c r="I231" s="14"/>
      <c r="J231" s="14"/>
      <c r="K231" s="14"/>
    </row>
    <row r="232" spans="1:11" customFormat="1" ht="17.45" customHeight="1">
      <c r="A232" s="88"/>
      <c r="B232" s="673" t="s">
        <v>115</v>
      </c>
      <c r="C232" s="674" t="s">
        <v>116</v>
      </c>
      <c r="D232" s="674"/>
      <c r="E232" s="674"/>
      <c r="F232" s="674"/>
      <c r="G232" s="674"/>
      <c r="H232" s="674"/>
      <c r="I232" s="674"/>
      <c r="J232" s="674"/>
      <c r="K232" s="674"/>
    </row>
    <row r="233" spans="1:11" customFormat="1" ht="17.45" customHeight="1">
      <c r="A233" s="88"/>
      <c r="B233" s="659"/>
      <c r="C233" s="653"/>
      <c r="D233" s="653"/>
      <c r="E233" s="653"/>
      <c r="F233" s="653"/>
      <c r="G233" s="653"/>
      <c r="H233" s="653"/>
      <c r="I233" s="653"/>
      <c r="J233" s="653"/>
      <c r="K233" s="653"/>
    </row>
    <row r="234" spans="1:11" customFormat="1" ht="17.45" customHeight="1">
      <c r="A234" s="88"/>
      <c r="B234" s="10"/>
      <c r="C234" s="14"/>
      <c r="D234" s="14"/>
      <c r="E234" s="14"/>
      <c r="F234" s="14"/>
      <c r="G234" s="14"/>
      <c r="H234" s="14"/>
      <c r="I234" s="14"/>
      <c r="J234" s="14"/>
      <c r="K234" s="14"/>
    </row>
    <row r="235" spans="1:11" customFormat="1" ht="17.45" customHeight="1">
      <c r="A235" s="88"/>
      <c r="B235" s="10"/>
      <c r="C235" s="14"/>
      <c r="D235" s="14"/>
      <c r="E235" s="14"/>
      <c r="F235" s="14"/>
      <c r="G235" s="14"/>
      <c r="H235" s="14"/>
      <c r="I235" s="14"/>
      <c r="J235" s="14"/>
      <c r="K235" s="14"/>
    </row>
    <row r="236" spans="1:11" customFormat="1" ht="17.45" customHeight="1">
      <c r="A236" s="88"/>
      <c r="B236" s="10"/>
      <c r="C236" s="14"/>
      <c r="D236" s="14"/>
      <c r="E236" s="14"/>
      <c r="F236" s="14"/>
      <c r="G236" s="14"/>
      <c r="H236" s="14"/>
      <c r="I236" s="14"/>
      <c r="J236" s="14"/>
      <c r="K236" s="14"/>
    </row>
    <row r="237" spans="1:11" customFormat="1" ht="17.45" customHeight="1">
      <c r="A237" s="88"/>
      <c r="B237" s="10"/>
      <c r="C237" s="14"/>
      <c r="D237" s="14"/>
      <c r="E237" s="14"/>
      <c r="F237" s="14"/>
      <c r="G237" s="14"/>
      <c r="H237" s="14"/>
      <c r="I237" s="14"/>
      <c r="J237" s="14"/>
      <c r="K237" s="14"/>
    </row>
    <row r="238" spans="1:11" customFormat="1" ht="17.45" customHeight="1">
      <c r="A238" s="88"/>
      <c r="B238" s="97" t="s">
        <v>117</v>
      </c>
      <c r="C238" s="14"/>
      <c r="D238" s="14"/>
      <c r="E238" s="14"/>
      <c r="F238" s="14"/>
      <c r="G238" s="14"/>
      <c r="H238" s="14"/>
      <c r="I238" s="14"/>
      <c r="J238" s="14"/>
      <c r="K238" s="14"/>
    </row>
    <row r="239" spans="1:11" customFormat="1" ht="17.45" customHeight="1">
      <c r="A239" s="88"/>
      <c r="B239" s="10"/>
      <c r="C239" s="14"/>
      <c r="D239" s="14"/>
      <c r="E239" s="14"/>
      <c r="F239" s="14"/>
      <c r="G239" s="14"/>
      <c r="H239" s="14"/>
      <c r="I239" s="14"/>
      <c r="J239" s="14"/>
      <c r="K239" s="14"/>
    </row>
    <row r="240" spans="1:11" customFormat="1" ht="17.45" customHeight="1">
      <c r="A240" s="88"/>
    </row>
    <row r="241" spans="1:12" customFormat="1" ht="19.149999999999999" customHeight="1">
      <c r="A241" s="88"/>
      <c r="B241" s="170" t="str">
        <f>"Thema "&amp;B10</f>
        <v>Thema 1.3</v>
      </c>
      <c r="C241" s="10"/>
      <c r="D241" s="10"/>
      <c r="E241" s="10"/>
      <c r="F241" s="10"/>
      <c r="G241" s="10"/>
      <c r="H241" s="10"/>
      <c r="I241" s="10"/>
    </row>
    <row r="242" spans="1:12" customFormat="1" ht="17.45" customHeight="1">
      <c r="A242" s="88"/>
    </row>
    <row r="243" spans="1:12" customFormat="1" ht="17.45" customHeight="1">
      <c r="A243" s="88"/>
    </row>
    <row r="244" spans="1:12" customFormat="1" ht="23.85" customHeight="1">
      <c r="A244" s="89" t="str">
        <f>B11</f>
        <v>1.4</v>
      </c>
      <c r="B244" s="675" t="s">
        <v>118</v>
      </c>
      <c r="C244" s="675"/>
      <c r="D244" s="675"/>
      <c r="E244" s="675"/>
      <c r="F244" s="675"/>
      <c r="G244" s="675"/>
      <c r="H244" s="675"/>
      <c r="I244" s="675"/>
      <c r="J244" s="675"/>
      <c r="K244" s="35">
        <f>H11</f>
        <v>0</v>
      </c>
      <c r="L244" s="7" t="s">
        <v>62</v>
      </c>
    </row>
    <row r="245" spans="1:12" customFormat="1" ht="17.45" customHeight="1">
      <c r="A245" s="88"/>
    </row>
    <row r="246" spans="1:12" customFormat="1" ht="17.45" customHeight="1">
      <c r="A246" s="88"/>
      <c r="B246" s="653" t="s">
        <v>119</v>
      </c>
      <c r="C246" s="653"/>
      <c r="D246" s="653"/>
      <c r="E246" s="653"/>
      <c r="F246" s="653"/>
      <c r="G246" s="653"/>
      <c r="H246" s="653"/>
      <c r="I246" s="653"/>
      <c r="J246" s="653"/>
      <c r="K246" s="653"/>
    </row>
    <row r="247" spans="1:12" customFormat="1" ht="17.45" customHeight="1">
      <c r="A247" s="88"/>
      <c r="B247" s="653"/>
      <c r="C247" s="653"/>
      <c r="D247" s="653"/>
      <c r="E247" s="653"/>
      <c r="F247" s="653"/>
      <c r="G247" s="653"/>
      <c r="H247" s="653"/>
      <c r="I247" s="653"/>
      <c r="J247" s="653"/>
      <c r="K247" s="653"/>
    </row>
    <row r="248" spans="1:12" customFormat="1" ht="17.45" customHeight="1">
      <c r="A248" s="88"/>
      <c r="B248" s="653"/>
      <c r="C248" s="653"/>
      <c r="D248" s="653"/>
      <c r="E248" s="653"/>
      <c r="F248" s="653"/>
      <c r="G248" s="653"/>
      <c r="H248" s="653"/>
      <c r="I248" s="653"/>
      <c r="J248" s="653"/>
      <c r="K248" s="653"/>
    </row>
    <row r="249" spans="1:12" customFormat="1" ht="17.45" customHeight="1">
      <c r="A249" s="88"/>
      <c r="B249" s="677" t="s">
        <v>120</v>
      </c>
      <c r="C249" s="677"/>
      <c r="D249" s="677"/>
      <c r="E249" s="677"/>
      <c r="F249" s="677"/>
      <c r="G249" s="677"/>
      <c r="H249" s="677"/>
      <c r="I249" s="677"/>
      <c r="J249" s="677"/>
      <c r="K249" s="677"/>
    </row>
    <row r="250" spans="1:12" customFormat="1" ht="17.45" customHeight="1">
      <c r="A250" s="88"/>
      <c r="B250" s="677"/>
      <c r="C250" s="677"/>
      <c r="D250" s="677"/>
      <c r="E250" s="677"/>
      <c r="F250" s="677"/>
      <c r="G250" s="677"/>
      <c r="H250" s="677"/>
      <c r="I250" s="677"/>
      <c r="J250" s="677"/>
      <c r="K250" s="677"/>
    </row>
    <row r="251" spans="1:12" customFormat="1" ht="17.45" customHeight="1">
      <c r="A251" s="88"/>
      <c r="B251" s="677"/>
      <c r="C251" s="677"/>
      <c r="D251" s="677"/>
      <c r="E251" s="677"/>
      <c r="F251" s="677"/>
      <c r="G251" s="677"/>
      <c r="H251" s="677"/>
      <c r="I251" s="677"/>
      <c r="J251" s="677"/>
      <c r="K251" s="677"/>
    </row>
    <row r="252" spans="1:12" customFormat="1" ht="17.45" customHeight="1">
      <c r="A252" s="88"/>
    </row>
    <row r="253" spans="1:12" customFormat="1" ht="17.45" customHeight="1">
      <c r="A253" s="88"/>
      <c r="B253" s="53" t="s">
        <v>33</v>
      </c>
      <c r="C253" s="656" t="s">
        <v>121</v>
      </c>
      <c r="D253" s="657"/>
      <c r="E253" s="657"/>
      <c r="F253" s="657"/>
      <c r="G253" s="646"/>
      <c r="H253" s="646"/>
      <c r="I253" s="646"/>
      <c r="J253" s="646"/>
    </row>
    <row r="254" spans="1:12" customFormat="1" ht="17.45" customHeight="1">
      <c r="A254" s="88"/>
      <c r="B254" s="9"/>
    </row>
    <row r="255" spans="1:12" customFormat="1" ht="17.45" hidden="1" customHeight="1">
      <c r="A255" s="88"/>
      <c r="C255" s="647"/>
      <c r="D255" s="9"/>
      <c r="E255" s="9"/>
      <c r="F255" s="9"/>
      <c r="G255" s="9"/>
      <c r="H255" s="9"/>
    </row>
    <row r="256" spans="1:12" customFormat="1" ht="17.45" hidden="1" customHeight="1">
      <c r="A256" s="88"/>
      <c r="B256" s="4"/>
      <c r="C256" s="672"/>
      <c r="D256" s="672"/>
      <c r="E256" s="672"/>
      <c r="F256" s="672"/>
      <c r="G256" s="648"/>
    </row>
    <row r="257" spans="1:11" customFormat="1" ht="17.45" hidden="1" customHeight="1">
      <c r="A257" s="88"/>
      <c r="B257" s="4"/>
      <c r="C257" s="672"/>
      <c r="D257" s="672"/>
      <c r="E257" s="672"/>
      <c r="F257" s="672"/>
      <c r="G257" s="648"/>
      <c r="H257" s="12"/>
    </row>
    <row r="258" spans="1:11" customFormat="1" ht="17.45" hidden="1" customHeight="1">
      <c r="A258" s="88"/>
      <c r="B258" s="4"/>
      <c r="C258" s="672"/>
      <c r="D258" s="672"/>
      <c r="E258" s="672"/>
      <c r="F258" s="672"/>
      <c r="G258" s="648"/>
    </row>
    <row r="259" spans="1:11" customFormat="1" ht="17.45" hidden="1" customHeight="1">
      <c r="A259" s="88"/>
      <c r="B259" s="4"/>
      <c r="C259" s="672"/>
      <c r="D259" s="672"/>
      <c r="E259" s="672"/>
      <c r="F259" s="672"/>
      <c r="G259" s="648"/>
    </row>
    <row r="260" spans="1:11" customFormat="1" ht="17.45" hidden="1" customHeight="1">
      <c r="A260" s="88"/>
      <c r="B260" s="4"/>
      <c r="C260" s="672"/>
      <c r="D260" s="672"/>
      <c r="E260" s="672"/>
      <c r="F260" s="672"/>
      <c r="G260" s="648"/>
    </row>
    <row r="261" spans="1:11" customFormat="1" ht="17.45" hidden="1" customHeight="1">
      <c r="A261" s="88"/>
      <c r="B261" s="4"/>
      <c r="C261" s="672"/>
      <c r="D261" s="672"/>
      <c r="E261" s="672"/>
      <c r="F261" s="672"/>
      <c r="G261" s="648"/>
    </row>
    <row r="262" spans="1:11" customFormat="1" ht="17.45" hidden="1" customHeight="1">
      <c r="A262" s="88"/>
      <c r="B262" s="4"/>
      <c r="C262" s="672"/>
      <c r="D262" s="672"/>
      <c r="E262" s="672"/>
      <c r="F262" s="672"/>
      <c r="G262" s="648"/>
      <c r="H262" s="12"/>
    </row>
    <row r="263" spans="1:11" customFormat="1" ht="17.45" hidden="1" customHeight="1">
      <c r="A263" s="88"/>
      <c r="D263" s="4"/>
      <c r="E263" s="4"/>
      <c r="F263" s="4"/>
      <c r="G263" s="648"/>
    </row>
    <row r="264" spans="1:11" customFormat="1" ht="17.45" hidden="1" customHeight="1">
      <c r="A264" s="88"/>
    </row>
    <row r="265" spans="1:11" customFormat="1" ht="17.45" customHeight="1">
      <c r="A265" s="88"/>
      <c r="B265" s="645" t="s">
        <v>122</v>
      </c>
    </row>
    <row r="266" spans="1:11" customFormat="1" ht="17.45" customHeight="1">
      <c r="A266" s="88"/>
      <c r="B266" s="645" t="s">
        <v>123</v>
      </c>
    </row>
    <row r="267" spans="1:11" customFormat="1" ht="17.45" hidden="1" customHeight="1">
      <c r="A267" s="88"/>
      <c r="B267" s="47"/>
      <c r="C267" s="47"/>
      <c r="D267" s="47"/>
      <c r="E267" s="47"/>
      <c r="F267" s="47"/>
      <c r="G267" s="47"/>
      <c r="H267" s="47"/>
      <c r="I267" s="47"/>
      <c r="J267" s="47"/>
      <c r="K267" s="47"/>
    </row>
    <row r="268" spans="1:11" customFormat="1" ht="17.45" hidden="1" customHeight="1">
      <c r="A268" s="88"/>
    </row>
    <row r="269" spans="1:11" customFormat="1" ht="17.45" hidden="1" customHeight="1">
      <c r="A269" s="88"/>
      <c r="B269" s="649"/>
      <c r="C269" s="671"/>
      <c r="D269" s="671"/>
      <c r="E269" s="671"/>
      <c r="F269" s="671"/>
      <c r="G269" s="671"/>
      <c r="H269" s="671"/>
      <c r="I269" s="671"/>
      <c r="J269" s="671"/>
    </row>
    <row r="270" spans="1:11" customFormat="1" ht="17.45" hidden="1" customHeight="1">
      <c r="A270" s="88"/>
      <c r="B270" s="9"/>
    </row>
    <row r="271" spans="1:11" customFormat="1" ht="17.45" hidden="1" customHeight="1">
      <c r="A271" s="88"/>
      <c r="C271" s="647"/>
      <c r="D271" s="9"/>
      <c r="E271" s="9"/>
      <c r="F271" s="9"/>
      <c r="G271" s="9"/>
      <c r="H271" s="9"/>
    </row>
    <row r="272" spans="1:11" customFormat="1" ht="17.45" hidden="1" customHeight="1">
      <c r="A272" s="88"/>
      <c r="B272" s="4"/>
      <c r="C272" s="672"/>
      <c r="D272" s="672"/>
      <c r="E272" s="672"/>
      <c r="F272" s="672"/>
      <c r="G272" s="648"/>
    </row>
    <row r="273" spans="1:12" customFormat="1" ht="17.45" hidden="1" customHeight="1">
      <c r="A273" s="88"/>
      <c r="B273" s="4"/>
      <c r="C273" s="672"/>
      <c r="D273" s="672"/>
      <c r="E273" s="672"/>
      <c r="F273" s="672"/>
      <c r="G273" s="648"/>
      <c r="H273" s="12"/>
    </row>
    <row r="274" spans="1:12" customFormat="1" ht="17.45" hidden="1" customHeight="1">
      <c r="A274" s="88"/>
      <c r="B274" s="4"/>
      <c r="C274" s="672"/>
      <c r="D274" s="672"/>
      <c r="E274" s="672"/>
      <c r="F274" s="672"/>
      <c r="G274" s="648"/>
    </row>
    <row r="275" spans="1:12" customFormat="1" ht="17.45" hidden="1" customHeight="1">
      <c r="A275" s="88"/>
      <c r="B275" s="4"/>
      <c r="C275" s="672"/>
      <c r="D275" s="672"/>
      <c r="E275" s="672"/>
      <c r="F275" s="672"/>
      <c r="G275" s="648"/>
    </row>
    <row r="276" spans="1:12" customFormat="1" ht="17.45" hidden="1" customHeight="1">
      <c r="A276" s="88"/>
      <c r="B276" s="4"/>
      <c r="C276" s="672"/>
      <c r="D276" s="672"/>
      <c r="E276" s="672"/>
      <c r="F276" s="672"/>
      <c r="G276" s="648"/>
    </row>
    <row r="277" spans="1:12" customFormat="1" ht="17.45" hidden="1" customHeight="1">
      <c r="A277" s="88"/>
      <c r="D277" s="4"/>
      <c r="E277" s="4"/>
      <c r="F277" s="4"/>
      <c r="G277" s="648"/>
    </row>
    <row r="278" spans="1:12" customFormat="1" ht="17.45" hidden="1" customHeight="1">
      <c r="A278" s="88"/>
      <c r="D278" s="4"/>
      <c r="E278" s="4"/>
      <c r="F278" s="4"/>
      <c r="G278" s="648"/>
    </row>
    <row r="279" spans="1:12" customFormat="1" ht="17.45" hidden="1" customHeight="1">
      <c r="A279" s="88"/>
      <c r="B279" s="645"/>
      <c r="D279" s="4"/>
      <c r="E279" s="4"/>
      <c r="F279" s="4"/>
      <c r="G279" s="648"/>
    </row>
    <row r="280" spans="1:12" customFormat="1" ht="17.45" customHeight="1">
      <c r="A280" s="88"/>
      <c r="B280" s="645"/>
    </row>
    <row r="281" spans="1:12" customFormat="1" ht="17.45" customHeight="1">
      <c r="A281" s="88"/>
    </row>
    <row r="282" spans="1:12" customFormat="1" ht="19.149999999999999" customHeight="1">
      <c r="A282" s="88"/>
      <c r="B282" s="170" t="str">
        <f>"Thema "&amp;B11</f>
        <v>Thema 1.4</v>
      </c>
      <c r="C282" s="10"/>
      <c r="D282" s="10"/>
      <c r="E282" s="10"/>
      <c r="F282" s="10"/>
      <c r="G282" s="10"/>
      <c r="H282" s="10"/>
      <c r="I282" s="10"/>
    </row>
    <row r="283" spans="1:12" customFormat="1" ht="17.45" customHeight="1">
      <c r="A283" s="88"/>
    </row>
    <row r="284" spans="1:12" customFormat="1" ht="17.45" customHeight="1">
      <c r="A284" s="88"/>
    </row>
    <row r="285" spans="1:12" customFormat="1" ht="25.5" customHeight="1">
      <c r="A285" s="89" t="str">
        <f>B12</f>
        <v>1.5</v>
      </c>
      <c r="B285" s="675" t="s">
        <v>124</v>
      </c>
      <c r="C285" s="675"/>
      <c r="D285" s="675"/>
      <c r="E285" s="675"/>
      <c r="F285" s="675"/>
      <c r="G285" s="675"/>
      <c r="H285" s="675"/>
      <c r="I285" s="675"/>
      <c r="J285" s="675"/>
      <c r="K285" s="35">
        <f>H12</f>
        <v>0</v>
      </c>
      <c r="L285" s="7" t="s">
        <v>62</v>
      </c>
    </row>
    <row r="286" spans="1:12" customFormat="1" ht="17.45" customHeight="1">
      <c r="A286" s="88"/>
    </row>
    <row r="287" spans="1:12" customFormat="1" ht="17.45" customHeight="1" thickBot="1">
      <c r="A287" s="88"/>
      <c r="B287" s="52" t="s">
        <v>125</v>
      </c>
      <c r="C287" s="52"/>
      <c r="D287" s="52"/>
      <c r="E287" s="52"/>
      <c r="F287" s="52"/>
      <c r="G287" s="52"/>
      <c r="H287" s="52"/>
      <c r="I287" s="52"/>
      <c r="J287" s="52"/>
      <c r="K287" s="52"/>
    </row>
    <row r="288" spans="1:12" customFormat="1" ht="17.45" customHeight="1">
      <c r="A288" s="88"/>
    </row>
    <row r="289" spans="1:11" customFormat="1" ht="17.45" customHeight="1">
      <c r="A289" s="88"/>
      <c r="B289" s="653" t="s">
        <v>126</v>
      </c>
      <c r="C289" s="653"/>
      <c r="D289" s="653"/>
      <c r="E289" s="653"/>
      <c r="F289" s="653"/>
      <c r="G289" s="653"/>
      <c r="H289" s="653"/>
      <c r="I289" s="653"/>
      <c r="J289" s="653"/>
      <c r="K289" s="653"/>
    </row>
    <row r="290" spans="1:11" customFormat="1" ht="17.45" customHeight="1">
      <c r="A290" s="88"/>
      <c r="B290" s="653"/>
      <c r="C290" s="653"/>
      <c r="D290" s="653"/>
      <c r="E290" s="653"/>
      <c r="F290" s="653"/>
      <c r="G290" s="653"/>
      <c r="H290" s="653"/>
      <c r="I290" s="653"/>
      <c r="J290" s="653"/>
      <c r="K290" s="653"/>
    </row>
    <row r="291" spans="1:11" customFormat="1" ht="17.45" customHeight="1">
      <c r="A291" s="88"/>
      <c r="B291" s="653"/>
      <c r="C291" s="653"/>
      <c r="D291" s="653"/>
      <c r="E291" s="653"/>
      <c r="F291" s="653"/>
      <c r="G291" s="653"/>
      <c r="H291" s="653"/>
      <c r="I291" s="653"/>
      <c r="J291" s="653"/>
      <c r="K291" s="653"/>
    </row>
    <row r="292" spans="1:11" customFormat="1" ht="17.45" customHeight="1">
      <c r="A292" s="88"/>
      <c r="B292" s="653" t="s">
        <v>127</v>
      </c>
      <c r="C292" s="653"/>
      <c r="D292" s="653"/>
      <c r="E292" s="653"/>
      <c r="F292" s="653"/>
      <c r="G292" s="653"/>
      <c r="H292" s="653"/>
      <c r="I292" s="653"/>
      <c r="J292" s="653"/>
      <c r="K292" s="653"/>
    </row>
    <row r="293" spans="1:11" customFormat="1" ht="17.45" customHeight="1">
      <c r="A293" s="88"/>
      <c r="B293" s="14"/>
      <c r="C293" s="14"/>
      <c r="D293" s="14"/>
      <c r="E293" s="14"/>
      <c r="F293" s="14"/>
      <c r="G293" s="14"/>
      <c r="H293" s="14"/>
      <c r="I293" s="14"/>
      <c r="J293" s="14"/>
      <c r="K293" s="14"/>
    </row>
    <row r="294" spans="1:11" customFormat="1" ht="17.45" customHeight="1">
      <c r="A294" s="88"/>
      <c r="B294" s="14"/>
      <c r="C294" s="14"/>
      <c r="D294" s="14"/>
      <c r="E294" s="14"/>
      <c r="F294" s="14"/>
      <c r="G294" s="14"/>
      <c r="H294" s="14"/>
      <c r="I294" s="14"/>
      <c r="J294" s="14"/>
      <c r="K294" s="14"/>
    </row>
    <row r="295" spans="1:11" customFormat="1" ht="17.45" customHeight="1">
      <c r="A295" s="88"/>
      <c r="B295" s="14"/>
      <c r="C295" s="14"/>
      <c r="D295" s="14"/>
      <c r="E295" s="14"/>
      <c r="F295" s="14"/>
      <c r="G295" s="14"/>
      <c r="H295" s="14"/>
      <c r="I295" s="14"/>
      <c r="J295" s="14"/>
      <c r="K295" s="14"/>
    </row>
    <row r="296" spans="1:11" customFormat="1" ht="17.45" customHeight="1">
      <c r="A296" s="88"/>
      <c r="B296" s="14"/>
      <c r="C296" s="14"/>
      <c r="D296" s="14"/>
      <c r="E296" s="14"/>
      <c r="F296" s="14"/>
      <c r="G296" s="14"/>
      <c r="H296" s="14"/>
      <c r="I296" s="14"/>
      <c r="J296" s="14"/>
      <c r="K296" s="14"/>
    </row>
    <row r="297" spans="1:11" customFormat="1" ht="17.45" customHeight="1">
      <c r="A297" s="88"/>
      <c r="B297" s="14"/>
      <c r="C297" s="14"/>
      <c r="D297" s="14"/>
      <c r="E297" s="14"/>
      <c r="F297" s="14"/>
      <c r="G297" s="14"/>
      <c r="H297" s="14"/>
      <c r="I297" s="14"/>
      <c r="J297" s="14"/>
      <c r="K297" s="14"/>
    </row>
    <row r="298" spans="1:11" customFormat="1" ht="17.45" customHeight="1">
      <c r="A298" s="88"/>
      <c r="B298" s="14"/>
      <c r="C298" s="14"/>
      <c r="D298" s="14"/>
      <c r="E298" s="14"/>
      <c r="F298" s="14"/>
      <c r="G298" s="14"/>
      <c r="H298" s="14"/>
      <c r="I298" s="14"/>
      <c r="J298" s="14"/>
      <c r="K298" s="14"/>
    </row>
    <row r="299" spans="1:11" customFormat="1" ht="17.45" customHeight="1">
      <c r="A299" s="88"/>
      <c r="B299" s="14"/>
      <c r="C299" s="14"/>
      <c r="D299" s="14"/>
      <c r="E299" s="14"/>
      <c r="F299" s="14"/>
      <c r="G299" s="14"/>
      <c r="H299" s="14"/>
      <c r="I299" s="14"/>
      <c r="J299" s="14"/>
      <c r="K299" s="14"/>
    </row>
    <row r="300" spans="1:11" customFormat="1" ht="17.45" customHeight="1">
      <c r="A300" s="88"/>
      <c r="B300" s="14"/>
      <c r="C300" s="14"/>
      <c r="D300" s="14"/>
      <c r="E300" s="14"/>
      <c r="F300" s="14"/>
      <c r="G300" s="14"/>
      <c r="H300" s="14"/>
      <c r="I300" s="14"/>
      <c r="J300" s="14"/>
      <c r="K300" s="14"/>
    </row>
    <row r="301" spans="1:11" customFormat="1" ht="17.45" customHeight="1">
      <c r="A301" s="88"/>
      <c r="B301" s="14"/>
      <c r="C301" s="14"/>
      <c r="D301" s="14"/>
      <c r="E301" s="14"/>
      <c r="F301" s="14"/>
      <c r="G301" s="14"/>
      <c r="H301" s="14"/>
      <c r="I301" s="14"/>
      <c r="J301" s="14"/>
      <c r="K301" s="14"/>
    </row>
    <row r="302" spans="1:11" customFormat="1" ht="17.45" customHeight="1">
      <c r="A302" s="88"/>
      <c r="B302" s="83" t="s">
        <v>128</v>
      </c>
      <c r="C302" s="14"/>
      <c r="D302" s="14"/>
      <c r="E302" s="14"/>
      <c r="F302" s="14"/>
      <c r="G302" s="14"/>
      <c r="H302" s="14"/>
      <c r="I302" s="14"/>
      <c r="J302" s="14"/>
      <c r="K302" s="14"/>
    </row>
    <row r="303" spans="1:11" customFormat="1" ht="17.45" customHeight="1">
      <c r="A303" s="88"/>
      <c r="B303" s="98" t="s">
        <v>129</v>
      </c>
    </row>
    <row r="304" spans="1:11" customFormat="1" ht="17.45" customHeight="1">
      <c r="A304" s="88"/>
    </row>
    <row r="305" spans="1:11" customFormat="1" ht="17.45" customHeight="1" thickBot="1">
      <c r="A305" s="88"/>
      <c r="B305" s="52" t="s">
        <v>130</v>
      </c>
      <c r="C305" s="52"/>
      <c r="D305" s="52"/>
      <c r="E305" s="52"/>
      <c r="F305" s="52"/>
      <c r="G305" s="52"/>
      <c r="H305" s="52"/>
      <c r="I305" s="52"/>
      <c r="J305" s="52"/>
      <c r="K305" s="52"/>
    </row>
    <row r="306" spans="1:11" customFormat="1" ht="17.45" customHeight="1">
      <c r="A306" s="88"/>
      <c r="B306" s="48"/>
      <c r="C306" s="48"/>
      <c r="D306" s="49"/>
      <c r="E306" s="49"/>
      <c r="F306" s="49"/>
      <c r="G306" s="49"/>
      <c r="H306" s="49"/>
      <c r="I306" s="49"/>
      <c r="J306" s="49"/>
      <c r="K306" s="49"/>
    </row>
    <row r="307" spans="1:11" customFormat="1" ht="17.45" customHeight="1">
      <c r="A307" s="88"/>
      <c r="B307" s="653" t="s">
        <v>131</v>
      </c>
      <c r="C307" s="653"/>
      <c r="D307" s="653"/>
      <c r="E307" s="653"/>
      <c r="F307" s="653"/>
      <c r="G307" s="653"/>
      <c r="H307" s="653"/>
      <c r="I307" s="653"/>
      <c r="J307" s="653"/>
      <c r="K307" s="653"/>
    </row>
    <row r="308" spans="1:11" customFormat="1" ht="17.45" customHeight="1">
      <c r="A308" s="88"/>
      <c r="B308" s="653"/>
      <c r="C308" s="653"/>
      <c r="D308" s="653"/>
      <c r="E308" s="653"/>
      <c r="F308" s="653"/>
      <c r="G308" s="653"/>
      <c r="H308" s="653"/>
      <c r="I308" s="653"/>
      <c r="J308" s="653"/>
      <c r="K308" s="653"/>
    </row>
    <row r="309" spans="1:11" customFormat="1" ht="17.45" customHeight="1">
      <c r="A309" s="88"/>
      <c r="B309" s="653"/>
      <c r="C309" s="653"/>
      <c r="D309" s="653"/>
      <c r="E309" s="653"/>
      <c r="F309" s="653"/>
      <c r="G309" s="653"/>
      <c r="H309" s="653"/>
      <c r="I309" s="653"/>
      <c r="J309" s="653"/>
      <c r="K309" s="653"/>
    </row>
    <row r="310" spans="1:11" customFormat="1" ht="17.45" customHeight="1">
      <c r="A310" s="88"/>
      <c r="B310" s="653"/>
      <c r="C310" s="653"/>
      <c r="D310" s="653"/>
      <c r="E310" s="653"/>
      <c r="F310" s="653"/>
      <c r="G310" s="653"/>
      <c r="H310" s="653"/>
      <c r="I310" s="653"/>
      <c r="J310" s="653"/>
      <c r="K310" s="653"/>
    </row>
    <row r="311" spans="1:11" customFormat="1" ht="17.45" customHeight="1">
      <c r="A311" s="88"/>
      <c r="B311" s="653"/>
      <c r="C311" s="653"/>
      <c r="D311" s="653"/>
      <c r="E311" s="653"/>
      <c r="F311" s="653"/>
      <c r="G311" s="653"/>
      <c r="H311" s="653"/>
      <c r="I311" s="653"/>
      <c r="J311" s="653"/>
      <c r="K311" s="653"/>
    </row>
    <row r="312" spans="1:11" customFormat="1" ht="17.45" customHeight="1">
      <c r="A312" s="88"/>
      <c r="B312" s="653"/>
      <c r="C312" s="653"/>
      <c r="D312" s="653"/>
      <c r="E312" s="653"/>
      <c r="F312" s="653"/>
      <c r="G312" s="653"/>
      <c r="H312" s="653"/>
      <c r="I312" s="653"/>
      <c r="J312" s="653"/>
      <c r="K312" s="653"/>
    </row>
    <row r="313" spans="1:11" customFormat="1" ht="17.45" customHeight="1">
      <c r="A313" s="88"/>
      <c r="B313" s="53" t="s">
        <v>33</v>
      </c>
      <c r="C313" s="656" t="s">
        <v>34</v>
      </c>
      <c r="D313" s="657"/>
      <c r="E313" s="657"/>
      <c r="F313" s="657"/>
    </row>
    <row r="314" spans="1:11" customFormat="1" ht="17.45" customHeight="1">
      <c r="A314" s="88"/>
    </row>
    <row r="315" spans="1:11" customFormat="1" ht="17.45" customHeight="1">
      <c r="A315" s="88"/>
      <c r="B315" t="s">
        <v>132</v>
      </c>
    </row>
    <row r="316" spans="1:11" customFormat="1" ht="17.45" customHeight="1">
      <c r="A316" s="88"/>
    </row>
    <row r="317" spans="1:11" customFormat="1" ht="17.45" customHeight="1">
      <c r="A317" s="88"/>
    </row>
    <row r="318" spans="1:11" customFormat="1" ht="17.45" customHeight="1" thickBot="1">
      <c r="A318" s="88"/>
      <c r="B318" s="52" t="s">
        <v>133</v>
      </c>
      <c r="C318" s="52"/>
      <c r="D318" s="52"/>
      <c r="E318" s="52"/>
      <c r="F318" s="52"/>
      <c r="G318" s="52"/>
      <c r="H318" s="52"/>
      <c r="I318" s="52"/>
      <c r="J318" s="52"/>
      <c r="K318" s="52"/>
    </row>
    <row r="319" spans="1:11" customFormat="1" ht="17.45" customHeight="1">
      <c r="A319" s="88"/>
    </row>
    <row r="320" spans="1:11" customFormat="1" ht="17.45" customHeight="1">
      <c r="A320" s="88"/>
      <c r="B320" s="653" t="s">
        <v>134</v>
      </c>
      <c r="C320" s="653"/>
      <c r="D320" s="653"/>
      <c r="E320" s="653"/>
      <c r="F320" s="653"/>
      <c r="G320" s="653"/>
      <c r="H320" s="653"/>
      <c r="I320" s="653"/>
      <c r="J320" s="653"/>
      <c r="K320" s="653"/>
    </row>
    <row r="321" spans="1:12" customFormat="1" ht="17.45" customHeight="1">
      <c r="A321" s="88"/>
      <c r="B321" s="653"/>
      <c r="C321" s="653"/>
      <c r="D321" s="653"/>
      <c r="E321" s="653"/>
      <c r="F321" s="653"/>
      <c r="G321" s="653"/>
      <c r="H321" s="653"/>
      <c r="I321" s="653"/>
      <c r="J321" s="653"/>
      <c r="K321" s="653"/>
    </row>
    <row r="322" spans="1:12" customFormat="1" ht="17.45" customHeight="1">
      <c r="A322" s="88"/>
      <c r="B322" s="50" t="s">
        <v>33</v>
      </c>
      <c r="C322" s="656" t="s">
        <v>135</v>
      </c>
      <c r="D322" s="657"/>
      <c r="E322" s="657"/>
      <c r="F322" s="657"/>
    </row>
    <row r="323" spans="1:12" customFormat="1" ht="17.45" customHeight="1">
      <c r="A323" s="88"/>
    </row>
    <row r="324" spans="1:12" customFormat="1" ht="17.45" customHeight="1">
      <c r="A324" s="88"/>
      <c r="B324" t="s">
        <v>136</v>
      </c>
    </row>
    <row r="325" spans="1:12" customFormat="1" ht="17.45" customHeight="1">
      <c r="A325" s="88"/>
    </row>
    <row r="326" spans="1:12" customFormat="1" ht="17.45" customHeight="1">
      <c r="A326" s="88"/>
    </row>
    <row r="327" spans="1:12" customFormat="1" ht="19.149999999999999" customHeight="1">
      <c r="A327" s="88"/>
      <c r="B327" s="170" t="str">
        <f>"Thema "&amp;B12</f>
        <v>Thema 1.5</v>
      </c>
      <c r="C327" s="10"/>
      <c r="D327" s="10"/>
      <c r="E327" s="10"/>
      <c r="F327" s="10"/>
      <c r="G327" s="10"/>
      <c r="H327" s="10"/>
      <c r="I327" s="10"/>
    </row>
    <row r="328" spans="1:12" customFormat="1" ht="17.45" customHeight="1">
      <c r="A328" s="88"/>
    </row>
    <row r="329" spans="1:12" customFormat="1" ht="17.45" customHeight="1">
      <c r="A329" s="88"/>
    </row>
    <row r="330" spans="1:12" customFormat="1" ht="17.45" customHeight="1">
      <c r="A330" s="88"/>
    </row>
    <row r="331" spans="1:12" customFormat="1" ht="17.45" customHeight="1">
      <c r="A331" s="88"/>
    </row>
    <row r="332" spans="1:12" customFormat="1" ht="17.45" customHeight="1">
      <c r="A332" s="88"/>
      <c r="C332" s="47"/>
      <c r="D332" s="47"/>
      <c r="E332" s="47"/>
      <c r="F332" s="47"/>
      <c r="G332" s="47"/>
      <c r="H332" s="47"/>
      <c r="I332" s="47"/>
    </row>
    <row r="333" spans="1:12" customFormat="1" ht="17.45" customHeight="1">
      <c r="A333" s="88"/>
      <c r="C333" s="47"/>
      <c r="D333" s="47"/>
      <c r="E333" s="47"/>
      <c r="F333" s="47"/>
      <c r="G333" s="47"/>
      <c r="H333" s="47"/>
      <c r="I333" s="47"/>
    </row>
    <row r="334" spans="1:12" customFormat="1" ht="17.45" hidden="1" customHeight="1">
      <c r="A334" s="88"/>
    </row>
    <row r="335" spans="1:12" customFormat="1" ht="17.45" hidden="1" customHeight="1">
      <c r="A335" s="88"/>
    </row>
    <row r="336" spans="1:12" customFormat="1" ht="17.45" hidden="1" customHeight="1">
      <c r="A336" s="90"/>
      <c r="B336" s="15"/>
      <c r="C336" s="15"/>
      <c r="D336" s="15"/>
      <c r="E336" s="15"/>
      <c r="F336" s="15"/>
      <c r="G336" s="15"/>
      <c r="H336" s="15"/>
      <c r="I336" s="15"/>
      <c r="J336" s="15"/>
      <c r="K336" s="15"/>
      <c r="L336" s="15"/>
    </row>
    <row r="337" spans="1:12" customFormat="1" ht="17.45" hidden="1" customHeight="1">
      <c r="A337" s="90"/>
      <c r="B337" s="16"/>
      <c r="C337" s="15"/>
      <c r="D337" s="15"/>
      <c r="E337" s="15"/>
      <c r="F337" s="15"/>
      <c r="G337" s="15"/>
      <c r="H337" s="15"/>
      <c r="I337" s="15"/>
      <c r="J337" s="15"/>
      <c r="K337" s="15"/>
      <c r="L337" s="15"/>
    </row>
    <row r="338" spans="1:12" customFormat="1" ht="17.45" hidden="1" customHeight="1">
      <c r="A338" s="90"/>
      <c r="B338" s="679"/>
      <c r="C338" s="679"/>
      <c r="D338" s="679"/>
      <c r="E338" s="679"/>
      <c r="F338" s="679"/>
      <c r="G338" s="679"/>
      <c r="H338" s="679"/>
      <c r="I338" s="679"/>
      <c r="J338" s="679"/>
      <c r="K338" s="679"/>
      <c r="L338" s="15"/>
    </row>
    <row r="339" spans="1:12" customFormat="1" ht="17.45" hidden="1" customHeight="1">
      <c r="A339" s="90"/>
      <c r="B339" s="679"/>
      <c r="C339" s="679"/>
      <c r="D339" s="679"/>
      <c r="E339" s="679"/>
      <c r="F339" s="679"/>
      <c r="G339" s="679"/>
      <c r="H339" s="679"/>
      <c r="I339" s="679"/>
      <c r="J339" s="679"/>
      <c r="K339" s="679"/>
      <c r="L339" s="15"/>
    </row>
    <row r="340" spans="1:12" customFormat="1" ht="17.45" hidden="1" customHeight="1">
      <c r="A340" s="90"/>
      <c r="B340" s="679"/>
      <c r="C340" s="679"/>
      <c r="D340" s="679"/>
      <c r="E340" s="679"/>
      <c r="F340" s="679"/>
      <c r="G340" s="679"/>
      <c r="H340" s="679"/>
      <c r="I340" s="679"/>
      <c r="J340" s="679"/>
      <c r="K340" s="679"/>
      <c r="L340" s="15"/>
    </row>
    <row r="341" spans="1:12" customFormat="1" ht="17.45" hidden="1" customHeight="1">
      <c r="A341" s="90"/>
      <c r="B341" s="679"/>
      <c r="C341" s="679"/>
      <c r="D341" s="679"/>
      <c r="E341" s="679"/>
      <c r="F341" s="679"/>
      <c r="G341" s="679"/>
      <c r="H341" s="679"/>
      <c r="I341" s="679"/>
      <c r="J341" s="679"/>
      <c r="K341" s="679"/>
      <c r="L341" s="15"/>
    </row>
    <row r="342" spans="1:12" customFormat="1" ht="17.45" hidden="1" customHeight="1">
      <c r="A342" s="90"/>
      <c r="B342" s="679"/>
      <c r="C342" s="679"/>
      <c r="D342" s="679"/>
      <c r="E342" s="679"/>
      <c r="F342" s="679"/>
      <c r="G342" s="679"/>
      <c r="H342" s="679"/>
      <c r="I342" s="679"/>
      <c r="J342" s="679"/>
      <c r="K342" s="679"/>
      <c r="L342" s="15"/>
    </row>
    <row r="343" spans="1:12" customFormat="1" ht="17.45" hidden="1" customHeight="1">
      <c r="A343" s="90"/>
      <c r="B343" s="15"/>
      <c r="C343" s="15"/>
      <c r="D343" s="15"/>
      <c r="E343" s="15"/>
      <c r="F343" s="15"/>
      <c r="G343" s="15"/>
      <c r="H343" s="15"/>
      <c r="I343" s="15"/>
      <c r="J343" s="15"/>
      <c r="K343" s="15"/>
      <c r="L343" s="15"/>
    </row>
    <row r="344" spans="1:12" customFormat="1" ht="17.45" hidden="1" customHeight="1">
      <c r="A344" s="90"/>
      <c r="B344" s="29"/>
      <c r="C344" s="29"/>
      <c r="D344" s="29"/>
      <c r="E344" s="29"/>
      <c r="F344" s="29"/>
      <c r="G344" s="29"/>
      <c r="H344" s="29"/>
      <c r="I344" s="29"/>
      <c r="J344" s="29"/>
      <c r="K344" s="29"/>
      <c r="L344" s="15"/>
    </row>
    <row r="345" spans="1:12" customFormat="1" ht="17.45" hidden="1" customHeight="1">
      <c r="A345" s="90"/>
      <c r="B345" s="15"/>
      <c r="C345" s="15"/>
      <c r="D345" s="15"/>
      <c r="E345" s="15"/>
      <c r="F345" s="15"/>
      <c r="G345" s="15"/>
      <c r="H345" s="15"/>
      <c r="I345" s="15"/>
      <c r="J345" s="15"/>
      <c r="K345" s="15"/>
      <c r="L345" s="15"/>
    </row>
    <row r="346" spans="1:12" customFormat="1" ht="17.45" hidden="1" customHeight="1">
      <c r="A346" s="90"/>
      <c r="B346" s="654"/>
      <c r="C346" s="654"/>
      <c r="D346" s="654"/>
      <c r="E346" s="654"/>
      <c r="F346" s="654"/>
      <c r="G346" s="654"/>
      <c r="H346" s="654"/>
      <c r="I346" s="654"/>
      <c r="J346" s="654"/>
      <c r="K346" s="654"/>
      <c r="L346" s="15"/>
    </row>
    <row r="347" spans="1:12" customFormat="1" ht="17.45" hidden="1" customHeight="1">
      <c r="A347" s="90"/>
      <c r="B347" s="654"/>
      <c r="C347" s="654"/>
      <c r="D347" s="654"/>
      <c r="E347" s="654"/>
      <c r="F347" s="654"/>
      <c r="G347" s="654"/>
      <c r="H347" s="654"/>
      <c r="I347" s="654"/>
      <c r="J347" s="654"/>
      <c r="K347" s="654"/>
      <c r="L347" s="15"/>
    </row>
    <row r="348" spans="1:12" customFormat="1" ht="17.45" hidden="1" customHeight="1">
      <c r="A348" s="90"/>
      <c r="B348" s="654"/>
      <c r="C348" s="654"/>
      <c r="D348" s="654"/>
      <c r="E348" s="654"/>
      <c r="F348" s="654"/>
      <c r="G348" s="654"/>
      <c r="H348" s="654"/>
      <c r="I348" s="654"/>
      <c r="J348" s="654"/>
      <c r="K348" s="654"/>
      <c r="L348" s="15"/>
    </row>
    <row r="349" spans="1:12" customFormat="1" ht="17.45" hidden="1" customHeight="1">
      <c r="A349" s="90"/>
      <c r="B349" s="654"/>
      <c r="C349" s="654"/>
      <c r="D349" s="654"/>
      <c r="E349" s="654"/>
      <c r="F349" s="654"/>
      <c r="G349" s="654"/>
      <c r="H349" s="654"/>
      <c r="I349" s="654"/>
      <c r="J349" s="654"/>
      <c r="K349" s="654"/>
      <c r="L349" s="15"/>
    </row>
    <row r="350" spans="1:12" customFormat="1" ht="17.45" hidden="1" customHeight="1">
      <c r="A350" s="90"/>
      <c r="B350" s="15"/>
      <c r="C350" s="15"/>
      <c r="D350" s="15"/>
      <c r="E350" s="15"/>
      <c r="F350" s="15"/>
      <c r="G350" s="15"/>
      <c r="H350" s="15"/>
      <c r="I350" s="15"/>
      <c r="J350" s="15"/>
      <c r="K350" s="15"/>
      <c r="L350" s="15"/>
    </row>
    <row r="351" spans="1:12" customFormat="1" ht="17.45" hidden="1" customHeight="1">
      <c r="A351" s="90"/>
      <c r="B351" s="654"/>
      <c r="C351" s="654"/>
      <c r="D351" s="654"/>
      <c r="E351" s="654"/>
      <c r="F351" s="654"/>
      <c r="G351" s="654"/>
      <c r="H351" s="654"/>
      <c r="I351" s="654"/>
      <c r="J351" s="654"/>
      <c r="K351" s="654"/>
      <c r="L351" s="15"/>
    </row>
    <row r="352" spans="1:12" customFormat="1" ht="17.45" hidden="1" customHeight="1">
      <c r="A352" s="90"/>
      <c r="B352" s="654"/>
      <c r="C352" s="654"/>
      <c r="D352" s="654"/>
      <c r="E352" s="654"/>
      <c r="F352" s="654"/>
      <c r="G352" s="654"/>
      <c r="H352" s="654"/>
      <c r="I352" s="654"/>
      <c r="J352" s="654"/>
      <c r="K352" s="654"/>
      <c r="L352" s="15"/>
    </row>
    <row r="353" spans="1:12" customFormat="1" ht="17.45" hidden="1" customHeight="1">
      <c r="A353" s="90"/>
      <c r="B353" s="654"/>
      <c r="C353" s="654"/>
      <c r="D353" s="654"/>
      <c r="E353" s="654"/>
      <c r="F353" s="654"/>
      <c r="G353" s="654"/>
      <c r="H353" s="654"/>
      <c r="I353" s="654"/>
      <c r="J353" s="654"/>
      <c r="K353" s="654"/>
      <c r="L353" s="15"/>
    </row>
    <row r="354" spans="1:12" customFormat="1" ht="17.45" hidden="1" customHeight="1">
      <c r="A354" s="90"/>
      <c r="B354" s="15"/>
      <c r="C354" s="15"/>
      <c r="D354" s="15"/>
      <c r="E354" s="15"/>
      <c r="F354" s="15"/>
      <c r="G354" s="15"/>
      <c r="H354" s="15"/>
      <c r="I354" s="15"/>
      <c r="J354" s="15"/>
      <c r="K354" s="15"/>
      <c r="L354" s="15"/>
    </row>
    <row r="355" spans="1:12" customFormat="1" ht="17.45" hidden="1" customHeight="1">
      <c r="A355" s="90"/>
      <c r="B355" s="654"/>
      <c r="C355" s="654"/>
      <c r="D355" s="654"/>
      <c r="E355" s="654"/>
      <c r="F355" s="654"/>
      <c r="G355" s="654"/>
      <c r="H355" s="654"/>
      <c r="I355" s="654"/>
      <c r="J355" s="654"/>
      <c r="K355" s="654"/>
      <c r="L355" s="15"/>
    </row>
    <row r="356" spans="1:12" customFormat="1" ht="17.45" hidden="1" customHeight="1">
      <c r="A356" s="90"/>
      <c r="B356" s="654"/>
      <c r="C356" s="654"/>
      <c r="D356" s="654"/>
      <c r="E356" s="654"/>
      <c r="F356" s="654"/>
      <c r="G356" s="654"/>
      <c r="H356" s="654"/>
      <c r="I356" s="654"/>
      <c r="J356" s="654"/>
      <c r="K356" s="654"/>
      <c r="L356" s="15"/>
    </row>
    <row r="357" spans="1:12" customFormat="1" ht="17.45" hidden="1" customHeight="1">
      <c r="A357" s="90"/>
      <c r="B357" s="654"/>
      <c r="C357" s="654"/>
      <c r="D357" s="654"/>
      <c r="E357" s="654"/>
      <c r="F357" s="654"/>
      <c r="G357" s="654"/>
      <c r="H357" s="654"/>
      <c r="I357" s="654"/>
      <c r="J357" s="654"/>
      <c r="K357" s="654"/>
      <c r="L357" s="15"/>
    </row>
    <row r="358" spans="1:12" customFormat="1" ht="17.45" hidden="1" customHeight="1">
      <c r="A358" s="90"/>
      <c r="B358" s="654"/>
      <c r="C358" s="654"/>
      <c r="D358" s="654"/>
      <c r="E358" s="654"/>
      <c r="F358" s="654"/>
      <c r="G358" s="654"/>
      <c r="H358" s="654"/>
      <c r="I358" s="654"/>
      <c r="J358" s="654"/>
      <c r="K358" s="654"/>
      <c r="L358" s="15"/>
    </row>
    <row r="359" spans="1:12" customFormat="1" ht="17.45" hidden="1" customHeight="1">
      <c r="A359" s="90"/>
      <c r="B359" s="654"/>
      <c r="C359" s="654"/>
      <c r="D359" s="654"/>
      <c r="E359" s="654"/>
      <c r="F359" s="654"/>
      <c r="G359" s="654"/>
      <c r="H359" s="654"/>
      <c r="I359" s="654"/>
      <c r="J359" s="654"/>
      <c r="K359" s="654"/>
      <c r="L359" s="15"/>
    </row>
    <row r="360" spans="1:12" customFormat="1" ht="17.45" hidden="1" customHeight="1">
      <c r="A360" s="90"/>
      <c r="B360" s="654"/>
      <c r="C360" s="654"/>
      <c r="D360" s="654"/>
      <c r="E360" s="654"/>
      <c r="F360" s="654"/>
      <c r="G360" s="654"/>
      <c r="H360" s="654"/>
      <c r="I360" s="654"/>
      <c r="J360" s="654"/>
      <c r="K360" s="654"/>
      <c r="L360" s="15"/>
    </row>
    <row r="361" spans="1:12" customFormat="1" ht="17.45" hidden="1" customHeight="1">
      <c r="A361" s="90"/>
      <c r="B361" s="654"/>
      <c r="C361" s="654"/>
      <c r="D361" s="654"/>
      <c r="E361" s="654"/>
      <c r="F361" s="654"/>
      <c r="G361" s="654"/>
      <c r="H361" s="654"/>
      <c r="I361" s="654"/>
      <c r="J361" s="654"/>
      <c r="K361" s="654"/>
      <c r="L361" s="15"/>
    </row>
    <row r="362" spans="1:12" customFormat="1" ht="17.45" hidden="1" customHeight="1">
      <c r="A362" s="90"/>
      <c r="B362" s="654"/>
      <c r="C362" s="654"/>
      <c r="D362" s="654"/>
      <c r="E362" s="654"/>
      <c r="F362" s="654"/>
      <c r="G362" s="654"/>
      <c r="H362" s="654"/>
      <c r="I362" s="654"/>
      <c r="J362" s="654"/>
      <c r="K362" s="654"/>
      <c r="L362" s="15"/>
    </row>
    <row r="363" spans="1:12" customFormat="1" ht="17.45" hidden="1" customHeight="1">
      <c r="A363" s="90"/>
      <c r="B363" s="654"/>
      <c r="C363" s="654"/>
      <c r="D363" s="654"/>
      <c r="E363" s="654"/>
      <c r="F363" s="654"/>
      <c r="G363" s="654"/>
      <c r="H363" s="654"/>
      <c r="I363" s="654"/>
      <c r="J363" s="654"/>
      <c r="K363" s="654"/>
      <c r="L363" s="15"/>
    </row>
    <row r="364" spans="1:12" customFormat="1" ht="17.45" hidden="1" customHeight="1">
      <c r="A364" s="90"/>
      <c r="B364" s="15"/>
      <c r="C364" s="15"/>
      <c r="D364" s="15"/>
      <c r="E364" s="15"/>
      <c r="F364" s="15"/>
      <c r="G364" s="15"/>
      <c r="H364" s="15"/>
      <c r="I364" s="15"/>
      <c r="J364" s="15"/>
      <c r="K364" s="15"/>
      <c r="L364" s="15"/>
    </row>
    <row r="365" spans="1:12" customFormat="1" ht="17.45" hidden="1" customHeight="1">
      <c r="A365" s="90"/>
      <c r="B365" s="654"/>
      <c r="C365" s="654"/>
      <c r="D365" s="654"/>
      <c r="E365" s="654"/>
      <c r="F365" s="654"/>
      <c r="G365" s="654"/>
      <c r="H365" s="654"/>
      <c r="I365" s="654"/>
      <c r="J365" s="654"/>
      <c r="K365" s="654"/>
      <c r="L365" s="15"/>
    </row>
    <row r="366" spans="1:12" customFormat="1" ht="17.45" hidden="1" customHeight="1">
      <c r="A366" s="90"/>
      <c r="B366" s="654"/>
      <c r="C366" s="654"/>
      <c r="D366" s="654"/>
      <c r="E366" s="654"/>
      <c r="F366" s="654"/>
      <c r="G366" s="654"/>
      <c r="H366" s="654"/>
      <c r="I366" s="654"/>
      <c r="J366" s="654"/>
      <c r="K366" s="654"/>
      <c r="L366" s="15"/>
    </row>
    <row r="367" spans="1:12" customFormat="1" ht="17.45" hidden="1" customHeight="1">
      <c r="A367" s="90"/>
      <c r="B367" s="654"/>
      <c r="C367" s="654"/>
      <c r="D367" s="654"/>
      <c r="E367" s="654"/>
      <c r="F367" s="654"/>
      <c r="G367" s="654"/>
      <c r="H367" s="654"/>
      <c r="I367" s="654"/>
      <c r="J367" s="654"/>
      <c r="K367" s="654"/>
      <c r="L367" s="15"/>
    </row>
    <row r="368" spans="1:12" customFormat="1" ht="17.45" hidden="1" customHeight="1">
      <c r="A368" s="90"/>
      <c r="B368" s="654"/>
      <c r="C368" s="654"/>
      <c r="D368" s="654"/>
      <c r="E368" s="654"/>
      <c r="F368" s="654"/>
      <c r="G368" s="654"/>
      <c r="H368" s="654"/>
      <c r="I368" s="654"/>
      <c r="J368" s="654"/>
      <c r="K368" s="654"/>
      <c r="L368" s="15"/>
    </row>
    <row r="369" spans="1:12" customFormat="1" ht="17.45" hidden="1" customHeight="1">
      <c r="A369" s="90"/>
      <c r="B369" s="15"/>
      <c r="C369" s="15"/>
      <c r="D369" s="15"/>
      <c r="E369" s="15"/>
      <c r="F369" s="15"/>
      <c r="G369" s="15"/>
      <c r="H369" s="15"/>
      <c r="I369" s="15"/>
      <c r="J369" s="15"/>
      <c r="K369" s="15"/>
      <c r="L369" s="15"/>
    </row>
    <row r="370" spans="1:12" customFormat="1" ht="17.45" hidden="1" customHeight="1">
      <c r="A370" s="90"/>
      <c r="B370" s="15"/>
      <c r="C370" s="15"/>
      <c r="D370" s="15"/>
      <c r="E370" s="15"/>
      <c r="F370" s="15"/>
      <c r="G370" s="15"/>
      <c r="H370" s="15"/>
      <c r="I370" s="15"/>
      <c r="J370" s="15"/>
      <c r="K370" s="15"/>
      <c r="L370" s="15"/>
    </row>
    <row r="371" spans="1:12" customFormat="1" ht="17.45" hidden="1" customHeight="1">
      <c r="A371" s="91"/>
      <c r="B371" s="18"/>
      <c r="C371" s="18"/>
      <c r="D371" s="18"/>
      <c r="E371" s="18"/>
      <c r="F371" s="18"/>
      <c r="G371" s="18"/>
      <c r="H371" s="18"/>
      <c r="I371" s="18"/>
      <c r="J371" s="18"/>
      <c r="K371" s="19"/>
      <c r="L371" s="19"/>
    </row>
    <row r="372" spans="1:12" customFormat="1" ht="17.45" hidden="1" customHeight="1">
      <c r="A372" s="91"/>
      <c r="B372" s="18"/>
      <c r="C372" s="18"/>
      <c r="D372" s="18"/>
      <c r="E372" s="18"/>
      <c r="F372" s="18"/>
      <c r="G372" s="18"/>
      <c r="H372" s="18"/>
      <c r="I372" s="18"/>
      <c r="J372" s="18"/>
      <c r="K372" s="18"/>
      <c r="L372" s="18"/>
    </row>
    <row r="373" spans="1:12" customFormat="1" ht="17.45" hidden="1" customHeight="1">
      <c r="A373" s="678"/>
      <c r="B373" s="678"/>
      <c r="C373" s="678"/>
      <c r="D373" s="678"/>
      <c r="E373" s="678"/>
      <c r="F373" s="678"/>
      <c r="G373" s="678"/>
      <c r="H373" s="678"/>
      <c r="I373" s="678"/>
      <c r="J373" s="678"/>
      <c r="K373" s="678"/>
      <c r="L373" s="18"/>
    </row>
    <row r="374" spans="1:12" customFormat="1" ht="17.45" hidden="1" customHeight="1">
      <c r="A374" s="678"/>
      <c r="B374" s="678"/>
      <c r="C374" s="678"/>
      <c r="D374" s="678"/>
      <c r="E374" s="678"/>
      <c r="F374" s="678"/>
      <c r="G374" s="678"/>
      <c r="H374" s="678"/>
      <c r="I374" s="678"/>
      <c r="J374" s="678"/>
      <c r="K374" s="678"/>
      <c r="L374" s="18"/>
    </row>
    <row r="375" spans="1:12" customFormat="1" ht="17.45" hidden="1" customHeight="1">
      <c r="A375" s="90"/>
      <c r="B375" s="15"/>
      <c r="C375" s="15"/>
      <c r="D375" s="15"/>
      <c r="E375" s="15"/>
      <c r="F375" s="15"/>
      <c r="G375" s="15"/>
      <c r="H375" s="15"/>
      <c r="I375" s="15"/>
      <c r="J375" s="15"/>
      <c r="K375" s="15"/>
      <c r="L375" s="15"/>
    </row>
    <row r="376" spans="1:12" customFormat="1" ht="17.45" hidden="1" customHeight="1">
      <c r="A376" s="90"/>
      <c r="B376" s="15"/>
      <c r="C376" s="15"/>
      <c r="D376" s="15"/>
      <c r="E376" s="15"/>
      <c r="F376" s="15"/>
      <c r="G376" s="15"/>
      <c r="H376" s="15"/>
      <c r="I376" s="15"/>
      <c r="J376" s="15"/>
      <c r="K376" s="15"/>
      <c r="L376" s="15"/>
    </row>
    <row r="377" spans="1:12" customFormat="1" ht="17.45" hidden="1" customHeight="1">
      <c r="A377" s="90"/>
      <c r="B377" s="15"/>
      <c r="C377" s="15"/>
      <c r="D377" s="15"/>
      <c r="E377" s="15"/>
      <c r="F377" s="15"/>
      <c r="G377" s="15"/>
      <c r="H377" s="15"/>
      <c r="I377" s="15"/>
      <c r="J377" s="15"/>
      <c r="K377" s="15"/>
      <c r="L377" s="15"/>
    </row>
    <row r="378" spans="1:12" customFormat="1" ht="17.45" hidden="1" customHeight="1">
      <c r="A378" s="90"/>
      <c r="B378" s="15"/>
      <c r="C378" s="15"/>
      <c r="D378" s="15"/>
      <c r="E378" s="15"/>
      <c r="F378" s="15"/>
      <c r="G378" s="15"/>
      <c r="H378" s="15"/>
      <c r="I378" s="15"/>
      <c r="J378" s="15"/>
      <c r="K378" s="15"/>
      <c r="L378" s="15"/>
    </row>
    <row r="379" spans="1:12" customFormat="1" ht="17.45" hidden="1" customHeight="1">
      <c r="A379" s="90"/>
      <c r="B379" s="15"/>
      <c r="C379" s="15"/>
      <c r="D379" s="15"/>
      <c r="E379" s="15"/>
      <c r="F379" s="15"/>
      <c r="G379" s="15"/>
      <c r="H379" s="15"/>
      <c r="I379" s="15"/>
      <c r="J379" s="15"/>
      <c r="K379" s="15"/>
      <c r="L379" s="15"/>
    </row>
    <row r="380" spans="1:12" customFormat="1" ht="17.45" hidden="1" customHeight="1">
      <c r="A380" s="90"/>
      <c r="B380" s="15"/>
      <c r="C380" s="15"/>
      <c r="D380" s="15"/>
      <c r="E380" s="15"/>
      <c r="F380" s="15"/>
      <c r="G380" s="15"/>
      <c r="H380" s="15"/>
      <c r="I380" s="15"/>
      <c r="J380" s="15"/>
      <c r="K380" s="15"/>
      <c r="L380" s="15"/>
    </row>
    <row r="381" spans="1:12" customFormat="1" ht="17.45" hidden="1" customHeight="1">
      <c r="A381" s="90"/>
      <c r="B381" s="15"/>
      <c r="C381" s="15"/>
      <c r="D381" s="15"/>
      <c r="E381" s="15"/>
      <c r="F381" s="15"/>
      <c r="G381" s="15"/>
      <c r="H381" s="15"/>
      <c r="I381" s="15"/>
      <c r="J381" s="15"/>
      <c r="K381" s="15"/>
      <c r="L381" s="15"/>
    </row>
    <row r="382" spans="1:12" customFormat="1" ht="17.45" hidden="1" customHeight="1">
      <c r="A382" s="90"/>
      <c r="B382" s="15"/>
      <c r="C382" s="15"/>
      <c r="D382" s="15"/>
      <c r="E382" s="15"/>
      <c r="F382" s="15"/>
      <c r="G382" s="15"/>
      <c r="H382" s="15"/>
      <c r="I382" s="15"/>
      <c r="J382" s="15"/>
      <c r="K382" s="15"/>
      <c r="L382" s="15"/>
    </row>
    <row r="383" spans="1:12" customFormat="1" ht="17.45" hidden="1" customHeight="1">
      <c r="A383" s="90"/>
      <c r="B383" s="15"/>
      <c r="C383" s="15"/>
      <c r="D383" s="15"/>
      <c r="E383" s="15"/>
      <c r="F383" s="15"/>
      <c r="G383" s="15"/>
      <c r="H383" s="15"/>
      <c r="I383" s="15"/>
      <c r="J383" s="15"/>
      <c r="K383" s="15"/>
      <c r="L383" s="15"/>
    </row>
    <row r="384" spans="1:12" customFormat="1" ht="17.45" hidden="1" customHeight="1">
      <c r="A384" s="90"/>
      <c r="B384" s="15"/>
      <c r="C384" s="15"/>
      <c r="D384" s="15"/>
      <c r="E384" s="15"/>
      <c r="F384" s="15"/>
      <c r="G384" s="15"/>
      <c r="H384" s="15"/>
      <c r="I384" s="15"/>
      <c r="J384" s="15"/>
      <c r="K384" s="15"/>
      <c r="L384" s="15"/>
    </row>
    <row r="385" spans="1:12" customFormat="1" ht="17.45" customHeight="1">
      <c r="A385" s="90"/>
      <c r="B385" s="15"/>
      <c r="C385" s="15"/>
      <c r="D385" s="15"/>
      <c r="E385" s="15"/>
      <c r="F385" s="15"/>
      <c r="G385" s="15"/>
      <c r="H385" s="15"/>
      <c r="I385" s="15"/>
      <c r="J385" s="15"/>
      <c r="K385" s="15"/>
      <c r="L385" s="15"/>
    </row>
    <row r="386" spans="1:12" customFormat="1" ht="17.45" customHeight="1">
      <c r="A386" s="92"/>
      <c r="B386" s="661" t="s">
        <v>36</v>
      </c>
      <c r="C386" s="661"/>
      <c r="D386" s="661"/>
      <c r="E386" s="661"/>
      <c r="F386" s="661"/>
      <c r="G386" s="661"/>
      <c r="H386" s="661"/>
      <c r="I386" s="661"/>
      <c r="J386" s="661"/>
      <c r="K386" s="661"/>
      <c r="L386" s="25"/>
    </row>
    <row r="387" spans="1:12" customFormat="1" ht="17.45" customHeight="1">
      <c r="A387" s="92"/>
      <c r="B387" s="661"/>
      <c r="C387" s="661"/>
      <c r="D387" s="661"/>
      <c r="E387" s="661"/>
      <c r="F387" s="661"/>
      <c r="G387" s="661"/>
      <c r="H387" s="661"/>
      <c r="I387" s="661"/>
      <c r="J387" s="661"/>
      <c r="K387" s="661"/>
      <c r="L387" s="25"/>
    </row>
    <row r="388" spans="1:12" customFormat="1" ht="17.45" customHeight="1">
      <c r="A388" s="93"/>
      <c r="B388" s="661"/>
      <c r="C388" s="661"/>
      <c r="D388" s="661"/>
      <c r="E388" s="661"/>
      <c r="F388" s="661"/>
      <c r="G388" s="661"/>
      <c r="H388" s="661"/>
      <c r="I388" s="661"/>
      <c r="J388" s="661"/>
      <c r="K388" s="661"/>
      <c r="L388" s="27"/>
    </row>
    <row r="389" spans="1:12" ht="17.45" customHeight="1">
      <c r="A389" s="94"/>
      <c r="B389" s="21"/>
      <c r="C389" s="21"/>
      <c r="D389" s="21"/>
      <c r="E389" s="21"/>
      <c r="F389" s="21"/>
      <c r="G389" s="21"/>
      <c r="H389" s="21"/>
      <c r="I389" s="21"/>
      <c r="J389" s="21"/>
      <c r="K389" s="21"/>
      <c r="L389" s="21"/>
    </row>
    <row r="390" spans="1:12" ht="17.45" customHeight="1">
      <c r="A390" s="94"/>
      <c r="B390" s="23" t="str">
        <f ca="1">"© "&amp;YEAR(TODAY())&amp;" Martin Weiß"</f>
        <v>© 2025 Martin Weiß</v>
      </c>
      <c r="C390" s="21"/>
      <c r="D390" s="21"/>
      <c r="E390" s="21"/>
      <c r="F390" s="21"/>
      <c r="G390" s="21"/>
      <c r="H390" s="21"/>
      <c r="I390" s="21"/>
      <c r="J390" s="21"/>
      <c r="K390" s="21"/>
      <c r="L390" s="21"/>
    </row>
    <row r="391" spans="1:12" ht="17.45" customHeight="1">
      <c r="A391" s="94"/>
      <c r="B391" s="23" t="s">
        <v>37</v>
      </c>
      <c r="C391" s="21"/>
      <c r="D391" s="21"/>
      <c r="E391" s="21"/>
      <c r="F391" s="21"/>
      <c r="G391" s="21"/>
      <c r="H391" s="21"/>
      <c r="I391" s="21"/>
      <c r="J391" s="21"/>
      <c r="K391" s="21"/>
      <c r="L391" s="21"/>
    </row>
    <row r="392" spans="1:12" ht="17.45" customHeight="1">
      <c r="A392" s="94"/>
      <c r="B392" s="23" t="s">
        <v>38</v>
      </c>
      <c r="C392" s="21"/>
      <c r="D392" s="21"/>
      <c r="E392" s="21"/>
      <c r="F392" s="21"/>
      <c r="G392" s="21"/>
      <c r="H392" s="21"/>
      <c r="I392" s="21"/>
      <c r="J392" s="21"/>
      <c r="K392" s="21"/>
      <c r="L392" s="21"/>
    </row>
    <row r="393" spans="1:12" ht="17.45" hidden="1" customHeight="1">
      <c r="A393" s="94"/>
      <c r="B393" s="21"/>
      <c r="C393" s="21"/>
      <c r="D393" s="21"/>
      <c r="E393" s="21"/>
      <c r="F393" s="21"/>
      <c r="G393" s="21"/>
      <c r="H393" s="21"/>
      <c r="I393" s="21"/>
      <c r="J393" s="21"/>
      <c r="K393" s="21"/>
      <c r="L393" s="21"/>
    </row>
    <row r="394" spans="1:12" ht="17.45" customHeight="1">
      <c r="A394" s="94"/>
      <c r="B394" s="21"/>
      <c r="C394" s="21"/>
      <c r="D394" s="21"/>
      <c r="E394" s="21"/>
      <c r="F394" s="21"/>
      <c r="G394" s="21"/>
      <c r="H394" s="21"/>
      <c r="I394" s="21"/>
      <c r="J394" s="21"/>
      <c r="K394" s="21"/>
      <c r="L394" s="21"/>
    </row>
    <row r="395" spans="1:12" ht="17.45" hidden="1" customHeight="1">
      <c r="A395" s="94"/>
      <c r="B395" s="21"/>
      <c r="C395" s="21"/>
      <c r="D395" s="21"/>
      <c r="E395" s="21"/>
      <c r="F395" s="21"/>
      <c r="G395" s="21"/>
      <c r="H395" s="21"/>
      <c r="I395" s="21"/>
      <c r="J395" s="21"/>
      <c r="K395" s="21"/>
      <c r="L395" s="21"/>
    </row>
    <row r="396" spans="1:12" ht="15" hidden="1" customHeight="1"/>
    <row r="397" spans="1:12" ht="15" hidden="1" customHeight="1"/>
    <row r="398" spans="1:12" ht="15" hidden="1" customHeight="1"/>
    <row r="399" spans="1:12" ht="15" hidden="1" customHeight="1"/>
    <row r="400" spans="1:12"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7.45" hidden="1" customHeight="1"/>
    <row r="477" ht="15" hidden="1" customHeight="1"/>
    <row r="478" ht="15" hidden="1" customHeight="1"/>
  </sheetData>
  <sheetProtection sheet="1" objects="1" scenarios="1"/>
  <mergeCells count="73">
    <mergeCell ref="B199:B200"/>
    <mergeCell ref="C199:K200"/>
    <mergeCell ref="B208:B209"/>
    <mergeCell ref="C208:K209"/>
    <mergeCell ref="B121:B126"/>
    <mergeCell ref="C121:K126"/>
    <mergeCell ref="B75:K75"/>
    <mergeCell ref="B168:B169"/>
    <mergeCell ref="C188:K191"/>
    <mergeCell ref="B179:B181"/>
    <mergeCell ref="C179:K181"/>
    <mergeCell ref="B158:B160"/>
    <mergeCell ref="C158:K160"/>
    <mergeCell ref="C168:K169"/>
    <mergeCell ref="B117:J117"/>
    <mergeCell ref="B110:K112"/>
    <mergeCell ref="H2:J2"/>
    <mergeCell ref="H4:J4"/>
    <mergeCell ref="C57:K58"/>
    <mergeCell ref="C53:K55"/>
    <mergeCell ref="C37:K40"/>
    <mergeCell ref="C45:E45"/>
    <mergeCell ref="C43:E43"/>
    <mergeCell ref="C41:E41"/>
    <mergeCell ref="C49:K50"/>
    <mergeCell ref="C9:F9"/>
    <mergeCell ref="C8:F8"/>
    <mergeCell ref="C10:F10"/>
    <mergeCell ref="H7:I7"/>
    <mergeCell ref="B34:J34"/>
    <mergeCell ref="C12:F12"/>
    <mergeCell ref="A373:K374"/>
    <mergeCell ref="B386:K388"/>
    <mergeCell ref="C259:F259"/>
    <mergeCell ref="C262:F262"/>
    <mergeCell ref="C260:F260"/>
    <mergeCell ref="C261:F261"/>
    <mergeCell ref="B346:K349"/>
    <mergeCell ref="B338:K342"/>
    <mergeCell ref="B307:K312"/>
    <mergeCell ref="B289:K291"/>
    <mergeCell ref="B351:K353"/>
    <mergeCell ref="B355:K363"/>
    <mergeCell ref="C322:F322"/>
    <mergeCell ref="B365:K368"/>
    <mergeCell ref="B320:K321"/>
    <mergeCell ref="B285:J285"/>
    <mergeCell ref="C313:F313"/>
    <mergeCell ref="B292:K292"/>
    <mergeCell ref="B246:K248"/>
    <mergeCell ref="C256:F256"/>
    <mergeCell ref="C257:F257"/>
    <mergeCell ref="C275:F275"/>
    <mergeCell ref="C276:F276"/>
    <mergeCell ref="B249:K251"/>
    <mergeCell ref="B70:K71"/>
    <mergeCell ref="C11:F11"/>
    <mergeCell ref="C47:E47"/>
    <mergeCell ref="B63:J63"/>
    <mergeCell ref="B65:K66"/>
    <mergeCell ref="B67:K69"/>
    <mergeCell ref="B219:B221"/>
    <mergeCell ref="C219:K221"/>
    <mergeCell ref="B232:B233"/>
    <mergeCell ref="C232:K233"/>
    <mergeCell ref="B244:J244"/>
    <mergeCell ref="C216:K217"/>
    <mergeCell ref="C269:J269"/>
    <mergeCell ref="C272:F272"/>
    <mergeCell ref="C273:F273"/>
    <mergeCell ref="C274:F274"/>
    <mergeCell ref="C258:F258"/>
    <mergeCell ref="C253:F253"/>
  </mergeCells>
  <conditionalFormatting sqref="H2">
    <cfRule type="dataBar" priority="8">
      <dataBar>
        <cfvo type="num" val="0"/>
        <cfvo type="num" val="1"/>
        <color rgb="FF007373"/>
      </dataBar>
    </cfRule>
  </conditionalFormatting>
  <conditionalFormatting sqref="H4">
    <cfRule type="dataBar" priority="2">
      <dataBar>
        <cfvo type="num" val="0"/>
        <cfvo type="num" val="1"/>
        <color rgb="FF007373"/>
      </dataBar>
    </cfRule>
  </conditionalFormatting>
  <conditionalFormatting sqref="I8:I27">
    <cfRule type="iconSet" priority="3">
      <iconSet iconSet="3Symbols2" showValue="0">
        <cfvo type="percent" val="0"/>
        <cfvo type="num" val="0" gte="0"/>
        <cfvo type="num" val="1"/>
      </iconSet>
    </cfRule>
  </conditionalFormatting>
  <conditionalFormatting sqref="K117">
    <cfRule type="iconSet" priority="1">
      <iconSet iconSet="3Symbols2" showValue="0">
        <cfvo type="percent" val="0"/>
        <cfvo type="num" val="0" gte="0"/>
        <cfvo type="num" val="1"/>
      </iconSet>
    </cfRule>
  </conditionalFormatting>
  <conditionalFormatting sqref="K285 K244 K63 K34">
    <cfRule type="iconSet" priority="6">
      <iconSet iconSet="3Symbols2" showValue="0">
        <cfvo type="percent" val="0"/>
        <cfvo type="num" val="0" gte="0"/>
        <cfvo type="num" val="1"/>
      </iconSet>
    </cfRule>
  </conditionalFormatting>
  <hyperlinks>
    <hyperlink ref="C8:D8" location="tip_nav7" display="tip_nav7" xr:uid="{00000000-0004-0000-0200-000000000000}"/>
    <hyperlink ref="L34" location="'1_Einstieg'!A6" tooltip="Nach oben" display="é" xr:uid="{00000000-0004-0000-0200-000001000000}"/>
    <hyperlink ref="C8" location="L1_Thema1" display="L1_Thema1" xr:uid="{00000000-0004-0000-0200-000002000000}"/>
    <hyperlink ref="C9" location="L1_Thema2" display="L1_Thema2" xr:uid="{00000000-0004-0000-0200-000003000000}"/>
    <hyperlink ref="C10" location="L1_Thema3" display="L1_Thema3" xr:uid="{00000000-0004-0000-0200-000004000000}"/>
    <hyperlink ref="C313" r:id="rId1" xr:uid="{00000000-0004-0000-0200-000005000000}"/>
    <hyperlink ref="C322" r:id="rId2" xr:uid="{00000000-0004-0000-0200-000006000000}"/>
    <hyperlink ref="L63" location="'1_Einstieg'!A6" tooltip="Nach oben" display="é" xr:uid="{00000000-0004-0000-0200-000007000000}"/>
    <hyperlink ref="L244" location="'1_Einstieg'!A6" tooltip="Nach oben" display="é" xr:uid="{00000000-0004-0000-0200-000008000000}"/>
    <hyperlink ref="L285" location="'1_Einstieg'!A6" tooltip="Nach oben" display="é" xr:uid="{00000000-0004-0000-0200-000009000000}"/>
    <hyperlink ref="C8:F8" location="'1_Einstieg'!L_Thema1" tooltip="Thema 1: Los geht's!" display="'1_Einstieg'!L_Thema1" xr:uid="{00000000-0004-0000-0200-00000A000000}"/>
    <hyperlink ref="C9:F9" location="'1_Einstieg'!L_Thema2" tooltip="Thema 2: Die Excel-Oberfläche" display="'1_Einstieg'!L_Thema2" xr:uid="{00000000-0004-0000-0200-00000B000000}"/>
    <hyperlink ref="C10:F10" location="'1_Einstieg'!L_Thema3" tooltip="Thema 3: Begriffserklärungen" display="'1_Einstieg'!L_Thema3" xr:uid="{00000000-0004-0000-0200-00000C000000}"/>
    <hyperlink ref="H4:J4" location="Inhalt!S_Gesamtfortschritt" tooltip="Zur Fortschritts-Übersicht" display="Inhalt!S_Gesamtfortschritt" xr:uid="{00000000-0004-0000-0200-00000D000000}"/>
    <hyperlink ref="C11" location="L1_Thema3" display="L1_Thema3" xr:uid="{00000000-0004-0000-0200-00000E000000}"/>
    <hyperlink ref="C12" r:id="rId3" display="http://www.tabellenexperte.de/kontakt" xr:uid="{00000000-0004-0000-0200-00000F000000}"/>
    <hyperlink ref="C11:F11" location="'1_Einstieg'!L_Thema4" tooltip="Thema 4: Microsoft Video-Lektionen" display="'1_Einstieg'!L_Thema4" xr:uid="{00000000-0004-0000-0200-000010000000}"/>
    <hyperlink ref="L117" location="'1_Einstieg'!A6" tooltip="Nach oben" display="é" xr:uid="{00000000-0004-0000-0200-000011000000}"/>
    <hyperlink ref="C12:F12" location="'1_Einstieg'!L_Thema5" tooltip="Thema 5: Hilfe und weiterführende Ressourcen" display="'1_Einstieg'!L_Thema5" xr:uid="{00000000-0004-0000-0200-000012000000}"/>
    <hyperlink ref="C313:F313" r:id="rId4" tooltip="Zum Kontaktformular auf tabellenexperte.de" display="http://www.tabellenexperte.de/kontakt" xr:uid="{00000000-0004-0000-0200-000013000000}"/>
    <hyperlink ref="C322:F322" r:id="rId5" tooltip="Zum Artikel-Archiv auf tabellenexperte.de" display="http://www.tabellenexperte.de/archiv" xr:uid="{00000000-0004-0000-0200-000014000000}"/>
    <hyperlink ref="B386:K388" r:id="rId6" location="newsletter" tooltip="Für den kostenlosen Newsletter anmelden" display="Du willst auf dem Laufenden bleiben? Dann melde Dich für den kostenlosen Newsletter an!" xr:uid="{00000000-0004-0000-0200-000015000000}"/>
    <hyperlink ref="C253" r:id="rId7" xr:uid="{00000000-0004-0000-0200-000016000000}"/>
    <hyperlink ref="C253:F253" r:id="rId8" tooltip="Excel-Hilfecenter von Microsoft" display="https://support.office.com/de-de/excel" xr:uid="{00000000-0004-0000-0200-000017000000}"/>
  </hyperlinks>
  <pageMargins left="0.23622047244094491" right="0.23622047244094491" top="0.74803149606299213" bottom="0.74803149606299213" header="0.31496062992125984" footer="0.31496062992125984"/>
  <pageSetup paperSize="9" fitToHeight="0" orientation="portrait" r:id="rId9"/>
  <headerFooter>
    <oddFooter>&amp;L&amp;H&amp;F
© 2014 -2021 Martin Weiß&amp;C&amp;A, Seite &amp;P&amp;R&amp;D</oddFooter>
  </headerFooter>
  <drawing r:id="rId10"/>
  <legacyDrawing r:id="rId11"/>
  <mc:AlternateContent xmlns:mc="http://schemas.openxmlformats.org/markup-compatibility/2006">
    <mc:Choice Requires="x14">
      <controls>
        <mc:AlternateContent xmlns:mc="http://schemas.openxmlformats.org/markup-compatibility/2006">
          <mc:Choice Requires="x14">
            <control shapeId="1025" r:id="rId12" name="Check Box 1">
              <controlPr defaultSize="0" autoFill="0" autoLine="0" autoPict="0">
                <anchor moveWithCells="1">
                  <from>
                    <xdr:col>2</xdr:col>
                    <xdr:colOff>9525</xdr:colOff>
                    <xdr:row>59</xdr:row>
                    <xdr:rowOff>9525</xdr:rowOff>
                  </from>
                  <to>
                    <xdr:col>3</xdr:col>
                    <xdr:colOff>47625</xdr:colOff>
                    <xdr:row>59</xdr:row>
                    <xdr:rowOff>228600</xdr:rowOff>
                  </to>
                </anchor>
              </controlPr>
            </control>
          </mc:Choice>
        </mc:AlternateContent>
        <mc:AlternateContent xmlns:mc="http://schemas.openxmlformats.org/markup-compatibility/2006">
          <mc:Choice Requires="x14">
            <control shapeId="1026" r:id="rId13" name="Check Box 2">
              <controlPr defaultSize="0" autoFill="0" autoLine="0" autoPict="0">
                <anchor moveWithCells="1">
                  <from>
                    <xdr:col>2</xdr:col>
                    <xdr:colOff>9525</xdr:colOff>
                    <xdr:row>113</xdr:row>
                    <xdr:rowOff>9525</xdr:rowOff>
                  </from>
                  <to>
                    <xdr:col>3</xdr:col>
                    <xdr:colOff>47625</xdr:colOff>
                    <xdr:row>113</xdr:row>
                    <xdr:rowOff>228600</xdr:rowOff>
                  </to>
                </anchor>
              </controlPr>
            </control>
          </mc:Choice>
        </mc:AlternateContent>
        <mc:AlternateContent xmlns:mc="http://schemas.openxmlformats.org/markup-compatibility/2006">
          <mc:Choice Requires="x14">
            <control shapeId="1027" r:id="rId14" name="Check Box 3">
              <controlPr defaultSize="0" autoFill="0" autoLine="0" autoPict="0">
                <anchor moveWithCells="1">
                  <from>
                    <xdr:col>2</xdr:col>
                    <xdr:colOff>9525</xdr:colOff>
                    <xdr:row>281</xdr:row>
                    <xdr:rowOff>9525</xdr:rowOff>
                  </from>
                  <to>
                    <xdr:col>3</xdr:col>
                    <xdr:colOff>47625</xdr:colOff>
                    <xdr:row>281</xdr:row>
                    <xdr:rowOff>228600</xdr:rowOff>
                  </to>
                </anchor>
              </controlPr>
            </control>
          </mc:Choice>
        </mc:AlternateContent>
        <mc:AlternateContent xmlns:mc="http://schemas.openxmlformats.org/markup-compatibility/2006">
          <mc:Choice Requires="x14">
            <control shapeId="1028" r:id="rId15" name="Check Box 4">
              <controlPr defaultSize="0" autoFill="0" autoLine="0" autoPict="0">
                <anchor moveWithCells="1">
                  <from>
                    <xdr:col>2</xdr:col>
                    <xdr:colOff>9525</xdr:colOff>
                    <xdr:row>326</xdr:row>
                    <xdr:rowOff>9525</xdr:rowOff>
                  </from>
                  <to>
                    <xdr:col>3</xdr:col>
                    <xdr:colOff>47625</xdr:colOff>
                    <xdr:row>326</xdr:row>
                    <xdr:rowOff>228600</xdr:rowOff>
                  </to>
                </anchor>
              </controlPr>
            </control>
          </mc:Choice>
        </mc:AlternateContent>
        <mc:AlternateContent xmlns:mc="http://schemas.openxmlformats.org/markup-compatibility/2006">
          <mc:Choice Requires="x14">
            <control shapeId="1032" r:id="rId16" name="Check Box 8">
              <controlPr defaultSize="0" autoFill="0" autoLine="0" autoPict="0">
                <anchor moveWithCells="1">
                  <from>
                    <xdr:col>2</xdr:col>
                    <xdr:colOff>9525</xdr:colOff>
                    <xdr:row>240</xdr:row>
                    <xdr:rowOff>9525</xdr:rowOff>
                  </from>
                  <to>
                    <xdr:col>3</xdr:col>
                    <xdr:colOff>47625</xdr:colOff>
                    <xdr:row>240</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tabColor rgb="FFBF0000"/>
    <pageSetUpPr autoPageBreaks="0" fitToPage="1"/>
  </sheetPr>
  <dimension ref="A1:R962"/>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140625" style="22" customWidth="1"/>
    <col min="3" max="11" width="10.7109375" style="22" customWidth="1"/>
    <col min="12" max="12" width="9.140625" style="22" customWidth="1"/>
    <col min="13" max="13" width="0" style="560" hidden="1" customWidth="1"/>
    <col min="14" max="18" width="0" style="22" hidden="1" customWidth="1"/>
    <col min="19" max="16384" width="9.140625" style="22" hidden="1"/>
  </cols>
  <sheetData>
    <row r="1" spans="1:13" customFormat="1" ht="3.75" customHeight="1">
      <c r="A1" s="87"/>
      <c r="M1" s="554"/>
    </row>
    <row r="2" spans="1:13" customFormat="1" ht="17.45" customHeight="1">
      <c r="A2" s="88"/>
      <c r="B2" s="44" t="s">
        <v>137</v>
      </c>
      <c r="C2" s="44"/>
      <c r="D2" s="44"/>
      <c r="E2" s="44"/>
      <c r="F2" s="36"/>
      <c r="G2" s="37" t="s">
        <v>51</v>
      </c>
      <c r="H2" s="680">
        <f>H30/C30</f>
        <v>0</v>
      </c>
      <c r="I2" s="680"/>
      <c r="J2" s="680"/>
      <c r="M2" s="554"/>
    </row>
    <row r="3" spans="1:13" customFormat="1" ht="3.75" customHeight="1">
      <c r="A3" s="87"/>
      <c r="B3" s="44"/>
      <c r="C3" s="44"/>
      <c r="D3" s="44"/>
      <c r="E3" s="44"/>
      <c r="M3" s="554"/>
    </row>
    <row r="4" spans="1:13" customFormat="1" ht="17.45" customHeight="1">
      <c r="A4" s="88"/>
      <c r="B4" s="44" t="s">
        <v>138</v>
      </c>
      <c r="C4" s="44"/>
      <c r="D4" s="44"/>
      <c r="E4" s="44"/>
      <c r="F4" s="36"/>
      <c r="G4" s="37" t="s">
        <v>53</v>
      </c>
      <c r="H4" s="680">
        <f>[0]!S_Gesamtfortschritt</f>
        <v>0</v>
      </c>
      <c r="I4" s="680"/>
      <c r="J4" s="680"/>
      <c r="M4" s="554"/>
    </row>
    <row r="5" spans="1:13" customFormat="1" ht="3.75" customHeight="1" thickBot="1">
      <c r="A5" s="88"/>
      <c r="B5" s="52"/>
      <c r="C5" s="52"/>
      <c r="D5" s="52"/>
      <c r="E5" s="52"/>
      <c r="F5" s="52"/>
      <c r="G5" s="52"/>
      <c r="H5" s="52"/>
      <c r="I5" s="52"/>
      <c r="J5" s="52"/>
      <c r="K5" s="52"/>
      <c r="L5" s="46"/>
      <c r="M5" s="554"/>
    </row>
    <row r="6" spans="1:13" customFormat="1" ht="17.45" customHeight="1">
      <c r="A6" s="88"/>
      <c r="B6" s="17"/>
      <c r="C6" s="36"/>
      <c r="D6" s="36"/>
      <c r="E6" s="36"/>
      <c r="F6" s="36"/>
      <c r="G6" s="37"/>
      <c r="H6" s="38"/>
      <c r="I6" s="38"/>
      <c r="J6" s="38"/>
      <c r="M6" s="554"/>
    </row>
    <row r="7" spans="1:13" customFormat="1" ht="17.45" customHeight="1">
      <c r="A7" s="88"/>
      <c r="B7" s="17"/>
      <c r="C7" s="36" t="s">
        <v>54</v>
      </c>
      <c r="D7" s="36"/>
      <c r="E7" s="36"/>
      <c r="F7" s="39"/>
      <c r="G7" s="39"/>
      <c r="H7" s="681" t="s">
        <v>55</v>
      </c>
      <c r="I7" s="681"/>
      <c r="J7" s="38"/>
      <c r="M7" s="554"/>
    </row>
    <row r="8" spans="1:13" customFormat="1" ht="17.45" customHeight="1">
      <c r="A8" s="88"/>
      <c r="B8" s="45" t="s">
        <v>139</v>
      </c>
      <c r="C8" s="676" t="str">
        <f t="shared" ref="C8:C17" si="0">INDEX(B:B,MATCH(B8,A:A,0))</f>
        <v>Umgang mit Zellen</v>
      </c>
      <c r="D8" s="676"/>
      <c r="E8" s="676"/>
      <c r="F8" s="676"/>
      <c r="G8" s="40"/>
      <c r="H8" s="86">
        <f>1*J8</f>
        <v>0</v>
      </c>
      <c r="I8" s="41">
        <f>H8</f>
        <v>0</v>
      </c>
      <c r="J8" s="42" t="b">
        <v>0</v>
      </c>
      <c r="M8" s="554"/>
    </row>
    <row r="9" spans="1:13" customFormat="1" ht="17.45" customHeight="1">
      <c r="A9" s="88"/>
      <c r="B9" s="45" t="s">
        <v>140</v>
      </c>
      <c r="C9" s="676" t="str">
        <f t="shared" si="0"/>
        <v>Dateneingabe und -bearbeitung</v>
      </c>
      <c r="D9" s="676"/>
      <c r="E9" s="676"/>
      <c r="F9" s="676"/>
      <c r="G9" s="40"/>
      <c r="H9" s="86">
        <f>1*J9</f>
        <v>0</v>
      </c>
      <c r="I9" s="41">
        <f t="shared" ref="I9:I17" si="1">H9</f>
        <v>0</v>
      </c>
      <c r="J9" s="42" t="b">
        <v>0</v>
      </c>
      <c r="M9" s="554"/>
    </row>
    <row r="10" spans="1:13" customFormat="1" ht="17.45" customHeight="1">
      <c r="A10" s="88"/>
      <c r="B10" s="45" t="s">
        <v>141</v>
      </c>
      <c r="C10" s="676" t="str">
        <f t="shared" si="0"/>
        <v>Zahlen, Texte und Formate</v>
      </c>
      <c r="D10" s="676"/>
      <c r="E10" s="676"/>
      <c r="F10" s="676"/>
      <c r="G10" s="40"/>
      <c r="H10" s="86">
        <f>1*J10</f>
        <v>0</v>
      </c>
      <c r="I10" s="41">
        <f t="shared" si="1"/>
        <v>0</v>
      </c>
      <c r="J10" s="42" t="b">
        <v>0</v>
      </c>
      <c r="M10" s="554"/>
    </row>
    <row r="11" spans="1:13" customFormat="1" ht="17.45" customHeight="1">
      <c r="A11" s="88"/>
      <c r="B11" s="45" t="s">
        <v>142</v>
      </c>
      <c r="C11" s="676" t="str">
        <f t="shared" si="0"/>
        <v>Einfache Berechnungen (Teil 1)</v>
      </c>
      <c r="D11" s="676"/>
      <c r="E11" s="676"/>
      <c r="F11" s="676"/>
      <c r="G11" s="40"/>
      <c r="H11" s="86">
        <f>1*J11</f>
        <v>0</v>
      </c>
      <c r="I11" s="41">
        <f t="shared" si="1"/>
        <v>0</v>
      </c>
      <c r="J11" s="42" t="b">
        <v>0</v>
      </c>
      <c r="M11" s="554"/>
    </row>
    <row r="12" spans="1:13" customFormat="1" ht="17.45" customHeight="1">
      <c r="A12" s="88"/>
      <c r="B12" s="45" t="s">
        <v>143</v>
      </c>
      <c r="C12" s="676" t="str">
        <f t="shared" si="0"/>
        <v>Einfache Berechnungen (Teil 2)</v>
      </c>
      <c r="D12" s="676"/>
      <c r="E12" s="676"/>
      <c r="F12" s="676"/>
      <c r="G12" s="40"/>
      <c r="H12" s="86">
        <f t="shared" ref="H12:H17" si="2">1*J12</f>
        <v>0</v>
      </c>
      <c r="I12" s="41">
        <f t="shared" si="1"/>
        <v>0</v>
      </c>
      <c r="J12" s="42" t="b">
        <v>0</v>
      </c>
      <c r="M12" s="554"/>
    </row>
    <row r="13" spans="1:13" customFormat="1" ht="17.45" customHeight="1">
      <c r="A13" s="88"/>
      <c r="B13" s="45" t="s">
        <v>144</v>
      </c>
      <c r="C13" s="676" t="str">
        <f t="shared" si="0"/>
        <v>Relative Zellbezüge</v>
      </c>
      <c r="D13" s="676"/>
      <c r="E13" s="676"/>
      <c r="F13" s="676"/>
      <c r="G13" s="40"/>
      <c r="H13" s="86">
        <f t="shared" si="2"/>
        <v>0</v>
      </c>
      <c r="I13" s="41">
        <f t="shared" si="1"/>
        <v>0</v>
      </c>
      <c r="J13" s="42" t="b">
        <v>0</v>
      </c>
      <c r="M13" s="554"/>
    </row>
    <row r="14" spans="1:13" customFormat="1" ht="17.45" customHeight="1">
      <c r="A14" s="88"/>
      <c r="B14" s="45" t="s">
        <v>145</v>
      </c>
      <c r="C14" s="676" t="str">
        <f t="shared" si="0"/>
        <v>Absolute Zellbezüge</v>
      </c>
      <c r="D14" s="676"/>
      <c r="E14" s="676"/>
      <c r="F14" s="676"/>
      <c r="G14" s="40"/>
      <c r="H14" s="86">
        <f t="shared" si="2"/>
        <v>0</v>
      </c>
      <c r="I14" s="41">
        <f t="shared" si="1"/>
        <v>0</v>
      </c>
      <c r="J14" s="42" t="b">
        <v>0</v>
      </c>
      <c r="M14" s="554"/>
    </row>
    <row r="15" spans="1:13" customFormat="1" ht="17.45" customHeight="1">
      <c r="A15" s="88"/>
      <c r="B15" s="45" t="s">
        <v>146</v>
      </c>
      <c r="C15" s="676" t="str">
        <f t="shared" si="0"/>
        <v>Kopieren und Verschieben</v>
      </c>
      <c r="D15" s="676"/>
      <c r="E15" s="676"/>
      <c r="F15" s="676"/>
      <c r="G15" s="40"/>
      <c r="H15" s="86">
        <f t="shared" si="2"/>
        <v>0</v>
      </c>
      <c r="I15" s="41">
        <f t="shared" si="1"/>
        <v>0</v>
      </c>
      <c r="J15" s="42" t="b">
        <v>0</v>
      </c>
      <c r="M15" s="554"/>
    </row>
    <row r="16" spans="1:13" customFormat="1" ht="17.45" customHeight="1">
      <c r="A16" s="88"/>
      <c r="B16" s="45" t="s">
        <v>147</v>
      </c>
      <c r="C16" s="676" t="str">
        <f t="shared" si="0"/>
        <v>Datum und Uhrzeit</v>
      </c>
      <c r="D16" s="676"/>
      <c r="E16" s="676"/>
      <c r="F16" s="676"/>
      <c r="G16" s="40"/>
      <c r="H16" s="86">
        <f t="shared" si="2"/>
        <v>0</v>
      </c>
      <c r="I16" s="41">
        <f t="shared" si="1"/>
        <v>0</v>
      </c>
      <c r="J16" s="42" t="b">
        <v>0</v>
      </c>
      <c r="M16" s="554"/>
    </row>
    <row r="17" spans="1:13" customFormat="1" ht="17.45" customHeight="1">
      <c r="A17" s="88"/>
      <c r="B17" s="45" t="s">
        <v>148</v>
      </c>
      <c r="C17" s="676" t="str">
        <f t="shared" si="0"/>
        <v>Zahlen als Text interpretieren</v>
      </c>
      <c r="D17" s="676"/>
      <c r="E17" s="676"/>
      <c r="F17" s="676"/>
      <c r="G17" s="40"/>
      <c r="H17" s="86">
        <f t="shared" si="2"/>
        <v>0</v>
      </c>
      <c r="I17" s="41">
        <f t="shared" si="1"/>
        <v>0</v>
      </c>
      <c r="J17" s="42" t="b">
        <v>0</v>
      </c>
      <c r="M17" s="554"/>
    </row>
    <row r="18" spans="1:13" customFormat="1" ht="17.45" hidden="1" customHeight="1">
      <c r="A18" s="88"/>
      <c r="B18" s="45"/>
      <c r="F18" s="40"/>
      <c r="G18" s="40"/>
      <c r="H18" s="5"/>
      <c r="I18" s="41"/>
      <c r="J18" s="42"/>
      <c r="M18" s="554"/>
    </row>
    <row r="19" spans="1:13" customFormat="1" ht="17.45" hidden="1" customHeight="1">
      <c r="A19" s="88"/>
      <c r="B19" s="45"/>
      <c r="F19" s="40"/>
      <c r="G19" s="40"/>
      <c r="H19" s="5"/>
      <c r="I19" s="41"/>
      <c r="J19" s="42"/>
      <c r="M19" s="554"/>
    </row>
    <row r="20" spans="1:13" customFormat="1" ht="17.45" hidden="1" customHeight="1">
      <c r="A20" s="88"/>
      <c r="B20" s="45"/>
      <c r="F20" s="40"/>
      <c r="G20" s="40"/>
      <c r="H20" s="5"/>
      <c r="I20" s="41"/>
      <c r="J20" s="42"/>
      <c r="M20" s="554"/>
    </row>
    <row r="21" spans="1:13" customFormat="1" ht="17.45" hidden="1" customHeight="1">
      <c r="A21" s="88"/>
      <c r="B21" s="45"/>
      <c r="F21" s="40"/>
      <c r="G21" s="40"/>
      <c r="H21" s="5"/>
      <c r="I21" s="41"/>
      <c r="J21" s="42"/>
      <c r="M21" s="554"/>
    </row>
    <row r="22" spans="1:13" customFormat="1" ht="17.45" hidden="1" customHeight="1">
      <c r="A22" s="88"/>
      <c r="B22" s="45"/>
      <c r="F22" s="40"/>
      <c r="G22" s="40"/>
      <c r="H22" s="5"/>
      <c r="I22" s="41"/>
      <c r="J22" s="42"/>
      <c r="M22" s="554"/>
    </row>
    <row r="23" spans="1:13" customFormat="1" ht="17.45" hidden="1" customHeight="1">
      <c r="A23" s="88"/>
      <c r="B23" s="45"/>
      <c r="F23" s="40"/>
      <c r="G23" s="40"/>
      <c r="H23" s="5"/>
      <c r="I23" s="41"/>
      <c r="J23" s="42"/>
      <c r="M23" s="554"/>
    </row>
    <row r="24" spans="1:13" customFormat="1" ht="17.45" hidden="1" customHeight="1">
      <c r="A24" s="88"/>
      <c r="B24" s="45"/>
      <c r="F24" s="40"/>
      <c r="G24" s="40"/>
      <c r="H24" s="5"/>
      <c r="I24" s="41"/>
      <c r="J24" s="42"/>
      <c r="M24" s="554"/>
    </row>
    <row r="25" spans="1:13" customFormat="1" ht="17.45" hidden="1" customHeight="1">
      <c r="A25" s="88"/>
      <c r="B25" s="45"/>
      <c r="F25" s="40"/>
      <c r="G25" s="40"/>
      <c r="H25" s="5"/>
      <c r="I25" s="41"/>
      <c r="J25" s="42"/>
      <c r="M25" s="554"/>
    </row>
    <row r="26" spans="1:13" customFormat="1" ht="17.45" hidden="1" customHeight="1">
      <c r="A26" s="88"/>
      <c r="B26" s="45"/>
      <c r="F26" s="40"/>
      <c r="G26" s="40"/>
      <c r="H26" s="5"/>
      <c r="I26" s="41"/>
      <c r="J26" s="42"/>
      <c r="M26" s="554"/>
    </row>
    <row r="27" spans="1:13" customFormat="1" ht="17.45" hidden="1" customHeight="1">
      <c r="A27" s="88"/>
      <c r="B27" s="45"/>
      <c r="F27" s="40"/>
      <c r="G27" s="40"/>
      <c r="H27" s="5"/>
      <c r="I27" s="41"/>
      <c r="J27" s="43"/>
      <c r="M27" s="554"/>
    </row>
    <row r="28" spans="1:13" customFormat="1" ht="17.45" hidden="1" customHeight="1">
      <c r="A28" s="88"/>
      <c r="M28" s="554"/>
    </row>
    <row r="29" spans="1:13" customFormat="1" ht="17.45" hidden="1" customHeight="1" thickBot="1">
      <c r="A29" s="88"/>
      <c r="B29" s="6"/>
      <c r="C29" s="6"/>
      <c r="D29" s="6"/>
      <c r="E29" s="6"/>
      <c r="F29" s="6"/>
      <c r="G29" s="6"/>
      <c r="H29" s="6"/>
      <c r="I29" s="6"/>
      <c r="J29" s="6"/>
      <c r="M29" s="554"/>
    </row>
    <row r="30" spans="1:13" customFormat="1" ht="17.45" hidden="1" customHeight="1">
      <c r="A30" s="88"/>
      <c r="C30" s="5">
        <f>COUNTA(C8:C29)</f>
        <v>10</v>
      </c>
      <c r="H30" s="5">
        <f>SUM(H8:H29)</f>
        <v>0</v>
      </c>
      <c r="M30" s="554"/>
    </row>
    <row r="31" spans="1:13" customFormat="1" ht="17.45" customHeight="1">
      <c r="A31" s="88"/>
      <c r="C31" s="5"/>
      <c r="H31" s="5"/>
      <c r="M31" s="554"/>
    </row>
    <row r="32" spans="1:13" customFormat="1" ht="17.45" customHeight="1">
      <c r="A32" s="88"/>
      <c r="C32" s="5"/>
      <c r="H32" s="5"/>
      <c r="M32" s="554"/>
    </row>
    <row r="33" spans="1:13" customFormat="1" ht="17.45" customHeight="1">
      <c r="A33" s="88"/>
      <c r="M33" s="554"/>
    </row>
    <row r="34" spans="1:13" customFormat="1" ht="25.5" customHeight="1">
      <c r="A34" s="96" t="str">
        <f>B8</f>
        <v>2.1</v>
      </c>
      <c r="B34" s="675" t="s">
        <v>149</v>
      </c>
      <c r="C34" s="675"/>
      <c r="D34" s="675"/>
      <c r="E34" s="675"/>
      <c r="F34" s="675"/>
      <c r="G34" s="675"/>
      <c r="H34" s="675"/>
      <c r="I34" s="675"/>
      <c r="J34" s="675"/>
      <c r="K34" s="35">
        <f>H8</f>
        <v>0</v>
      </c>
      <c r="L34" s="7" t="s">
        <v>62</v>
      </c>
      <c r="M34" s="554"/>
    </row>
    <row r="35" spans="1:13" customFormat="1" ht="17.45" customHeight="1">
      <c r="A35" s="88"/>
      <c r="M35" s="554"/>
    </row>
    <row r="36" spans="1:13" customFormat="1" ht="17.45" customHeight="1">
      <c r="A36" s="88"/>
      <c r="B36" s="653" t="s">
        <v>150</v>
      </c>
      <c r="C36" s="653"/>
      <c r="D36" s="653"/>
      <c r="E36" s="653"/>
      <c r="F36" s="653"/>
      <c r="G36" s="653"/>
      <c r="H36" s="653"/>
      <c r="I36" s="653"/>
      <c r="J36" s="653"/>
      <c r="K36" s="653"/>
      <c r="M36" s="554"/>
    </row>
    <row r="37" spans="1:13" customFormat="1" ht="17.45" customHeight="1">
      <c r="A37" s="88"/>
      <c r="B37" s="653"/>
      <c r="C37" s="653"/>
      <c r="D37" s="653"/>
      <c r="E37" s="653"/>
      <c r="F37" s="653"/>
      <c r="G37" s="653"/>
      <c r="H37" s="653"/>
      <c r="I37" s="653"/>
      <c r="J37" s="653"/>
      <c r="K37" s="653"/>
      <c r="M37" s="554"/>
    </row>
    <row r="38" spans="1:13" customFormat="1" ht="17.45" customHeight="1">
      <c r="A38" s="88"/>
      <c r="B38" s="653"/>
      <c r="C38" s="653"/>
      <c r="D38" s="653"/>
      <c r="E38" s="653"/>
      <c r="F38" s="653"/>
      <c r="G38" s="653"/>
      <c r="H38" s="653"/>
      <c r="I38" s="653"/>
      <c r="J38" s="653"/>
      <c r="K38" s="653"/>
      <c r="M38" s="554"/>
    </row>
    <row r="39" spans="1:13" customFormat="1" ht="17.45" customHeight="1">
      <c r="A39" s="88"/>
      <c r="B39" s="653" t="s">
        <v>151</v>
      </c>
      <c r="C39" s="653"/>
      <c r="D39" s="653"/>
      <c r="E39" s="653"/>
      <c r="F39" s="653"/>
      <c r="G39" s="653"/>
      <c r="H39" s="653"/>
      <c r="I39" s="653"/>
      <c r="J39" s="653"/>
      <c r="K39" s="653"/>
      <c r="M39" s="554"/>
    </row>
    <row r="40" spans="1:13" customFormat="1" ht="17.45" customHeight="1">
      <c r="A40" s="88"/>
      <c r="B40" s="653"/>
      <c r="C40" s="653"/>
      <c r="D40" s="653"/>
      <c r="E40" s="653"/>
      <c r="F40" s="653"/>
      <c r="G40" s="653"/>
      <c r="H40" s="653"/>
      <c r="I40" s="653"/>
      <c r="J40" s="653"/>
      <c r="K40" s="653"/>
      <c r="M40" s="554"/>
    </row>
    <row r="41" spans="1:13" customFormat="1" ht="17.45" customHeight="1">
      <c r="A41" s="88"/>
      <c r="B41" s="653" t="s">
        <v>152</v>
      </c>
      <c r="C41" s="653"/>
      <c r="D41" s="653"/>
      <c r="E41" s="653"/>
      <c r="F41" s="653"/>
      <c r="G41" s="653"/>
      <c r="H41" s="653"/>
      <c r="I41" s="653"/>
      <c r="J41" s="653"/>
      <c r="K41" s="653"/>
      <c r="M41" s="554"/>
    </row>
    <row r="42" spans="1:13" customFormat="1" ht="17.45" customHeight="1">
      <c r="A42" s="88"/>
      <c r="B42" s="653"/>
      <c r="C42" s="653"/>
      <c r="D42" s="653"/>
      <c r="E42" s="653"/>
      <c r="F42" s="653"/>
      <c r="G42" s="653"/>
      <c r="H42" s="653"/>
      <c r="I42" s="653"/>
      <c r="J42" s="653"/>
      <c r="K42" s="653"/>
      <c r="M42" s="554"/>
    </row>
    <row r="43" spans="1:13" customFormat="1" ht="17.45" customHeight="1">
      <c r="A43" s="88"/>
      <c r="B43" s="653" t="s">
        <v>153</v>
      </c>
      <c r="C43" s="653"/>
      <c r="D43" s="653"/>
      <c r="E43" s="653"/>
      <c r="F43" s="653"/>
      <c r="G43" s="653"/>
      <c r="H43" s="653"/>
      <c r="I43" s="653"/>
      <c r="J43" s="653"/>
      <c r="K43" s="653"/>
      <c r="M43" s="554"/>
    </row>
    <row r="44" spans="1:13" customFormat="1" ht="17.45" customHeight="1">
      <c r="A44" s="88"/>
      <c r="B44" s="653"/>
      <c r="C44" s="653"/>
      <c r="D44" s="653"/>
      <c r="E44" s="653"/>
      <c r="F44" s="653"/>
      <c r="G44" s="653"/>
      <c r="H44" s="653"/>
      <c r="I44" s="653"/>
      <c r="J44" s="653"/>
      <c r="K44" s="653"/>
      <c r="M44" s="554"/>
    </row>
    <row r="45" spans="1:13" customFormat="1" ht="17.45" customHeight="1">
      <c r="A45" s="88"/>
      <c r="B45" s="653"/>
      <c r="C45" s="653"/>
      <c r="D45" s="653"/>
      <c r="E45" s="653"/>
      <c r="F45" s="653"/>
      <c r="G45" s="653"/>
      <c r="H45" s="653"/>
      <c r="I45" s="653"/>
      <c r="J45" s="653"/>
      <c r="K45" s="653"/>
      <c r="M45" s="554"/>
    </row>
    <row r="46" spans="1:13" customFormat="1" ht="17.45" customHeight="1">
      <c r="A46" s="88"/>
      <c r="B46" s="653"/>
      <c r="C46" s="653"/>
      <c r="D46" s="653"/>
      <c r="E46" s="653"/>
      <c r="F46" s="653"/>
      <c r="G46" s="653"/>
      <c r="H46" s="653"/>
      <c r="I46" s="653"/>
      <c r="J46" s="653"/>
      <c r="K46" s="653"/>
      <c r="M46" s="554"/>
    </row>
    <row r="47" spans="1:13" customFormat="1" ht="17.45" customHeight="1">
      <c r="A47" s="88"/>
      <c r="B47" s="97"/>
      <c r="C47" s="99"/>
      <c r="D47" s="99"/>
      <c r="E47" s="99"/>
      <c r="F47" s="99"/>
      <c r="G47" s="99"/>
      <c r="H47" s="99"/>
      <c r="I47" s="99"/>
      <c r="J47" s="99"/>
      <c r="K47" s="99"/>
      <c r="M47" s="554"/>
    </row>
    <row r="48" spans="1:13" customFormat="1" ht="17.45" customHeight="1">
      <c r="A48" s="88"/>
      <c r="B48" s="97"/>
      <c r="C48" s="99"/>
      <c r="D48" s="99"/>
      <c r="E48" s="99"/>
      <c r="F48" s="99"/>
      <c r="G48" s="99"/>
      <c r="H48" s="99"/>
      <c r="I48" s="99"/>
      <c r="J48" s="99"/>
      <c r="K48" s="99"/>
      <c r="M48" s="554"/>
    </row>
    <row r="49" spans="1:13" customFormat="1" ht="17.45" customHeight="1">
      <c r="A49" s="88"/>
      <c r="B49" s="97"/>
      <c r="C49" s="99"/>
      <c r="D49" s="99"/>
      <c r="E49" s="99"/>
      <c r="F49" s="99"/>
      <c r="G49" s="99"/>
      <c r="H49" s="99"/>
      <c r="I49" s="99"/>
      <c r="J49" s="99"/>
      <c r="K49" s="99"/>
      <c r="M49" s="554"/>
    </row>
    <row r="50" spans="1:13" customFormat="1" ht="17.45" customHeight="1">
      <c r="A50" s="88"/>
      <c r="B50" s="97"/>
      <c r="C50" s="99"/>
      <c r="D50" s="99"/>
      <c r="E50" s="99"/>
      <c r="F50" s="99"/>
      <c r="G50" s="99"/>
      <c r="H50" s="99"/>
      <c r="I50" s="99"/>
      <c r="J50" s="99"/>
      <c r="K50" s="99"/>
      <c r="M50" s="554"/>
    </row>
    <row r="51" spans="1:13" customFormat="1" ht="17.45" customHeight="1">
      <c r="A51" s="88"/>
      <c r="B51" s="97"/>
      <c r="C51" s="99"/>
      <c r="D51" s="99"/>
      <c r="E51" s="99"/>
      <c r="F51" s="99"/>
      <c r="G51" s="99"/>
      <c r="H51" s="99"/>
      <c r="I51" s="99"/>
      <c r="J51" s="99"/>
      <c r="K51" s="99"/>
      <c r="M51" s="554"/>
    </row>
    <row r="52" spans="1:13" customFormat="1" ht="17.45" customHeight="1">
      <c r="A52" s="88"/>
      <c r="B52" s="97"/>
      <c r="C52" s="99"/>
      <c r="D52" s="99"/>
      <c r="E52" s="99"/>
      <c r="F52" s="99"/>
      <c r="G52" s="99"/>
      <c r="H52" s="99"/>
      <c r="I52" s="99"/>
      <c r="J52" s="99"/>
      <c r="K52" s="99"/>
      <c r="M52" s="554"/>
    </row>
    <row r="53" spans="1:13" customFormat="1" ht="17.45" customHeight="1">
      <c r="A53" s="88"/>
      <c r="B53" s="97"/>
      <c r="C53" s="99"/>
      <c r="D53" s="99"/>
      <c r="E53" s="99"/>
      <c r="F53" s="99"/>
      <c r="G53" s="99"/>
      <c r="H53" s="99"/>
      <c r="I53" s="99"/>
      <c r="J53" s="99"/>
      <c r="K53" s="99"/>
      <c r="M53" s="554"/>
    </row>
    <row r="54" spans="1:13" customFormat="1" ht="17.45" customHeight="1">
      <c r="A54" s="88"/>
      <c r="B54" s="653" t="s">
        <v>154</v>
      </c>
      <c r="C54" s="653"/>
      <c r="D54" s="653"/>
      <c r="E54" s="653"/>
      <c r="F54" s="653"/>
      <c r="G54" s="653"/>
      <c r="H54" s="653"/>
      <c r="I54" s="653"/>
      <c r="J54" s="653"/>
      <c r="K54" s="653"/>
      <c r="M54" s="554"/>
    </row>
    <row r="55" spans="1:13" customFormat="1" ht="17.45" customHeight="1">
      <c r="A55" s="88"/>
      <c r="B55" s="653"/>
      <c r="C55" s="653"/>
      <c r="D55" s="653"/>
      <c r="E55" s="653"/>
      <c r="F55" s="653"/>
      <c r="G55" s="653"/>
      <c r="H55" s="653"/>
      <c r="I55" s="653"/>
      <c r="J55" s="653"/>
      <c r="K55" s="653"/>
      <c r="M55" s="554"/>
    </row>
    <row r="56" spans="1:13" customFormat="1" ht="17.45" customHeight="1">
      <c r="A56" s="88"/>
      <c r="B56" s="47"/>
      <c r="C56" s="47"/>
      <c r="D56" s="47"/>
      <c r="E56" s="47"/>
      <c r="F56" s="47"/>
      <c r="G56" s="47"/>
      <c r="H56" s="47"/>
      <c r="I56" s="47"/>
      <c r="J56" s="47"/>
      <c r="K56" s="47"/>
      <c r="M56" s="554"/>
    </row>
    <row r="57" spans="1:13" customFormat="1" ht="17.45" customHeight="1">
      <c r="A57" s="88"/>
      <c r="C57" s="47"/>
      <c r="D57" s="47"/>
      <c r="E57" s="47"/>
      <c r="F57" s="47"/>
      <c r="G57" s="47"/>
      <c r="H57" s="47"/>
      <c r="I57" s="47"/>
      <c r="J57" s="47"/>
      <c r="K57" s="47"/>
      <c r="M57" s="554"/>
    </row>
    <row r="58" spans="1:13" customFormat="1" ht="17.45" customHeight="1">
      <c r="A58" s="88"/>
      <c r="B58" s="59" t="s">
        <v>155</v>
      </c>
      <c r="C58" s="58"/>
      <c r="D58" s="58"/>
      <c r="E58" s="58"/>
      <c r="F58" s="58"/>
      <c r="G58" s="58"/>
      <c r="H58" s="58"/>
      <c r="I58" s="58"/>
      <c r="J58" s="58"/>
      <c r="K58" s="58"/>
      <c r="M58" s="554"/>
    </row>
    <row r="59" spans="1:13" customFormat="1" ht="17.45" customHeight="1">
      <c r="A59" s="88"/>
      <c r="B59" s="61"/>
      <c r="C59" s="60"/>
      <c r="D59" s="60"/>
      <c r="E59" s="60"/>
      <c r="F59" s="60"/>
      <c r="G59" s="60"/>
      <c r="H59" s="60"/>
      <c r="I59" s="60"/>
      <c r="J59" s="60"/>
      <c r="K59" s="62"/>
      <c r="M59" s="554"/>
    </row>
    <row r="60" spans="1:13" customFormat="1" ht="17.45" customHeight="1">
      <c r="A60" s="88"/>
      <c r="B60" s="689" t="s">
        <v>156</v>
      </c>
      <c r="C60" s="690"/>
      <c r="D60" s="690"/>
      <c r="E60" s="690"/>
      <c r="F60" s="690"/>
      <c r="G60" s="69"/>
      <c r="H60" s="530"/>
      <c r="I60" s="530"/>
      <c r="J60" s="530"/>
      <c r="K60" s="139"/>
      <c r="M60" s="554"/>
    </row>
    <row r="61" spans="1:13" customFormat="1" ht="17.45" customHeight="1">
      <c r="A61" s="88"/>
      <c r="B61" s="689"/>
      <c r="C61" s="690"/>
      <c r="D61" s="690"/>
      <c r="E61" s="690"/>
      <c r="F61" s="690"/>
      <c r="G61" s="101"/>
      <c r="H61" s="530"/>
      <c r="I61" s="530"/>
      <c r="J61" s="530"/>
      <c r="K61" s="139"/>
      <c r="M61" s="554"/>
    </row>
    <row r="62" spans="1:13" customFormat="1" ht="17.45" customHeight="1">
      <c r="A62" s="88"/>
      <c r="B62" s="68"/>
      <c r="C62" s="100" t="s">
        <v>157</v>
      </c>
      <c r="D62" s="69"/>
      <c r="E62" s="69"/>
      <c r="F62" s="69"/>
      <c r="G62" s="69"/>
      <c r="H62" s="531"/>
      <c r="I62" s="532"/>
      <c r="J62" s="532"/>
      <c r="K62" s="140"/>
      <c r="M62" s="554"/>
    </row>
    <row r="63" spans="1:13" customFormat="1" ht="17.45" customHeight="1">
      <c r="A63" s="88"/>
      <c r="B63" s="68"/>
      <c r="C63" s="219" t="s">
        <v>158</v>
      </c>
      <c r="D63" s="69"/>
      <c r="E63" s="69"/>
      <c r="F63" s="69"/>
      <c r="G63" s="69"/>
      <c r="H63" s="532"/>
      <c r="I63" s="532"/>
      <c r="J63" s="532"/>
      <c r="K63" s="140"/>
      <c r="M63" s="554"/>
    </row>
    <row r="64" spans="1:13" customFormat="1" ht="17.45" customHeight="1">
      <c r="A64" s="88"/>
      <c r="B64" s="68"/>
      <c r="C64" s="100" t="s">
        <v>157</v>
      </c>
      <c r="D64" s="69"/>
      <c r="E64" s="69"/>
      <c r="F64" s="69"/>
      <c r="G64" s="69"/>
      <c r="H64" s="532"/>
      <c r="I64" s="532"/>
      <c r="J64" s="532"/>
      <c r="K64" s="140"/>
      <c r="M64" s="554"/>
    </row>
    <row r="65" spans="1:13" customFormat="1" ht="17.45" customHeight="1">
      <c r="A65" s="88"/>
      <c r="B65" s="689" t="s">
        <v>159</v>
      </c>
      <c r="C65" s="690"/>
      <c r="D65" s="690"/>
      <c r="E65" s="690"/>
      <c r="F65" s="690"/>
      <c r="G65" s="690"/>
      <c r="H65" s="532"/>
      <c r="I65" s="532"/>
      <c r="J65" s="532"/>
      <c r="K65" s="140"/>
      <c r="M65" s="554"/>
    </row>
    <row r="66" spans="1:13" customFormat="1" ht="17.45" customHeight="1">
      <c r="A66" s="88"/>
      <c r="B66" s="689"/>
      <c r="C66" s="690"/>
      <c r="D66" s="690"/>
      <c r="E66" s="690"/>
      <c r="F66" s="690"/>
      <c r="G66" s="690"/>
      <c r="H66" s="532"/>
      <c r="I66" s="532"/>
      <c r="J66" s="532"/>
      <c r="K66" s="140"/>
      <c r="M66" s="554"/>
    </row>
    <row r="67" spans="1:13" customFormat="1" ht="17.45" customHeight="1">
      <c r="A67" s="88"/>
      <c r="B67" s="68"/>
      <c r="C67" s="69"/>
      <c r="D67" s="69"/>
      <c r="E67" s="69"/>
      <c r="F67" s="69"/>
      <c r="G67" s="69"/>
      <c r="H67" s="532"/>
      <c r="I67" s="532"/>
      <c r="J67" s="532"/>
      <c r="K67" s="140"/>
      <c r="M67" s="554"/>
    </row>
    <row r="68" spans="1:13" customFormat="1" ht="17.45" customHeight="1">
      <c r="A68" s="88"/>
      <c r="B68" s="63" t="s">
        <v>160</v>
      </c>
      <c r="C68" s="69"/>
      <c r="D68" s="69"/>
      <c r="E68" s="69"/>
      <c r="F68" s="69"/>
      <c r="G68" s="69"/>
      <c r="H68" s="532"/>
      <c r="I68" s="532"/>
      <c r="J68" s="533"/>
      <c r="K68" s="140"/>
      <c r="M68" s="554"/>
    </row>
    <row r="69" spans="1:13" customFormat="1" ht="17.45" customHeight="1">
      <c r="A69" s="88"/>
      <c r="B69" s="68"/>
      <c r="C69" s="134" t="s">
        <v>157</v>
      </c>
      <c r="D69" s="69"/>
      <c r="E69" s="69"/>
      <c r="F69" s="69"/>
      <c r="G69" s="69"/>
      <c r="H69" s="532"/>
      <c r="I69" s="532"/>
      <c r="J69" s="532"/>
      <c r="K69" s="140"/>
      <c r="M69" s="554"/>
    </row>
    <row r="70" spans="1:13" customFormat="1" ht="17.45" customHeight="1">
      <c r="A70" s="88"/>
      <c r="B70" s="68"/>
      <c r="C70" s="100" t="s">
        <v>157</v>
      </c>
      <c r="D70" s="69"/>
      <c r="E70" s="69"/>
      <c r="F70" s="69"/>
      <c r="G70" s="69"/>
      <c r="H70" s="532"/>
      <c r="I70" s="532"/>
      <c r="J70" s="532"/>
      <c r="K70" s="140"/>
      <c r="M70" s="554"/>
    </row>
    <row r="71" spans="1:13" customFormat="1" ht="17.45" customHeight="1">
      <c r="A71" s="88"/>
      <c r="B71" s="63"/>
      <c r="C71" s="100" t="s">
        <v>158</v>
      </c>
      <c r="D71" s="69"/>
      <c r="E71" s="65"/>
      <c r="F71" s="69"/>
      <c r="G71" s="69"/>
      <c r="H71" s="532"/>
      <c r="I71" s="532"/>
      <c r="J71" s="532"/>
      <c r="K71" s="140"/>
      <c r="M71" s="554"/>
    </row>
    <row r="72" spans="1:13" customFormat="1" ht="17.45" customHeight="1">
      <c r="A72" s="88"/>
      <c r="B72" s="71"/>
      <c r="C72" s="72"/>
      <c r="D72" s="72"/>
      <c r="E72" s="73"/>
      <c r="F72" s="72"/>
      <c r="G72" s="72"/>
      <c r="H72" s="72"/>
      <c r="I72" s="72"/>
      <c r="J72" s="72"/>
      <c r="K72" s="74"/>
      <c r="M72" s="554"/>
    </row>
    <row r="73" spans="1:13" customFormat="1" ht="17.45" customHeight="1">
      <c r="A73" s="88"/>
      <c r="M73" s="554"/>
    </row>
    <row r="74" spans="1:13" customFormat="1" ht="17.45" customHeight="1">
      <c r="A74" s="88"/>
      <c r="M74" s="554"/>
    </row>
    <row r="75" spans="1:13" customFormat="1" ht="19.149999999999999" customHeight="1">
      <c r="A75" s="88"/>
      <c r="B75" s="28" t="str">
        <f>"Thema "&amp;B8</f>
        <v>Thema 2.1</v>
      </c>
      <c r="C75" s="10"/>
      <c r="D75" s="10"/>
      <c r="E75" s="10"/>
      <c r="F75" s="10"/>
      <c r="G75" s="10"/>
      <c r="H75" s="10"/>
      <c r="I75" s="10"/>
      <c r="M75" s="554"/>
    </row>
    <row r="76" spans="1:13" customFormat="1" ht="17.45" customHeight="1">
      <c r="A76" s="88"/>
      <c r="M76" s="554"/>
    </row>
    <row r="77" spans="1:13" customFormat="1" ht="17.45" customHeight="1">
      <c r="A77" s="88"/>
      <c r="M77" s="554"/>
    </row>
    <row r="78" spans="1:13" customFormat="1" ht="25.5" customHeight="1">
      <c r="A78" s="89" t="str">
        <f>B9</f>
        <v>2.2</v>
      </c>
      <c r="B78" s="675" t="s">
        <v>161</v>
      </c>
      <c r="C78" s="675"/>
      <c r="D78" s="675"/>
      <c r="E78" s="675"/>
      <c r="F78" s="675"/>
      <c r="G78" s="675"/>
      <c r="H78" s="675"/>
      <c r="I78" s="675"/>
      <c r="J78" s="675"/>
      <c r="K78" s="35">
        <f>H9</f>
        <v>0</v>
      </c>
      <c r="L78" s="7" t="s">
        <v>62</v>
      </c>
      <c r="M78" s="554"/>
    </row>
    <row r="79" spans="1:13" customFormat="1" ht="17.45" customHeight="1">
      <c r="A79" s="88"/>
      <c r="M79" s="554"/>
    </row>
    <row r="80" spans="1:13" customFormat="1" ht="17.45" customHeight="1" thickBot="1">
      <c r="A80" s="88"/>
      <c r="B80" s="52" t="s">
        <v>162</v>
      </c>
      <c r="C80" s="52"/>
      <c r="D80" s="52"/>
      <c r="E80" s="52"/>
      <c r="F80" s="52"/>
      <c r="G80" s="52"/>
      <c r="H80" s="52"/>
      <c r="I80" s="52"/>
      <c r="J80" s="52"/>
      <c r="K80" s="52"/>
      <c r="M80" s="554"/>
    </row>
    <row r="81" spans="1:13" customFormat="1" ht="17.45" customHeight="1">
      <c r="A81" s="88"/>
      <c r="B81" s="14"/>
      <c r="C81" s="14"/>
      <c r="D81" s="14"/>
      <c r="E81" s="14"/>
      <c r="F81" s="14"/>
      <c r="G81" s="14"/>
      <c r="H81" s="14"/>
      <c r="I81" s="14"/>
      <c r="J81" s="14"/>
      <c r="K81" s="14"/>
      <c r="M81" s="554"/>
    </row>
    <row r="82" spans="1:13" customFormat="1" ht="17.45" customHeight="1">
      <c r="A82" s="88"/>
      <c r="B82" t="s">
        <v>163</v>
      </c>
      <c r="M82" s="554"/>
    </row>
    <row r="83" spans="1:13" customFormat="1" ht="17.45" customHeight="1">
      <c r="A83" s="88"/>
      <c r="B83" s="653" t="s">
        <v>164</v>
      </c>
      <c r="C83" s="653"/>
      <c r="D83" s="653"/>
      <c r="E83" s="653"/>
      <c r="F83" s="653"/>
      <c r="G83" s="653"/>
      <c r="H83" s="653"/>
      <c r="I83" s="653"/>
      <c r="J83" s="653"/>
      <c r="K83" s="653"/>
      <c r="M83" s="554"/>
    </row>
    <row r="84" spans="1:13" customFormat="1" ht="17.45" customHeight="1">
      <c r="A84" s="88"/>
      <c r="B84" s="653"/>
      <c r="C84" s="653"/>
      <c r="D84" s="653"/>
      <c r="E84" s="653"/>
      <c r="F84" s="653"/>
      <c r="G84" s="653"/>
      <c r="H84" s="653"/>
      <c r="I84" s="653"/>
      <c r="J84" s="653"/>
      <c r="K84" s="653"/>
      <c r="M84" s="554"/>
    </row>
    <row r="85" spans="1:13" customFormat="1" ht="17.45" customHeight="1">
      <c r="A85" s="88"/>
      <c r="B85" s="653" t="s">
        <v>165</v>
      </c>
      <c r="C85" s="653"/>
      <c r="D85" s="653"/>
      <c r="E85" s="653"/>
      <c r="F85" s="653"/>
      <c r="G85" s="653"/>
      <c r="H85" s="653"/>
      <c r="I85" s="653"/>
      <c r="J85" s="653"/>
      <c r="K85" s="653"/>
      <c r="M85" s="554"/>
    </row>
    <row r="86" spans="1:13" customFormat="1" ht="17.45" customHeight="1">
      <c r="A86" s="88"/>
      <c r="B86" s="653"/>
      <c r="C86" s="653"/>
      <c r="D86" s="653"/>
      <c r="E86" s="653"/>
      <c r="F86" s="653"/>
      <c r="G86" s="653"/>
      <c r="H86" s="653"/>
      <c r="I86" s="653"/>
      <c r="J86" s="653"/>
      <c r="K86" s="653"/>
      <c r="M86" s="554"/>
    </row>
    <row r="87" spans="1:13" customFormat="1" ht="17.45" customHeight="1">
      <c r="A87" s="88"/>
      <c r="B87" s="14"/>
      <c r="C87" s="14"/>
      <c r="D87" s="14"/>
      <c r="E87" s="14"/>
      <c r="F87" s="14"/>
      <c r="G87" s="14"/>
      <c r="H87" s="14"/>
      <c r="I87" s="14"/>
      <c r="J87" s="14"/>
      <c r="K87" s="14"/>
      <c r="M87" s="554"/>
    </row>
    <row r="88" spans="1:13" customFormat="1" ht="17.45" customHeight="1">
      <c r="A88" s="88"/>
      <c r="B88" s="14"/>
      <c r="C88" s="14"/>
      <c r="D88" s="14"/>
      <c r="E88" s="14"/>
      <c r="F88" s="14"/>
      <c r="G88" s="14"/>
      <c r="H88" s="14"/>
      <c r="I88" s="14"/>
      <c r="J88" s="14"/>
      <c r="K88" s="14"/>
      <c r="M88" s="554"/>
    </row>
    <row r="89" spans="1:13" customFormat="1" ht="17.45" customHeight="1">
      <c r="A89" s="88"/>
      <c r="B89" s="14"/>
      <c r="C89" s="14"/>
      <c r="D89" s="14"/>
      <c r="E89" s="14"/>
      <c r="F89" s="14"/>
      <c r="G89" s="14"/>
      <c r="H89" s="14"/>
      <c r="I89" s="14"/>
      <c r="J89" s="14"/>
      <c r="K89" s="14"/>
      <c r="M89" s="554"/>
    </row>
    <row r="90" spans="1:13" customFormat="1" ht="17.45" customHeight="1">
      <c r="A90" s="88"/>
      <c r="B90" s="14"/>
      <c r="C90" s="14"/>
      <c r="D90" s="14"/>
      <c r="E90" s="14"/>
      <c r="F90" s="14"/>
      <c r="G90" s="14"/>
      <c r="H90" s="14"/>
      <c r="I90" s="14"/>
      <c r="J90" s="14"/>
      <c r="K90" s="14"/>
      <c r="M90" s="554"/>
    </row>
    <row r="91" spans="1:13" customFormat="1" ht="17.45" customHeight="1">
      <c r="A91" s="88"/>
      <c r="B91" s="14"/>
      <c r="C91" s="14"/>
      <c r="D91" s="14"/>
      <c r="E91" s="14"/>
      <c r="F91" s="14"/>
      <c r="G91" s="14"/>
      <c r="H91" s="14"/>
      <c r="I91" s="14"/>
      <c r="J91" s="14"/>
      <c r="K91" s="14"/>
      <c r="M91" s="554"/>
    </row>
    <row r="92" spans="1:13" customFormat="1" ht="17.45" customHeight="1">
      <c r="A92" s="88"/>
      <c r="B92" s="14"/>
      <c r="C92" s="14"/>
      <c r="D92" s="14"/>
      <c r="E92" s="14"/>
      <c r="F92" s="14"/>
      <c r="G92" s="14"/>
      <c r="H92" s="14"/>
      <c r="I92" s="14"/>
      <c r="J92" s="14"/>
      <c r="K92" s="14"/>
      <c r="M92" s="554"/>
    </row>
    <row r="93" spans="1:13" customFormat="1" ht="17.45" customHeight="1">
      <c r="A93" s="88"/>
      <c r="B93" s="14"/>
      <c r="C93" s="14"/>
      <c r="D93" s="14"/>
      <c r="E93" s="14"/>
      <c r="F93" s="14"/>
      <c r="G93" s="14"/>
      <c r="H93" s="14"/>
      <c r="I93" s="14"/>
      <c r="J93" s="14"/>
      <c r="K93" s="14"/>
      <c r="M93" s="554"/>
    </row>
    <row r="94" spans="1:13" customFormat="1" ht="17.45" customHeight="1">
      <c r="A94" s="88"/>
      <c r="B94" s="14"/>
      <c r="C94" s="14"/>
      <c r="D94" s="14"/>
      <c r="E94" s="14"/>
      <c r="F94" s="14"/>
      <c r="G94" s="14"/>
      <c r="H94" s="14"/>
      <c r="I94" s="14"/>
      <c r="J94" s="14"/>
      <c r="K94" s="14"/>
      <c r="M94" s="554"/>
    </row>
    <row r="95" spans="1:13" customFormat="1" ht="17.45" customHeight="1">
      <c r="A95" s="88"/>
      <c r="B95" s="14"/>
      <c r="C95" s="14"/>
      <c r="D95" s="14"/>
      <c r="E95" s="14"/>
      <c r="F95" s="14"/>
      <c r="G95" s="14"/>
      <c r="H95" s="14"/>
      <c r="I95" s="14"/>
      <c r="J95" s="14"/>
      <c r="K95" s="14"/>
      <c r="M95" s="554"/>
    </row>
    <row r="96" spans="1:13" customFormat="1" ht="17.45" customHeight="1">
      <c r="A96" s="88"/>
      <c r="B96" s="14"/>
      <c r="C96" s="14"/>
      <c r="D96" s="14"/>
      <c r="E96" s="14"/>
      <c r="F96" s="14"/>
      <c r="G96" s="14"/>
      <c r="H96" s="14"/>
      <c r="I96" s="14"/>
      <c r="J96" s="14"/>
      <c r="K96" s="14"/>
      <c r="M96" s="554"/>
    </row>
    <row r="97" spans="1:13" customFormat="1" ht="17.45" customHeight="1">
      <c r="A97" s="88"/>
      <c r="B97" s="82" t="s">
        <v>166</v>
      </c>
      <c r="C97" s="14"/>
      <c r="D97" s="14"/>
      <c r="E97" s="14"/>
      <c r="F97" s="14"/>
      <c r="G97" s="14"/>
      <c r="H97" s="14"/>
      <c r="I97" s="14"/>
      <c r="J97" s="14"/>
      <c r="K97" s="14"/>
      <c r="M97" s="554"/>
    </row>
    <row r="98" spans="1:13" customFormat="1" ht="17.45" customHeight="1">
      <c r="A98" s="88"/>
      <c r="B98" s="699" t="s">
        <v>167</v>
      </c>
      <c r="C98" s="700"/>
      <c r="D98" s="700"/>
      <c r="E98" s="700"/>
      <c r="F98" s="700"/>
      <c r="G98" s="700"/>
      <c r="H98" s="700"/>
      <c r="I98" s="700"/>
      <c r="J98" s="700"/>
      <c r="K98" s="701"/>
      <c r="M98" s="554"/>
    </row>
    <row r="99" spans="1:13" customFormat="1" ht="17.45" customHeight="1">
      <c r="A99" s="88"/>
      <c r="B99" s="702"/>
      <c r="C99" s="703"/>
      <c r="D99" s="703"/>
      <c r="E99" s="703"/>
      <c r="F99" s="703"/>
      <c r="G99" s="703"/>
      <c r="H99" s="703"/>
      <c r="I99" s="703"/>
      <c r="J99" s="703"/>
      <c r="K99" s="704"/>
      <c r="M99" s="554"/>
    </row>
    <row r="100" spans="1:13" customFormat="1" ht="17.45" customHeight="1">
      <c r="A100" s="88"/>
      <c r="B100" s="702"/>
      <c r="C100" s="703"/>
      <c r="D100" s="703"/>
      <c r="E100" s="703"/>
      <c r="F100" s="703"/>
      <c r="G100" s="703"/>
      <c r="H100" s="703"/>
      <c r="I100" s="703"/>
      <c r="J100" s="703"/>
      <c r="K100" s="704"/>
      <c r="M100" s="554"/>
    </row>
    <row r="101" spans="1:13" customFormat="1" ht="17.45" customHeight="1">
      <c r="A101" s="88"/>
      <c r="B101" s="705"/>
      <c r="C101" s="706"/>
      <c r="D101" s="706"/>
      <c r="E101" s="706"/>
      <c r="F101" s="706"/>
      <c r="G101" s="706"/>
      <c r="H101" s="706"/>
      <c r="I101" s="706"/>
      <c r="J101" s="706"/>
      <c r="K101" s="707"/>
      <c r="M101" s="554"/>
    </row>
    <row r="102" spans="1:13" customFormat="1" ht="17.45" customHeight="1">
      <c r="A102" s="88"/>
      <c r="B102" s="97"/>
      <c r="C102" s="98"/>
      <c r="D102" s="98"/>
      <c r="E102" s="98"/>
      <c r="F102" s="98"/>
      <c r="G102" s="98"/>
      <c r="H102" s="98"/>
      <c r="I102" s="98"/>
      <c r="J102" s="98"/>
      <c r="K102" s="98"/>
      <c r="M102" s="554"/>
    </row>
    <row r="103" spans="1:13" customFormat="1" ht="17.45" customHeight="1">
      <c r="A103" s="88"/>
      <c r="B103" s="97"/>
      <c r="C103" s="98"/>
      <c r="D103" s="98"/>
      <c r="E103" s="98"/>
      <c r="F103" s="98"/>
      <c r="G103" s="98"/>
      <c r="H103" s="98"/>
      <c r="I103" s="98"/>
      <c r="J103" s="98"/>
      <c r="K103" s="98"/>
      <c r="M103" s="554"/>
    </row>
    <row r="104" spans="1:13" customFormat="1" ht="17.45" customHeight="1">
      <c r="A104" s="88"/>
      <c r="B104" s="97"/>
      <c r="C104" s="98"/>
      <c r="D104" s="98"/>
      <c r="E104" s="98"/>
      <c r="F104" s="98"/>
      <c r="G104" s="98"/>
      <c r="H104" s="98"/>
      <c r="I104" s="98"/>
      <c r="J104" s="98"/>
      <c r="K104" s="98"/>
      <c r="M104" s="554"/>
    </row>
    <row r="105" spans="1:13" customFormat="1" ht="17.45" customHeight="1">
      <c r="A105" s="88"/>
      <c r="B105" s="97"/>
      <c r="C105" s="98"/>
      <c r="D105" s="98"/>
      <c r="E105" s="98"/>
      <c r="F105" s="98"/>
      <c r="G105" s="98"/>
      <c r="H105" s="98"/>
      <c r="I105" s="98"/>
      <c r="J105" s="98"/>
      <c r="K105" s="98"/>
      <c r="M105" s="554"/>
    </row>
    <row r="106" spans="1:13" customFormat="1" ht="17.45" customHeight="1">
      <c r="A106" s="88"/>
      <c r="B106" s="97"/>
      <c r="C106" s="98"/>
      <c r="D106" s="98"/>
      <c r="E106" s="98"/>
      <c r="F106" s="98"/>
      <c r="G106" s="98"/>
      <c r="H106" s="98"/>
      <c r="I106" s="98"/>
      <c r="J106" s="98"/>
      <c r="K106" s="98"/>
      <c r="M106" s="554"/>
    </row>
    <row r="107" spans="1:13" customFormat="1" ht="17.45" customHeight="1">
      <c r="A107" s="88"/>
      <c r="B107" s="97"/>
      <c r="C107" s="98"/>
      <c r="D107" s="98"/>
      <c r="E107" s="98"/>
      <c r="F107" s="98"/>
      <c r="G107" s="98"/>
      <c r="H107" s="98"/>
      <c r="I107" s="98"/>
      <c r="J107" s="98"/>
      <c r="K107" s="98"/>
      <c r="M107" s="554"/>
    </row>
    <row r="108" spans="1:13" customFormat="1" ht="17.45" customHeight="1">
      <c r="A108" s="88"/>
      <c r="B108" s="97"/>
      <c r="C108" s="98"/>
      <c r="D108" s="98"/>
      <c r="E108" s="98"/>
      <c r="F108" s="98"/>
      <c r="G108" s="98"/>
      <c r="H108" s="98"/>
      <c r="I108" s="98"/>
      <c r="J108" s="98"/>
      <c r="K108" s="98"/>
      <c r="M108" s="554"/>
    </row>
    <row r="109" spans="1:13" customFormat="1" ht="17.45" customHeight="1">
      <c r="A109" s="88"/>
      <c r="B109" s="97"/>
      <c r="C109" s="98"/>
      <c r="D109" s="98"/>
      <c r="E109" s="98"/>
      <c r="F109" s="98"/>
      <c r="G109" s="98"/>
      <c r="H109" s="98"/>
      <c r="I109" s="98"/>
      <c r="J109" s="98"/>
      <c r="K109" s="98"/>
      <c r="M109" s="554"/>
    </row>
    <row r="110" spans="1:13" customFormat="1" ht="17.45" customHeight="1">
      <c r="A110" s="88"/>
      <c r="B110" s="97"/>
      <c r="C110" s="98"/>
      <c r="D110" s="98"/>
      <c r="E110" s="98"/>
      <c r="F110" s="98"/>
      <c r="G110" s="98"/>
      <c r="H110" s="98"/>
      <c r="I110" s="98"/>
      <c r="J110" s="98"/>
      <c r="K110" s="98"/>
      <c r="M110" s="554"/>
    </row>
    <row r="111" spans="1:13" customFormat="1" ht="17.45" customHeight="1">
      <c r="A111" s="88"/>
      <c r="B111" s="97"/>
      <c r="C111" s="98"/>
      <c r="D111" s="98"/>
      <c r="E111" s="98"/>
      <c r="F111" s="98"/>
      <c r="G111" s="98"/>
      <c r="H111" s="98"/>
      <c r="I111" s="98"/>
      <c r="J111" s="98"/>
      <c r="K111" s="98"/>
      <c r="M111" s="554"/>
    </row>
    <row r="112" spans="1:13" customFormat="1" ht="17.45" customHeight="1">
      <c r="A112" s="88"/>
      <c r="B112" s="97"/>
      <c r="C112" s="98"/>
      <c r="D112" s="98"/>
      <c r="E112" s="98"/>
      <c r="F112" s="98"/>
      <c r="G112" s="98"/>
      <c r="H112" s="98"/>
      <c r="I112" s="98"/>
      <c r="J112" s="98"/>
      <c r="K112" s="98"/>
      <c r="M112" s="554"/>
    </row>
    <row r="113" spans="1:13" customFormat="1" ht="17.45" customHeight="1">
      <c r="A113" s="88"/>
      <c r="B113" s="97"/>
      <c r="C113" s="98"/>
      <c r="D113" s="98"/>
      <c r="E113" s="98"/>
      <c r="F113" s="98"/>
      <c r="G113" s="98"/>
      <c r="H113" s="98"/>
      <c r="I113" s="98"/>
      <c r="J113" s="98"/>
      <c r="K113" s="98"/>
      <c r="M113" s="554"/>
    </row>
    <row r="114" spans="1:13" customFormat="1" ht="17.45" customHeight="1">
      <c r="A114" s="88"/>
      <c r="B114" s="97"/>
      <c r="C114" s="98"/>
      <c r="D114" s="98"/>
      <c r="E114" s="98"/>
      <c r="F114" s="98"/>
      <c r="G114" s="98"/>
      <c r="H114" s="98"/>
      <c r="I114" s="98"/>
      <c r="J114" s="98"/>
      <c r="K114" s="98"/>
      <c r="M114" s="554"/>
    </row>
    <row r="115" spans="1:13" customFormat="1" ht="17.45" customHeight="1">
      <c r="A115" s="88"/>
      <c r="B115" s="653" t="s">
        <v>168</v>
      </c>
      <c r="C115" s="653"/>
      <c r="D115" s="653"/>
      <c r="E115" s="653"/>
      <c r="F115" s="653"/>
      <c r="G115" s="653"/>
      <c r="H115" s="653"/>
      <c r="I115" s="653"/>
      <c r="J115" s="653"/>
      <c r="K115" s="653"/>
      <c r="M115" s="554"/>
    </row>
    <row r="116" spans="1:13" customFormat="1" ht="17.45" customHeight="1">
      <c r="A116" s="88"/>
      <c r="B116" s="653"/>
      <c r="C116" s="653"/>
      <c r="D116" s="653"/>
      <c r="E116" s="653"/>
      <c r="F116" s="653"/>
      <c r="G116" s="653"/>
      <c r="H116" s="653"/>
      <c r="I116" s="653"/>
      <c r="J116" s="653"/>
      <c r="K116" s="653"/>
      <c r="M116" s="554"/>
    </row>
    <row r="117" spans="1:13" customFormat="1" ht="17.45" customHeight="1">
      <c r="A117" s="88"/>
      <c r="B117" s="14"/>
      <c r="C117" s="14"/>
      <c r="D117" s="14"/>
      <c r="E117" s="14"/>
      <c r="F117" s="14"/>
      <c r="G117" s="14"/>
      <c r="H117" s="14"/>
      <c r="I117" s="14"/>
      <c r="J117" s="14"/>
      <c r="K117" s="14"/>
      <c r="M117" s="554"/>
    </row>
    <row r="118" spans="1:13" customFormat="1" ht="17.45" customHeight="1">
      <c r="A118" s="88"/>
      <c r="B118" s="14"/>
      <c r="C118" s="14"/>
      <c r="D118" s="14"/>
      <c r="E118" s="14"/>
      <c r="F118" s="14"/>
      <c r="G118" s="14"/>
      <c r="H118" s="14"/>
      <c r="I118" s="14"/>
      <c r="J118" s="14"/>
      <c r="K118" s="14"/>
      <c r="M118" s="554"/>
    </row>
    <row r="119" spans="1:13" customFormat="1" ht="17.45" customHeight="1">
      <c r="A119" s="88"/>
      <c r="B119" s="14"/>
      <c r="C119" s="14"/>
      <c r="D119" s="14"/>
      <c r="E119" s="14"/>
      <c r="F119" s="14"/>
      <c r="G119" s="14"/>
      <c r="H119" s="14"/>
      <c r="I119" s="14"/>
      <c r="J119" s="14"/>
      <c r="K119" s="14"/>
      <c r="M119" s="554"/>
    </row>
    <row r="120" spans="1:13" customFormat="1" ht="17.45" customHeight="1">
      <c r="A120" s="88"/>
      <c r="B120" s="14"/>
      <c r="C120" s="14"/>
      <c r="D120" s="14"/>
      <c r="E120" s="14"/>
      <c r="F120" s="14"/>
      <c r="G120" s="14"/>
      <c r="H120" s="14"/>
      <c r="I120" s="14"/>
      <c r="J120" s="14"/>
      <c r="K120" s="14"/>
      <c r="M120" s="554"/>
    </row>
    <row r="121" spans="1:13" customFormat="1" ht="17.45" customHeight="1">
      <c r="A121" s="88"/>
      <c r="B121" s="14"/>
      <c r="C121" s="14"/>
      <c r="D121" s="14"/>
      <c r="E121" s="14"/>
      <c r="F121" s="14"/>
      <c r="G121" s="14"/>
      <c r="H121" s="14"/>
      <c r="I121" s="14"/>
      <c r="J121" s="14"/>
      <c r="K121" s="14"/>
      <c r="M121" s="554"/>
    </row>
    <row r="122" spans="1:13" customFormat="1" ht="17.45" customHeight="1">
      <c r="A122" s="88"/>
      <c r="B122" s="14"/>
      <c r="C122" s="14"/>
      <c r="D122" s="14"/>
      <c r="E122" s="14"/>
      <c r="F122" s="14"/>
      <c r="G122" s="14"/>
      <c r="H122" s="14"/>
      <c r="I122" s="14"/>
      <c r="J122" s="14"/>
      <c r="K122" s="14"/>
      <c r="M122" s="554"/>
    </row>
    <row r="123" spans="1:13" customFormat="1" ht="17.45" customHeight="1">
      <c r="A123" s="88"/>
      <c r="B123" s="14"/>
      <c r="C123" s="14"/>
      <c r="D123" s="14"/>
      <c r="E123" s="14"/>
      <c r="F123" s="14"/>
      <c r="G123" s="14"/>
      <c r="H123" s="14"/>
      <c r="I123" s="14"/>
      <c r="J123" s="14"/>
      <c r="K123" s="14"/>
      <c r="M123" s="554"/>
    </row>
    <row r="124" spans="1:13" customFormat="1" ht="17.45" customHeight="1">
      <c r="A124" s="88"/>
      <c r="B124" s="14"/>
      <c r="C124" s="14"/>
      <c r="D124" s="14"/>
      <c r="E124" s="14"/>
      <c r="F124" s="14"/>
      <c r="G124" s="14"/>
      <c r="H124" s="14"/>
      <c r="I124" s="14"/>
      <c r="J124" s="14"/>
      <c r="K124" s="14"/>
      <c r="M124" s="554"/>
    </row>
    <row r="125" spans="1:13" customFormat="1" ht="17.45" customHeight="1">
      <c r="A125" s="88"/>
      <c r="B125" s="14"/>
      <c r="C125" s="14"/>
      <c r="D125" s="14"/>
      <c r="E125" s="14"/>
      <c r="F125" s="14"/>
      <c r="G125" s="14"/>
      <c r="H125" s="14"/>
      <c r="I125" s="14"/>
      <c r="J125" s="14"/>
      <c r="K125" s="14"/>
      <c r="M125" s="554"/>
    </row>
    <row r="126" spans="1:13" customFormat="1" ht="17.45" customHeight="1">
      <c r="A126" s="88"/>
      <c r="B126" s="14"/>
      <c r="C126" s="14"/>
      <c r="D126" s="14"/>
      <c r="E126" s="14"/>
      <c r="F126" s="14"/>
      <c r="G126" s="14"/>
      <c r="H126" s="14"/>
      <c r="I126" s="14"/>
      <c r="J126" s="14"/>
      <c r="K126" s="14"/>
      <c r="M126" s="554"/>
    </row>
    <row r="127" spans="1:13" customFormat="1" ht="17.45" customHeight="1">
      <c r="A127" s="88"/>
      <c r="B127" s="14"/>
      <c r="C127" s="14"/>
      <c r="D127" s="14"/>
      <c r="E127" s="14"/>
      <c r="F127" s="14"/>
      <c r="G127" s="14"/>
      <c r="H127" s="14"/>
      <c r="I127" s="14"/>
      <c r="J127" s="14"/>
      <c r="K127" s="14"/>
      <c r="M127" s="554"/>
    </row>
    <row r="128" spans="1:13" customFormat="1" ht="17.45" customHeight="1">
      <c r="A128" s="88"/>
      <c r="B128" s="14"/>
      <c r="C128" s="14"/>
      <c r="D128" s="14"/>
      <c r="E128" s="14"/>
      <c r="F128" s="14"/>
      <c r="G128" s="14"/>
      <c r="H128" s="14"/>
      <c r="I128" s="14"/>
      <c r="J128" s="14"/>
      <c r="K128" s="14"/>
      <c r="M128" s="554"/>
    </row>
    <row r="129" spans="1:18" customFormat="1" ht="17.45" customHeight="1">
      <c r="A129" s="88"/>
      <c r="B129" s="14"/>
      <c r="C129" s="14"/>
      <c r="D129" s="14"/>
      <c r="E129" s="14"/>
      <c r="F129" s="14"/>
      <c r="G129" s="14"/>
      <c r="H129" s="14"/>
      <c r="I129" s="14"/>
      <c r="J129" s="14"/>
      <c r="K129" s="14"/>
      <c r="M129" s="554"/>
    </row>
    <row r="130" spans="1:18" customFormat="1" ht="17.45" customHeight="1">
      <c r="A130" s="88"/>
      <c r="B130" s="59" t="s">
        <v>169</v>
      </c>
      <c r="C130" s="58"/>
      <c r="D130" s="58"/>
      <c r="E130" s="58"/>
      <c r="F130" s="58"/>
      <c r="G130" s="58"/>
      <c r="H130" s="58"/>
      <c r="I130" s="58"/>
      <c r="J130" s="58"/>
      <c r="K130" s="58"/>
      <c r="M130" s="554"/>
    </row>
    <row r="131" spans="1:18" customFormat="1" ht="17.45" customHeight="1">
      <c r="A131" s="88"/>
      <c r="B131" s="61"/>
      <c r="C131" s="60"/>
      <c r="D131" s="60"/>
      <c r="E131" s="60"/>
      <c r="F131" s="60"/>
      <c r="G131" s="60"/>
      <c r="H131" s="60"/>
      <c r="I131" s="60"/>
      <c r="J131" s="60"/>
      <c r="K131" s="62"/>
      <c r="M131" s="554"/>
    </row>
    <row r="132" spans="1:18" customFormat="1" ht="17.45" customHeight="1">
      <c r="A132" s="88"/>
      <c r="B132" s="109" t="s">
        <v>170</v>
      </c>
      <c r="C132" s="64"/>
      <c r="D132" s="65"/>
      <c r="E132" s="65"/>
      <c r="F132" s="66"/>
      <c r="G132" s="66"/>
      <c r="H132" s="66"/>
      <c r="I132" s="66"/>
      <c r="J132" s="66"/>
      <c r="K132" s="67"/>
      <c r="M132" s="554"/>
    </row>
    <row r="133" spans="1:18" customFormat="1" ht="17.45" customHeight="1">
      <c r="A133" s="88"/>
      <c r="B133" s="104"/>
      <c r="C133" s="106" t="s">
        <v>171</v>
      </c>
      <c r="D133" s="105"/>
      <c r="E133" s="105"/>
      <c r="F133" s="105"/>
      <c r="G133" s="105"/>
      <c r="H133" s="105"/>
      <c r="I133" s="105"/>
      <c r="J133" s="105"/>
      <c r="K133" s="67"/>
      <c r="M133" s="554"/>
    </row>
    <row r="134" spans="1:18" customFormat="1" ht="17.45" customHeight="1">
      <c r="A134" s="88"/>
      <c r="B134" s="715" t="str">
        <f>M134</f>
        <v>Achte auf die genaue Schreibweise und versuche es nochmal ---&gt;</v>
      </c>
      <c r="C134" s="716"/>
      <c r="D134" s="716"/>
      <c r="E134" s="716"/>
      <c r="F134" s="716"/>
      <c r="G134" s="717"/>
      <c r="H134" s="521"/>
      <c r="I134" s="526"/>
      <c r="J134" s="526"/>
      <c r="K134" s="527"/>
      <c r="M134" s="555" t="str">
        <f>IF(H134=C133,"Sehr gut, das ist richtig!","Achte auf die genaue Schreibweise und versuche es nochmal ---&gt;")</f>
        <v>Achte auf die genaue Schreibweise und versuche es nochmal ---&gt;</v>
      </c>
      <c r="N134" s="510"/>
      <c r="O134" s="510"/>
      <c r="P134" s="510"/>
      <c r="Q134" s="510"/>
      <c r="R134" s="510"/>
    </row>
    <row r="135" spans="1:18" customFormat="1" ht="17.45" customHeight="1">
      <c r="A135" s="88"/>
      <c r="B135" s="68"/>
      <c r="C135" s="69"/>
      <c r="D135" s="69"/>
      <c r="E135" s="69"/>
      <c r="F135" s="69"/>
      <c r="G135" s="69"/>
      <c r="H135" s="526"/>
      <c r="I135" s="526"/>
      <c r="J135" s="526"/>
      <c r="K135" s="527"/>
      <c r="M135" s="556"/>
      <c r="N135" s="47"/>
      <c r="O135" s="47"/>
      <c r="P135" s="47"/>
      <c r="Q135" s="47"/>
      <c r="R135" s="47"/>
    </row>
    <row r="136" spans="1:18" customFormat="1" ht="17.45" customHeight="1">
      <c r="A136" s="88"/>
      <c r="B136" s="108" t="str">
        <f>M136</f>
        <v>Klicke jetzt in die blaue Zelle und gib die Zahl ein (ENTER nicht vergessen):</v>
      </c>
      <c r="C136" s="69"/>
      <c r="D136" s="69"/>
      <c r="E136" s="65"/>
      <c r="F136" s="69"/>
      <c r="G136" s="69"/>
      <c r="H136" s="519"/>
      <c r="I136" s="519"/>
      <c r="J136" s="519"/>
      <c r="K136" s="529"/>
      <c r="M136" s="557" t="s">
        <v>172</v>
      </c>
      <c r="N136" s="47"/>
      <c r="O136" s="47"/>
      <c r="P136" s="124"/>
      <c r="Q136" s="47"/>
      <c r="R136" s="47"/>
    </row>
    <row r="137" spans="1:18" customFormat="1" ht="17.45" customHeight="1">
      <c r="A137" s="88"/>
      <c r="B137" s="63"/>
      <c r="C137" s="338">
        <f>M137</f>
        <v>12345</v>
      </c>
      <c r="D137" s="69"/>
      <c r="E137" s="65"/>
      <c r="F137" s="107"/>
      <c r="G137" s="69"/>
      <c r="H137" s="519"/>
      <c r="I137" s="519"/>
      <c r="J137" s="519"/>
      <c r="K137" s="529"/>
      <c r="M137" s="557">
        <v>12345</v>
      </c>
      <c r="O137" s="47"/>
      <c r="P137" s="124"/>
      <c r="Q137" s="511"/>
      <c r="R137" s="47"/>
    </row>
    <row r="138" spans="1:18" customFormat="1" ht="17.45" customHeight="1">
      <c r="A138" s="88"/>
      <c r="B138" s="718" t="str">
        <f>M138</f>
        <v>Deine Eingabe stimmt leider nicht, versuche es nochmal ---&gt;</v>
      </c>
      <c r="C138" s="719"/>
      <c r="D138" s="719"/>
      <c r="E138" s="719"/>
      <c r="F138" s="719"/>
      <c r="G138" s="720"/>
      <c r="H138" s="519"/>
      <c r="I138" s="519"/>
      <c r="J138" s="519"/>
      <c r="K138" s="529"/>
      <c r="M138" s="557" t="str">
        <f>IF(M137=$J$138,"Sehr gut, auch das ist richtig!","Deine Eingabe stimmt leider nicht, versuche es nochmal ---&gt;")</f>
        <v>Deine Eingabe stimmt leider nicht, versuche es nochmal ---&gt;</v>
      </c>
      <c r="N138" s="47"/>
      <c r="O138" s="47"/>
      <c r="P138" s="124"/>
      <c r="Q138" s="47"/>
      <c r="R138" s="47"/>
    </row>
    <row r="139" spans="1:18" customFormat="1" ht="17.45" customHeight="1">
      <c r="A139" s="88"/>
      <c r="B139" s="71"/>
      <c r="C139" s="72"/>
      <c r="D139" s="72"/>
      <c r="E139" s="73"/>
      <c r="F139" s="72"/>
      <c r="G139" s="72"/>
      <c r="H139" s="72"/>
      <c r="I139" s="72"/>
      <c r="J139" s="72"/>
      <c r="K139" s="74"/>
      <c r="M139" s="554"/>
    </row>
    <row r="140" spans="1:18" customFormat="1" ht="17.45" customHeight="1">
      <c r="A140" s="88"/>
      <c r="B140" s="14"/>
      <c r="C140" s="14"/>
      <c r="D140" s="14"/>
      <c r="E140" s="14"/>
      <c r="F140" s="14"/>
      <c r="G140" s="14"/>
      <c r="H140" s="14"/>
      <c r="I140" s="14"/>
      <c r="J140" s="14"/>
      <c r="K140" s="14"/>
      <c r="M140" s="554"/>
    </row>
    <row r="141" spans="1:18" customFormat="1" ht="17.45" customHeight="1">
      <c r="A141" s="88"/>
      <c r="B141" s="14"/>
      <c r="C141" s="14"/>
      <c r="D141" s="14"/>
      <c r="E141" s="14"/>
      <c r="F141" s="14"/>
      <c r="G141" s="14"/>
      <c r="H141" s="14"/>
      <c r="I141" s="14"/>
      <c r="J141" s="14"/>
      <c r="K141" s="14"/>
      <c r="M141" s="554"/>
    </row>
    <row r="142" spans="1:18" customFormat="1" ht="17.45" customHeight="1" thickBot="1">
      <c r="A142" s="88"/>
      <c r="B142" s="52" t="s">
        <v>173</v>
      </c>
      <c r="C142" s="52"/>
      <c r="D142" s="52"/>
      <c r="E142" s="52"/>
      <c r="F142" s="52"/>
      <c r="G142" s="52"/>
      <c r="H142" s="52"/>
      <c r="I142" s="52"/>
      <c r="J142" s="52"/>
      <c r="K142" s="52"/>
      <c r="M142" s="554"/>
    </row>
    <row r="143" spans="1:18" customFormat="1" ht="17.45" customHeight="1">
      <c r="A143" s="88"/>
      <c r="B143" s="14"/>
      <c r="C143" s="14"/>
      <c r="D143" s="14"/>
      <c r="E143" s="14"/>
      <c r="F143" s="14"/>
      <c r="G143" s="14"/>
      <c r="H143" s="14"/>
      <c r="I143" s="14"/>
      <c r="J143" s="14"/>
      <c r="K143" s="14"/>
      <c r="M143" s="554"/>
    </row>
    <row r="144" spans="1:18" customFormat="1" ht="17.45" customHeight="1">
      <c r="A144" s="88"/>
      <c r="B144" s="653" t="s">
        <v>174</v>
      </c>
      <c r="C144" s="653"/>
      <c r="D144" s="653"/>
      <c r="E144" s="653"/>
      <c r="F144" s="653"/>
      <c r="G144" s="653"/>
      <c r="H144" s="653"/>
      <c r="I144" s="653"/>
      <c r="J144" s="653"/>
      <c r="K144" s="653"/>
      <c r="M144" s="554"/>
    </row>
    <row r="145" spans="1:13" customFormat="1" ht="17.45" customHeight="1">
      <c r="A145" s="88"/>
      <c r="B145" s="653"/>
      <c r="C145" s="653"/>
      <c r="D145" s="653"/>
      <c r="E145" s="653"/>
      <c r="F145" s="653"/>
      <c r="G145" s="653"/>
      <c r="H145" s="653"/>
      <c r="I145" s="653"/>
      <c r="J145" s="653"/>
      <c r="K145" s="653"/>
      <c r="M145" s="554"/>
    </row>
    <row r="146" spans="1:13" customFormat="1" ht="17.45" customHeight="1">
      <c r="A146" s="88"/>
      <c r="B146" s="653" t="s">
        <v>175</v>
      </c>
      <c r="C146" s="653"/>
      <c r="D146" s="653"/>
      <c r="E146" s="653"/>
      <c r="F146" s="653"/>
      <c r="G146" s="653"/>
      <c r="H146" s="653"/>
      <c r="I146" s="653"/>
      <c r="J146" s="653"/>
      <c r="K146" s="653"/>
      <c r="M146" s="554"/>
    </row>
    <row r="147" spans="1:13" customFormat="1" ht="17.45" customHeight="1">
      <c r="A147" s="88"/>
      <c r="B147" s="653"/>
      <c r="C147" s="653"/>
      <c r="D147" s="653"/>
      <c r="E147" s="653"/>
      <c r="F147" s="653"/>
      <c r="G147" s="653"/>
      <c r="H147" s="653"/>
      <c r="I147" s="653"/>
      <c r="J147" s="653"/>
      <c r="K147" s="653"/>
      <c r="M147" s="554"/>
    </row>
    <row r="148" spans="1:13" customFormat="1" ht="17.45" customHeight="1">
      <c r="A148" s="88"/>
      <c r="B148" s="14"/>
      <c r="C148" s="14"/>
      <c r="D148" s="14"/>
      <c r="E148" s="14"/>
      <c r="F148" s="14"/>
      <c r="G148" s="14"/>
      <c r="H148" s="14"/>
      <c r="I148" s="14"/>
      <c r="J148" s="14"/>
      <c r="K148" s="14"/>
      <c r="M148" s="554"/>
    </row>
    <row r="149" spans="1:13" customFormat="1" ht="17.45" customHeight="1">
      <c r="A149" s="88"/>
      <c r="B149" s="82" t="s">
        <v>166</v>
      </c>
      <c r="C149" s="14"/>
      <c r="D149" s="14"/>
      <c r="E149" s="14"/>
      <c r="F149" s="14"/>
      <c r="G149" s="14"/>
      <c r="H149" s="14"/>
      <c r="I149" s="14"/>
      <c r="J149" s="14"/>
      <c r="K149" s="14"/>
      <c r="M149" s="554"/>
    </row>
    <row r="150" spans="1:13" customFormat="1" ht="17.45" customHeight="1">
      <c r="A150" s="88"/>
      <c r="B150" s="699" t="s">
        <v>176</v>
      </c>
      <c r="C150" s="700"/>
      <c r="D150" s="700"/>
      <c r="E150" s="700"/>
      <c r="F150" s="700"/>
      <c r="G150" s="700"/>
      <c r="H150" s="700"/>
      <c r="I150" s="700"/>
      <c r="J150" s="700"/>
      <c r="K150" s="701"/>
      <c r="M150" s="554"/>
    </row>
    <row r="151" spans="1:13" customFormat="1" ht="17.45" customHeight="1">
      <c r="A151" s="88"/>
      <c r="B151" s="702"/>
      <c r="C151" s="703"/>
      <c r="D151" s="703"/>
      <c r="E151" s="703"/>
      <c r="F151" s="703"/>
      <c r="G151" s="703"/>
      <c r="H151" s="703"/>
      <c r="I151" s="703"/>
      <c r="J151" s="703"/>
      <c r="K151" s="704"/>
      <c r="M151" s="554"/>
    </row>
    <row r="152" spans="1:13" customFormat="1" ht="17.45" customHeight="1">
      <c r="A152" s="88"/>
      <c r="B152" s="702"/>
      <c r="C152" s="703"/>
      <c r="D152" s="703"/>
      <c r="E152" s="703"/>
      <c r="F152" s="703"/>
      <c r="G152" s="703"/>
      <c r="H152" s="703"/>
      <c r="I152" s="703"/>
      <c r="J152" s="703"/>
      <c r="K152" s="704"/>
      <c r="M152" s="554"/>
    </row>
    <row r="153" spans="1:13" customFormat="1" ht="17.45" customHeight="1">
      <c r="A153" s="88"/>
      <c r="B153" s="705"/>
      <c r="C153" s="706"/>
      <c r="D153" s="706"/>
      <c r="E153" s="706"/>
      <c r="F153" s="706"/>
      <c r="G153" s="706"/>
      <c r="H153" s="706"/>
      <c r="I153" s="706"/>
      <c r="J153" s="706"/>
      <c r="K153" s="707"/>
      <c r="M153" s="554"/>
    </row>
    <row r="154" spans="1:13" customFormat="1" ht="17.45" customHeight="1">
      <c r="A154" s="88"/>
      <c r="B154" s="14"/>
      <c r="C154" s="14"/>
      <c r="D154" s="14"/>
      <c r="E154" s="14"/>
      <c r="F154" s="14"/>
      <c r="G154" s="14"/>
      <c r="H154" s="14"/>
      <c r="I154" s="14"/>
      <c r="J154" s="14"/>
      <c r="K154" s="14"/>
      <c r="M154" s="554"/>
    </row>
    <row r="155" spans="1:13" customFormat="1" ht="17.45" customHeight="1">
      <c r="A155" s="88"/>
      <c r="B155" s="14"/>
      <c r="C155" s="14"/>
      <c r="D155" s="14"/>
      <c r="E155" s="14"/>
      <c r="F155" s="14"/>
      <c r="G155" s="14"/>
      <c r="H155" s="14"/>
      <c r="I155" s="14"/>
      <c r="J155" s="14"/>
      <c r="K155" s="14"/>
      <c r="M155" s="554"/>
    </row>
    <row r="156" spans="1:13" customFormat="1" ht="17.45" customHeight="1">
      <c r="A156" s="88"/>
      <c r="B156" s="59" t="s">
        <v>177</v>
      </c>
      <c r="C156" s="58"/>
      <c r="D156" s="58"/>
      <c r="E156" s="58"/>
      <c r="F156" s="58"/>
      <c r="G156" s="58"/>
      <c r="H156" s="58"/>
      <c r="I156" s="58"/>
      <c r="J156" s="58"/>
      <c r="K156" s="58"/>
      <c r="M156" s="554"/>
    </row>
    <row r="157" spans="1:13" customFormat="1" ht="17.45" customHeight="1">
      <c r="A157" s="88"/>
      <c r="B157" s="61"/>
      <c r="C157" s="60"/>
      <c r="D157" s="60"/>
      <c r="E157" s="60"/>
      <c r="F157" s="60"/>
      <c r="G157" s="60"/>
      <c r="H157" s="60"/>
      <c r="I157" s="60"/>
      <c r="J157" s="60"/>
      <c r="K157" s="62"/>
      <c r="M157" s="554"/>
    </row>
    <row r="158" spans="1:13" customFormat="1" ht="17.45" customHeight="1">
      <c r="A158" s="88"/>
      <c r="B158" s="63" t="s">
        <v>178</v>
      </c>
      <c r="C158" s="64"/>
      <c r="D158" s="65"/>
      <c r="E158" s="65"/>
      <c r="F158" s="66"/>
      <c r="G158" s="66"/>
      <c r="H158" s="526"/>
      <c r="I158" s="526"/>
      <c r="J158" s="526"/>
      <c r="K158" s="527"/>
      <c r="M158" s="554"/>
    </row>
    <row r="159" spans="1:13" customFormat="1" ht="17.45" customHeight="1">
      <c r="A159" s="88"/>
      <c r="B159" s="68" t="s">
        <v>179</v>
      </c>
      <c r="C159" s="69"/>
      <c r="D159" s="69"/>
      <c r="E159" s="69"/>
      <c r="F159" s="69"/>
      <c r="G159" s="69"/>
      <c r="H159" s="526"/>
      <c r="I159" s="528" t="s">
        <v>180</v>
      </c>
      <c r="J159" s="526"/>
      <c r="K159" s="527"/>
      <c r="M159" s="554"/>
    </row>
    <row r="160" spans="1:13" customFormat="1" ht="17.45" customHeight="1">
      <c r="A160" s="88"/>
      <c r="B160" s="68" t="s">
        <v>181</v>
      </c>
      <c r="C160" s="69"/>
      <c r="D160" s="69"/>
      <c r="E160" s="69"/>
      <c r="F160" s="69"/>
      <c r="G160" s="69"/>
      <c r="H160" s="519"/>
      <c r="I160" s="519"/>
      <c r="J160" s="519"/>
      <c r="K160" s="529"/>
      <c r="M160" s="554"/>
    </row>
    <row r="161" spans="1:13" customFormat="1" ht="17.45" customHeight="1">
      <c r="A161" s="88"/>
      <c r="B161" s="68"/>
      <c r="C161" s="69"/>
      <c r="D161" s="69"/>
      <c r="E161" s="69"/>
      <c r="F161" s="69"/>
      <c r="G161" s="69"/>
      <c r="H161" s="519"/>
      <c r="I161" s="519"/>
      <c r="J161" s="519" t="s">
        <v>182</v>
      </c>
      <c r="K161" s="529"/>
      <c r="M161" s="554"/>
    </row>
    <row r="162" spans="1:13" customFormat="1" ht="17.45" customHeight="1">
      <c r="A162" s="88"/>
      <c r="B162" s="512" t="str">
        <f>M162</f>
        <v>Das fehlt noch was.</v>
      </c>
      <c r="C162" s="69"/>
      <c r="D162" s="69"/>
      <c r="E162" s="65"/>
      <c r="F162" s="69"/>
      <c r="G162" s="69"/>
      <c r="H162" s="519"/>
      <c r="I162" s="519"/>
      <c r="J162" s="519"/>
      <c r="K162" s="529"/>
      <c r="M162" s="557" t="str">
        <f>IF(COUNTA(I159,J161)=0,"Sehr gut.","Das fehlt noch was.")</f>
        <v>Das fehlt noch was.</v>
      </c>
    </row>
    <row r="163" spans="1:13" customFormat="1" ht="17.45" customHeight="1">
      <c r="A163" s="88"/>
      <c r="B163" s="71"/>
      <c r="C163" s="72"/>
      <c r="D163" s="72"/>
      <c r="E163" s="73"/>
      <c r="F163" s="72"/>
      <c r="G163" s="72"/>
      <c r="H163" s="72"/>
      <c r="I163" s="72"/>
      <c r="J163" s="72"/>
      <c r="K163" s="74"/>
      <c r="M163" s="554"/>
    </row>
    <row r="164" spans="1:13" customFormat="1" ht="17.45" customHeight="1">
      <c r="A164" s="88"/>
      <c r="B164" s="14"/>
      <c r="C164" s="14"/>
      <c r="D164" s="14"/>
      <c r="E164" s="14"/>
      <c r="F164" s="14"/>
      <c r="G164" s="14"/>
      <c r="H164" s="14"/>
      <c r="I164" s="14"/>
      <c r="J164" s="14"/>
      <c r="K164" s="14"/>
      <c r="M164" s="554"/>
    </row>
    <row r="165" spans="1:13" customFormat="1" ht="17.45" customHeight="1">
      <c r="A165" s="88"/>
      <c r="B165" s="14"/>
      <c r="C165" s="14"/>
      <c r="D165" s="14"/>
      <c r="E165" s="14"/>
      <c r="F165" s="14"/>
      <c r="G165" s="14"/>
      <c r="H165" s="14"/>
      <c r="I165" s="14"/>
      <c r="J165" s="14"/>
      <c r="K165" s="14"/>
      <c r="M165" s="554"/>
    </row>
    <row r="166" spans="1:13" customFormat="1" ht="17.45" customHeight="1" thickBot="1">
      <c r="A166" s="88"/>
      <c r="B166" s="52" t="s">
        <v>183</v>
      </c>
      <c r="C166" s="52"/>
      <c r="D166" s="52"/>
      <c r="E166" s="52"/>
      <c r="F166" s="52"/>
      <c r="G166" s="52"/>
      <c r="H166" s="52"/>
      <c r="I166" s="52"/>
      <c r="J166" s="52"/>
      <c r="K166" s="52"/>
      <c r="M166" s="554"/>
    </row>
    <row r="167" spans="1:13" customFormat="1" ht="17.45" customHeight="1">
      <c r="A167" s="88"/>
      <c r="B167" s="102"/>
      <c r="C167" s="98"/>
      <c r="D167" s="98"/>
      <c r="E167" s="98"/>
      <c r="F167" s="98"/>
      <c r="G167" s="98"/>
      <c r="H167" s="98"/>
      <c r="I167" s="98"/>
      <c r="J167" s="98"/>
      <c r="K167" s="98"/>
      <c r="M167" s="554"/>
    </row>
    <row r="168" spans="1:13" customFormat="1" ht="17.45" customHeight="1">
      <c r="A168" s="88"/>
      <c r="B168" s="653" t="s">
        <v>184</v>
      </c>
      <c r="C168" s="653"/>
      <c r="D168" s="653"/>
      <c r="E168" s="653"/>
      <c r="F168" s="653"/>
      <c r="G168" s="653"/>
      <c r="H168" s="653"/>
      <c r="I168" s="653"/>
      <c r="J168" s="653"/>
      <c r="K168" s="653"/>
      <c r="M168" s="554"/>
    </row>
    <row r="169" spans="1:13" customFormat="1" ht="17.45" customHeight="1">
      <c r="A169" s="88"/>
      <c r="B169" s="653"/>
      <c r="C169" s="653"/>
      <c r="D169" s="653"/>
      <c r="E169" s="653"/>
      <c r="F169" s="653"/>
      <c r="G169" s="653"/>
      <c r="H169" s="653"/>
      <c r="I169" s="653"/>
      <c r="J169" s="653"/>
      <c r="K169" s="653"/>
      <c r="M169" s="554"/>
    </row>
    <row r="170" spans="1:13" customFormat="1" ht="17.45" customHeight="1">
      <c r="A170" s="88"/>
      <c r="B170" s="727" t="s">
        <v>185</v>
      </c>
      <c r="C170" s="727"/>
      <c r="D170" s="727"/>
      <c r="E170" s="727"/>
      <c r="F170" s="727"/>
      <c r="G170" s="727"/>
      <c r="H170" s="727"/>
      <c r="I170" s="727"/>
      <c r="J170" s="727"/>
      <c r="K170" s="727"/>
      <c r="M170" s="554"/>
    </row>
    <row r="171" spans="1:13" customFormat="1" ht="17.45" customHeight="1">
      <c r="A171" s="88"/>
      <c r="B171" s="653" t="s">
        <v>186</v>
      </c>
      <c r="C171" s="653"/>
      <c r="D171" s="653"/>
      <c r="E171" s="653"/>
      <c r="F171" s="653"/>
      <c r="G171" s="653"/>
      <c r="H171" s="653"/>
      <c r="I171" s="653"/>
      <c r="J171" s="653"/>
      <c r="K171" s="653"/>
      <c r="M171" s="554"/>
    </row>
    <row r="172" spans="1:13" customFormat="1" ht="17.45" customHeight="1">
      <c r="A172" s="88"/>
      <c r="B172" s="653"/>
      <c r="C172" s="653"/>
      <c r="D172" s="653"/>
      <c r="E172" s="653"/>
      <c r="F172" s="653"/>
      <c r="G172" s="653"/>
      <c r="H172" s="653"/>
      <c r="I172" s="653"/>
      <c r="J172" s="653"/>
      <c r="K172" s="653"/>
      <c r="M172" s="554"/>
    </row>
    <row r="173" spans="1:13" customFormat="1" ht="17.45" customHeight="1">
      <c r="A173" s="88"/>
      <c r="B173" s="653"/>
      <c r="C173" s="653"/>
      <c r="D173" s="653"/>
      <c r="E173" s="653"/>
      <c r="F173" s="653"/>
      <c r="G173" s="653"/>
      <c r="H173" s="653"/>
      <c r="I173" s="653"/>
      <c r="J173" s="653"/>
      <c r="K173" s="653"/>
      <c r="M173" s="554"/>
    </row>
    <row r="174" spans="1:13" customFormat="1" ht="17.45" customHeight="1">
      <c r="A174" s="88"/>
      <c r="B174" s="14"/>
      <c r="C174" s="14"/>
      <c r="D174" s="14"/>
      <c r="E174" s="14"/>
      <c r="F174" s="14"/>
      <c r="G174" s="14"/>
      <c r="H174" s="14"/>
      <c r="I174" s="14"/>
      <c r="J174" s="14"/>
      <c r="K174" s="14"/>
      <c r="M174" s="554"/>
    </row>
    <row r="175" spans="1:13" customFormat="1" ht="17.45" customHeight="1">
      <c r="A175" s="88"/>
      <c r="B175" s="14"/>
      <c r="C175" s="14"/>
      <c r="D175" s="14"/>
      <c r="E175" s="14"/>
      <c r="F175" s="14"/>
      <c r="G175" s="14"/>
      <c r="H175" s="14"/>
      <c r="I175" s="14"/>
      <c r="J175" s="14"/>
      <c r="K175" s="14"/>
      <c r="M175" s="554"/>
    </row>
    <row r="176" spans="1:13" customFormat="1" ht="17.45" customHeight="1">
      <c r="A176" s="88"/>
      <c r="B176" s="14"/>
      <c r="C176" s="14"/>
      <c r="D176" s="14"/>
      <c r="E176" s="14"/>
      <c r="F176" s="14"/>
      <c r="G176" s="14"/>
      <c r="H176" s="14"/>
      <c r="I176" s="14"/>
      <c r="J176" s="14"/>
      <c r="K176" s="14"/>
      <c r="M176" s="554"/>
    </row>
    <row r="177" spans="1:13" customFormat="1" ht="17.45" customHeight="1">
      <c r="A177" s="88"/>
      <c r="B177" s="14"/>
      <c r="C177" s="14"/>
      <c r="D177" s="14"/>
      <c r="E177" s="14"/>
      <c r="F177" s="14"/>
      <c r="G177" s="14"/>
      <c r="H177" s="14"/>
      <c r="I177" s="14"/>
      <c r="J177" s="14"/>
      <c r="K177" s="14"/>
      <c r="M177" s="554"/>
    </row>
    <row r="178" spans="1:13" customFormat="1" ht="17.45" customHeight="1">
      <c r="A178" s="88"/>
      <c r="B178" s="14"/>
      <c r="C178" s="14"/>
      <c r="D178" s="14"/>
      <c r="E178" s="14"/>
      <c r="F178" s="14"/>
      <c r="G178" s="14"/>
      <c r="H178" s="14"/>
      <c r="I178" s="14"/>
      <c r="J178" s="14"/>
      <c r="K178" s="14"/>
      <c r="M178" s="554"/>
    </row>
    <row r="179" spans="1:13" customFormat="1" ht="17.45" customHeight="1">
      <c r="A179" s="88"/>
      <c r="B179" s="14"/>
      <c r="C179" s="14"/>
      <c r="D179" s="14"/>
      <c r="E179" s="14"/>
      <c r="F179" s="14"/>
      <c r="G179" s="14"/>
      <c r="H179" s="14"/>
      <c r="I179" s="14"/>
      <c r="J179" s="14"/>
      <c r="K179" s="14"/>
      <c r="M179" s="554"/>
    </row>
    <row r="180" spans="1:13" customFormat="1" ht="17.45" customHeight="1">
      <c r="A180" s="88"/>
      <c r="B180" s="727" t="s">
        <v>187</v>
      </c>
      <c r="C180" s="727"/>
      <c r="D180" s="727"/>
      <c r="E180" s="727"/>
      <c r="F180" s="727"/>
      <c r="G180" s="727"/>
      <c r="H180" s="727"/>
      <c r="I180" s="727"/>
      <c r="J180" s="727"/>
      <c r="K180" s="727"/>
      <c r="M180" s="554"/>
    </row>
    <row r="181" spans="1:13" customFormat="1" ht="17.45" customHeight="1">
      <c r="A181" s="88"/>
      <c r="B181" s="653" t="s">
        <v>188</v>
      </c>
      <c r="C181" s="653"/>
      <c r="D181" s="653"/>
      <c r="E181" s="653"/>
      <c r="F181" s="653"/>
      <c r="G181" s="653"/>
      <c r="H181" s="653"/>
      <c r="I181" s="653"/>
      <c r="J181" s="653"/>
      <c r="K181" s="653"/>
      <c r="M181" s="554"/>
    </row>
    <row r="182" spans="1:13" customFormat="1" ht="17.45" customHeight="1">
      <c r="A182" s="88"/>
      <c r="B182" s="653"/>
      <c r="C182" s="653"/>
      <c r="D182" s="653"/>
      <c r="E182" s="653"/>
      <c r="F182" s="653"/>
      <c r="G182" s="653"/>
      <c r="H182" s="653"/>
      <c r="I182" s="653"/>
      <c r="J182" s="653"/>
      <c r="K182" s="653"/>
      <c r="M182" s="554"/>
    </row>
    <row r="183" spans="1:13" customFormat="1" ht="17.45" customHeight="1">
      <c r="A183" s="88"/>
      <c r="B183" s="14"/>
      <c r="C183" s="14"/>
      <c r="D183" s="14"/>
      <c r="E183" s="14"/>
      <c r="F183" s="14"/>
      <c r="G183" s="14"/>
      <c r="H183" s="14"/>
      <c r="I183" s="14"/>
      <c r="J183" s="14"/>
      <c r="K183" s="14"/>
      <c r="M183" s="554"/>
    </row>
    <row r="184" spans="1:13" customFormat="1" ht="17.45" customHeight="1">
      <c r="A184" s="88"/>
      <c r="B184" s="14"/>
      <c r="C184" s="14"/>
      <c r="D184" s="14"/>
      <c r="E184" s="14"/>
      <c r="F184" s="14"/>
      <c r="G184" s="14"/>
      <c r="H184" s="14"/>
      <c r="I184" s="14"/>
      <c r="J184" s="14"/>
      <c r="K184" s="14"/>
      <c r="M184" s="554"/>
    </row>
    <row r="185" spans="1:13" customFormat="1" ht="17.45" customHeight="1">
      <c r="A185" s="88"/>
      <c r="B185" s="14"/>
      <c r="C185" s="14"/>
      <c r="D185" s="14"/>
      <c r="E185" s="14"/>
      <c r="F185" s="14"/>
      <c r="G185" s="14"/>
      <c r="H185" s="14"/>
      <c r="I185" s="14"/>
      <c r="J185" s="14"/>
      <c r="K185" s="14"/>
      <c r="M185" s="554"/>
    </row>
    <row r="186" spans="1:13" customFormat="1" ht="17.45" customHeight="1">
      <c r="A186" s="88"/>
      <c r="B186" s="14"/>
      <c r="C186" s="14"/>
      <c r="D186" s="14"/>
      <c r="E186" s="14"/>
      <c r="F186" s="14"/>
      <c r="G186" s="14"/>
      <c r="H186" s="14"/>
      <c r="I186" s="14"/>
      <c r="J186" s="14"/>
      <c r="K186" s="14"/>
      <c r="M186" s="554"/>
    </row>
    <row r="187" spans="1:13" customFormat="1" ht="17.45" customHeight="1">
      <c r="A187" s="88"/>
      <c r="B187" s="14"/>
      <c r="C187" s="14"/>
      <c r="D187" s="14"/>
      <c r="E187" s="14"/>
      <c r="F187" s="14"/>
      <c r="G187" s="14"/>
      <c r="H187" s="14"/>
      <c r="I187" s="14"/>
      <c r="J187" s="14"/>
      <c r="K187" s="14"/>
      <c r="M187" s="554"/>
    </row>
    <row r="188" spans="1:13" customFormat="1" ht="17.45" customHeight="1">
      <c r="A188" s="88"/>
      <c r="B188" s="14"/>
      <c r="C188" s="14"/>
      <c r="D188" s="14"/>
      <c r="E188" s="14"/>
      <c r="F188" s="14"/>
      <c r="G188" s="14"/>
      <c r="H188" s="14"/>
      <c r="I188" s="14"/>
      <c r="J188" s="14"/>
      <c r="K188" s="14"/>
      <c r="M188" s="554"/>
    </row>
    <row r="189" spans="1:13" customFormat="1" ht="17.45" customHeight="1">
      <c r="A189" s="88"/>
      <c r="B189" s="14"/>
      <c r="C189" s="14"/>
      <c r="D189" s="14"/>
      <c r="E189" s="14"/>
      <c r="F189" s="14"/>
      <c r="G189" s="14"/>
      <c r="H189" s="14"/>
      <c r="I189" s="14"/>
      <c r="J189" s="14"/>
      <c r="K189" s="14"/>
      <c r="M189" s="554"/>
    </row>
    <row r="190" spans="1:13" customFormat="1" ht="17.45" customHeight="1">
      <c r="A190" s="88"/>
      <c r="B190" s="727" t="s">
        <v>189</v>
      </c>
      <c r="C190" s="727"/>
      <c r="D190" s="727"/>
      <c r="E190" s="727"/>
      <c r="F190" s="727"/>
      <c r="G190" s="727"/>
      <c r="H190" s="727"/>
      <c r="I190" s="727"/>
      <c r="J190" s="727"/>
      <c r="K190" s="14"/>
      <c r="M190" s="554"/>
    </row>
    <row r="191" spans="1:13" customFormat="1" ht="17.45" customHeight="1">
      <c r="A191" s="88"/>
      <c r="B191" s="653" t="s">
        <v>190</v>
      </c>
      <c r="C191" s="653"/>
      <c r="D191" s="653"/>
      <c r="E191" s="653"/>
      <c r="F191" s="653"/>
      <c r="G191" s="653"/>
      <c r="H191" s="653"/>
      <c r="I191" s="653"/>
      <c r="J191" s="653"/>
      <c r="K191" s="653"/>
      <c r="M191" s="554"/>
    </row>
    <row r="192" spans="1:13" customFormat="1" ht="17.45" customHeight="1">
      <c r="A192" s="88"/>
      <c r="B192" s="653"/>
      <c r="C192" s="653"/>
      <c r="D192" s="653"/>
      <c r="E192" s="653"/>
      <c r="F192" s="653"/>
      <c r="G192" s="653"/>
      <c r="H192" s="653"/>
      <c r="I192" s="653"/>
      <c r="J192" s="653"/>
      <c r="K192" s="653"/>
      <c r="M192" s="554"/>
    </row>
    <row r="193" spans="1:13" customFormat="1" ht="17.45" customHeight="1">
      <c r="A193" s="88"/>
      <c r="B193" s="14"/>
      <c r="C193" s="14"/>
      <c r="D193" s="14"/>
      <c r="E193" s="14"/>
      <c r="F193" s="14"/>
      <c r="G193" s="14"/>
      <c r="H193" s="14"/>
      <c r="I193" s="14"/>
      <c r="J193" s="14"/>
      <c r="K193" s="14"/>
      <c r="M193" s="554"/>
    </row>
    <row r="194" spans="1:13" customFormat="1" ht="17.45" customHeight="1">
      <c r="A194" s="88"/>
      <c r="B194" s="14"/>
      <c r="C194" s="14"/>
      <c r="D194" s="14"/>
      <c r="E194" s="14"/>
      <c r="F194" s="14"/>
      <c r="G194" s="14"/>
      <c r="H194" s="14"/>
      <c r="I194" s="14"/>
      <c r="J194" s="14"/>
      <c r="K194" s="14"/>
      <c r="M194" s="554"/>
    </row>
    <row r="195" spans="1:13" customFormat="1" ht="17.45" customHeight="1">
      <c r="A195" s="88"/>
      <c r="B195" s="14"/>
      <c r="C195" s="14"/>
      <c r="D195" s="14"/>
      <c r="E195" s="14"/>
      <c r="F195" s="14"/>
      <c r="G195" s="14"/>
      <c r="H195" s="14"/>
      <c r="I195" s="14"/>
      <c r="J195" s="14"/>
      <c r="K195" s="14"/>
      <c r="M195" s="554"/>
    </row>
    <row r="196" spans="1:13" customFormat="1" ht="17.45" customHeight="1">
      <c r="A196" s="88"/>
      <c r="B196" s="14"/>
      <c r="C196" s="14"/>
      <c r="D196" s="14"/>
      <c r="E196" s="14"/>
      <c r="F196" s="14"/>
      <c r="G196" s="14"/>
      <c r="H196" s="14"/>
      <c r="I196" s="14"/>
      <c r="J196" s="14"/>
      <c r="K196" s="14"/>
      <c r="M196" s="554"/>
    </row>
    <row r="197" spans="1:13" customFormat="1" ht="17.45" customHeight="1">
      <c r="A197" s="88"/>
      <c r="B197" s="14"/>
      <c r="C197" s="14"/>
      <c r="D197" s="14"/>
      <c r="E197" s="14"/>
      <c r="F197" s="14"/>
      <c r="G197" s="14"/>
      <c r="H197" s="14"/>
      <c r="I197" s="14"/>
      <c r="J197" s="14"/>
      <c r="K197" s="14"/>
      <c r="M197" s="554"/>
    </row>
    <row r="198" spans="1:13" customFormat="1" ht="17.45" customHeight="1">
      <c r="A198" s="88"/>
      <c r="B198" s="14"/>
      <c r="C198" s="14"/>
      <c r="D198" s="14"/>
      <c r="E198" s="14"/>
      <c r="F198" s="14"/>
      <c r="G198" s="14"/>
      <c r="H198" s="14"/>
      <c r="I198" s="14"/>
      <c r="J198" s="14"/>
      <c r="K198" s="14"/>
      <c r="M198" s="554"/>
    </row>
    <row r="199" spans="1:13" customFormat="1" ht="17.45" customHeight="1">
      <c r="A199" s="88"/>
      <c r="B199" s="14"/>
      <c r="C199" s="14"/>
      <c r="D199" s="14"/>
      <c r="E199" s="14"/>
      <c r="F199" s="14"/>
      <c r="G199" s="14"/>
      <c r="H199" s="14"/>
      <c r="I199" s="14"/>
      <c r="J199" s="14"/>
      <c r="K199" s="14"/>
      <c r="M199" s="554"/>
    </row>
    <row r="200" spans="1:13" customFormat="1" ht="17.45" customHeight="1">
      <c r="A200" s="88"/>
      <c r="B200" s="97"/>
      <c r="C200" s="98"/>
      <c r="D200" s="98"/>
      <c r="E200" s="98"/>
      <c r="F200" s="98"/>
      <c r="G200" s="98"/>
      <c r="H200" s="98"/>
      <c r="I200" s="98"/>
      <c r="J200" s="98"/>
      <c r="K200" s="98"/>
      <c r="M200" s="554"/>
    </row>
    <row r="201" spans="1:13" customFormat="1" ht="17.45" customHeight="1">
      <c r="A201" s="88"/>
      <c r="B201" s="82" t="s">
        <v>166</v>
      </c>
      <c r="C201" s="14"/>
      <c r="D201" s="14"/>
      <c r="E201" s="14"/>
      <c r="F201" s="14"/>
      <c r="G201" s="14"/>
      <c r="H201" s="14"/>
      <c r="I201" s="14"/>
      <c r="J201" s="14"/>
      <c r="K201" s="14"/>
      <c r="M201" s="554"/>
    </row>
    <row r="202" spans="1:13" customFormat="1" ht="17.45" customHeight="1">
      <c r="A202" s="88"/>
      <c r="B202" s="699" t="s">
        <v>191</v>
      </c>
      <c r="C202" s="700"/>
      <c r="D202" s="700"/>
      <c r="E202" s="700"/>
      <c r="F202" s="700"/>
      <c r="G202" s="700"/>
      <c r="H202" s="700"/>
      <c r="I202" s="700"/>
      <c r="J202" s="700"/>
      <c r="K202" s="701"/>
      <c r="M202" s="554"/>
    </row>
    <row r="203" spans="1:13" customFormat="1" ht="17.45" customHeight="1">
      <c r="A203" s="88"/>
      <c r="B203" s="702"/>
      <c r="C203" s="703"/>
      <c r="D203" s="703"/>
      <c r="E203" s="703"/>
      <c r="F203" s="703"/>
      <c r="G203" s="703"/>
      <c r="H203" s="703"/>
      <c r="I203" s="703"/>
      <c r="J203" s="703"/>
      <c r="K203" s="704"/>
      <c r="M203" s="554"/>
    </row>
    <row r="204" spans="1:13" customFormat="1" ht="17.45" customHeight="1">
      <c r="A204" s="88"/>
      <c r="B204" s="702"/>
      <c r="C204" s="703"/>
      <c r="D204" s="703"/>
      <c r="E204" s="703"/>
      <c r="F204" s="703"/>
      <c r="G204" s="703"/>
      <c r="H204" s="703"/>
      <c r="I204" s="703"/>
      <c r="J204" s="703"/>
      <c r="K204" s="704"/>
      <c r="M204" s="554"/>
    </row>
    <row r="205" spans="1:13" customFormat="1" ht="17.45" customHeight="1">
      <c r="A205" s="88"/>
      <c r="B205" s="702"/>
      <c r="C205" s="703"/>
      <c r="D205" s="703"/>
      <c r="E205" s="703"/>
      <c r="F205" s="703"/>
      <c r="G205" s="703"/>
      <c r="H205" s="703"/>
      <c r="I205" s="703"/>
      <c r="J205" s="703"/>
      <c r="K205" s="704"/>
      <c r="M205" s="554"/>
    </row>
    <row r="206" spans="1:13" customFormat="1" ht="17.45" customHeight="1">
      <c r="A206" s="88"/>
      <c r="B206" s="705"/>
      <c r="C206" s="706"/>
      <c r="D206" s="706"/>
      <c r="E206" s="706"/>
      <c r="F206" s="706"/>
      <c r="G206" s="706"/>
      <c r="H206" s="706"/>
      <c r="I206" s="706"/>
      <c r="J206" s="706"/>
      <c r="K206" s="707"/>
      <c r="M206" s="554"/>
    </row>
    <row r="207" spans="1:13" customFormat="1" ht="17.45" customHeight="1">
      <c r="A207" s="88"/>
      <c r="B207" s="98"/>
      <c r="C207" s="98"/>
      <c r="D207" s="98"/>
      <c r="E207" s="98"/>
      <c r="F207" s="98"/>
      <c r="G207" s="98"/>
      <c r="H207" s="98"/>
      <c r="I207" s="98"/>
      <c r="J207" s="98"/>
      <c r="K207" s="98"/>
      <c r="M207" s="554"/>
    </row>
    <row r="208" spans="1:13" customFormat="1" ht="17.45" customHeight="1">
      <c r="A208" s="88"/>
      <c r="C208" s="47"/>
      <c r="D208" s="47"/>
      <c r="E208" s="47"/>
      <c r="F208" s="47"/>
      <c r="G208" s="47"/>
      <c r="H208" s="47"/>
      <c r="I208" s="47"/>
      <c r="J208" s="47"/>
      <c r="K208" s="47"/>
      <c r="M208" s="554"/>
    </row>
    <row r="209" spans="1:13" customFormat="1" ht="17.45" customHeight="1">
      <c r="A209" s="88"/>
      <c r="B209" s="59" t="s">
        <v>192</v>
      </c>
      <c r="C209" s="58"/>
      <c r="D209" s="58"/>
      <c r="E209" s="58"/>
      <c r="F209" s="58"/>
      <c r="G209" s="58"/>
      <c r="H209" s="58"/>
      <c r="I209" s="58"/>
      <c r="J209" s="58"/>
      <c r="K209" s="58"/>
      <c r="M209" s="554"/>
    </row>
    <row r="210" spans="1:13" customFormat="1" ht="17.45" customHeight="1">
      <c r="A210" s="88"/>
      <c r="B210" s="61"/>
      <c r="C210" s="60"/>
      <c r="D210" s="60"/>
      <c r="E210" s="60"/>
      <c r="F210" s="60"/>
      <c r="G210" s="60"/>
      <c r="H210" s="60"/>
      <c r="I210" s="60"/>
      <c r="J210" s="60"/>
      <c r="K210" s="62"/>
      <c r="M210" s="554"/>
    </row>
    <row r="211" spans="1:13" customFormat="1" ht="17.45" customHeight="1">
      <c r="A211" s="88"/>
      <c r="B211" s="63" t="s">
        <v>193</v>
      </c>
      <c r="C211" s="64"/>
      <c r="D211" s="65"/>
      <c r="E211" s="65"/>
      <c r="F211" s="66"/>
      <c r="G211" s="66"/>
      <c r="H211" s="523" t="s">
        <v>171</v>
      </c>
      <c r="I211" s="523"/>
      <c r="J211" s="523"/>
      <c r="K211" s="70"/>
      <c r="M211" s="554"/>
    </row>
    <row r="212" spans="1:13" customFormat="1" ht="17.45" customHeight="1">
      <c r="A212" s="88"/>
      <c r="B212" s="68"/>
      <c r="C212" s="711" t="s">
        <v>194</v>
      </c>
      <c r="D212" s="711"/>
      <c r="E212" s="711"/>
      <c r="F212" s="711"/>
      <c r="G212" s="69"/>
      <c r="H212" s="523"/>
      <c r="I212" s="524"/>
      <c r="J212" s="523"/>
      <c r="K212" s="70"/>
      <c r="M212" s="554"/>
    </row>
    <row r="213" spans="1:13" customFormat="1" ht="17.45" customHeight="1">
      <c r="A213" s="88"/>
      <c r="B213" s="68" t="s">
        <v>195</v>
      </c>
      <c r="C213" s="69"/>
      <c r="D213" s="69"/>
      <c r="E213" s="69"/>
      <c r="F213" s="69"/>
      <c r="G213" s="69"/>
      <c r="H213" s="525"/>
      <c r="I213" s="525"/>
      <c r="J213" s="525"/>
      <c r="K213" s="70"/>
      <c r="M213" s="554"/>
    </row>
    <row r="214" spans="1:13" customFormat="1" ht="17.45" customHeight="1">
      <c r="A214" s="88"/>
      <c r="B214" s="68" t="s">
        <v>196</v>
      </c>
      <c r="C214" s="69"/>
      <c r="D214" s="69"/>
      <c r="E214" s="69"/>
      <c r="F214" s="69"/>
      <c r="G214" s="69"/>
      <c r="H214" s="525"/>
      <c r="I214" s="525"/>
      <c r="J214" s="525"/>
      <c r="K214" s="70"/>
      <c r="M214" s="554"/>
    </row>
    <row r="215" spans="1:13" customFormat="1" ht="17.45" customHeight="1">
      <c r="A215" s="88"/>
      <c r="B215" s="68" t="s">
        <v>197</v>
      </c>
      <c r="C215" s="69"/>
      <c r="D215" s="69"/>
      <c r="E215" s="65"/>
      <c r="F215" s="69"/>
      <c r="G215" s="69"/>
      <c r="H215" s="525"/>
      <c r="I215" s="525"/>
      <c r="J215" s="525"/>
      <c r="K215" s="70"/>
      <c r="M215" s="554"/>
    </row>
    <row r="216" spans="1:13" customFormat="1" ht="17.45" customHeight="1">
      <c r="A216" s="88"/>
      <c r="B216" s="63" t="s">
        <v>198</v>
      </c>
      <c r="C216" s="69"/>
      <c r="D216" s="69"/>
      <c r="E216" s="65"/>
      <c r="F216" s="69"/>
      <c r="G216" s="69"/>
      <c r="H216" s="117" t="str">
        <f>M216</f>
        <v>Das stimmt noch nicht ganz.</v>
      </c>
      <c r="I216" s="66"/>
      <c r="J216" s="69"/>
      <c r="K216" s="70"/>
      <c r="M216" s="557" t="str">
        <f>IF($H$211=$C$212,"Sehr gut.","Das stimmt noch nicht ganz.")</f>
        <v>Das stimmt noch nicht ganz.</v>
      </c>
    </row>
    <row r="217" spans="1:13" customFormat="1" ht="17.45" customHeight="1">
      <c r="A217" s="88"/>
      <c r="B217" s="71"/>
      <c r="C217" s="72"/>
      <c r="D217" s="72"/>
      <c r="E217" s="73"/>
      <c r="F217" s="72"/>
      <c r="G217" s="72"/>
      <c r="H217" s="72"/>
      <c r="I217" s="72"/>
      <c r="J217" s="72"/>
      <c r="K217" s="74"/>
      <c r="M217" s="554"/>
    </row>
    <row r="218" spans="1:13" customFormat="1" ht="17.45" customHeight="1">
      <c r="A218" s="88"/>
      <c r="M218" s="554"/>
    </row>
    <row r="219" spans="1:13" customFormat="1" ht="17.45" customHeight="1">
      <c r="A219" s="88"/>
      <c r="M219" s="554"/>
    </row>
    <row r="220" spans="1:13" customFormat="1" ht="19.149999999999999" customHeight="1">
      <c r="A220" s="88"/>
      <c r="B220" s="28" t="str">
        <f>"Thema "&amp;B9</f>
        <v>Thema 2.2</v>
      </c>
      <c r="C220" s="10"/>
      <c r="D220" s="10"/>
      <c r="E220" s="10"/>
      <c r="F220" s="10"/>
      <c r="G220" s="10"/>
      <c r="H220" s="10"/>
      <c r="I220" s="10"/>
      <c r="M220" s="554"/>
    </row>
    <row r="221" spans="1:13" customFormat="1" ht="17.45" customHeight="1">
      <c r="A221" s="88"/>
      <c r="M221" s="554"/>
    </row>
    <row r="222" spans="1:13" customFormat="1" ht="17.45" customHeight="1">
      <c r="A222" s="88"/>
      <c r="M222" s="554"/>
    </row>
    <row r="223" spans="1:13" customFormat="1" ht="25.5" customHeight="1">
      <c r="A223" s="89" t="str">
        <f>B10</f>
        <v>2.3</v>
      </c>
      <c r="B223" s="675" t="s">
        <v>199</v>
      </c>
      <c r="C223" s="675"/>
      <c r="D223" s="675"/>
      <c r="E223" s="675"/>
      <c r="F223" s="675"/>
      <c r="G223" s="675"/>
      <c r="H223" s="675"/>
      <c r="I223" s="675"/>
      <c r="J223" s="675"/>
      <c r="K223" s="35">
        <f>H10</f>
        <v>0</v>
      </c>
      <c r="L223" s="7" t="s">
        <v>62</v>
      </c>
      <c r="M223" s="554"/>
    </row>
    <row r="224" spans="1:13" customFormat="1" ht="17.45" customHeight="1">
      <c r="A224" s="88"/>
      <c r="M224" s="554"/>
    </row>
    <row r="225" spans="1:13" customFormat="1" ht="17.45" customHeight="1">
      <c r="A225" s="88"/>
      <c r="B225" s="653" t="s">
        <v>200</v>
      </c>
      <c r="C225" s="653"/>
      <c r="D225" s="653"/>
      <c r="E225" s="653"/>
      <c r="F225" s="653"/>
      <c r="G225" s="653"/>
      <c r="H225" s="653"/>
      <c r="I225" s="653"/>
      <c r="J225" s="653"/>
      <c r="K225" s="653"/>
      <c r="M225" s="554"/>
    </row>
    <row r="226" spans="1:13" customFormat="1" ht="17.45" customHeight="1">
      <c r="A226" s="88"/>
      <c r="B226" s="653"/>
      <c r="C226" s="653"/>
      <c r="D226" s="653"/>
      <c r="E226" s="653"/>
      <c r="F226" s="653"/>
      <c r="G226" s="653"/>
      <c r="H226" s="653"/>
      <c r="I226" s="653"/>
      <c r="J226" s="653"/>
      <c r="K226" s="653"/>
      <c r="M226" s="554"/>
    </row>
    <row r="227" spans="1:13" customFormat="1" ht="17.45" customHeight="1">
      <c r="A227" s="88"/>
      <c r="B227" s="653"/>
      <c r="C227" s="653"/>
      <c r="D227" s="653"/>
      <c r="E227" s="653"/>
      <c r="F227" s="653"/>
      <c r="G227" s="653"/>
      <c r="H227" s="653"/>
      <c r="I227" s="653"/>
      <c r="J227" s="653"/>
      <c r="K227" s="653"/>
      <c r="M227" s="554"/>
    </row>
    <row r="228" spans="1:13" customFormat="1" ht="17.45" customHeight="1">
      <c r="A228" s="88"/>
      <c r="B228" s="653" t="s">
        <v>201</v>
      </c>
      <c r="C228" s="653"/>
      <c r="D228" s="653"/>
      <c r="E228" s="653"/>
      <c r="F228" s="653"/>
      <c r="G228" s="653"/>
      <c r="H228" s="653"/>
      <c r="I228" s="653"/>
      <c r="J228" s="653"/>
      <c r="K228" s="653"/>
      <c r="M228" s="554"/>
    </row>
    <row r="229" spans="1:13" customFormat="1" ht="17.45" customHeight="1">
      <c r="A229" s="88"/>
      <c r="B229" s="653"/>
      <c r="C229" s="653"/>
      <c r="D229" s="653"/>
      <c r="E229" s="653"/>
      <c r="F229" s="653"/>
      <c r="G229" s="653"/>
      <c r="H229" s="653"/>
      <c r="I229" s="653"/>
      <c r="J229" s="653"/>
      <c r="K229" s="653"/>
      <c r="M229" s="554"/>
    </row>
    <row r="230" spans="1:13" customFormat="1" ht="17.45" customHeight="1">
      <c r="A230" s="88"/>
      <c r="B230" s="11" t="s">
        <v>202</v>
      </c>
      <c r="C230" s="11">
        <v>5</v>
      </c>
      <c r="M230" s="554"/>
    </row>
    <row r="231" spans="1:13" customFormat="1" ht="17.45" customHeight="1">
      <c r="A231" s="88"/>
      <c r="B231" t="s">
        <v>203</v>
      </c>
      <c r="C231" s="111" t="s">
        <v>204</v>
      </c>
      <c r="D231" s="316" t="s">
        <v>205</v>
      </c>
      <c r="E231" t="s">
        <v>206</v>
      </c>
      <c r="M231" s="554"/>
    </row>
    <row r="232" spans="1:13" customFormat="1" ht="17.45" customHeight="1">
      <c r="A232" s="88"/>
      <c r="B232" s="11" t="s">
        <v>202</v>
      </c>
      <c r="C232" s="11">
        <v>23.19</v>
      </c>
      <c r="D232" s="5"/>
      <c r="M232" s="554"/>
    </row>
    <row r="233" spans="1:13" customFormat="1" ht="17.45" customHeight="1">
      <c r="A233" s="88"/>
      <c r="B233" t="s">
        <v>203</v>
      </c>
      <c r="C233" t="s">
        <v>207</v>
      </c>
      <c r="D233" s="316" t="s">
        <v>205</v>
      </c>
      <c r="E233" t="s">
        <v>208</v>
      </c>
      <c r="M233" s="554"/>
    </row>
    <row r="234" spans="1:13" customFormat="1" ht="17.45" customHeight="1">
      <c r="A234" s="88"/>
      <c r="B234" s="11" t="s">
        <v>202</v>
      </c>
      <c r="C234" s="315">
        <v>5</v>
      </c>
      <c r="D234" s="316" t="s">
        <v>205</v>
      </c>
      <c r="E234" t="s">
        <v>209</v>
      </c>
      <c r="M234" s="554"/>
    </row>
    <row r="235" spans="1:13" customFormat="1" ht="17.45" customHeight="1">
      <c r="A235" s="88"/>
      <c r="C235" s="110"/>
      <c r="M235" s="554"/>
    </row>
    <row r="236" spans="1:13" customFormat="1" ht="17.45" customHeight="1">
      <c r="A236" s="88"/>
      <c r="B236" s="653" t="s">
        <v>210</v>
      </c>
      <c r="C236" s="653"/>
      <c r="D236" s="653"/>
      <c r="E236" s="653"/>
      <c r="F236" s="653"/>
      <c r="G236" s="653"/>
      <c r="H236" s="653"/>
      <c r="I236" s="653"/>
      <c r="J236" s="653"/>
      <c r="K236" s="653"/>
      <c r="M236" s="554"/>
    </row>
    <row r="237" spans="1:13" customFormat="1" ht="17.45" customHeight="1">
      <c r="A237" s="88"/>
      <c r="B237" s="653"/>
      <c r="C237" s="653"/>
      <c r="D237" s="653"/>
      <c r="E237" s="653"/>
      <c r="F237" s="653"/>
      <c r="G237" s="653"/>
      <c r="H237" s="653"/>
      <c r="I237" s="653"/>
      <c r="J237" s="653"/>
      <c r="K237" s="653"/>
      <c r="M237" s="554"/>
    </row>
    <row r="238" spans="1:13" customFormat="1" ht="17.45" customHeight="1">
      <c r="A238" s="88"/>
      <c r="B238" s="653" t="s">
        <v>211</v>
      </c>
      <c r="C238" s="653"/>
      <c r="D238" s="653"/>
      <c r="E238" s="653"/>
      <c r="F238" s="653"/>
      <c r="G238" s="653"/>
      <c r="H238" s="653"/>
      <c r="I238" s="653"/>
      <c r="J238" s="653"/>
      <c r="K238" s="653"/>
      <c r="M238" s="554"/>
    </row>
    <row r="239" spans="1:13" customFormat="1" ht="17.45" customHeight="1">
      <c r="A239" s="88"/>
      <c r="B239" s="653"/>
      <c r="C239" s="653"/>
      <c r="D239" s="653"/>
      <c r="E239" s="653"/>
      <c r="F239" s="653"/>
      <c r="G239" s="653"/>
      <c r="H239" s="653"/>
      <c r="I239" s="653"/>
      <c r="J239" s="653"/>
      <c r="K239" s="653"/>
      <c r="M239" s="554"/>
    </row>
    <row r="240" spans="1:13" customFormat="1" ht="17.45" customHeight="1">
      <c r="A240" s="88"/>
      <c r="B240" s="653"/>
      <c r="C240" s="653"/>
      <c r="D240" s="653"/>
      <c r="E240" s="653"/>
      <c r="F240" s="653"/>
      <c r="G240" s="653"/>
      <c r="H240" s="653"/>
      <c r="I240" s="653"/>
      <c r="J240" s="653"/>
      <c r="K240" s="653"/>
      <c r="M240" s="554"/>
    </row>
    <row r="241" spans="1:13" customFormat="1" ht="17.45" customHeight="1">
      <c r="A241" s="88"/>
      <c r="B241" s="14"/>
      <c r="C241" s="14"/>
      <c r="D241" s="14"/>
      <c r="E241" s="14"/>
      <c r="F241" s="14"/>
      <c r="G241" s="14"/>
      <c r="H241" s="14"/>
      <c r="I241" s="14"/>
      <c r="J241" s="14"/>
      <c r="K241" s="14"/>
      <c r="M241" s="554"/>
    </row>
    <row r="242" spans="1:13" customFormat="1" ht="17.45" customHeight="1">
      <c r="A242" s="88"/>
      <c r="B242" s="82" t="s">
        <v>166</v>
      </c>
      <c r="C242" s="14"/>
      <c r="D242" s="14"/>
      <c r="E242" s="14"/>
      <c r="F242" s="14"/>
      <c r="G242" s="14"/>
      <c r="H242" s="14"/>
      <c r="I242" s="14"/>
      <c r="J242" s="14"/>
      <c r="K242" s="14"/>
      <c r="M242" s="554"/>
    </row>
    <row r="243" spans="1:13" customFormat="1" ht="17.45" customHeight="1">
      <c r="A243" s="88"/>
      <c r="B243" s="699" t="s">
        <v>212</v>
      </c>
      <c r="C243" s="700"/>
      <c r="D243" s="700"/>
      <c r="E243" s="700"/>
      <c r="F243" s="700"/>
      <c r="G243" s="700"/>
      <c r="H243" s="700"/>
      <c r="I243" s="700"/>
      <c r="J243" s="700"/>
      <c r="K243" s="701"/>
      <c r="M243" s="554"/>
    </row>
    <row r="244" spans="1:13" customFormat="1" ht="17.45" customHeight="1">
      <c r="A244" s="88"/>
      <c r="B244" s="702"/>
      <c r="C244" s="703"/>
      <c r="D244" s="703"/>
      <c r="E244" s="703"/>
      <c r="F244" s="703"/>
      <c r="G244" s="703"/>
      <c r="H244" s="703"/>
      <c r="I244" s="703"/>
      <c r="J244" s="703"/>
      <c r="K244" s="704"/>
      <c r="M244" s="554"/>
    </row>
    <row r="245" spans="1:13" customFormat="1" ht="17.45" customHeight="1">
      <c r="A245" s="88"/>
      <c r="B245" s="705"/>
      <c r="C245" s="706"/>
      <c r="D245" s="706"/>
      <c r="E245" s="706"/>
      <c r="F245" s="706"/>
      <c r="G245" s="706"/>
      <c r="H245" s="706"/>
      <c r="I245" s="706"/>
      <c r="J245" s="706"/>
      <c r="K245" s="707"/>
      <c r="M245" s="554"/>
    </row>
    <row r="246" spans="1:13" customFormat="1" ht="17.45" customHeight="1">
      <c r="A246" s="88"/>
      <c r="B246" s="98"/>
      <c r="C246" s="98"/>
      <c r="D246" s="98"/>
      <c r="E246" s="98"/>
      <c r="F246" s="98"/>
      <c r="G246" s="98"/>
      <c r="H246" s="98"/>
      <c r="I246" s="98"/>
      <c r="J246" s="98"/>
      <c r="K246" s="98"/>
      <c r="M246" s="554"/>
    </row>
    <row r="247" spans="1:13" customFormat="1" ht="17.45" customHeight="1">
      <c r="A247" s="88"/>
      <c r="B247" s="98" t="s">
        <v>213</v>
      </c>
      <c r="C247" s="98"/>
      <c r="D247" s="98"/>
      <c r="E247" s="98"/>
      <c r="F247" s="98"/>
      <c r="G247" s="98"/>
      <c r="H247" s="98"/>
      <c r="I247" s="98"/>
      <c r="J247" s="98"/>
      <c r="K247" s="98"/>
      <c r="M247" s="554"/>
    </row>
    <row r="248" spans="1:13" customFormat="1" ht="17.45" customHeight="1">
      <c r="A248" s="88"/>
      <c r="B248" s="98"/>
      <c r="C248" s="98"/>
      <c r="D248" s="98"/>
      <c r="E248" s="98"/>
      <c r="F248" s="98"/>
      <c r="G248" s="98"/>
      <c r="H248" s="98"/>
      <c r="I248" s="98"/>
      <c r="J248" s="98"/>
      <c r="K248" s="98"/>
      <c r="M248" s="554"/>
    </row>
    <row r="249" spans="1:13" s="12" customFormat="1" ht="17.45" customHeight="1">
      <c r="A249" s="112"/>
      <c r="B249" s="248" t="s">
        <v>214</v>
      </c>
      <c r="C249" s="113"/>
      <c r="D249" s="113"/>
      <c r="E249" s="113"/>
      <c r="F249" s="113"/>
      <c r="G249" s="113"/>
      <c r="H249" s="113"/>
      <c r="I249" s="113"/>
      <c r="J249" s="113"/>
      <c r="K249" s="113"/>
      <c r="M249" s="558"/>
    </row>
    <row r="250" spans="1:13" customFormat="1" ht="17.45" customHeight="1">
      <c r="A250" s="88"/>
      <c r="B250" s="98"/>
      <c r="C250" s="98"/>
      <c r="D250" s="98"/>
      <c r="E250" s="98"/>
      <c r="F250" s="98"/>
      <c r="G250" s="98"/>
      <c r="H250" s="98"/>
      <c r="I250" s="98"/>
      <c r="J250" s="98"/>
      <c r="K250" s="98"/>
      <c r="M250" s="554"/>
    </row>
    <row r="251" spans="1:13" customFormat="1" ht="17.45" customHeight="1">
      <c r="A251" s="88"/>
      <c r="B251" s="98"/>
      <c r="C251" s="98"/>
      <c r="D251" s="98"/>
      <c r="E251" s="98"/>
      <c r="F251" s="98"/>
      <c r="G251" s="98"/>
      <c r="H251" s="98"/>
      <c r="I251" s="98"/>
      <c r="J251" s="98"/>
      <c r="K251" s="98"/>
      <c r="M251" s="554"/>
    </row>
    <row r="252" spans="1:13" customFormat="1" ht="17.45" customHeight="1">
      <c r="A252" s="88"/>
      <c r="B252" s="98"/>
      <c r="C252" s="98"/>
      <c r="D252" s="98"/>
      <c r="E252" s="98"/>
      <c r="F252" s="98"/>
      <c r="G252" s="98"/>
      <c r="H252" s="98"/>
      <c r="I252" s="98"/>
      <c r="J252" s="98"/>
      <c r="K252" s="98"/>
      <c r="M252" s="554"/>
    </row>
    <row r="253" spans="1:13" customFormat="1" ht="17.45" customHeight="1">
      <c r="A253" s="88"/>
      <c r="B253" s="98"/>
      <c r="C253" s="98"/>
      <c r="D253" s="98"/>
      <c r="E253" s="98"/>
      <c r="F253" s="98"/>
      <c r="G253" s="98"/>
      <c r="H253" s="98"/>
      <c r="I253" s="98"/>
      <c r="J253" s="98"/>
      <c r="K253" s="98"/>
      <c r="M253" s="554"/>
    </row>
    <row r="254" spans="1:13" customFormat="1" ht="17.45" customHeight="1">
      <c r="A254" s="88"/>
      <c r="B254" s="98"/>
      <c r="C254" s="98"/>
      <c r="D254" s="98"/>
      <c r="E254" s="98"/>
      <c r="F254" s="98"/>
      <c r="G254" s="98"/>
      <c r="H254" s="98"/>
      <c r="I254" s="98"/>
      <c r="J254" s="98"/>
      <c r="K254" s="98"/>
      <c r="M254" s="554"/>
    </row>
    <row r="255" spans="1:13" customFormat="1" ht="17.45" customHeight="1">
      <c r="A255" s="88"/>
      <c r="B255" s="98"/>
      <c r="C255" s="98"/>
      <c r="D255" s="98"/>
      <c r="E255" s="98"/>
      <c r="F255" s="98"/>
      <c r="G255" s="98"/>
      <c r="H255" s="98"/>
      <c r="I255" s="98"/>
      <c r="J255" s="98"/>
      <c r="K255" s="98"/>
      <c r="M255" s="554"/>
    </row>
    <row r="256" spans="1:13" customFormat="1" ht="17.45" customHeight="1">
      <c r="A256" s="88"/>
      <c r="B256" s="653" t="s">
        <v>215</v>
      </c>
      <c r="C256" s="653"/>
      <c r="D256" s="653"/>
      <c r="E256" s="653"/>
      <c r="F256" s="653"/>
      <c r="G256" s="653"/>
      <c r="H256" s="653"/>
      <c r="I256" s="653"/>
      <c r="J256" s="653"/>
      <c r="K256" s="653"/>
      <c r="M256" s="554"/>
    </row>
    <row r="257" spans="1:13" customFormat="1" ht="17.45" customHeight="1">
      <c r="A257" s="88"/>
      <c r="B257" s="653"/>
      <c r="C257" s="653"/>
      <c r="D257" s="653"/>
      <c r="E257" s="653"/>
      <c r="F257" s="653"/>
      <c r="G257" s="653"/>
      <c r="H257" s="653"/>
      <c r="I257" s="653"/>
      <c r="J257" s="653"/>
      <c r="K257" s="653"/>
      <c r="M257" s="554"/>
    </row>
    <row r="258" spans="1:13" customFormat="1" ht="17.45" customHeight="1">
      <c r="A258" s="88"/>
      <c r="B258" s="653"/>
      <c r="C258" s="653"/>
      <c r="D258" s="653"/>
      <c r="E258" s="653"/>
      <c r="F258" s="653"/>
      <c r="G258" s="653"/>
      <c r="H258" s="653"/>
      <c r="I258" s="653"/>
      <c r="J258" s="653"/>
      <c r="K258" s="653"/>
      <c r="M258" s="554"/>
    </row>
    <row r="259" spans="1:13" customFormat="1" ht="17.45" customHeight="1">
      <c r="A259" s="88"/>
      <c r="B259" s="14"/>
      <c r="C259" s="14"/>
      <c r="D259" s="14"/>
      <c r="E259" s="14"/>
      <c r="F259" s="14"/>
      <c r="G259" s="14"/>
      <c r="H259" s="14"/>
      <c r="I259" s="14"/>
      <c r="J259" s="14"/>
      <c r="K259" s="14"/>
      <c r="M259" s="554"/>
    </row>
    <row r="260" spans="1:13" customFormat="1" ht="17.45" customHeight="1">
      <c r="A260" s="88"/>
      <c r="B260" s="14"/>
      <c r="C260" s="14"/>
      <c r="D260" s="14"/>
      <c r="E260" s="14"/>
      <c r="F260" s="14"/>
      <c r="G260" s="14"/>
      <c r="H260" s="14"/>
      <c r="I260" s="14"/>
      <c r="J260" s="14"/>
      <c r="K260" s="14"/>
      <c r="M260" s="554"/>
    </row>
    <row r="261" spans="1:13" customFormat="1" ht="17.45" customHeight="1">
      <c r="A261" s="88"/>
      <c r="B261" s="14"/>
      <c r="C261" s="14"/>
      <c r="D261" s="14"/>
      <c r="E261" s="14"/>
      <c r="F261" s="14"/>
      <c r="G261" s="14"/>
      <c r="H261" s="14"/>
      <c r="I261" s="14"/>
      <c r="J261" s="14"/>
      <c r="K261" s="14"/>
      <c r="M261" s="554"/>
    </row>
    <row r="262" spans="1:13" customFormat="1" ht="17.45" customHeight="1">
      <c r="A262" s="88"/>
      <c r="B262" s="14"/>
      <c r="C262" s="14"/>
      <c r="D262" s="14"/>
      <c r="E262" s="14"/>
      <c r="F262" s="14"/>
      <c r="G262" s="14"/>
      <c r="H262" s="14"/>
      <c r="I262" s="14"/>
      <c r="J262" s="14"/>
      <c r="K262" s="14"/>
      <c r="M262" s="554"/>
    </row>
    <row r="263" spans="1:13" customFormat="1" ht="17.45" customHeight="1">
      <c r="A263" s="88"/>
      <c r="B263" s="14"/>
      <c r="C263" s="14"/>
      <c r="D263" s="14"/>
      <c r="E263" s="14"/>
      <c r="F263" s="14"/>
      <c r="G263" s="14"/>
      <c r="H263" s="14"/>
      <c r="I263" s="14"/>
      <c r="J263" s="14"/>
      <c r="K263" s="14"/>
      <c r="M263" s="554"/>
    </row>
    <row r="264" spans="1:13" s="12" customFormat="1" ht="17.45" customHeight="1">
      <c r="A264" s="112"/>
      <c r="B264" s="233" t="s">
        <v>216</v>
      </c>
      <c r="C264" s="114"/>
      <c r="D264" s="103"/>
      <c r="E264" s="103"/>
      <c r="F264" s="103"/>
      <c r="G264" s="103"/>
      <c r="H264" s="103"/>
      <c r="I264" s="103"/>
      <c r="J264" s="103"/>
      <c r="K264" s="103"/>
      <c r="M264" s="558"/>
    </row>
    <row r="265" spans="1:13" customFormat="1" ht="17.45" customHeight="1">
      <c r="A265" s="88"/>
      <c r="B265" s="653" t="s">
        <v>217</v>
      </c>
      <c r="C265" s="653"/>
      <c r="D265" s="653"/>
      <c r="E265" s="653"/>
      <c r="F265" s="653"/>
      <c r="G265" s="653"/>
      <c r="H265" s="653"/>
      <c r="I265" s="653"/>
      <c r="J265" s="653"/>
      <c r="K265" s="653"/>
      <c r="M265" s="554"/>
    </row>
    <row r="266" spans="1:13" customFormat="1" ht="17.45" customHeight="1">
      <c r="A266" s="88"/>
      <c r="B266" s="653"/>
      <c r="C266" s="653"/>
      <c r="D266" s="653"/>
      <c r="E266" s="653"/>
      <c r="F266" s="653"/>
      <c r="G266" s="653"/>
      <c r="H266" s="653"/>
      <c r="I266" s="653"/>
      <c r="J266" s="653"/>
      <c r="K266" s="653"/>
      <c r="M266" s="554"/>
    </row>
    <row r="267" spans="1:13" customFormat="1" ht="17.45" customHeight="1">
      <c r="A267" s="88"/>
      <c r="B267" s="14"/>
      <c r="C267" s="14"/>
      <c r="D267" s="14"/>
      <c r="E267" s="14"/>
      <c r="F267" s="14"/>
      <c r="G267" s="14"/>
      <c r="H267" s="14"/>
      <c r="I267" s="14"/>
      <c r="J267" s="14"/>
      <c r="K267" s="14"/>
      <c r="M267" s="554"/>
    </row>
    <row r="268" spans="1:13" customFormat="1" ht="17.45" customHeight="1">
      <c r="A268" s="88"/>
      <c r="B268" s="14"/>
      <c r="C268" s="14"/>
      <c r="D268" s="14"/>
      <c r="E268" s="14"/>
      <c r="F268" s="14"/>
      <c r="G268" s="14"/>
      <c r="H268" s="14"/>
      <c r="I268" s="14"/>
      <c r="J268" s="14"/>
      <c r="K268" s="14"/>
      <c r="M268" s="554"/>
    </row>
    <row r="269" spans="1:13" customFormat="1" ht="17.45" customHeight="1">
      <c r="A269" s="88"/>
      <c r="B269" s="14"/>
      <c r="C269" s="14"/>
      <c r="D269" s="14"/>
      <c r="E269" s="14"/>
      <c r="F269" s="14"/>
      <c r="G269" s="14"/>
      <c r="H269" s="14"/>
      <c r="I269" s="14"/>
      <c r="J269" s="14"/>
      <c r="K269" s="14"/>
      <c r="M269" s="554"/>
    </row>
    <row r="270" spans="1:13" customFormat="1" ht="17.45" customHeight="1">
      <c r="A270" s="88"/>
      <c r="B270" s="14"/>
      <c r="C270" s="14"/>
      <c r="D270" s="14"/>
      <c r="E270" s="14"/>
      <c r="F270" s="14"/>
      <c r="G270" s="14"/>
      <c r="H270" s="14"/>
      <c r="I270" s="14"/>
      <c r="J270" s="14"/>
      <c r="K270" s="14"/>
      <c r="M270" s="554"/>
    </row>
    <row r="271" spans="1:13" customFormat="1" ht="17.45" customHeight="1">
      <c r="A271" s="88"/>
      <c r="B271" s="14"/>
      <c r="C271" s="14"/>
      <c r="D271" s="14"/>
      <c r="E271" s="14"/>
      <c r="F271" s="14"/>
      <c r="G271" s="14"/>
      <c r="H271" s="14"/>
      <c r="I271" s="14"/>
      <c r="J271" s="14"/>
      <c r="K271" s="14"/>
      <c r="M271" s="554"/>
    </row>
    <row r="272" spans="1:13" customFormat="1" ht="17.45" customHeight="1">
      <c r="A272" s="88"/>
      <c r="B272" s="14"/>
      <c r="C272" s="14"/>
      <c r="D272" s="14"/>
      <c r="E272" s="14"/>
      <c r="F272" s="14"/>
      <c r="G272" s="14"/>
      <c r="H272" s="14"/>
      <c r="I272" s="14"/>
      <c r="J272" s="14"/>
      <c r="K272" s="14"/>
      <c r="M272" s="554"/>
    </row>
    <row r="273" spans="1:13" customFormat="1" ht="17.45" customHeight="1">
      <c r="A273" s="88"/>
      <c r="B273" s="14"/>
      <c r="C273" s="14"/>
      <c r="D273" s="14"/>
      <c r="E273" s="14"/>
      <c r="F273" s="14"/>
      <c r="G273" s="14"/>
      <c r="H273" s="14"/>
      <c r="I273" s="14"/>
      <c r="J273" s="14"/>
      <c r="K273" s="14"/>
      <c r="M273" s="554"/>
    </row>
    <row r="274" spans="1:13" customFormat="1" ht="17.45" customHeight="1">
      <c r="A274" s="88"/>
      <c r="B274" s="14"/>
      <c r="C274" s="14"/>
      <c r="D274" s="14"/>
      <c r="E274" s="14"/>
      <c r="F274" s="14"/>
      <c r="G274" s="14"/>
      <c r="H274" s="14"/>
      <c r="I274" s="14"/>
      <c r="J274" s="14"/>
      <c r="K274" s="14"/>
      <c r="M274" s="554"/>
    </row>
    <row r="275" spans="1:13" customFormat="1" ht="17.45" customHeight="1">
      <c r="A275" s="88"/>
      <c r="B275" s="14"/>
      <c r="C275" s="14"/>
      <c r="D275" s="14"/>
      <c r="E275" s="14"/>
      <c r="F275" s="14"/>
      <c r="G275" s="14"/>
      <c r="H275" s="14"/>
      <c r="I275" s="14"/>
      <c r="J275" s="14"/>
      <c r="K275" s="14"/>
      <c r="M275" s="554"/>
    </row>
    <row r="276" spans="1:13" customFormat="1" ht="17.45" customHeight="1">
      <c r="A276" s="88"/>
      <c r="B276" s="14"/>
      <c r="C276" s="14"/>
      <c r="D276" s="14"/>
      <c r="E276" s="14"/>
      <c r="F276" s="14"/>
      <c r="G276" s="14"/>
      <c r="H276" s="14"/>
      <c r="I276" s="14"/>
      <c r="J276" s="14"/>
      <c r="K276" s="14"/>
      <c r="M276" s="554"/>
    </row>
    <row r="277" spans="1:13" customFormat="1" ht="17.45" customHeight="1">
      <c r="A277" s="88"/>
      <c r="B277" s="14"/>
      <c r="C277" s="14"/>
      <c r="D277" s="14"/>
      <c r="E277" s="14"/>
      <c r="F277" s="14"/>
      <c r="G277" s="14"/>
      <c r="H277" s="14"/>
      <c r="I277" s="14"/>
      <c r="J277" s="14"/>
      <c r="K277" s="14"/>
      <c r="M277" s="554"/>
    </row>
    <row r="278" spans="1:13" customFormat="1" ht="17.45" customHeight="1">
      <c r="A278" s="88"/>
      <c r="B278" s="14"/>
      <c r="C278" s="14"/>
      <c r="D278" s="14"/>
      <c r="E278" s="14"/>
      <c r="F278" s="14"/>
      <c r="G278" s="14"/>
      <c r="H278" s="14"/>
      <c r="I278" s="14"/>
      <c r="J278" s="14"/>
      <c r="K278" s="14"/>
      <c r="M278" s="554"/>
    </row>
    <row r="279" spans="1:13" customFormat="1" ht="17.45" customHeight="1">
      <c r="A279" s="88"/>
      <c r="B279" s="14"/>
      <c r="C279" s="14"/>
      <c r="D279" s="14"/>
      <c r="E279" s="14"/>
      <c r="F279" s="14"/>
      <c r="G279" s="14"/>
      <c r="H279" s="14"/>
      <c r="I279" s="14"/>
      <c r="J279" s="14"/>
      <c r="K279" s="14"/>
      <c r="M279" s="554"/>
    </row>
    <row r="280" spans="1:13" customFormat="1" ht="17.45" customHeight="1">
      <c r="A280" s="88"/>
      <c r="B280" s="14"/>
      <c r="C280" s="14"/>
      <c r="D280" s="14"/>
      <c r="E280" s="14"/>
      <c r="F280" s="14"/>
      <c r="G280" s="14"/>
      <c r="H280" s="14"/>
      <c r="I280" s="14"/>
      <c r="J280" s="14"/>
      <c r="K280" s="14"/>
      <c r="M280" s="554"/>
    </row>
    <row r="281" spans="1:13" customFormat="1" ht="17.45" customHeight="1">
      <c r="A281" s="88"/>
      <c r="B281" s="14"/>
      <c r="C281" s="14"/>
      <c r="D281" s="14"/>
      <c r="E281" s="14"/>
      <c r="F281" s="14"/>
      <c r="G281" s="14"/>
      <c r="H281" s="14"/>
      <c r="I281" s="14"/>
      <c r="J281" s="14"/>
      <c r="K281" s="14"/>
      <c r="M281" s="554"/>
    </row>
    <row r="282" spans="1:13" customFormat="1" ht="17.45" customHeight="1">
      <c r="A282" s="88"/>
      <c r="B282" s="14"/>
      <c r="C282" s="14"/>
      <c r="D282" s="14"/>
      <c r="E282" s="14"/>
      <c r="F282" s="14"/>
      <c r="G282" s="14"/>
      <c r="H282" s="14"/>
      <c r="I282" s="14"/>
      <c r="J282" s="14"/>
      <c r="K282" s="14"/>
      <c r="M282" s="554"/>
    </row>
    <row r="283" spans="1:13" customFormat="1" ht="17.45" customHeight="1">
      <c r="A283" s="88"/>
      <c r="B283" s="14"/>
      <c r="C283" s="14"/>
      <c r="D283" s="14"/>
      <c r="E283" s="14"/>
      <c r="F283" s="14"/>
      <c r="G283" s="14"/>
      <c r="H283" s="14"/>
      <c r="I283" s="14"/>
      <c r="J283" s="14"/>
      <c r="K283" s="14"/>
      <c r="M283" s="554"/>
    </row>
    <row r="284" spans="1:13" customFormat="1" ht="17.45" customHeight="1">
      <c r="A284" s="88"/>
      <c r="B284" s="653" t="s">
        <v>218</v>
      </c>
      <c r="C284" s="653"/>
      <c r="D284" s="653"/>
      <c r="E284" s="653"/>
      <c r="F284" s="653"/>
      <c r="G284" s="653"/>
      <c r="H284" s="653"/>
      <c r="I284" s="653"/>
      <c r="J284" s="653"/>
      <c r="K284" s="653"/>
      <c r="M284" s="554"/>
    </row>
    <row r="285" spans="1:13" customFormat="1" ht="17.45" customHeight="1">
      <c r="A285" s="88"/>
      <c r="B285" s="653"/>
      <c r="C285" s="653"/>
      <c r="D285" s="653"/>
      <c r="E285" s="653"/>
      <c r="F285" s="653"/>
      <c r="G285" s="653"/>
      <c r="H285" s="653"/>
      <c r="I285" s="653"/>
      <c r="J285" s="653"/>
      <c r="K285" s="653"/>
      <c r="M285" s="554"/>
    </row>
    <row r="286" spans="1:13" customFormat="1" ht="17.45" customHeight="1">
      <c r="A286" s="88"/>
      <c r="B286" s="14"/>
      <c r="C286" s="14"/>
      <c r="D286" s="14"/>
      <c r="E286" s="14"/>
      <c r="F286" s="14"/>
      <c r="G286" s="14"/>
      <c r="H286" s="14"/>
      <c r="I286" s="14"/>
      <c r="J286" s="14"/>
      <c r="K286" s="14"/>
      <c r="M286" s="554"/>
    </row>
    <row r="287" spans="1:13" customFormat="1" ht="17.45" customHeight="1">
      <c r="A287" s="88"/>
      <c r="B287" s="14"/>
      <c r="C287" s="14"/>
      <c r="D287" s="14"/>
      <c r="E287" s="14"/>
      <c r="F287" s="14"/>
      <c r="G287" s="14"/>
      <c r="H287" s="14"/>
      <c r="I287" s="14"/>
      <c r="J287" s="14"/>
      <c r="K287" s="14"/>
      <c r="M287" s="554"/>
    </row>
    <row r="288" spans="1:13" customFormat="1" ht="17.45" customHeight="1">
      <c r="A288" s="88"/>
      <c r="B288" s="14"/>
      <c r="C288" s="14"/>
      <c r="D288" s="14"/>
      <c r="E288" s="14"/>
      <c r="F288" s="14"/>
      <c r="G288" s="14"/>
      <c r="H288" s="14"/>
      <c r="I288" s="14"/>
      <c r="J288" s="14"/>
      <c r="K288" s="14"/>
      <c r="M288" s="554"/>
    </row>
    <row r="289" spans="1:13" customFormat="1" ht="17.45" customHeight="1">
      <c r="A289" s="88"/>
      <c r="B289" s="14"/>
      <c r="C289" s="14"/>
      <c r="D289" s="14"/>
      <c r="E289" s="14"/>
      <c r="F289" s="14"/>
      <c r="G289" s="14"/>
      <c r="H289" s="14"/>
      <c r="I289" s="14"/>
      <c r="J289" s="14"/>
      <c r="K289" s="14"/>
      <c r="M289" s="554"/>
    </row>
    <row r="290" spans="1:13" customFormat="1" ht="17.45" customHeight="1">
      <c r="A290" s="88"/>
      <c r="B290" s="14"/>
      <c r="C290" s="14"/>
      <c r="D290" s="14"/>
      <c r="E290" s="14"/>
      <c r="F290" s="14"/>
      <c r="G290" s="14"/>
      <c r="H290" s="14"/>
      <c r="I290" s="14"/>
      <c r="J290" s="14"/>
      <c r="K290" s="14"/>
      <c r="M290" s="554"/>
    </row>
    <row r="291" spans="1:13" customFormat="1" ht="17.45" customHeight="1">
      <c r="A291" s="88"/>
      <c r="B291" s="14"/>
      <c r="C291" s="14"/>
      <c r="D291" s="14"/>
      <c r="E291" s="14"/>
      <c r="F291" s="14"/>
      <c r="G291" s="14"/>
      <c r="H291" s="14"/>
      <c r="I291" s="14"/>
      <c r="J291" s="14"/>
      <c r="K291" s="14"/>
      <c r="M291" s="554"/>
    </row>
    <row r="292" spans="1:13" customFormat="1" ht="17.45" customHeight="1">
      <c r="A292" s="88"/>
      <c r="B292" s="14"/>
      <c r="C292" s="14"/>
      <c r="D292" s="14"/>
      <c r="E292" s="14"/>
      <c r="F292" s="14"/>
      <c r="G292" s="14"/>
      <c r="H292" s="14"/>
      <c r="I292" s="14"/>
      <c r="J292" s="14"/>
      <c r="K292" s="14"/>
      <c r="M292" s="554"/>
    </row>
    <row r="293" spans="1:13" customFormat="1" ht="17.45" customHeight="1">
      <c r="A293" s="88"/>
      <c r="B293" s="14"/>
      <c r="C293" s="14"/>
      <c r="D293" s="14"/>
      <c r="E293" s="14"/>
      <c r="F293" s="14"/>
      <c r="G293" s="14"/>
      <c r="H293" s="14"/>
      <c r="I293" s="14"/>
      <c r="J293" s="14"/>
      <c r="K293" s="14"/>
      <c r="M293" s="554"/>
    </row>
    <row r="294" spans="1:13" customFormat="1" ht="17.45" customHeight="1">
      <c r="A294" s="88"/>
      <c r="B294" s="14"/>
      <c r="C294" s="14"/>
      <c r="D294" s="14"/>
      <c r="E294" s="14"/>
      <c r="F294" s="14"/>
      <c r="G294" s="14"/>
      <c r="H294" s="14"/>
      <c r="I294" s="14"/>
      <c r="J294" s="14"/>
      <c r="K294" s="14"/>
      <c r="M294" s="554"/>
    </row>
    <row r="295" spans="1:13" customFormat="1" ht="17.45" customHeight="1">
      <c r="A295" s="88"/>
      <c r="B295" s="14"/>
      <c r="C295" s="14"/>
      <c r="D295" s="14"/>
      <c r="E295" s="14"/>
      <c r="F295" s="14"/>
      <c r="G295" s="14"/>
      <c r="H295" s="14"/>
      <c r="I295" s="14"/>
      <c r="J295" s="14"/>
      <c r="K295" s="14"/>
      <c r="M295" s="554"/>
    </row>
    <row r="296" spans="1:13" customFormat="1" ht="17.45" customHeight="1">
      <c r="A296" s="88"/>
      <c r="B296" s="14"/>
      <c r="C296" s="14"/>
      <c r="D296" s="14"/>
      <c r="E296" s="14"/>
      <c r="F296" s="14"/>
      <c r="G296" s="14"/>
      <c r="H296" s="14"/>
      <c r="I296" s="14"/>
      <c r="J296" s="14"/>
      <c r="K296" s="14"/>
      <c r="M296" s="554"/>
    </row>
    <row r="297" spans="1:13" customFormat="1" ht="17.45" customHeight="1">
      <c r="A297" s="88"/>
      <c r="B297" s="14"/>
      <c r="C297" s="14"/>
      <c r="D297" s="14"/>
      <c r="E297" s="14"/>
      <c r="F297" s="14"/>
      <c r="G297" s="14"/>
      <c r="H297" s="14"/>
      <c r="I297" s="14"/>
      <c r="J297" s="14"/>
      <c r="K297" s="14"/>
      <c r="M297" s="554"/>
    </row>
    <row r="298" spans="1:13" customFormat="1" ht="17.45" customHeight="1">
      <c r="A298" s="88"/>
      <c r="B298" s="14"/>
      <c r="C298" s="14"/>
      <c r="D298" s="14"/>
      <c r="E298" s="14"/>
      <c r="F298" s="14"/>
      <c r="G298" s="14"/>
      <c r="H298" s="14"/>
      <c r="I298" s="14"/>
      <c r="J298" s="14"/>
      <c r="K298" s="14"/>
      <c r="M298" s="554"/>
    </row>
    <row r="299" spans="1:13" customFormat="1" ht="17.45" customHeight="1">
      <c r="A299" s="88"/>
      <c r="B299" s="14"/>
      <c r="C299" s="14"/>
      <c r="D299" s="14"/>
      <c r="E299" s="14"/>
      <c r="F299" s="14"/>
      <c r="G299" s="14"/>
      <c r="H299" s="14"/>
      <c r="I299" s="14"/>
      <c r="J299" s="14"/>
      <c r="K299" s="14"/>
      <c r="M299" s="554"/>
    </row>
    <row r="300" spans="1:13" customFormat="1" ht="17.45" customHeight="1">
      <c r="A300" s="88"/>
      <c r="B300" s="14"/>
      <c r="C300" s="14"/>
      <c r="D300" s="14"/>
      <c r="E300" s="14"/>
      <c r="F300" s="14"/>
      <c r="G300" s="14"/>
      <c r="H300" s="14"/>
      <c r="I300" s="14"/>
      <c r="J300" s="14"/>
      <c r="K300" s="14"/>
      <c r="M300" s="554"/>
    </row>
    <row r="301" spans="1:13" customFormat="1" ht="17.45" customHeight="1">
      <c r="A301" s="88"/>
      <c r="B301" s="14"/>
      <c r="C301" s="14"/>
      <c r="D301" s="14"/>
      <c r="E301" s="14"/>
      <c r="F301" s="14"/>
      <c r="G301" s="14"/>
      <c r="H301" s="14"/>
      <c r="I301" s="14"/>
      <c r="J301" s="14"/>
      <c r="K301" s="14"/>
      <c r="M301" s="554"/>
    </row>
    <row r="302" spans="1:13" customFormat="1" ht="17.45" customHeight="1">
      <c r="A302" s="88"/>
      <c r="B302" s="14"/>
      <c r="C302" s="14"/>
      <c r="D302" s="14"/>
      <c r="E302" s="14"/>
      <c r="F302" s="14"/>
      <c r="G302" s="14"/>
      <c r="H302" s="14"/>
      <c r="I302" s="14"/>
      <c r="J302" s="14"/>
      <c r="K302" s="14"/>
      <c r="M302" s="554"/>
    </row>
    <row r="303" spans="1:13" customFormat="1" ht="17.45" customHeight="1">
      <c r="A303" s="88"/>
      <c r="B303" s="82" t="s">
        <v>166</v>
      </c>
      <c r="C303" s="14"/>
      <c r="D303" s="14"/>
      <c r="E303" s="14"/>
      <c r="F303" s="14"/>
      <c r="G303" s="14"/>
      <c r="H303" s="14"/>
      <c r="I303" s="14"/>
      <c r="J303" s="14"/>
      <c r="K303" s="14"/>
      <c r="M303" s="554"/>
    </row>
    <row r="304" spans="1:13" customFormat="1" ht="17.45" customHeight="1">
      <c r="A304" s="88"/>
      <c r="B304" s="699" t="s">
        <v>219</v>
      </c>
      <c r="C304" s="700"/>
      <c r="D304" s="700"/>
      <c r="E304" s="700"/>
      <c r="F304" s="700"/>
      <c r="G304" s="700"/>
      <c r="H304" s="700"/>
      <c r="I304" s="700"/>
      <c r="J304" s="700"/>
      <c r="K304" s="701"/>
      <c r="M304" s="554"/>
    </row>
    <row r="305" spans="1:13" customFormat="1" ht="17.45" customHeight="1">
      <c r="A305" s="88"/>
      <c r="B305" s="702"/>
      <c r="C305" s="703"/>
      <c r="D305" s="703"/>
      <c r="E305" s="703"/>
      <c r="F305" s="703"/>
      <c r="G305" s="703"/>
      <c r="H305" s="703"/>
      <c r="I305" s="703"/>
      <c r="J305" s="703"/>
      <c r="K305" s="704"/>
      <c r="M305" s="554"/>
    </row>
    <row r="306" spans="1:13" customFormat="1" ht="17.45" customHeight="1">
      <c r="A306" s="88"/>
      <c r="B306" s="705"/>
      <c r="C306" s="706"/>
      <c r="D306" s="706"/>
      <c r="E306" s="706"/>
      <c r="F306" s="706"/>
      <c r="G306" s="706"/>
      <c r="H306" s="706"/>
      <c r="I306" s="706"/>
      <c r="J306" s="706"/>
      <c r="K306" s="707"/>
      <c r="M306" s="554"/>
    </row>
    <row r="307" spans="1:13" customFormat="1" ht="17.45" customHeight="1">
      <c r="A307" s="88"/>
      <c r="B307" s="14"/>
      <c r="C307" s="14"/>
      <c r="D307" s="14"/>
      <c r="E307" s="14"/>
      <c r="F307" s="14"/>
      <c r="G307" s="14"/>
      <c r="H307" s="14"/>
      <c r="I307" s="14"/>
      <c r="J307" s="14"/>
      <c r="K307" s="14"/>
      <c r="M307" s="554"/>
    </row>
    <row r="308" spans="1:13" customFormat="1" ht="17.45" customHeight="1">
      <c r="A308" s="88"/>
      <c r="B308" s="14"/>
      <c r="C308" s="14"/>
      <c r="D308" s="14"/>
      <c r="E308" s="14"/>
      <c r="F308" s="14"/>
      <c r="G308" s="14"/>
      <c r="H308" s="14"/>
      <c r="I308" s="14"/>
      <c r="J308" s="14"/>
      <c r="K308" s="14"/>
      <c r="M308" s="554"/>
    </row>
    <row r="309" spans="1:13" customFormat="1" ht="17.45" customHeight="1">
      <c r="A309" s="88"/>
      <c r="B309" s="59" t="s">
        <v>220</v>
      </c>
      <c r="C309" s="58"/>
      <c r="D309" s="58"/>
      <c r="E309" s="58"/>
      <c r="F309" s="58"/>
      <c r="G309" s="58"/>
      <c r="H309" s="58"/>
      <c r="I309" s="58"/>
      <c r="J309" s="58"/>
      <c r="K309" s="58"/>
      <c r="M309" s="554"/>
    </row>
    <row r="310" spans="1:13" customFormat="1" ht="17.45" customHeight="1">
      <c r="A310" s="88"/>
      <c r="B310" s="61"/>
      <c r="C310" s="60"/>
      <c r="D310" s="60"/>
      <c r="E310" s="60"/>
      <c r="F310" s="60"/>
      <c r="G310" s="60"/>
      <c r="H310" s="60"/>
      <c r="I310" s="60"/>
      <c r="J310" s="60"/>
      <c r="K310" s="62"/>
      <c r="M310" s="554"/>
    </row>
    <row r="311" spans="1:13" customFormat="1" ht="17.45" customHeight="1">
      <c r="A311" s="88"/>
      <c r="B311" s="689" t="s">
        <v>221</v>
      </c>
      <c r="C311" s="690"/>
      <c r="D311" s="690"/>
      <c r="E311" s="690"/>
      <c r="F311" s="690"/>
      <c r="G311" s="135">
        <v>5</v>
      </c>
      <c r="H311" s="520">
        <v>5</v>
      </c>
      <c r="I311" s="134" t="str">
        <f ca="1">M311</f>
        <v>Format ändern und F9 drücken</v>
      </c>
      <c r="J311" s="69"/>
      <c r="K311" s="70"/>
      <c r="M311" s="556" t="str">
        <f ca="1">IF(CELL("format",$H$311)=CELL("format",$G$311),"Richtig","Format ändern und F9 drücken")</f>
        <v>Format ändern und F9 drücken</v>
      </c>
    </row>
    <row r="312" spans="1:13" customFormat="1" ht="17.45" customHeight="1">
      <c r="A312" s="88"/>
      <c r="B312" s="689"/>
      <c r="C312" s="690"/>
      <c r="D312" s="690"/>
      <c r="E312" s="690"/>
      <c r="F312" s="690"/>
      <c r="G312" s="136">
        <v>1500</v>
      </c>
      <c r="H312" s="521">
        <v>1500</v>
      </c>
      <c r="I312" s="134" t="str">
        <f ca="1">M312</f>
        <v>Format ändern und F9 drücken</v>
      </c>
      <c r="J312" s="69"/>
      <c r="K312" s="70"/>
      <c r="M312" s="556" t="str">
        <f ca="1">IF(CELL("format",$H$312)=CELL("format",$G$312),"Richtig","Format ändern und F9 drücken")</f>
        <v>Format ändern und F9 drücken</v>
      </c>
    </row>
    <row r="313" spans="1:13" customFormat="1" ht="17.45" customHeight="1">
      <c r="A313" s="88"/>
      <c r="B313" s="689"/>
      <c r="C313" s="690"/>
      <c r="D313" s="690"/>
      <c r="E313" s="690"/>
      <c r="F313" s="690"/>
      <c r="G313" s="137">
        <v>23.56</v>
      </c>
      <c r="H313" s="521">
        <v>23.56</v>
      </c>
      <c r="I313" s="134" t="str">
        <f ca="1">M313</f>
        <v>Format ändern und F9 drücken</v>
      </c>
      <c r="J313" s="69"/>
      <c r="K313" s="70"/>
      <c r="M313" s="556" t="str">
        <f ca="1">IF(CELL("format",$H$313)=CELL("format",$G$313),"Richtig","Format ändern und F9 drücken")</f>
        <v>Format ändern und F9 drücken</v>
      </c>
    </row>
    <row r="314" spans="1:13" customFormat="1" ht="17.45" customHeight="1">
      <c r="A314" s="88"/>
      <c r="B314" s="689"/>
      <c r="C314" s="690"/>
      <c r="D314" s="690"/>
      <c r="E314" s="690"/>
      <c r="F314" s="690"/>
      <c r="G314" s="138">
        <v>0.1</v>
      </c>
      <c r="H314" s="522">
        <v>0.1</v>
      </c>
      <c r="I314" s="134" t="str">
        <f ca="1">M314</f>
        <v>Format ändern und F9 drücken</v>
      </c>
      <c r="J314" s="69"/>
      <c r="K314" s="70"/>
      <c r="M314" s="556" t="str">
        <f ca="1">IF(CELL("format",$H$314)=CELL("format",$G$314),"Richtig","Format ändern und F9 drücken")</f>
        <v>Format ändern und F9 drücken</v>
      </c>
    </row>
    <row r="315" spans="1:13" customFormat="1" ht="17.45" customHeight="1">
      <c r="A315" s="88"/>
      <c r="B315" s="689"/>
      <c r="C315" s="690"/>
      <c r="D315" s="690"/>
      <c r="E315" s="690"/>
      <c r="F315" s="690"/>
      <c r="G315" s="79"/>
      <c r="H315" s="79"/>
      <c r="I315" s="79"/>
      <c r="J315" s="69"/>
      <c r="K315" s="70"/>
      <c r="M315" s="554"/>
    </row>
    <row r="316" spans="1:13" customFormat="1" ht="17.45" customHeight="1">
      <c r="A316" s="88"/>
      <c r="B316" s="721" t="s">
        <v>222</v>
      </c>
      <c r="C316" s="722"/>
      <c r="D316" s="722"/>
      <c r="E316" s="722"/>
      <c r="F316" s="722"/>
      <c r="G316" s="722"/>
      <c r="H316" s="722"/>
      <c r="I316" s="722"/>
      <c r="J316" s="722"/>
      <c r="K316" s="723"/>
      <c r="M316" s="554"/>
    </row>
    <row r="317" spans="1:13" customFormat="1" ht="17.45" customHeight="1">
      <c r="A317" s="88"/>
      <c r="B317" s="724"/>
      <c r="C317" s="725"/>
      <c r="D317" s="725"/>
      <c r="E317" s="725"/>
      <c r="F317" s="725"/>
      <c r="G317" s="725"/>
      <c r="H317" s="725"/>
      <c r="I317" s="725"/>
      <c r="J317" s="725"/>
      <c r="K317" s="726"/>
      <c r="M317" s="554"/>
    </row>
    <row r="318" spans="1:13" customFormat="1" ht="17.45" customHeight="1">
      <c r="A318" s="88"/>
      <c r="B318" s="14"/>
      <c r="C318" s="14"/>
      <c r="D318" s="14"/>
      <c r="E318" s="14"/>
      <c r="F318" s="14"/>
      <c r="G318" s="14"/>
      <c r="H318" s="14"/>
      <c r="I318" s="14"/>
      <c r="J318" s="14"/>
      <c r="K318" s="14"/>
      <c r="M318" s="554"/>
    </row>
    <row r="319" spans="1:13" customFormat="1" ht="17.45" customHeight="1">
      <c r="A319" s="88"/>
      <c r="B319" s="14"/>
      <c r="C319" s="14"/>
      <c r="D319" s="14"/>
      <c r="E319" s="14"/>
      <c r="F319" s="14"/>
      <c r="G319" s="14"/>
      <c r="H319" s="14"/>
      <c r="I319" s="14"/>
      <c r="J319" s="14"/>
      <c r="K319" s="14"/>
      <c r="M319" s="554"/>
    </row>
    <row r="320" spans="1:13" customFormat="1" ht="17.45" customHeight="1">
      <c r="A320" s="88"/>
      <c r="B320" s="653" t="s">
        <v>223</v>
      </c>
      <c r="C320" s="653"/>
      <c r="D320" s="653"/>
      <c r="E320" s="653"/>
      <c r="F320" s="653"/>
      <c r="G320" s="653"/>
      <c r="H320" s="653"/>
      <c r="I320" s="653"/>
      <c r="J320" s="653"/>
      <c r="K320" s="653"/>
      <c r="M320" s="554"/>
    </row>
    <row r="321" spans="1:13" customFormat="1" ht="17.45" customHeight="1">
      <c r="A321" s="88"/>
      <c r="B321" s="653"/>
      <c r="C321" s="653"/>
      <c r="D321" s="653"/>
      <c r="E321" s="653"/>
      <c r="F321" s="653"/>
      <c r="G321" s="653"/>
      <c r="H321" s="653"/>
      <c r="I321" s="653"/>
      <c r="J321" s="653"/>
      <c r="K321" s="653"/>
      <c r="M321" s="554"/>
    </row>
    <row r="322" spans="1:13" customFormat="1" ht="17.45" customHeight="1">
      <c r="A322" s="88"/>
      <c r="B322" s="653" t="s">
        <v>224</v>
      </c>
      <c r="C322" s="653"/>
      <c r="D322" s="653"/>
      <c r="E322" s="653"/>
      <c r="F322" s="653"/>
      <c r="G322" s="653"/>
      <c r="H322" s="653"/>
      <c r="I322" s="653"/>
      <c r="J322" s="653"/>
      <c r="K322" s="653"/>
      <c r="M322" s="554"/>
    </row>
    <row r="323" spans="1:13" customFormat="1" ht="17.45" customHeight="1">
      <c r="A323" s="88"/>
      <c r="B323" s="653"/>
      <c r="C323" s="653"/>
      <c r="D323" s="653"/>
      <c r="E323" s="653"/>
      <c r="F323" s="653"/>
      <c r="G323" s="653"/>
      <c r="H323" s="653"/>
      <c r="I323" s="653"/>
      <c r="J323" s="653"/>
      <c r="K323" s="653"/>
      <c r="M323" s="554"/>
    </row>
    <row r="324" spans="1:13" customFormat="1" ht="17.45" customHeight="1">
      <c r="A324" s="88"/>
      <c r="B324" s="653"/>
      <c r="C324" s="653"/>
      <c r="D324" s="653"/>
      <c r="E324" s="653"/>
      <c r="F324" s="653"/>
      <c r="G324" s="653"/>
      <c r="H324" s="653"/>
      <c r="I324" s="653"/>
      <c r="J324" s="653"/>
      <c r="K324" s="653"/>
      <c r="M324" s="554"/>
    </row>
    <row r="325" spans="1:13" customFormat="1" ht="17.45" customHeight="1">
      <c r="A325" s="88"/>
      <c r="B325" s="14"/>
      <c r="C325" s="14"/>
      <c r="D325" s="14"/>
      <c r="E325" s="14"/>
      <c r="F325" s="14"/>
      <c r="G325" s="14"/>
      <c r="H325" s="14"/>
      <c r="I325" s="14"/>
      <c r="J325" s="14"/>
      <c r="K325" s="14"/>
      <c r="M325" s="554"/>
    </row>
    <row r="326" spans="1:13" customFormat="1" ht="17.45" customHeight="1">
      <c r="A326" s="88"/>
      <c r="B326" s="14"/>
      <c r="C326" s="14"/>
      <c r="D326" s="14"/>
      <c r="E326" s="14"/>
      <c r="F326" s="14"/>
      <c r="G326" s="14"/>
      <c r="H326" s="14"/>
      <c r="I326" s="14"/>
      <c r="J326" s="14"/>
      <c r="K326" s="14"/>
      <c r="M326" s="554"/>
    </row>
    <row r="327" spans="1:13" customFormat="1" ht="17.45" customHeight="1">
      <c r="A327" s="88"/>
      <c r="B327" s="14"/>
      <c r="C327" s="14"/>
      <c r="D327" s="14"/>
      <c r="E327" s="14"/>
      <c r="F327" s="14"/>
      <c r="G327" s="14"/>
      <c r="H327" s="14"/>
      <c r="I327" s="14"/>
      <c r="J327" s="14"/>
      <c r="K327" s="14"/>
      <c r="M327" s="554"/>
    </row>
    <row r="328" spans="1:13" customFormat="1" ht="17.45" customHeight="1">
      <c r="A328" s="88"/>
      <c r="B328" s="14"/>
      <c r="C328" s="14"/>
      <c r="D328" s="14"/>
      <c r="E328" s="14"/>
      <c r="F328" s="14"/>
      <c r="G328" s="14"/>
      <c r="H328" s="14"/>
      <c r="I328" s="14"/>
      <c r="J328" s="14"/>
      <c r="K328" s="14"/>
      <c r="M328" s="554"/>
    </row>
    <row r="329" spans="1:13" customFormat="1" ht="17.45" customHeight="1">
      <c r="A329" s="88"/>
      <c r="B329" s="14"/>
      <c r="C329" s="14"/>
      <c r="D329" s="14"/>
      <c r="E329" s="14"/>
      <c r="F329" s="14"/>
      <c r="G329" s="14"/>
      <c r="H329" s="14"/>
      <c r="I329" s="14"/>
      <c r="J329" s="14"/>
      <c r="K329" s="14"/>
      <c r="M329" s="554"/>
    </row>
    <row r="330" spans="1:13" customFormat="1" ht="17.45" customHeight="1">
      <c r="A330" s="88"/>
      <c r="B330" s="14"/>
      <c r="C330" s="14"/>
      <c r="D330" s="14"/>
      <c r="E330" s="14"/>
      <c r="F330" s="14"/>
      <c r="G330" s="14"/>
      <c r="H330" s="14"/>
      <c r="I330" s="14"/>
      <c r="J330" s="14"/>
      <c r="K330" s="14"/>
      <c r="M330" s="554"/>
    </row>
    <row r="331" spans="1:13" customFormat="1" ht="17.45" customHeight="1">
      <c r="A331" s="88"/>
      <c r="B331" s="14"/>
      <c r="C331" s="14"/>
      <c r="D331" s="14"/>
      <c r="E331" s="14"/>
      <c r="F331" s="14"/>
      <c r="G331" s="14"/>
      <c r="H331" s="14"/>
      <c r="I331" s="14"/>
      <c r="J331" s="14"/>
      <c r="K331" s="14"/>
      <c r="M331" s="554"/>
    </row>
    <row r="332" spans="1:13" customFormat="1" ht="17.45" customHeight="1">
      <c r="A332" s="88"/>
      <c r="B332" s="14"/>
      <c r="C332" s="14"/>
      <c r="D332" s="14"/>
      <c r="E332" s="14"/>
      <c r="F332" s="14"/>
      <c r="G332" s="14"/>
      <c r="H332" s="14"/>
      <c r="I332" s="14"/>
      <c r="J332" s="14"/>
      <c r="K332" s="14"/>
      <c r="M332" s="554"/>
    </row>
    <row r="333" spans="1:13" customFormat="1" ht="17.45" customHeight="1">
      <c r="A333" s="88"/>
      <c r="B333" s="653" t="s">
        <v>225</v>
      </c>
      <c r="C333" s="653"/>
      <c r="D333" s="653"/>
      <c r="E333" s="653"/>
      <c r="F333" s="653"/>
      <c r="G333" s="653"/>
      <c r="H333" s="653"/>
      <c r="I333" s="653"/>
      <c r="J333" s="653"/>
      <c r="K333" s="653"/>
      <c r="M333" s="554"/>
    </row>
    <row r="334" spans="1:13" customFormat="1" ht="17.45" customHeight="1">
      <c r="A334" s="88"/>
      <c r="B334" s="653"/>
      <c r="C334" s="653"/>
      <c r="D334" s="653"/>
      <c r="E334" s="653"/>
      <c r="F334" s="653"/>
      <c r="G334" s="653"/>
      <c r="H334" s="653"/>
      <c r="I334" s="653"/>
      <c r="J334" s="653"/>
      <c r="K334" s="653"/>
      <c r="M334" s="554"/>
    </row>
    <row r="335" spans="1:13" customFormat="1" ht="17.45" customHeight="1">
      <c r="A335" s="88"/>
      <c r="B335" s="653"/>
      <c r="C335" s="653"/>
      <c r="D335" s="653"/>
      <c r="E335" s="653"/>
      <c r="F335" s="653"/>
      <c r="G335" s="653"/>
      <c r="H335" s="653"/>
      <c r="I335" s="653"/>
      <c r="J335" s="653"/>
      <c r="K335" s="653"/>
      <c r="M335" s="554"/>
    </row>
    <row r="336" spans="1:13" customFormat="1" ht="17.45" customHeight="1">
      <c r="A336" s="88"/>
      <c r="B336" s="98"/>
      <c r="C336" s="98"/>
      <c r="D336" s="98"/>
      <c r="E336" s="98"/>
      <c r="F336" s="98"/>
      <c r="G336" s="98"/>
      <c r="H336" s="98"/>
      <c r="I336" s="98"/>
      <c r="J336" s="98"/>
      <c r="K336" s="98"/>
      <c r="M336" s="554"/>
    </row>
    <row r="337" spans="1:13" customFormat="1" ht="17.45" customHeight="1">
      <c r="A337" s="88"/>
      <c r="B337" s="98"/>
      <c r="C337" s="98"/>
      <c r="D337" s="98"/>
      <c r="E337" s="98"/>
      <c r="F337" s="98"/>
      <c r="G337" s="98"/>
      <c r="H337" s="98"/>
      <c r="I337" s="98"/>
      <c r="J337" s="98"/>
      <c r="K337" s="98"/>
      <c r="M337" s="554"/>
    </row>
    <row r="338" spans="1:13" customFormat="1" ht="17.45" customHeight="1">
      <c r="A338" s="88"/>
      <c r="B338" s="653" t="s">
        <v>226</v>
      </c>
      <c r="C338" s="653"/>
      <c r="D338" s="653"/>
      <c r="E338" s="653"/>
      <c r="F338" s="653"/>
      <c r="G338" s="653"/>
      <c r="H338" s="653"/>
      <c r="I338" s="653"/>
      <c r="J338" s="653"/>
      <c r="K338" s="653"/>
      <c r="M338" s="554"/>
    </row>
    <row r="339" spans="1:13" customFormat="1" ht="17.45" customHeight="1">
      <c r="A339" s="88"/>
      <c r="B339" s="653"/>
      <c r="C339" s="653"/>
      <c r="D339" s="653"/>
      <c r="E339" s="653"/>
      <c r="F339" s="653"/>
      <c r="G339" s="653"/>
      <c r="H339" s="653"/>
      <c r="I339" s="653"/>
      <c r="J339" s="653"/>
      <c r="K339" s="653"/>
      <c r="M339" s="554"/>
    </row>
    <row r="340" spans="1:13" customFormat="1" ht="17.45" customHeight="1">
      <c r="A340" s="88"/>
      <c r="C340" s="14"/>
      <c r="D340" s="14"/>
      <c r="E340" s="14"/>
      <c r="F340" s="14"/>
      <c r="G340" s="14"/>
      <c r="H340" s="14"/>
      <c r="I340" s="14"/>
      <c r="J340" s="14"/>
      <c r="K340" s="14"/>
      <c r="M340" s="554"/>
    </row>
    <row r="341" spans="1:13" customFormat="1" ht="17.45" customHeight="1">
      <c r="A341" s="88"/>
      <c r="B341" s="14"/>
      <c r="C341" s="14"/>
      <c r="D341" s="14"/>
      <c r="E341" s="14"/>
      <c r="F341" s="14"/>
      <c r="G341" s="14"/>
      <c r="H341" s="14"/>
      <c r="I341" s="14"/>
      <c r="J341" s="14"/>
      <c r="K341" s="14"/>
      <c r="M341" s="554"/>
    </row>
    <row r="342" spans="1:13" customFormat="1" ht="17.45" customHeight="1">
      <c r="A342" s="88"/>
      <c r="B342" s="14"/>
      <c r="C342" s="14"/>
      <c r="D342" s="14"/>
      <c r="E342" s="14"/>
      <c r="F342" s="14"/>
      <c r="G342" s="14"/>
      <c r="H342" s="14"/>
      <c r="I342" s="14"/>
      <c r="J342" s="14"/>
      <c r="K342" s="14"/>
      <c r="M342" s="554"/>
    </row>
    <row r="343" spans="1:13" customFormat="1" ht="17.45" customHeight="1">
      <c r="A343" s="88"/>
      <c r="B343" s="14"/>
      <c r="C343" s="14"/>
      <c r="D343" s="14"/>
      <c r="E343" s="14"/>
      <c r="F343" s="14"/>
      <c r="G343" s="14"/>
      <c r="H343" s="14"/>
      <c r="I343" s="14"/>
      <c r="J343" s="14"/>
      <c r="K343" s="14"/>
      <c r="M343" s="554"/>
    </row>
    <row r="344" spans="1:13" customFormat="1" ht="17.45" customHeight="1">
      <c r="A344" s="88"/>
      <c r="B344" s="14"/>
      <c r="C344" s="14"/>
      <c r="D344" s="14"/>
      <c r="E344" s="14"/>
      <c r="F344" s="14"/>
      <c r="G344" s="14"/>
      <c r="H344" s="14"/>
      <c r="I344" s="14"/>
      <c r="J344" s="14"/>
      <c r="K344" s="14"/>
      <c r="M344" s="554"/>
    </row>
    <row r="345" spans="1:13" customFormat="1" ht="17.45" customHeight="1">
      <c r="A345" s="88"/>
      <c r="B345" s="653" t="s">
        <v>227</v>
      </c>
      <c r="C345" s="653"/>
      <c r="D345" s="653"/>
      <c r="E345" s="653"/>
      <c r="F345" s="653"/>
      <c r="G345" s="653"/>
      <c r="H345" s="653"/>
      <c r="I345" s="653"/>
      <c r="J345" s="653"/>
      <c r="K345" s="653"/>
      <c r="M345" s="554"/>
    </row>
    <row r="346" spans="1:13" customFormat="1" ht="17.45" customHeight="1">
      <c r="A346" s="88"/>
      <c r="B346" s="653"/>
      <c r="C346" s="653"/>
      <c r="D346" s="653"/>
      <c r="E346" s="653"/>
      <c r="F346" s="653"/>
      <c r="G346" s="653"/>
      <c r="H346" s="653"/>
      <c r="I346" s="653"/>
      <c r="J346" s="653"/>
      <c r="K346" s="653"/>
      <c r="M346" s="554"/>
    </row>
    <row r="347" spans="1:13" customFormat="1" ht="17.45" customHeight="1">
      <c r="A347" s="88"/>
      <c r="B347" s="14"/>
      <c r="C347" s="14"/>
      <c r="D347" s="14"/>
      <c r="E347" s="14"/>
      <c r="F347" s="14"/>
      <c r="G347" s="14"/>
      <c r="H347" s="14"/>
      <c r="I347" s="14"/>
      <c r="J347" s="14"/>
      <c r="K347" s="14"/>
      <c r="M347" s="554"/>
    </row>
    <row r="348" spans="1:13" customFormat="1" ht="17.45" customHeight="1">
      <c r="A348" s="88"/>
      <c r="B348" s="14"/>
      <c r="C348" s="14"/>
      <c r="D348" s="14"/>
      <c r="E348" s="14"/>
      <c r="F348" s="14"/>
      <c r="G348" s="14"/>
      <c r="H348" s="14"/>
      <c r="I348" s="14"/>
      <c r="J348" s="14"/>
      <c r="K348" s="14"/>
      <c r="M348" s="554"/>
    </row>
    <row r="349" spans="1:13" customFormat="1" ht="17.45" customHeight="1">
      <c r="A349" s="88"/>
      <c r="B349" s="14"/>
      <c r="C349" s="14"/>
      <c r="D349" s="14"/>
      <c r="E349" s="14"/>
      <c r="F349" s="14"/>
      <c r="G349" s="14"/>
      <c r="H349" s="14"/>
      <c r="I349" s="14"/>
      <c r="J349" s="14"/>
      <c r="K349" s="14"/>
      <c r="M349" s="554"/>
    </row>
    <row r="350" spans="1:13" customFormat="1" ht="17.45" customHeight="1">
      <c r="A350" s="88"/>
      <c r="B350" s="14"/>
      <c r="C350" s="14"/>
      <c r="D350" s="14"/>
      <c r="E350" s="14"/>
      <c r="F350" s="14"/>
      <c r="G350" s="14"/>
      <c r="H350" s="14"/>
      <c r="I350" s="14"/>
      <c r="J350" s="14"/>
      <c r="K350" s="14"/>
      <c r="M350" s="554"/>
    </row>
    <row r="351" spans="1:13" customFormat="1" ht="17.45" customHeight="1">
      <c r="A351" s="88"/>
      <c r="B351" s="14"/>
      <c r="C351" s="14"/>
      <c r="D351" s="14"/>
      <c r="E351" s="14"/>
      <c r="F351" s="14"/>
      <c r="G351" s="14"/>
      <c r="H351" s="14"/>
      <c r="I351" s="14"/>
      <c r="J351" s="14"/>
      <c r="K351" s="14"/>
      <c r="M351" s="554"/>
    </row>
    <row r="352" spans="1:13" customFormat="1" ht="17.45" customHeight="1">
      <c r="A352" s="88"/>
      <c r="B352" s="14"/>
      <c r="C352" s="14"/>
      <c r="D352" s="14"/>
      <c r="E352" s="14"/>
      <c r="F352" s="14"/>
      <c r="G352" s="14"/>
      <c r="H352" s="14"/>
      <c r="I352" s="14"/>
      <c r="J352" s="14"/>
      <c r="K352" s="14"/>
      <c r="M352" s="554"/>
    </row>
    <row r="353" spans="1:13" customFormat="1" ht="17.45" customHeight="1">
      <c r="A353" s="88"/>
      <c r="B353" s="14"/>
      <c r="C353" s="14"/>
      <c r="D353" s="14"/>
      <c r="E353" s="14"/>
      <c r="F353" s="14"/>
      <c r="G353" s="14"/>
      <c r="H353" s="14"/>
      <c r="I353" s="14"/>
      <c r="J353" s="14"/>
      <c r="K353" s="14"/>
      <c r="M353" s="554"/>
    </row>
    <row r="354" spans="1:13" customFormat="1" ht="17.45" customHeight="1">
      <c r="A354" s="88"/>
      <c r="B354" s="97" t="s">
        <v>228</v>
      </c>
      <c r="C354" s="14"/>
      <c r="D354" s="14"/>
      <c r="E354" s="14"/>
      <c r="F354" s="14"/>
      <c r="G354" s="14"/>
      <c r="H354" s="14"/>
      <c r="I354" s="14"/>
      <c r="J354" s="14"/>
      <c r="K354" s="14"/>
      <c r="M354" s="554"/>
    </row>
    <row r="355" spans="1:13" customFormat="1" ht="17.45" customHeight="1">
      <c r="A355" s="88"/>
      <c r="B355" s="97" t="s">
        <v>229</v>
      </c>
      <c r="C355" s="14"/>
      <c r="D355" s="14"/>
      <c r="E355" s="14"/>
      <c r="F355" s="14"/>
      <c r="G355" s="14"/>
      <c r="H355" s="14"/>
      <c r="I355" s="14"/>
      <c r="J355" s="14"/>
      <c r="K355" s="14"/>
      <c r="M355" s="554"/>
    </row>
    <row r="356" spans="1:13" customFormat="1" ht="17.45" customHeight="1">
      <c r="A356" s="88"/>
      <c r="B356" s="98"/>
      <c r="C356" s="98"/>
      <c r="D356" s="98"/>
      <c r="E356" s="98"/>
      <c r="F356" s="98"/>
      <c r="G356" s="98"/>
      <c r="H356" s="98"/>
      <c r="I356" s="98"/>
      <c r="J356" s="98"/>
      <c r="K356" s="98"/>
      <c r="M356" s="554"/>
    </row>
    <row r="357" spans="1:13" customFormat="1" ht="17.45" customHeight="1">
      <c r="A357" s="88"/>
      <c r="C357" s="47"/>
      <c r="D357" s="47"/>
      <c r="E357" s="47"/>
      <c r="F357" s="47"/>
      <c r="G357" s="47"/>
      <c r="H357" s="47"/>
      <c r="I357" s="47"/>
      <c r="J357" s="47"/>
      <c r="K357" s="47"/>
      <c r="M357" s="554"/>
    </row>
    <row r="358" spans="1:13" customFormat="1" ht="17.45" customHeight="1">
      <c r="A358" s="88"/>
      <c r="B358" s="59" t="s">
        <v>230</v>
      </c>
      <c r="C358" s="58"/>
      <c r="D358" s="58"/>
      <c r="E358" s="58"/>
      <c r="F358" s="58"/>
      <c r="G358" s="58"/>
      <c r="H358" s="58"/>
      <c r="I358" s="58"/>
      <c r="J358" s="58"/>
      <c r="K358" s="58"/>
      <c r="M358" s="554"/>
    </row>
    <row r="359" spans="1:13" customFormat="1" ht="17.45" customHeight="1">
      <c r="A359" s="88"/>
      <c r="B359" s="61"/>
      <c r="C359" s="60"/>
      <c r="D359" s="60"/>
      <c r="E359" s="60"/>
      <c r="F359" s="60"/>
      <c r="G359" s="60"/>
      <c r="H359" s="60"/>
      <c r="I359" s="60"/>
      <c r="J359" s="60"/>
      <c r="K359" s="62"/>
      <c r="M359" s="554"/>
    </row>
    <row r="360" spans="1:13" customFormat="1" ht="17.45" customHeight="1">
      <c r="A360" s="88"/>
      <c r="B360" s="115" t="s">
        <v>231</v>
      </c>
      <c r="C360" s="116"/>
      <c r="D360" s="116"/>
      <c r="E360" s="116"/>
      <c r="F360" s="116"/>
      <c r="G360" s="69"/>
      <c r="H360" s="517"/>
      <c r="I360" s="517"/>
      <c r="J360" s="517"/>
      <c r="K360" s="70"/>
      <c r="M360" s="554"/>
    </row>
    <row r="361" spans="1:13" customFormat="1" ht="17.45" customHeight="1">
      <c r="A361" s="88"/>
      <c r="B361" s="689" t="s">
        <v>232</v>
      </c>
      <c r="C361" s="690"/>
      <c r="D361" s="690"/>
      <c r="E361" s="690"/>
      <c r="F361" s="690"/>
      <c r="G361" s="69"/>
      <c r="H361" s="518" t="s">
        <v>233</v>
      </c>
      <c r="I361" s="519">
        <v>1</v>
      </c>
      <c r="J361" s="519"/>
      <c r="K361" s="70"/>
      <c r="M361" s="554"/>
    </row>
    <row r="362" spans="1:13" customFormat="1" ht="17.45" customHeight="1">
      <c r="A362" s="88"/>
      <c r="B362" s="689"/>
      <c r="C362" s="690"/>
      <c r="D362" s="690"/>
      <c r="E362" s="690"/>
      <c r="F362" s="690"/>
      <c r="G362" s="69"/>
      <c r="H362" s="519"/>
      <c r="I362" s="519"/>
      <c r="J362" s="519"/>
      <c r="K362" s="70"/>
      <c r="M362" s="554"/>
    </row>
    <row r="363" spans="1:13" customFormat="1" ht="17.45" customHeight="1">
      <c r="A363" s="88"/>
      <c r="B363" s="63" t="s">
        <v>234</v>
      </c>
      <c r="C363" s="69"/>
      <c r="D363" s="75"/>
      <c r="E363" s="65"/>
      <c r="F363" s="69"/>
      <c r="G363" s="69"/>
      <c r="H363" s="69"/>
      <c r="I363" s="69"/>
      <c r="J363" s="69"/>
      <c r="K363" s="70"/>
      <c r="M363" s="554"/>
    </row>
    <row r="364" spans="1:13" customFormat="1" ht="17.45" customHeight="1">
      <c r="A364" s="88"/>
      <c r="B364" s="71"/>
      <c r="C364" s="72"/>
      <c r="D364" s="72"/>
      <c r="E364" s="73"/>
      <c r="F364" s="72"/>
      <c r="G364" s="72"/>
      <c r="H364" s="72"/>
      <c r="I364" s="72"/>
      <c r="J364" s="72"/>
      <c r="K364" s="74"/>
      <c r="M364" s="554"/>
    </row>
    <row r="365" spans="1:13" customFormat="1" ht="17.45" customHeight="1">
      <c r="A365" s="88"/>
      <c r="M365" s="554"/>
    </row>
    <row r="366" spans="1:13" customFormat="1" ht="17.45" customHeight="1">
      <c r="A366" s="88"/>
      <c r="M366" s="554"/>
    </row>
    <row r="367" spans="1:13" customFormat="1" ht="19.149999999999999" customHeight="1">
      <c r="A367" s="88"/>
      <c r="B367" s="28" t="str">
        <f>"Thema "&amp;B10</f>
        <v>Thema 2.3</v>
      </c>
      <c r="C367" s="10"/>
      <c r="D367" s="10"/>
      <c r="E367" s="10"/>
      <c r="F367" s="10"/>
      <c r="G367" s="10"/>
      <c r="H367" s="10"/>
      <c r="I367" s="10"/>
      <c r="M367" s="554"/>
    </row>
    <row r="368" spans="1:13" customFormat="1" ht="17.45" customHeight="1">
      <c r="A368" s="88"/>
      <c r="M368" s="554"/>
    </row>
    <row r="369" spans="1:13" customFormat="1" ht="17.45" customHeight="1">
      <c r="A369" s="88"/>
      <c r="M369" s="554"/>
    </row>
    <row r="370" spans="1:13" customFormat="1" ht="25.5" customHeight="1">
      <c r="A370" s="89" t="str">
        <f>B11</f>
        <v>2.4</v>
      </c>
      <c r="B370" s="675" t="s">
        <v>235</v>
      </c>
      <c r="C370" s="675"/>
      <c r="D370" s="675"/>
      <c r="E370" s="675"/>
      <c r="F370" s="675"/>
      <c r="G370" s="675"/>
      <c r="H370" s="675"/>
      <c r="I370" s="675"/>
      <c r="J370" s="675"/>
      <c r="K370" s="35">
        <f>H11</f>
        <v>0</v>
      </c>
      <c r="L370" s="7" t="s">
        <v>62</v>
      </c>
      <c r="M370" s="554"/>
    </row>
    <row r="371" spans="1:13" customFormat="1" ht="17.45" customHeight="1">
      <c r="A371" s="88"/>
      <c r="M371" s="554"/>
    </row>
    <row r="372" spans="1:13" customFormat="1" ht="17.45" customHeight="1">
      <c r="A372" s="88"/>
      <c r="B372" t="s">
        <v>236</v>
      </c>
      <c r="M372" s="554"/>
    </row>
    <row r="373" spans="1:13" customFormat="1" ht="17.45" customHeight="1">
      <c r="A373" s="88"/>
      <c r="M373" s="554"/>
    </row>
    <row r="374" spans="1:13" customFormat="1" ht="17.45" customHeight="1">
      <c r="A374" s="88"/>
      <c r="B374" t="s">
        <v>237</v>
      </c>
      <c r="M374" s="554"/>
    </row>
    <row r="375" spans="1:13" customFormat="1" ht="17.45" customHeight="1">
      <c r="A375" s="88"/>
      <c r="B375" s="30" t="s">
        <v>238</v>
      </c>
      <c r="C375" s="30"/>
      <c r="D375" s="30"/>
      <c r="E375" s="30"/>
      <c r="F375" s="30"/>
      <c r="G375" s="30"/>
      <c r="H375" s="30"/>
      <c r="I375" s="30"/>
      <c r="J375" s="30"/>
      <c r="K375" s="30"/>
      <c r="M375" s="554"/>
    </row>
    <row r="376" spans="1:13" customFormat="1" ht="17.45" customHeight="1">
      <c r="A376" s="88"/>
      <c r="B376" s="30" t="s">
        <v>239</v>
      </c>
      <c r="C376" s="118" t="s">
        <v>240</v>
      </c>
      <c r="D376" s="30"/>
      <c r="E376" s="30"/>
      <c r="F376" s="30"/>
      <c r="G376" s="30"/>
      <c r="H376" s="30"/>
      <c r="I376" s="30"/>
      <c r="J376" s="30"/>
      <c r="K376" s="30"/>
      <c r="M376" s="554"/>
    </row>
    <row r="377" spans="1:13" customFormat="1" ht="17.45" customHeight="1">
      <c r="A377" s="88"/>
      <c r="B377" s="30" t="s">
        <v>241</v>
      </c>
      <c r="C377" s="118" t="s">
        <v>242</v>
      </c>
      <c r="D377" s="30"/>
      <c r="E377" s="30"/>
      <c r="F377" s="30"/>
      <c r="G377" s="30"/>
      <c r="H377" s="30"/>
      <c r="I377" s="30"/>
      <c r="J377" s="30"/>
      <c r="K377" s="30"/>
      <c r="M377" s="554"/>
    </row>
    <row r="378" spans="1:13" customFormat="1" ht="17.45" customHeight="1">
      <c r="A378" s="88"/>
      <c r="B378" s="30" t="s">
        <v>243</v>
      </c>
      <c r="C378" t="s">
        <v>244</v>
      </c>
      <c r="M378" s="554"/>
    </row>
    <row r="379" spans="1:13" customFormat="1" ht="17.45" customHeight="1">
      <c r="A379" s="88"/>
      <c r="B379" s="30" t="s">
        <v>245</v>
      </c>
      <c r="C379" s="119" t="s">
        <v>246</v>
      </c>
      <c r="M379" s="554"/>
    </row>
    <row r="380" spans="1:13" customFormat="1" ht="17.45" customHeight="1">
      <c r="A380" s="88"/>
      <c r="B380" s="30" t="s">
        <v>247</v>
      </c>
      <c r="C380" t="s">
        <v>248</v>
      </c>
      <c r="M380" s="554"/>
    </row>
    <row r="381" spans="1:13" customFormat="1" ht="17.45" customHeight="1">
      <c r="A381" s="88"/>
      <c r="M381" s="554"/>
    </row>
    <row r="382" spans="1:13" customFormat="1" ht="17.45" customHeight="1">
      <c r="A382" s="88"/>
      <c r="B382" s="30" t="s">
        <v>249</v>
      </c>
      <c r="M382" s="554"/>
    </row>
    <row r="383" spans="1:13" customFormat="1" ht="17.45" customHeight="1">
      <c r="A383" s="88"/>
      <c r="M383" s="554"/>
    </row>
    <row r="384" spans="1:13" customFormat="1" ht="17.45" customHeight="1">
      <c r="A384" s="88"/>
      <c r="M384" s="554"/>
    </row>
    <row r="385" spans="1:13" customFormat="1" ht="17.45" customHeight="1">
      <c r="A385" s="88"/>
      <c r="M385" s="554"/>
    </row>
    <row r="386" spans="1:13" customFormat="1" ht="17.45" customHeight="1">
      <c r="A386" s="88"/>
      <c r="B386" t="s">
        <v>250</v>
      </c>
      <c r="M386" s="554"/>
    </row>
    <row r="387" spans="1:13" customFormat="1" ht="17.45" customHeight="1">
      <c r="A387" s="88"/>
      <c r="M387" s="554"/>
    </row>
    <row r="388" spans="1:13" customFormat="1" ht="17.45" customHeight="1">
      <c r="A388" s="88"/>
      <c r="M388" s="554"/>
    </row>
    <row r="389" spans="1:13" customFormat="1" ht="17.45" customHeight="1">
      <c r="A389" s="88"/>
      <c r="M389" s="554"/>
    </row>
    <row r="390" spans="1:13" customFormat="1" ht="17.45" customHeight="1">
      <c r="A390" s="88"/>
      <c r="M390" s="554"/>
    </row>
    <row r="391" spans="1:13" customFormat="1" ht="17.45" customHeight="1">
      <c r="A391" s="88"/>
      <c r="B391" t="s">
        <v>251</v>
      </c>
      <c r="M391" s="554"/>
    </row>
    <row r="392" spans="1:13" customFormat="1" ht="17.45" customHeight="1">
      <c r="A392" s="88"/>
      <c r="M392" s="554"/>
    </row>
    <row r="393" spans="1:13" customFormat="1" ht="17.45" customHeight="1">
      <c r="A393" s="88"/>
      <c r="B393" s="653" t="s">
        <v>252</v>
      </c>
      <c r="C393" s="653"/>
      <c r="D393" s="653"/>
      <c r="E393" s="653"/>
      <c r="F393" s="653"/>
      <c r="G393" s="653"/>
      <c r="H393" s="653"/>
      <c r="I393" s="653"/>
      <c r="J393" s="653"/>
      <c r="K393" s="653"/>
      <c r="M393" s="554"/>
    </row>
    <row r="394" spans="1:13" customFormat="1" ht="17.45" customHeight="1">
      <c r="A394" s="88"/>
      <c r="B394" s="653"/>
      <c r="C394" s="653"/>
      <c r="D394" s="653"/>
      <c r="E394" s="653"/>
      <c r="F394" s="653"/>
      <c r="G394" s="653"/>
      <c r="H394" s="653"/>
      <c r="I394" s="653"/>
      <c r="J394" s="653"/>
      <c r="K394" s="653"/>
      <c r="M394" s="554"/>
    </row>
    <row r="395" spans="1:13" customFormat="1" ht="17.45" customHeight="1">
      <c r="A395" s="88"/>
      <c r="B395" s="14"/>
      <c r="C395" s="14"/>
      <c r="D395" s="14"/>
      <c r="E395" s="14"/>
      <c r="F395" s="14"/>
      <c r="G395" s="14"/>
      <c r="H395" s="14"/>
      <c r="I395" s="14"/>
      <c r="J395" s="14"/>
      <c r="K395" s="14"/>
      <c r="M395" s="554"/>
    </row>
    <row r="396" spans="1:13" customFormat="1" ht="17.45" customHeight="1">
      <c r="A396" s="88"/>
      <c r="B396" s="14"/>
      <c r="C396" s="14"/>
      <c r="D396" s="14"/>
      <c r="E396" s="14"/>
      <c r="F396" s="14"/>
      <c r="G396" s="14"/>
      <c r="H396" s="14"/>
      <c r="I396" s="14"/>
      <c r="J396" s="14"/>
      <c r="K396" s="14"/>
      <c r="M396" s="554"/>
    </row>
    <row r="397" spans="1:13" customFormat="1" ht="17.45" customHeight="1">
      <c r="A397" s="88"/>
      <c r="B397" s="14"/>
      <c r="C397" s="14"/>
      <c r="D397" s="14"/>
      <c r="E397" s="14"/>
      <c r="F397" s="14"/>
      <c r="G397" s="14"/>
      <c r="H397" s="14"/>
      <c r="I397" s="14"/>
      <c r="J397" s="14"/>
      <c r="K397" s="14"/>
      <c r="M397" s="554"/>
    </row>
    <row r="398" spans="1:13" customFormat="1" ht="17.45" customHeight="1">
      <c r="A398" s="88"/>
      <c r="B398" s="14"/>
      <c r="C398" s="14"/>
      <c r="D398" s="14"/>
      <c r="E398" s="14"/>
      <c r="F398" s="14"/>
      <c r="G398" s="14"/>
      <c r="H398" s="14"/>
      <c r="I398" s="14"/>
      <c r="J398" s="14"/>
      <c r="K398" s="14"/>
      <c r="M398" s="554"/>
    </row>
    <row r="399" spans="1:13" customFormat="1" ht="17.45" customHeight="1">
      <c r="A399" s="88"/>
      <c r="M399" s="554"/>
    </row>
    <row r="400" spans="1:13" customFormat="1" ht="17.45" customHeight="1">
      <c r="A400" s="88"/>
      <c r="M400" s="554"/>
    </row>
    <row r="401" spans="1:13" customFormat="1" ht="17.45" customHeight="1">
      <c r="A401" s="88"/>
      <c r="M401" s="554"/>
    </row>
    <row r="402" spans="1:13" customFormat="1" ht="17.45" customHeight="1">
      <c r="A402" s="88"/>
      <c r="B402" s="59" t="s">
        <v>253</v>
      </c>
      <c r="C402" s="58"/>
      <c r="D402" s="58"/>
      <c r="E402" s="58"/>
      <c r="F402" s="58"/>
      <c r="G402" s="58"/>
      <c r="H402" s="58"/>
      <c r="I402" s="58"/>
      <c r="J402" s="58"/>
      <c r="K402" s="58"/>
      <c r="M402" s="554"/>
    </row>
    <row r="403" spans="1:13" customFormat="1" ht="17.45" customHeight="1">
      <c r="A403" s="88"/>
      <c r="B403" s="61"/>
      <c r="C403" s="60"/>
      <c r="D403" s="60"/>
      <c r="E403" s="60"/>
      <c r="F403" s="60"/>
      <c r="G403" s="60"/>
      <c r="H403" s="60"/>
      <c r="I403" s="60"/>
      <c r="J403" s="60"/>
      <c r="K403" s="62"/>
      <c r="M403" s="554"/>
    </row>
    <row r="404" spans="1:13" customFormat="1" ht="17.45" customHeight="1">
      <c r="A404" s="88"/>
      <c r="B404" s="63" t="s">
        <v>254</v>
      </c>
      <c r="C404" s="64"/>
      <c r="D404" s="65"/>
      <c r="E404" s="65"/>
      <c r="F404" s="66"/>
      <c r="G404" s="66"/>
      <c r="H404" s="66"/>
      <c r="I404" s="516"/>
      <c r="J404" s="66"/>
      <c r="K404" s="67"/>
      <c r="M404" s="554"/>
    </row>
    <row r="405" spans="1:13" customFormat="1" ht="17.45" customHeight="1">
      <c r="A405" s="88"/>
      <c r="B405" s="68"/>
      <c r="C405" s="120" t="s">
        <v>255</v>
      </c>
      <c r="D405" s="69"/>
      <c r="E405" s="69"/>
      <c r="F405" s="69"/>
      <c r="G405" s="69"/>
      <c r="H405" s="69"/>
      <c r="I405" s="712" t="str">
        <f>M405</f>
        <v>(wenn alles stimmt, wird die Zelle grün, ansonsten rot)</v>
      </c>
      <c r="J405" s="712"/>
      <c r="K405" s="713"/>
      <c r="M405" s="555" t="s">
        <v>256</v>
      </c>
    </row>
    <row r="406" spans="1:13" customFormat="1" ht="17.45" customHeight="1">
      <c r="A406" s="88"/>
      <c r="B406" s="63" t="s">
        <v>257</v>
      </c>
      <c r="C406" s="69"/>
      <c r="D406" s="69"/>
      <c r="E406" s="65"/>
      <c r="F406" s="69"/>
      <c r="G406" s="69"/>
      <c r="H406" s="69"/>
      <c r="I406" s="712"/>
      <c r="J406" s="712"/>
      <c r="K406" s="713"/>
      <c r="M406" s="555"/>
    </row>
    <row r="407" spans="1:13" customFormat="1" ht="17.45" customHeight="1">
      <c r="A407" s="88"/>
      <c r="B407" s="71"/>
      <c r="C407" s="72"/>
      <c r="D407" s="72"/>
      <c r="E407" s="73"/>
      <c r="F407" s="72"/>
      <c r="G407" s="72"/>
      <c r="H407" s="72"/>
      <c r="I407" s="72"/>
      <c r="J407" s="72"/>
      <c r="K407" s="74"/>
      <c r="M407" s="554"/>
    </row>
    <row r="408" spans="1:13" customFormat="1" ht="17.45" customHeight="1">
      <c r="A408" s="88"/>
      <c r="K408" s="43"/>
      <c r="M408" s="554"/>
    </row>
    <row r="409" spans="1:13" customFormat="1" ht="17.45" customHeight="1">
      <c r="A409" s="88"/>
      <c r="M409" s="554"/>
    </row>
    <row r="410" spans="1:13" customFormat="1" ht="19.149999999999999" customHeight="1">
      <c r="A410" s="88"/>
      <c r="B410" s="28" t="str">
        <f>"Thema "&amp;B11</f>
        <v>Thema 2.4</v>
      </c>
      <c r="C410" s="10"/>
      <c r="D410" s="10"/>
      <c r="E410" s="10"/>
      <c r="F410" s="10"/>
      <c r="G410" s="10"/>
      <c r="H410" s="10"/>
      <c r="I410" s="10"/>
      <c r="M410" s="554"/>
    </row>
    <row r="411" spans="1:13" customFormat="1" ht="17.45" customHeight="1">
      <c r="A411" s="88"/>
      <c r="M411" s="554"/>
    </row>
    <row r="412" spans="1:13" customFormat="1" ht="17.45" customHeight="1">
      <c r="A412" s="88"/>
      <c r="M412" s="554"/>
    </row>
    <row r="413" spans="1:13" customFormat="1" ht="25.5" customHeight="1">
      <c r="A413" s="89" t="str">
        <f>B12</f>
        <v>2.5</v>
      </c>
      <c r="B413" s="675" t="s">
        <v>258</v>
      </c>
      <c r="C413" s="675"/>
      <c r="D413" s="675"/>
      <c r="E413" s="675"/>
      <c r="F413" s="675"/>
      <c r="G413" s="675"/>
      <c r="H413" s="675"/>
      <c r="I413" s="675"/>
      <c r="J413" s="675"/>
      <c r="K413" s="35">
        <f>H12</f>
        <v>0</v>
      </c>
      <c r="L413" s="7" t="s">
        <v>62</v>
      </c>
      <c r="M413" s="554"/>
    </row>
    <row r="414" spans="1:13" customFormat="1" ht="17.45" customHeight="1">
      <c r="A414" s="88"/>
      <c r="M414" s="554"/>
    </row>
    <row r="415" spans="1:13" customFormat="1" ht="17.45" customHeight="1">
      <c r="A415" s="88"/>
      <c r="B415" s="653" t="s">
        <v>259</v>
      </c>
      <c r="C415" s="653"/>
      <c r="D415" s="653"/>
      <c r="E415" s="653"/>
      <c r="F415" s="653"/>
      <c r="G415" s="653"/>
      <c r="H415" s="653"/>
      <c r="I415" s="653"/>
      <c r="J415" s="653"/>
      <c r="K415" s="653"/>
      <c r="M415" s="554"/>
    </row>
    <row r="416" spans="1:13" customFormat="1" ht="17.45" customHeight="1">
      <c r="A416" s="88"/>
      <c r="B416" s="653"/>
      <c r="C416" s="653"/>
      <c r="D416" s="653"/>
      <c r="E416" s="653"/>
      <c r="F416" s="653"/>
      <c r="G416" s="653"/>
      <c r="H416" s="653"/>
      <c r="I416" s="653"/>
      <c r="J416" s="653"/>
      <c r="K416" s="653"/>
      <c r="M416" s="554"/>
    </row>
    <row r="417" spans="1:13" customFormat="1" ht="17.45" customHeight="1">
      <c r="A417" s="88"/>
      <c r="B417" s="653"/>
      <c r="C417" s="653"/>
      <c r="D417" s="653"/>
      <c r="E417" s="653"/>
      <c r="F417" s="653"/>
      <c r="G417" s="653"/>
      <c r="H417" s="653"/>
      <c r="I417" s="653"/>
      <c r="J417" s="653"/>
      <c r="K417" s="653"/>
      <c r="M417" s="554"/>
    </row>
    <row r="418" spans="1:13" customFormat="1" ht="17.45" customHeight="1">
      <c r="A418" s="88"/>
      <c r="B418" s="653"/>
      <c r="C418" s="653"/>
      <c r="D418" s="653"/>
      <c r="E418" s="653"/>
      <c r="F418" s="653"/>
      <c r="G418" s="653"/>
      <c r="H418" s="653"/>
      <c r="I418" s="653"/>
      <c r="J418" s="653"/>
      <c r="K418" s="653"/>
      <c r="M418" s="554"/>
    </row>
    <row r="419" spans="1:13" customFormat="1" ht="17.45" customHeight="1">
      <c r="A419" s="88"/>
      <c r="B419" s="653"/>
      <c r="C419" s="653"/>
      <c r="D419" s="653"/>
      <c r="E419" s="653"/>
      <c r="F419" s="653"/>
      <c r="G419" s="653"/>
      <c r="H419" s="653"/>
      <c r="I419" s="653"/>
      <c r="J419" s="653"/>
      <c r="K419" s="653"/>
      <c r="M419" s="554"/>
    </row>
    <row r="420" spans="1:13" customFormat="1" ht="17.45" customHeight="1">
      <c r="A420" s="88"/>
      <c r="B420" s="653" t="s">
        <v>260</v>
      </c>
      <c r="C420" s="653"/>
      <c r="D420" s="653"/>
      <c r="E420" s="653"/>
      <c r="F420" s="653"/>
      <c r="G420" s="653"/>
      <c r="H420" s="653"/>
      <c r="I420" s="653"/>
      <c r="J420" s="653"/>
      <c r="K420" s="653"/>
      <c r="M420" s="554"/>
    </row>
    <row r="421" spans="1:13" customFormat="1" ht="17.45" customHeight="1">
      <c r="A421" s="88"/>
      <c r="B421" s="653"/>
      <c r="C421" s="653"/>
      <c r="D421" s="653"/>
      <c r="E421" s="653"/>
      <c r="F421" s="653"/>
      <c r="G421" s="653"/>
      <c r="H421" s="653"/>
      <c r="I421" s="653"/>
      <c r="J421" s="653"/>
      <c r="K421" s="653"/>
      <c r="M421" s="554"/>
    </row>
    <row r="422" spans="1:13" customFormat="1" ht="17.45" customHeight="1">
      <c r="A422" s="88"/>
      <c r="B422" s="653"/>
      <c r="C422" s="653"/>
      <c r="D422" s="653"/>
      <c r="E422" s="653"/>
      <c r="F422" s="653"/>
      <c r="G422" s="653"/>
      <c r="H422" s="653"/>
      <c r="I422" s="653"/>
      <c r="J422" s="653"/>
      <c r="K422" s="653"/>
      <c r="M422" s="554"/>
    </row>
    <row r="423" spans="1:13" customFormat="1" ht="17.45" customHeight="1">
      <c r="A423" s="88"/>
      <c r="B423" s="653" t="s">
        <v>261</v>
      </c>
      <c r="C423" s="653"/>
      <c r="D423" s="653"/>
      <c r="E423" s="47"/>
      <c r="H423" s="121"/>
      <c r="I423" s="121"/>
      <c r="J423" s="121"/>
      <c r="K423" s="47"/>
      <c r="M423" s="554"/>
    </row>
    <row r="424" spans="1:13" customFormat="1" ht="17.45" customHeight="1">
      <c r="A424" s="88"/>
      <c r="B424" s="14"/>
      <c r="C424" s="695" t="s">
        <v>262</v>
      </c>
      <c r="D424" s="695"/>
      <c r="E424" s="695"/>
      <c r="H424" s="121"/>
      <c r="I424" s="121"/>
      <c r="J424" s="121"/>
      <c r="K424" s="14"/>
      <c r="M424" s="554"/>
    </row>
    <row r="425" spans="1:13" customFormat="1" ht="17.45" customHeight="1">
      <c r="A425" s="88"/>
      <c r="B425" s="653" t="s">
        <v>263</v>
      </c>
      <c r="C425" s="653"/>
      <c r="D425" s="653"/>
      <c r="E425" s="653"/>
      <c r="H425" s="121"/>
      <c r="I425" s="121"/>
      <c r="J425" s="121"/>
      <c r="K425" s="14"/>
      <c r="M425" s="554"/>
    </row>
    <row r="426" spans="1:13" customFormat="1" ht="17.45" customHeight="1">
      <c r="A426" s="88"/>
      <c r="B426" s="14"/>
      <c r="C426" s="695" t="s">
        <v>264</v>
      </c>
      <c r="D426" s="695"/>
      <c r="E426" s="14"/>
      <c r="H426" s="121"/>
      <c r="I426" s="121"/>
      <c r="J426" s="121"/>
      <c r="K426" s="14"/>
      <c r="M426" s="554"/>
    </row>
    <row r="427" spans="1:13" customFormat="1" ht="17.45" customHeight="1">
      <c r="A427" s="88"/>
      <c r="B427" s="653" t="s">
        <v>265</v>
      </c>
      <c r="C427" s="653"/>
      <c r="D427" s="653"/>
      <c r="E427" s="653"/>
      <c r="F427" s="653"/>
      <c r="H427" s="121"/>
      <c r="I427" s="121"/>
      <c r="J427" s="121"/>
      <c r="K427" s="47"/>
      <c r="M427" s="554"/>
    </row>
    <row r="428" spans="1:13" customFormat="1" ht="17.45" customHeight="1">
      <c r="A428" s="88"/>
      <c r="B428" s="653"/>
      <c r="C428" s="653"/>
      <c r="D428" s="653"/>
      <c r="E428" s="653"/>
      <c r="F428" s="653"/>
      <c r="G428" s="122"/>
      <c r="H428" s="121"/>
      <c r="I428" s="121"/>
      <c r="J428" s="121"/>
      <c r="K428" s="47"/>
      <c r="M428" s="554"/>
    </row>
    <row r="429" spans="1:13" customFormat="1" ht="17.45" customHeight="1">
      <c r="A429" s="88"/>
      <c r="B429" s="47"/>
      <c r="C429" s="47"/>
      <c r="D429" s="47"/>
      <c r="E429" s="47"/>
      <c r="G429" s="122"/>
      <c r="H429" s="121"/>
      <c r="I429" s="121"/>
      <c r="J429" s="121"/>
      <c r="K429" s="47"/>
      <c r="M429" s="554"/>
    </row>
    <row r="430" spans="1:13" customFormat="1" ht="17.45" customHeight="1">
      <c r="A430" s="88"/>
      <c r="B430" s="653" t="s">
        <v>266</v>
      </c>
      <c r="C430" s="653"/>
      <c r="D430" s="47"/>
      <c r="E430" s="47"/>
      <c r="G430" s="122"/>
      <c r="H430" s="121"/>
      <c r="I430" s="121"/>
      <c r="J430" s="121"/>
      <c r="K430" s="47"/>
      <c r="M430" s="554"/>
    </row>
    <row r="431" spans="1:13" customFormat="1" ht="17.45" customHeight="1">
      <c r="A431" s="88"/>
      <c r="B431" s="708" t="s">
        <v>267</v>
      </c>
      <c r="C431" s="708"/>
      <c r="D431" s="708"/>
      <c r="E431" s="708"/>
      <c r="F431" s="708"/>
      <c r="G431" s="708"/>
      <c r="H431" s="708"/>
      <c r="I431" s="708"/>
      <c r="J431" s="708"/>
      <c r="K431" s="708"/>
      <c r="M431" s="554"/>
    </row>
    <row r="432" spans="1:13" customFormat="1" ht="17.45" customHeight="1">
      <c r="A432" s="88"/>
      <c r="B432" s="708"/>
      <c r="C432" s="708"/>
      <c r="D432" s="708"/>
      <c r="E432" s="708"/>
      <c r="F432" s="708"/>
      <c r="G432" s="708"/>
      <c r="H432" s="708"/>
      <c r="I432" s="708"/>
      <c r="J432" s="708"/>
      <c r="K432" s="708"/>
      <c r="M432" s="554"/>
    </row>
    <row r="433" spans="1:13" customFormat="1" ht="17.45" customHeight="1">
      <c r="A433" s="88"/>
      <c r="B433" s="653" t="s">
        <v>268</v>
      </c>
      <c r="C433" s="653"/>
      <c r="D433" s="653"/>
      <c r="E433" s="653"/>
      <c r="F433" s="653"/>
      <c r="G433" s="653"/>
      <c r="H433" s="653"/>
      <c r="I433" s="653"/>
      <c r="J433" s="653"/>
      <c r="K433" s="653"/>
      <c r="M433" s="554"/>
    </row>
    <row r="434" spans="1:13" customFormat="1" ht="17.45" customHeight="1">
      <c r="A434" s="88"/>
      <c r="B434" s="653"/>
      <c r="C434" s="653"/>
      <c r="D434" s="653"/>
      <c r="E434" s="653"/>
      <c r="F434" s="653"/>
      <c r="G434" s="653"/>
      <c r="H434" s="653"/>
      <c r="I434" s="653"/>
      <c r="J434" s="653"/>
      <c r="K434" s="653"/>
      <c r="M434" s="554"/>
    </row>
    <row r="435" spans="1:13" customFormat="1" ht="17.45" customHeight="1">
      <c r="A435" s="88"/>
      <c r="B435" s="653"/>
      <c r="C435" s="653"/>
      <c r="D435" s="653"/>
      <c r="E435" s="653"/>
      <c r="F435" s="653"/>
      <c r="G435" s="653"/>
      <c r="H435" s="653"/>
      <c r="I435" s="653"/>
      <c r="J435" s="653"/>
      <c r="K435" s="653"/>
      <c r="M435" s="554"/>
    </row>
    <row r="436" spans="1:13" customFormat="1" ht="17.45" customHeight="1">
      <c r="A436" s="88"/>
      <c r="B436" s="653"/>
      <c r="C436" s="653"/>
      <c r="D436" s="653"/>
      <c r="E436" s="653"/>
      <c r="F436" s="653"/>
      <c r="G436" s="653"/>
      <c r="H436" s="653"/>
      <c r="I436" s="653"/>
      <c r="J436" s="653"/>
      <c r="K436" s="653"/>
      <c r="M436" s="554"/>
    </row>
    <row r="437" spans="1:13" customFormat="1" ht="17.45" customHeight="1">
      <c r="A437" s="88"/>
      <c r="B437" s="653" t="s">
        <v>269</v>
      </c>
      <c r="C437" s="653"/>
      <c r="D437" s="653"/>
      <c r="E437" s="653"/>
      <c r="F437" s="653"/>
      <c r="G437" s="122"/>
      <c r="H437" s="122"/>
      <c r="I437" s="122"/>
      <c r="J437" s="122"/>
      <c r="K437" s="122"/>
      <c r="M437" s="554"/>
    </row>
    <row r="438" spans="1:13" customFormat="1" ht="17.45" customHeight="1">
      <c r="A438" s="88"/>
      <c r="B438" s="653"/>
      <c r="C438" s="653"/>
      <c r="D438" s="653"/>
      <c r="E438" s="653"/>
      <c r="F438" s="653"/>
      <c r="G438" s="122"/>
      <c r="H438" s="122"/>
      <c r="I438" s="122"/>
      <c r="J438" s="122"/>
      <c r="K438" s="122"/>
      <c r="M438" s="554"/>
    </row>
    <row r="439" spans="1:13" customFormat="1" ht="17.45" customHeight="1">
      <c r="A439" s="88"/>
      <c r="B439" s="653"/>
      <c r="C439" s="653"/>
      <c r="D439" s="653"/>
      <c r="E439" s="653"/>
      <c r="F439" s="653"/>
      <c r="G439" s="122"/>
      <c r="H439" s="122"/>
      <c r="I439" s="122"/>
      <c r="J439" s="122"/>
      <c r="K439" s="122"/>
      <c r="M439" s="554"/>
    </row>
    <row r="440" spans="1:13" customFormat="1" ht="17.45" customHeight="1">
      <c r="A440" s="88"/>
      <c r="B440" s="653"/>
      <c r="C440" s="653"/>
      <c r="D440" s="653"/>
      <c r="E440" s="653"/>
      <c r="F440" s="653"/>
      <c r="G440" s="122"/>
      <c r="H440" s="122"/>
      <c r="I440" s="122"/>
      <c r="J440" s="122"/>
      <c r="K440" s="122"/>
      <c r="M440" s="554"/>
    </row>
    <row r="441" spans="1:13" customFormat="1" ht="17.45" customHeight="1">
      <c r="A441" s="88"/>
      <c r="B441" s="122"/>
      <c r="C441" s="122"/>
      <c r="D441" s="122"/>
      <c r="E441" s="122"/>
      <c r="F441" s="122"/>
      <c r="G441" s="122"/>
      <c r="H441" s="122"/>
      <c r="I441" s="122"/>
      <c r="J441" s="122"/>
      <c r="K441" s="122"/>
      <c r="M441" s="554"/>
    </row>
    <row r="442" spans="1:13" customFormat="1" ht="17.45" customHeight="1">
      <c r="A442" s="88"/>
      <c r="B442" s="122"/>
      <c r="C442" s="122"/>
      <c r="D442" s="122"/>
      <c r="E442" s="122"/>
      <c r="F442" s="122"/>
      <c r="G442" s="122"/>
      <c r="H442" s="122"/>
      <c r="I442" s="122"/>
      <c r="J442" s="122"/>
      <c r="K442" s="122"/>
      <c r="M442" s="554"/>
    </row>
    <row r="443" spans="1:13" customFormat="1" ht="17.45" customHeight="1">
      <c r="A443" s="88"/>
      <c r="C443" s="47"/>
      <c r="D443" s="47"/>
      <c r="E443" s="47"/>
      <c r="F443" s="47"/>
      <c r="G443" s="47"/>
      <c r="H443" s="47"/>
      <c r="I443" s="47"/>
      <c r="J443" s="47"/>
      <c r="K443" s="47"/>
      <c r="M443" s="554"/>
    </row>
    <row r="444" spans="1:13" customFormat="1" ht="17.45" customHeight="1">
      <c r="A444" s="88"/>
      <c r="B444" s="59" t="s">
        <v>270</v>
      </c>
      <c r="C444" s="58"/>
      <c r="D444" s="58"/>
      <c r="E444" s="58"/>
      <c r="F444" s="58"/>
      <c r="G444" s="58"/>
      <c r="H444" s="58"/>
      <c r="I444" s="58"/>
      <c r="J444" s="58"/>
      <c r="K444" s="58"/>
      <c r="M444" s="554"/>
    </row>
    <row r="445" spans="1:13" customFormat="1" ht="17.45" customHeight="1">
      <c r="A445" s="88"/>
      <c r="B445" s="61"/>
      <c r="C445" s="60"/>
      <c r="D445" s="60"/>
      <c r="E445" s="60"/>
      <c r="F445" s="60"/>
      <c r="G445" s="60"/>
      <c r="H445" s="60"/>
      <c r="I445" s="60"/>
      <c r="J445" s="60"/>
      <c r="K445" s="62"/>
      <c r="M445" s="554"/>
    </row>
    <row r="446" spans="1:13" customFormat="1" ht="17.45" customHeight="1">
      <c r="A446" s="88"/>
      <c r="B446" s="689" t="s">
        <v>271</v>
      </c>
      <c r="C446" s="690"/>
      <c r="D446" s="690"/>
      <c r="E446" s="690"/>
      <c r="F446" s="690"/>
      <c r="G446" s="69"/>
      <c r="H446" s="69"/>
      <c r="I446" s="145"/>
      <c r="J446" s="146" t="s">
        <v>272</v>
      </c>
      <c r="K446" s="70"/>
      <c r="M446" s="554"/>
    </row>
    <row r="447" spans="1:13" customFormat="1" ht="17.45" customHeight="1">
      <c r="A447" s="88"/>
      <c r="B447" s="689"/>
      <c r="C447" s="690"/>
      <c r="D447" s="690"/>
      <c r="E447" s="690"/>
      <c r="F447" s="690"/>
      <c r="G447" s="69"/>
      <c r="H447" s="69"/>
      <c r="I447" s="147">
        <v>447</v>
      </c>
      <c r="J447" s="513"/>
      <c r="K447" s="70"/>
      <c r="M447" s="554"/>
    </row>
    <row r="448" spans="1:13" customFormat="1" ht="17.45" customHeight="1">
      <c r="A448" s="88"/>
      <c r="B448" s="76"/>
      <c r="C448" s="714" t="s">
        <v>273</v>
      </c>
      <c r="D448" s="714"/>
      <c r="E448" s="69"/>
      <c r="F448" s="69"/>
      <c r="G448" s="69"/>
      <c r="H448" s="69"/>
      <c r="I448" s="147">
        <v>448</v>
      </c>
      <c r="J448" s="514"/>
      <c r="K448" s="70"/>
      <c r="M448" s="554"/>
    </row>
    <row r="449" spans="1:13" customFormat="1" ht="17.45" customHeight="1">
      <c r="A449" s="88"/>
      <c r="B449" s="689" t="s">
        <v>274</v>
      </c>
      <c r="C449" s="690"/>
      <c r="D449" s="690"/>
      <c r="E449" s="690"/>
      <c r="F449" s="690"/>
      <c r="G449" s="690"/>
      <c r="H449" s="69"/>
      <c r="I449" s="147">
        <v>449</v>
      </c>
      <c r="J449" s="514"/>
      <c r="K449" s="70"/>
      <c r="M449" s="554"/>
    </row>
    <row r="450" spans="1:13" customFormat="1" ht="17.45" customHeight="1">
      <c r="A450" s="88"/>
      <c r="B450" s="689"/>
      <c r="C450" s="690"/>
      <c r="D450" s="690"/>
      <c r="E450" s="690"/>
      <c r="F450" s="690"/>
      <c r="G450" s="690"/>
      <c r="H450" s="69"/>
      <c r="I450" s="147">
        <v>450</v>
      </c>
      <c r="J450" s="515"/>
      <c r="K450" s="70"/>
      <c r="M450" s="554"/>
    </row>
    <row r="451" spans="1:13" customFormat="1" ht="17.45" customHeight="1">
      <c r="A451" s="88"/>
      <c r="B451" s="689" t="s">
        <v>275</v>
      </c>
      <c r="C451" s="690"/>
      <c r="D451" s="690"/>
      <c r="E451" s="690"/>
      <c r="F451" s="690"/>
      <c r="G451" s="690"/>
      <c r="H451" s="69"/>
      <c r="I451" s="69"/>
      <c r="J451" s="69"/>
      <c r="K451" s="70"/>
      <c r="M451" s="554"/>
    </row>
    <row r="452" spans="1:13" customFormat="1" ht="17.45" customHeight="1">
      <c r="A452" s="88"/>
      <c r="B452" s="689"/>
      <c r="C452" s="690"/>
      <c r="D452" s="690"/>
      <c r="E452" s="690"/>
      <c r="F452" s="690"/>
      <c r="G452" s="690"/>
      <c r="H452" s="69"/>
      <c r="I452" s="69"/>
      <c r="J452" s="69"/>
      <c r="K452" s="70"/>
      <c r="M452" s="554"/>
    </row>
    <row r="453" spans="1:13" customFormat="1" ht="17.45" customHeight="1">
      <c r="A453" s="88"/>
      <c r="B453" s="78"/>
      <c r="C453" s="79"/>
      <c r="D453" s="79"/>
      <c r="E453" s="79"/>
      <c r="F453" s="79"/>
      <c r="G453" s="69"/>
      <c r="H453" s="69"/>
      <c r="I453" s="69"/>
      <c r="J453" s="69"/>
      <c r="K453" s="70"/>
      <c r="M453" s="554"/>
    </row>
    <row r="454" spans="1:13" customFormat="1" ht="17.45" customHeight="1">
      <c r="A454" s="88"/>
      <c r="B454" s="689" t="s">
        <v>276</v>
      </c>
      <c r="C454" s="690"/>
      <c r="D454" s="690"/>
      <c r="E454" s="690"/>
      <c r="F454" s="690"/>
      <c r="G454" s="690"/>
      <c r="H454" s="69"/>
      <c r="I454" s="69"/>
      <c r="J454" s="69"/>
      <c r="K454" s="70"/>
      <c r="M454" s="554"/>
    </row>
    <row r="455" spans="1:13" customFormat="1" ht="17.45" customHeight="1">
      <c r="A455" s="88"/>
      <c r="B455" s="689" t="s">
        <v>277</v>
      </c>
      <c r="C455" s="690"/>
      <c r="D455" s="690"/>
      <c r="E455" s="690"/>
      <c r="F455" s="690"/>
      <c r="G455" s="690"/>
      <c r="H455" s="690"/>
      <c r="I455" s="690"/>
      <c r="J455" s="690"/>
      <c r="K455" s="70"/>
      <c r="M455" s="554"/>
    </row>
    <row r="456" spans="1:13" customFormat="1" ht="17.45" customHeight="1">
      <c r="A456" s="88"/>
      <c r="B456" s="71"/>
      <c r="C456" s="72"/>
      <c r="D456" s="72"/>
      <c r="E456" s="73"/>
      <c r="F456" s="72"/>
      <c r="G456" s="72"/>
      <c r="H456" s="72"/>
      <c r="I456" s="72"/>
      <c r="J456" s="72"/>
      <c r="K456" s="74"/>
      <c r="M456" s="554"/>
    </row>
    <row r="457" spans="1:13" customFormat="1" ht="17.45" customHeight="1">
      <c r="A457" s="88"/>
      <c r="B457" s="124"/>
      <c r="C457" s="47"/>
      <c r="D457" s="47"/>
      <c r="E457" s="124"/>
      <c r="F457" s="47"/>
      <c r="G457" s="47"/>
      <c r="H457" s="47"/>
      <c r="I457" s="47"/>
      <c r="J457" s="47"/>
      <c r="K457" s="47"/>
      <c r="M457" s="554"/>
    </row>
    <row r="458" spans="1:13" customFormat="1" ht="17.45" customHeight="1">
      <c r="A458" s="88"/>
      <c r="B458" s="683" t="s">
        <v>278</v>
      </c>
      <c r="C458" s="683"/>
      <c r="D458" s="683"/>
      <c r="E458" s="683"/>
      <c r="F458" s="683"/>
      <c r="G458" s="683"/>
      <c r="H458" s="683"/>
      <c r="I458" s="683"/>
      <c r="J458" s="683"/>
      <c r="K458" s="683"/>
      <c r="M458" s="554"/>
    </row>
    <row r="459" spans="1:13" customFormat="1" ht="17.45" customHeight="1">
      <c r="A459" s="88"/>
      <c r="B459" s="683"/>
      <c r="C459" s="683"/>
      <c r="D459" s="683"/>
      <c r="E459" s="683"/>
      <c r="F459" s="683"/>
      <c r="G459" s="683"/>
      <c r="H459" s="683"/>
      <c r="I459" s="683"/>
      <c r="J459" s="683"/>
      <c r="K459" s="683"/>
      <c r="M459" s="554"/>
    </row>
    <row r="460" spans="1:13" customFormat="1" ht="17.45" customHeight="1">
      <c r="A460" s="88"/>
      <c r="B460" s="683" t="s">
        <v>279</v>
      </c>
      <c r="C460" s="683"/>
      <c r="D460" s="683"/>
      <c r="E460" s="683"/>
      <c r="F460" s="683"/>
      <c r="G460" s="683"/>
      <c r="H460" s="683"/>
      <c r="I460" s="683"/>
      <c r="J460" s="683"/>
      <c r="K460" s="683"/>
      <c r="M460" s="554"/>
    </row>
    <row r="461" spans="1:13" customFormat="1" ht="17.45" customHeight="1">
      <c r="A461" s="88"/>
      <c r="B461" s="683"/>
      <c r="C461" s="683"/>
      <c r="D461" s="683"/>
      <c r="E461" s="683"/>
      <c r="F461" s="683"/>
      <c r="G461" s="683"/>
      <c r="H461" s="683"/>
      <c r="I461" s="683"/>
      <c r="J461" s="683"/>
      <c r="K461" s="683"/>
      <c r="M461" s="554"/>
    </row>
    <row r="462" spans="1:13" customFormat="1" ht="17.45" customHeight="1">
      <c r="A462" s="88"/>
      <c r="B462" s="683"/>
      <c r="C462" s="683"/>
      <c r="D462" s="683"/>
      <c r="E462" s="683"/>
      <c r="F462" s="683"/>
      <c r="G462" s="683"/>
      <c r="H462" s="683"/>
      <c r="I462" s="683"/>
      <c r="J462" s="683"/>
      <c r="K462" s="683"/>
      <c r="M462" s="554"/>
    </row>
    <row r="463" spans="1:13" customFormat="1" ht="17.45" customHeight="1">
      <c r="A463" s="88"/>
      <c r="B463" s="683"/>
      <c r="C463" s="683"/>
      <c r="D463" s="683"/>
      <c r="E463" s="683"/>
      <c r="F463" s="683"/>
      <c r="G463" s="683"/>
      <c r="H463" s="683"/>
      <c r="I463" s="683"/>
      <c r="J463" s="683"/>
      <c r="K463" s="683"/>
      <c r="M463" s="554"/>
    </row>
    <row r="464" spans="1:13" customFormat="1" ht="17.45" customHeight="1">
      <c r="A464" s="88"/>
      <c r="B464" s="683"/>
      <c r="C464" s="683"/>
      <c r="D464" s="683"/>
      <c r="E464" s="683"/>
      <c r="F464" s="683"/>
      <c r="G464" s="683"/>
      <c r="H464" s="683"/>
      <c r="I464" s="683"/>
      <c r="J464" s="683"/>
      <c r="K464" s="683"/>
      <c r="M464" s="554"/>
    </row>
    <row r="465" spans="1:13" customFormat="1" ht="17.45" customHeight="1">
      <c r="A465" s="88"/>
      <c r="B465" s="123"/>
      <c r="C465" s="123"/>
      <c r="D465" s="123"/>
      <c r="E465" s="123"/>
      <c r="F465" s="123"/>
      <c r="G465" s="123"/>
      <c r="H465" s="123"/>
      <c r="I465" s="123"/>
      <c r="J465" s="123"/>
      <c r="K465" s="123"/>
      <c r="M465" s="554"/>
    </row>
    <row r="466" spans="1:13" customFormat="1" ht="17.45" customHeight="1">
      <c r="A466" s="88"/>
      <c r="B466" s="59" t="s">
        <v>280</v>
      </c>
      <c r="C466" s="58"/>
      <c r="D466" s="58"/>
      <c r="E466" s="58"/>
      <c r="F466" s="58"/>
      <c r="G466" s="58"/>
      <c r="H466" s="58"/>
      <c r="I466" s="58"/>
      <c r="J466" s="58"/>
      <c r="K466" s="58"/>
      <c r="M466" s="554"/>
    </row>
    <row r="467" spans="1:13" customFormat="1" ht="17.45" customHeight="1">
      <c r="A467" s="88"/>
      <c r="B467" s="61"/>
      <c r="C467" s="60"/>
      <c r="D467" s="60"/>
      <c r="E467" s="60"/>
      <c r="F467" s="60"/>
      <c r="G467" s="60"/>
      <c r="H467" s="60"/>
      <c r="I467" s="60"/>
      <c r="J467" s="60"/>
      <c r="K467" s="62"/>
      <c r="M467" s="554"/>
    </row>
    <row r="468" spans="1:13" customFormat="1" ht="17.45" customHeight="1">
      <c r="A468" s="88"/>
      <c r="B468" s="689" t="s">
        <v>281</v>
      </c>
      <c r="C468" s="690"/>
      <c r="D468" s="690"/>
      <c r="E468" s="690"/>
      <c r="F468" s="690"/>
      <c r="G468" s="69"/>
      <c r="H468" s="141"/>
      <c r="I468" s="142" t="s">
        <v>282</v>
      </c>
      <c r="J468" s="142" t="s">
        <v>272</v>
      </c>
      <c r="K468" s="70"/>
      <c r="M468" s="554"/>
    </row>
    <row r="469" spans="1:13" customFormat="1" ht="17.45" customHeight="1">
      <c r="A469" s="88"/>
      <c r="B469" s="689"/>
      <c r="C469" s="690"/>
      <c r="D469" s="690"/>
      <c r="E469" s="690"/>
      <c r="F469" s="690"/>
      <c r="G469" s="69"/>
      <c r="H469" s="143">
        <v>469</v>
      </c>
      <c r="I469" s="534">
        <v>888</v>
      </c>
      <c r="J469" s="514"/>
      <c r="K469" s="70"/>
      <c r="M469" s="554"/>
    </row>
    <row r="470" spans="1:13" customFormat="1" ht="17.45" customHeight="1">
      <c r="A470" s="88"/>
      <c r="B470" s="689" t="s">
        <v>283</v>
      </c>
      <c r="C470" s="690"/>
      <c r="D470" s="690"/>
      <c r="E470" s="690"/>
      <c r="F470" s="690"/>
      <c r="G470" s="690"/>
      <c r="H470" s="143">
        <v>470</v>
      </c>
      <c r="I470" s="514"/>
      <c r="J470" s="514"/>
      <c r="K470" s="70"/>
      <c r="M470" s="554"/>
    </row>
    <row r="471" spans="1:13" customFormat="1" ht="17.45" customHeight="1">
      <c r="A471" s="88"/>
      <c r="B471" s="689" t="s">
        <v>284</v>
      </c>
      <c r="C471" s="690"/>
      <c r="D471" s="690"/>
      <c r="E471" s="690"/>
      <c r="F471" s="690"/>
      <c r="G471" s="690"/>
      <c r="H471" s="143">
        <v>471</v>
      </c>
      <c r="I471" s="514"/>
      <c r="J471" s="534">
        <v>777</v>
      </c>
      <c r="K471" s="70"/>
      <c r="M471" s="554"/>
    </row>
    <row r="472" spans="1:13" customFormat="1" ht="17.45" customHeight="1">
      <c r="A472" s="88"/>
      <c r="B472" s="689" t="s">
        <v>285</v>
      </c>
      <c r="C472" s="690"/>
      <c r="D472" s="690"/>
      <c r="E472" s="690"/>
      <c r="F472" s="690"/>
      <c r="G472" s="69"/>
      <c r="H472" s="143">
        <v>472</v>
      </c>
      <c r="I472" s="514"/>
      <c r="J472" s="514"/>
      <c r="K472" s="70"/>
      <c r="M472" s="554"/>
    </row>
    <row r="473" spans="1:13" customFormat="1" ht="17.45" customHeight="1">
      <c r="A473" s="88"/>
      <c r="B473" s="689"/>
      <c r="C473" s="690"/>
      <c r="D473" s="690"/>
      <c r="E473" s="690"/>
      <c r="F473" s="690"/>
      <c r="G473" s="69"/>
      <c r="H473" s="143">
        <v>473</v>
      </c>
      <c r="I473" s="534">
        <v>666</v>
      </c>
      <c r="J473" s="514"/>
      <c r="K473" s="70"/>
      <c r="M473" s="554"/>
    </row>
    <row r="474" spans="1:13" customFormat="1" ht="17.45" customHeight="1">
      <c r="A474" s="88"/>
      <c r="B474" s="689" t="s">
        <v>286</v>
      </c>
      <c r="C474" s="690"/>
      <c r="D474" s="690"/>
      <c r="E474" s="690"/>
      <c r="F474" s="690"/>
      <c r="G474" s="69"/>
      <c r="H474" s="143">
        <v>474</v>
      </c>
      <c r="I474" s="514"/>
      <c r="J474" s="515"/>
      <c r="K474" s="70"/>
      <c r="M474" s="554"/>
    </row>
    <row r="475" spans="1:13" customFormat="1" ht="17.45" customHeight="1">
      <c r="A475" s="88"/>
      <c r="B475" s="689"/>
      <c r="C475" s="690"/>
      <c r="D475" s="690"/>
      <c r="E475" s="690"/>
      <c r="F475" s="690"/>
      <c r="G475" s="69"/>
      <c r="H475" s="69"/>
      <c r="I475" s="69"/>
      <c r="J475" s="69"/>
      <c r="K475" s="70"/>
      <c r="M475" s="554"/>
    </row>
    <row r="476" spans="1:13" customFormat="1" ht="17.45" customHeight="1">
      <c r="A476" s="88"/>
      <c r="B476" s="78"/>
      <c r="C476" s="79"/>
      <c r="D476" s="79"/>
      <c r="E476" s="79"/>
      <c r="F476" s="79"/>
      <c r="G476" s="69"/>
      <c r="H476" s="69"/>
      <c r="I476" s="69"/>
      <c r="J476" s="69"/>
      <c r="K476" s="70"/>
      <c r="M476" s="554"/>
    </row>
    <row r="477" spans="1:13" customFormat="1" ht="17.45" customHeight="1">
      <c r="A477" s="88"/>
      <c r="B477" s="689" t="s">
        <v>287</v>
      </c>
      <c r="C477" s="690"/>
      <c r="D477" s="690"/>
      <c r="E477" s="690"/>
      <c r="F477" s="690"/>
      <c r="G477" s="690"/>
      <c r="H477" s="690"/>
      <c r="I477" s="690"/>
      <c r="J477" s="690"/>
      <c r="K477" s="70"/>
      <c r="M477" s="554"/>
    </row>
    <row r="478" spans="1:13" customFormat="1" ht="17.45" customHeight="1">
      <c r="A478" s="88"/>
      <c r="B478" s="689"/>
      <c r="C478" s="690"/>
      <c r="D478" s="690"/>
      <c r="E478" s="690"/>
      <c r="F478" s="690"/>
      <c r="G478" s="690"/>
      <c r="H478" s="690"/>
      <c r="I478" s="690"/>
      <c r="J478" s="690"/>
      <c r="K478" s="70"/>
      <c r="M478" s="554"/>
    </row>
    <row r="479" spans="1:13" customFormat="1" ht="17.45" customHeight="1">
      <c r="A479" s="88"/>
      <c r="B479" s="709"/>
      <c r="C479" s="710"/>
      <c r="D479" s="710"/>
      <c r="E479" s="710"/>
      <c r="F479" s="710"/>
      <c r="G479" s="710"/>
      <c r="H479" s="710"/>
      <c r="I479" s="710"/>
      <c r="J479" s="710"/>
      <c r="K479" s="74"/>
      <c r="M479" s="554"/>
    </row>
    <row r="480" spans="1:13" customFormat="1" ht="17.45" customHeight="1">
      <c r="A480" s="88"/>
      <c r="B480" s="123"/>
      <c r="C480" s="123"/>
      <c r="D480" s="123"/>
      <c r="E480" s="123"/>
      <c r="F480" s="123"/>
      <c r="G480" s="123"/>
      <c r="H480" s="123"/>
      <c r="I480" s="123"/>
      <c r="J480" s="123"/>
      <c r="K480" s="123"/>
      <c r="M480" s="554"/>
    </row>
    <row r="481" spans="1:13" customFormat="1" ht="17.45" customHeight="1">
      <c r="A481" s="88"/>
      <c r="M481" s="554"/>
    </row>
    <row r="482" spans="1:13" customFormat="1" ht="19.149999999999999" customHeight="1">
      <c r="A482" s="88"/>
      <c r="B482" s="28" t="str">
        <f>"Thema "&amp;B12</f>
        <v>Thema 2.5</v>
      </c>
      <c r="C482" s="10"/>
      <c r="D482" s="10"/>
      <c r="E482" s="10"/>
      <c r="F482" s="10"/>
      <c r="G482" s="10"/>
      <c r="H482" s="10"/>
      <c r="I482" s="10"/>
      <c r="M482" s="554"/>
    </row>
    <row r="483" spans="1:13" customFormat="1" ht="17.45" customHeight="1">
      <c r="A483" s="88"/>
      <c r="M483" s="554"/>
    </row>
    <row r="484" spans="1:13" customFormat="1" ht="17.45" customHeight="1">
      <c r="A484" s="88"/>
      <c r="M484" s="554"/>
    </row>
    <row r="485" spans="1:13" customFormat="1" ht="25.5" customHeight="1">
      <c r="A485" s="89" t="str">
        <f>B13</f>
        <v>2.6</v>
      </c>
      <c r="B485" s="675" t="s">
        <v>288</v>
      </c>
      <c r="C485" s="675"/>
      <c r="D485" s="675"/>
      <c r="E485" s="675"/>
      <c r="F485" s="675"/>
      <c r="G485" s="675"/>
      <c r="H485" s="675"/>
      <c r="I485" s="675"/>
      <c r="J485" s="675"/>
      <c r="K485" s="35">
        <f>H13</f>
        <v>0</v>
      </c>
      <c r="L485" s="7" t="s">
        <v>62</v>
      </c>
      <c r="M485" s="554"/>
    </row>
    <row r="486" spans="1:13" customFormat="1" ht="17.45" customHeight="1">
      <c r="A486" s="88"/>
      <c r="M486" s="554"/>
    </row>
    <row r="487" spans="1:13" customFormat="1" ht="17.45" customHeight="1">
      <c r="A487" s="88"/>
      <c r="B487" s="653" t="s">
        <v>289</v>
      </c>
      <c r="C487" s="653"/>
      <c r="D487" s="653"/>
      <c r="E487" s="653"/>
      <c r="F487" s="653"/>
      <c r="G487" s="653"/>
      <c r="H487" s="653"/>
      <c r="I487" s="653"/>
      <c r="J487" s="653"/>
      <c r="K487" s="653"/>
      <c r="M487" s="554"/>
    </row>
    <row r="488" spans="1:13" customFormat="1" ht="17.45" customHeight="1">
      <c r="A488" s="88"/>
      <c r="B488" s="653"/>
      <c r="C488" s="653"/>
      <c r="D488" s="653"/>
      <c r="E488" s="653"/>
      <c r="F488" s="653"/>
      <c r="G488" s="653"/>
      <c r="H488" s="653"/>
      <c r="I488" s="653"/>
      <c r="J488" s="653"/>
      <c r="K488" s="653"/>
      <c r="M488" s="554"/>
    </row>
    <row r="489" spans="1:13" customFormat="1" ht="17.45" customHeight="1">
      <c r="A489" s="88"/>
      <c r="B489" s="653" t="s">
        <v>290</v>
      </c>
      <c r="C489" s="653"/>
      <c r="D489" s="653"/>
      <c r="E489" s="653"/>
      <c r="F489" s="653"/>
      <c r="G489" s="653"/>
      <c r="H489" s="653"/>
      <c r="I489" s="653"/>
      <c r="J489" s="653"/>
      <c r="K489" s="653"/>
      <c r="M489" s="554"/>
    </row>
    <row r="490" spans="1:13" customFormat="1" ht="17.45" customHeight="1">
      <c r="A490" s="88"/>
      <c r="B490" s="653"/>
      <c r="C490" s="653"/>
      <c r="D490" s="653"/>
      <c r="E490" s="653"/>
      <c r="F490" s="653"/>
      <c r="G490" s="653"/>
      <c r="H490" s="653"/>
      <c r="I490" s="653"/>
      <c r="J490" s="653"/>
      <c r="K490" s="653"/>
      <c r="M490" s="554"/>
    </row>
    <row r="491" spans="1:13" customFormat="1" ht="17.45" customHeight="1">
      <c r="A491" s="88"/>
      <c r="B491" s="653"/>
      <c r="C491" s="653"/>
      <c r="D491" s="653"/>
      <c r="E491" s="653"/>
      <c r="F491" s="653"/>
      <c r="G491" s="653"/>
      <c r="H491" s="653"/>
      <c r="I491" s="653"/>
      <c r="J491" s="653"/>
      <c r="K491" s="653"/>
      <c r="M491" s="554"/>
    </row>
    <row r="492" spans="1:13" customFormat="1" ht="17.45" customHeight="1">
      <c r="A492" s="88"/>
      <c r="B492" s="14"/>
      <c r="C492" s="14"/>
      <c r="D492" s="14"/>
      <c r="E492" s="14"/>
      <c r="F492" s="14"/>
      <c r="G492" s="14"/>
      <c r="H492" s="14"/>
      <c r="I492" s="14"/>
      <c r="J492" s="14"/>
      <c r="K492" s="14"/>
      <c r="M492" s="554"/>
    </row>
    <row r="493" spans="1:13" customFormat="1" ht="17.45" customHeight="1">
      <c r="A493" s="88"/>
      <c r="B493" s="14"/>
      <c r="C493" s="14"/>
      <c r="D493" s="14"/>
      <c r="E493" s="14"/>
      <c r="F493" s="14"/>
      <c r="G493" s="14"/>
      <c r="H493" s="14"/>
      <c r="I493" s="14"/>
      <c r="J493" s="14"/>
      <c r="K493" s="14"/>
      <c r="M493" s="554"/>
    </row>
    <row r="494" spans="1:13" customFormat="1" ht="17.45" customHeight="1">
      <c r="A494" s="88"/>
      <c r="B494" s="14"/>
      <c r="C494" s="14"/>
      <c r="D494" s="14"/>
      <c r="E494" s="14"/>
      <c r="F494" s="14"/>
      <c r="G494" s="14"/>
      <c r="H494" s="14"/>
      <c r="I494" s="14"/>
      <c r="J494" s="14"/>
      <c r="K494" s="14"/>
      <c r="M494" s="554"/>
    </row>
    <row r="495" spans="1:13" customFormat="1" ht="17.45" customHeight="1">
      <c r="A495" s="88"/>
      <c r="B495" s="14"/>
      <c r="C495" s="14"/>
      <c r="D495" s="14"/>
      <c r="E495" s="14"/>
      <c r="F495" s="14"/>
      <c r="G495" s="14"/>
      <c r="H495" s="14"/>
      <c r="I495" s="14"/>
      <c r="J495" s="14"/>
      <c r="K495" s="14"/>
      <c r="M495" s="554"/>
    </row>
    <row r="496" spans="1:13" customFormat="1" ht="17.45" customHeight="1">
      <c r="A496" s="88"/>
      <c r="B496" s="14"/>
      <c r="C496" s="14"/>
      <c r="D496" s="14"/>
      <c r="E496" s="14"/>
      <c r="F496" s="14"/>
      <c r="G496" s="14"/>
      <c r="H496" s="14"/>
      <c r="I496" s="14"/>
      <c r="J496" s="14"/>
      <c r="K496" s="14"/>
      <c r="M496" s="554"/>
    </row>
    <row r="497" spans="1:13" customFormat="1" ht="17.45" customHeight="1">
      <c r="A497" s="88"/>
      <c r="B497" s="14"/>
      <c r="C497" s="14"/>
      <c r="D497" s="14"/>
      <c r="E497" s="14"/>
      <c r="F497" s="14"/>
      <c r="G497" s="14"/>
      <c r="H497" s="14"/>
      <c r="I497" s="14"/>
      <c r="J497" s="14"/>
      <c r="K497" s="14"/>
      <c r="M497" s="554"/>
    </row>
    <row r="498" spans="1:13" customFormat="1" ht="17.45" customHeight="1">
      <c r="A498" s="88"/>
      <c r="B498" s="14"/>
      <c r="C498" s="14"/>
      <c r="D498" s="14"/>
      <c r="E498" s="14"/>
      <c r="F498" s="14"/>
      <c r="G498" s="14"/>
      <c r="H498" s="14"/>
      <c r="I498" s="14"/>
      <c r="J498" s="14"/>
      <c r="K498" s="14"/>
      <c r="M498" s="554"/>
    </row>
    <row r="499" spans="1:13" customFormat="1" ht="17.45" customHeight="1">
      <c r="A499" s="88"/>
      <c r="B499" s="14"/>
      <c r="C499" s="14"/>
      <c r="D499" s="14"/>
      <c r="E499" s="14"/>
      <c r="F499" s="14"/>
      <c r="G499" s="14"/>
      <c r="H499" s="14"/>
      <c r="I499" s="14"/>
      <c r="J499" s="14"/>
      <c r="K499" s="14"/>
      <c r="M499" s="554"/>
    </row>
    <row r="500" spans="1:13" customFormat="1" ht="17.45" customHeight="1">
      <c r="A500" s="88"/>
      <c r="B500" s="659" t="s">
        <v>291</v>
      </c>
      <c r="C500" s="659"/>
      <c r="D500" s="659"/>
      <c r="E500" s="659"/>
      <c r="F500" s="659"/>
      <c r="G500" s="659"/>
      <c r="H500" s="659"/>
      <c r="I500" s="659"/>
      <c r="J500" s="659"/>
      <c r="K500" s="659"/>
      <c r="M500" s="554"/>
    </row>
    <row r="501" spans="1:13" customFormat="1" ht="17.45" customHeight="1">
      <c r="A501" s="88"/>
      <c r="B501" s="653" t="s">
        <v>292</v>
      </c>
      <c r="C501" s="653"/>
      <c r="D501" s="653"/>
      <c r="E501" s="653"/>
      <c r="F501" s="653"/>
      <c r="G501" s="653"/>
      <c r="H501" s="653"/>
      <c r="I501" s="653"/>
      <c r="J501" s="653"/>
      <c r="K501" s="653"/>
      <c r="M501" s="554"/>
    </row>
    <row r="502" spans="1:13" customFormat="1" ht="17.45" customHeight="1">
      <c r="A502" s="88"/>
      <c r="B502" s="653"/>
      <c r="C502" s="653"/>
      <c r="D502" s="653"/>
      <c r="E502" s="653"/>
      <c r="F502" s="653"/>
      <c r="G502" s="653"/>
      <c r="H502" s="653"/>
      <c r="I502" s="653"/>
      <c r="J502" s="653"/>
      <c r="K502" s="653"/>
      <c r="M502" s="554"/>
    </row>
    <row r="503" spans="1:13" customFormat="1" ht="17.45" customHeight="1">
      <c r="A503" s="88"/>
      <c r="B503" s="653"/>
      <c r="C503" s="653"/>
      <c r="D503" s="653"/>
      <c r="E503" s="653"/>
      <c r="F503" s="653"/>
      <c r="G503" s="653"/>
      <c r="H503" s="653"/>
      <c r="I503" s="653"/>
      <c r="J503" s="653"/>
      <c r="K503" s="653"/>
      <c r="M503" s="554"/>
    </row>
    <row r="504" spans="1:13" customFormat="1" ht="17.45" customHeight="1">
      <c r="A504" s="88"/>
      <c r="B504" s="653"/>
      <c r="C504" s="653"/>
      <c r="D504" s="653"/>
      <c r="E504" s="653"/>
      <c r="F504" s="653"/>
      <c r="G504" s="653"/>
      <c r="H504" s="653"/>
      <c r="I504" s="653"/>
      <c r="J504" s="653"/>
      <c r="K504" s="653"/>
      <c r="M504" s="554"/>
    </row>
    <row r="505" spans="1:13" customFormat="1" ht="17.45" customHeight="1">
      <c r="A505" s="88"/>
      <c r="B505" s="14"/>
      <c r="C505" s="14"/>
      <c r="D505" s="14"/>
      <c r="E505" s="14"/>
      <c r="F505" s="14"/>
      <c r="G505" s="14"/>
      <c r="H505" s="14"/>
      <c r="I505" s="14"/>
      <c r="J505" s="14"/>
      <c r="K505" s="14"/>
      <c r="M505" s="554"/>
    </row>
    <row r="506" spans="1:13" customFormat="1" ht="17.45" customHeight="1">
      <c r="A506" s="88"/>
      <c r="B506" s="14"/>
      <c r="C506" s="14"/>
      <c r="D506" s="14"/>
      <c r="E506" s="14"/>
      <c r="F506" s="14"/>
      <c r="G506" s="14"/>
      <c r="H506" s="14"/>
      <c r="I506" s="14"/>
      <c r="J506" s="14"/>
      <c r="K506" s="14"/>
      <c r="M506" s="554"/>
    </row>
    <row r="507" spans="1:13" customFormat="1" ht="17.45" customHeight="1">
      <c r="A507" s="88"/>
      <c r="B507" s="14"/>
      <c r="C507" s="14"/>
      <c r="D507" s="14"/>
      <c r="E507" s="14"/>
      <c r="F507" s="14"/>
      <c r="G507" s="14"/>
      <c r="H507" s="14"/>
      <c r="I507" s="14"/>
      <c r="J507" s="14"/>
      <c r="K507" s="14"/>
      <c r="M507" s="554"/>
    </row>
    <row r="508" spans="1:13" customFormat="1" ht="17.45" customHeight="1">
      <c r="A508" s="88"/>
      <c r="B508" s="14"/>
      <c r="C508" s="14"/>
      <c r="D508" s="14"/>
      <c r="E508" s="14"/>
      <c r="F508" s="14"/>
      <c r="G508" s="14"/>
      <c r="H508" s="14"/>
      <c r="I508" s="14"/>
      <c r="J508" s="14"/>
      <c r="K508" s="14"/>
      <c r="M508" s="554"/>
    </row>
    <row r="509" spans="1:13" customFormat="1" ht="17.45" customHeight="1">
      <c r="A509" s="88"/>
      <c r="B509" s="14"/>
      <c r="C509" s="14"/>
      <c r="D509" s="14"/>
      <c r="E509" s="14"/>
      <c r="F509" s="14"/>
      <c r="G509" s="14"/>
      <c r="H509" s="14"/>
      <c r="I509" s="14"/>
      <c r="J509" s="14"/>
      <c r="K509" s="14"/>
      <c r="M509" s="554"/>
    </row>
    <row r="510" spans="1:13" customFormat="1" ht="17.45" customHeight="1">
      <c r="A510" s="88"/>
      <c r="B510" s="14"/>
      <c r="C510" s="14"/>
      <c r="D510" s="14"/>
      <c r="E510" s="14"/>
      <c r="F510" s="14"/>
      <c r="G510" s="14"/>
      <c r="H510" s="14"/>
      <c r="I510" s="14"/>
      <c r="J510" s="14"/>
      <c r="K510" s="14"/>
      <c r="M510" s="554"/>
    </row>
    <row r="511" spans="1:13" customFormat="1" ht="17.45" customHeight="1">
      <c r="A511" s="88"/>
      <c r="B511" s="14"/>
      <c r="C511" s="14"/>
      <c r="D511" s="14"/>
      <c r="E511" s="14"/>
      <c r="F511" s="14"/>
      <c r="G511" s="14"/>
      <c r="H511" s="14"/>
      <c r="I511" s="14"/>
      <c r="J511" s="14"/>
      <c r="K511" s="14"/>
      <c r="M511" s="554"/>
    </row>
    <row r="512" spans="1:13" customFormat="1" ht="17.45" customHeight="1">
      <c r="A512" s="88"/>
      <c r="B512" s="14"/>
      <c r="C512" s="14"/>
      <c r="D512" s="14"/>
      <c r="E512" s="14"/>
      <c r="F512" s="14"/>
      <c r="G512" s="14"/>
      <c r="H512" s="14"/>
      <c r="I512" s="14"/>
      <c r="J512" s="14"/>
      <c r="K512" s="14"/>
      <c r="M512" s="554"/>
    </row>
    <row r="513" spans="1:13" customFormat="1" ht="17.45" customHeight="1">
      <c r="A513" s="88"/>
      <c r="B513" s="653" t="s">
        <v>293</v>
      </c>
      <c r="C513" s="653"/>
      <c r="D513" s="653"/>
      <c r="E513" s="653"/>
      <c r="F513" s="653"/>
      <c r="G513" s="653"/>
      <c r="H513" s="653"/>
      <c r="I513" s="653"/>
      <c r="J513" s="653"/>
      <c r="K513" s="14"/>
      <c r="M513" s="554"/>
    </row>
    <row r="514" spans="1:13" customFormat="1" ht="17.45" customHeight="1">
      <c r="A514" s="88"/>
      <c r="B514" s="653"/>
      <c r="C514" s="653"/>
      <c r="D514" s="653"/>
      <c r="E514" s="653"/>
      <c r="F514" s="653"/>
      <c r="G514" s="653"/>
      <c r="H514" s="653"/>
      <c r="I514" s="653"/>
      <c r="J514" s="653"/>
      <c r="K514" s="14"/>
      <c r="M514" s="554"/>
    </row>
    <row r="515" spans="1:13" customFormat="1" ht="17.45" customHeight="1">
      <c r="A515" s="88"/>
      <c r="B515" s="14"/>
      <c r="C515" s="14"/>
      <c r="D515" s="14"/>
      <c r="E515" s="14"/>
      <c r="F515" s="14"/>
      <c r="G515" s="14"/>
      <c r="H515" s="14"/>
      <c r="I515" s="14"/>
      <c r="J515" s="14"/>
      <c r="K515" s="14"/>
      <c r="M515" s="554"/>
    </row>
    <row r="516" spans="1:13" customFormat="1" ht="17.45" customHeight="1">
      <c r="A516" s="125" t="s">
        <v>294</v>
      </c>
      <c r="B516" s="653" t="s">
        <v>295</v>
      </c>
      <c r="C516" s="653"/>
      <c r="D516" s="653"/>
      <c r="E516" s="14"/>
      <c r="F516" s="14"/>
      <c r="G516" s="14"/>
      <c r="H516" s="14"/>
      <c r="I516" s="14"/>
      <c r="J516" s="14"/>
      <c r="K516" s="14"/>
      <c r="M516" s="554"/>
    </row>
    <row r="517" spans="1:13" customFormat="1" ht="17.45" customHeight="1">
      <c r="A517" s="88"/>
      <c r="B517" s="653"/>
      <c r="C517" s="653"/>
      <c r="D517" s="653"/>
      <c r="E517" s="14"/>
      <c r="F517" s="14"/>
      <c r="G517" s="14"/>
      <c r="H517" s="14"/>
      <c r="I517" s="14"/>
      <c r="J517" s="14"/>
      <c r="K517" s="14"/>
      <c r="M517" s="554"/>
    </row>
    <row r="518" spans="1:13" customFormat="1" ht="17.45" customHeight="1">
      <c r="A518" s="88"/>
      <c r="B518" s="653"/>
      <c r="C518" s="653"/>
      <c r="D518" s="653"/>
      <c r="E518" s="14"/>
      <c r="F518" s="14"/>
      <c r="G518" s="14"/>
      <c r="H518" s="14"/>
      <c r="I518" s="14"/>
      <c r="J518" s="14"/>
      <c r="K518" s="14"/>
      <c r="M518" s="554"/>
    </row>
    <row r="519" spans="1:13" customFormat="1" ht="17.45" customHeight="1">
      <c r="A519" s="88"/>
      <c r="B519" s="653"/>
      <c r="C519" s="653"/>
      <c r="D519" s="653"/>
      <c r="E519" s="14"/>
      <c r="F519" s="14"/>
      <c r="G519" s="14"/>
      <c r="H519" s="14"/>
      <c r="I519" s="14"/>
      <c r="J519" s="14"/>
      <c r="K519" s="14"/>
      <c r="M519" s="554"/>
    </row>
    <row r="520" spans="1:13" customFormat="1" ht="17.45" customHeight="1">
      <c r="A520" s="88"/>
      <c r="B520" s="653"/>
      <c r="C520" s="653"/>
      <c r="D520" s="653"/>
      <c r="E520" s="14"/>
      <c r="F520" s="14"/>
      <c r="G520" s="14"/>
      <c r="H520" s="14"/>
      <c r="I520" s="14"/>
      <c r="J520" s="14"/>
      <c r="K520" s="14"/>
      <c r="M520" s="554"/>
    </row>
    <row r="521" spans="1:13" customFormat="1" ht="17.45" customHeight="1">
      <c r="A521" s="88"/>
      <c r="B521" s="14"/>
      <c r="C521" s="14"/>
      <c r="D521" s="14"/>
      <c r="E521" s="14"/>
      <c r="F521" s="14"/>
      <c r="G521" s="14"/>
      <c r="H521" s="14"/>
      <c r="I521" s="14"/>
      <c r="J521" s="14"/>
      <c r="K521" s="14"/>
      <c r="M521" s="554"/>
    </row>
    <row r="522" spans="1:13" customFormat="1" ht="17.45" customHeight="1">
      <c r="A522" s="88"/>
      <c r="B522" s="14"/>
      <c r="C522" s="14"/>
      <c r="D522" s="14"/>
      <c r="E522" s="14"/>
      <c r="F522" s="14"/>
      <c r="G522" s="14"/>
      <c r="H522" s="14"/>
      <c r="I522" s="14"/>
      <c r="J522" s="14"/>
      <c r="K522" s="14"/>
      <c r="M522" s="554"/>
    </row>
    <row r="523" spans="1:13" customFormat="1" ht="17.45" customHeight="1">
      <c r="A523" s="88"/>
      <c r="B523" s="14"/>
      <c r="C523" s="14"/>
      <c r="D523" s="14"/>
      <c r="E523" s="14"/>
      <c r="F523" s="14"/>
      <c r="G523" s="14"/>
      <c r="H523" s="14"/>
      <c r="I523" s="14"/>
      <c r="J523" s="14"/>
      <c r="K523" s="14"/>
      <c r="M523" s="554"/>
    </row>
    <row r="524" spans="1:13" customFormat="1" ht="17.45" customHeight="1">
      <c r="A524" s="125" t="s">
        <v>296</v>
      </c>
      <c r="B524" s="653" t="s">
        <v>297</v>
      </c>
      <c r="C524" s="653"/>
      <c r="D524" s="653"/>
      <c r="E524" s="14"/>
      <c r="F524" s="14"/>
      <c r="G524" s="14"/>
      <c r="H524" s="14"/>
      <c r="I524" s="14"/>
      <c r="J524" s="14"/>
      <c r="K524" s="14"/>
      <c r="M524" s="554"/>
    </row>
    <row r="525" spans="1:13" customFormat="1" ht="17.45" customHeight="1">
      <c r="A525" s="88"/>
      <c r="B525" s="653"/>
      <c r="C525" s="653"/>
      <c r="D525" s="653"/>
      <c r="E525" s="14"/>
      <c r="F525" s="14"/>
      <c r="G525" s="14"/>
      <c r="H525" s="14"/>
      <c r="I525" s="14"/>
      <c r="J525" s="14"/>
      <c r="K525" s="14"/>
      <c r="M525" s="554"/>
    </row>
    <row r="526" spans="1:13" customFormat="1" ht="17.45" customHeight="1">
      <c r="A526" s="88"/>
      <c r="B526" s="653"/>
      <c r="C526" s="653"/>
      <c r="D526" s="653"/>
      <c r="E526" s="14"/>
      <c r="F526" s="14"/>
      <c r="G526" s="14"/>
      <c r="H526" s="14"/>
      <c r="I526" s="14"/>
      <c r="J526" s="14"/>
      <c r="K526" s="14"/>
      <c r="M526" s="554"/>
    </row>
    <row r="527" spans="1:13" customFormat="1" ht="17.45" customHeight="1">
      <c r="A527" s="88"/>
      <c r="B527" s="653"/>
      <c r="C527" s="653"/>
      <c r="D527" s="653"/>
      <c r="E527" s="14"/>
      <c r="F527" s="14"/>
      <c r="G527" s="14"/>
      <c r="H527" s="14"/>
      <c r="I527" s="14"/>
      <c r="J527" s="14"/>
      <c r="K527" s="14"/>
      <c r="M527" s="554"/>
    </row>
    <row r="528" spans="1:13" customFormat="1" ht="17.45" customHeight="1">
      <c r="A528" s="88"/>
      <c r="B528" s="14"/>
      <c r="C528" s="14"/>
      <c r="D528" s="14"/>
      <c r="E528" s="14"/>
      <c r="F528" s="14"/>
      <c r="G528" s="14"/>
      <c r="H528" s="14"/>
      <c r="I528" s="14"/>
      <c r="J528" s="14"/>
      <c r="K528" s="14"/>
      <c r="M528" s="554"/>
    </row>
    <row r="529" spans="1:13" customFormat="1" ht="17.45" customHeight="1">
      <c r="A529" s="88"/>
      <c r="B529" s="14"/>
      <c r="C529" s="14"/>
      <c r="D529" s="14"/>
      <c r="E529" s="14"/>
      <c r="F529" s="14"/>
      <c r="G529" s="14"/>
      <c r="H529" s="14"/>
      <c r="I529" s="14"/>
      <c r="J529" s="14"/>
      <c r="K529" s="14"/>
      <c r="M529" s="554"/>
    </row>
    <row r="530" spans="1:13" customFormat="1" ht="17.45" customHeight="1">
      <c r="A530" s="88"/>
      <c r="B530" s="14"/>
      <c r="C530" s="14"/>
      <c r="D530" s="14"/>
      <c r="E530" s="14"/>
      <c r="F530" s="14"/>
      <c r="G530" s="14"/>
      <c r="H530" s="14"/>
      <c r="I530" s="14"/>
      <c r="J530" s="14"/>
      <c r="K530" s="14"/>
      <c r="M530" s="554"/>
    </row>
    <row r="531" spans="1:13" customFormat="1" ht="17.45" customHeight="1">
      <c r="A531" s="88"/>
      <c r="B531" s="14"/>
      <c r="C531" s="14"/>
      <c r="D531" s="14"/>
      <c r="E531" s="14"/>
      <c r="F531" s="14"/>
      <c r="G531" s="14"/>
      <c r="H531" s="14"/>
      <c r="I531" s="14"/>
      <c r="J531" s="14"/>
      <c r="K531" s="14"/>
      <c r="M531" s="554"/>
    </row>
    <row r="532" spans="1:13" customFormat="1" ht="17.45" customHeight="1">
      <c r="A532" s="88"/>
      <c r="B532" s="14"/>
      <c r="C532" s="14"/>
      <c r="D532" s="14"/>
      <c r="E532" s="14"/>
      <c r="F532" s="14"/>
      <c r="G532" s="14"/>
      <c r="H532" s="14"/>
      <c r="I532" s="14"/>
      <c r="J532" s="14"/>
      <c r="K532" s="14"/>
      <c r="M532" s="554"/>
    </row>
    <row r="533" spans="1:13" customFormat="1" ht="17.45" customHeight="1">
      <c r="A533" s="88"/>
      <c r="B533" s="14"/>
      <c r="C533" s="14"/>
      <c r="D533" s="14"/>
      <c r="E533" s="14"/>
      <c r="F533" s="14"/>
      <c r="G533" s="14"/>
      <c r="H533" s="14"/>
      <c r="I533" s="14"/>
      <c r="J533" s="14"/>
      <c r="K533" s="14"/>
      <c r="M533" s="554"/>
    </row>
    <row r="534" spans="1:13" customFormat="1" ht="17.45" customHeight="1">
      <c r="A534" s="125" t="s">
        <v>298</v>
      </c>
      <c r="B534" s="653" t="s">
        <v>299</v>
      </c>
      <c r="C534" s="653"/>
      <c r="D534" s="653"/>
      <c r="E534" s="14"/>
      <c r="F534" s="14"/>
      <c r="G534" s="14"/>
      <c r="H534" s="14"/>
      <c r="I534" s="14"/>
      <c r="J534" s="14"/>
      <c r="K534" s="14"/>
      <c r="M534" s="554"/>
    </row>
    <row r="535" spans="1:13" customFormat="1" ht="17.45" customHeight="1">
      <c r="A535" s="88"/>
      <c r="B535" s="653"/>
      <c r="C535" s="653"/>
      <c r="D535" s="653"/>
      <c r="E535" s="14"/>
      <c r="F535" s="14"/>
      <c r="G535" s="14"/>
      <c r="H535" s="14"/>
      <c r="I535" s="14"/>
      <c r="J535" s="14"/>
      <c r="K535" s="14"/>
      <c r="M535" s="554"/>
    </row>
    <row r="536" spans="1:13" customFormat="1" ht="17.45" customHeight="1">
      <c r="A536" s="88"/>
      <c r="B536" s="653"/>
      <c r="C536" s="653"/>
      <c r="D536" s="653"/>
      <c r="E536" s="14"/>
      <c r="F536" s="14"/>
      <c r="G536" s="14"/>
      <c r="H536" s="14"/>
      <c r="I536" s="14"/>
      <c r="J536" s="14"/>
      <c r="K536" s="14"/>
      <c r="M536" s="554"/>
    </row>
    <row r="537" spans="1:13" customFormat="1" ht="17.45" customHeight="1">
      <c r="A537" s="88"/>
      <c r="B537" s="14"/>
      <c r="C537" s="14"/>
      <c r="D537" s="14"/>
      <c r="E537" s="14"/>
      <c r="F537" s="14"/>
      <c r="G537" s="14"/>
      <c r="H537" s="14"/>
      <c r="I537" s="14"/>
      <c r="J537" s="14"/>
      <c r="K537" s="14"/>
      <c r="M537" s="554"/>
    </row>
    <row r="538" spans="1:13" customFormat="1" ht="17.45" customHeight="1">
      <c r="A538" s="88"/>
      <c r="B538" s="14"/>
      <c r="C538" s="14"/>
      <c r="D538" s="14"/>
      <c r="E538" s="14"/>
      <c r="F538" s="14"/>
      <c r="G538" s="14"/>
      <c r="H538" s="14"/>
      <c r="I538" s="14"/>
      <c r="J538" s="14"/>
      <c r="K538" s="14"/>
      <c r="M538" s="554"/>
    </row>
    <row r="539" spans="1:13" customFormat="1" ht="17.45" customHeight="1">
      <c r="A539" s="125" t="s">
        <v>300</v>
      </c>
      <c r="B539" s="653" t="s">
        <v>301</v>
      </c>
      <c r="C539" s="653"/>
      <c r="D539" s="653"/>
      <c r="E539" s="14"/>
      <c r="F539" s="14"/>
      <c r="G539" s="14"/>
      <c r="H539" s="14"/>
      <c r="I539" s="14"/>
      <c r="J539" s="14"/>
      <c r="K539" s="14"/>
      <c r="M539" s="554"/>
    </row>
    <row r="540" spans="1:13" customFormat="1" ht="17.45" customHeight="1">
      <c r="A540" s="88"/>
      <c r="B540" s="653"/>
      <c r="C540" s="653"/>
      <c r="D540" s="653"/>
      <c r="E540" s="14"/>
      <c r="F540" s="14"/>
      <c r="G540" s="14"/>
      <c r="H540" s="14"/>
      <c r="I540" s="14"/>
      <c r="J540" s="14"/>
      <c r="K540" s="14"/>
      <c r="M540" s="554"/>
    </row>
    <row r="541" spans="1:13" customFormat="1" ht="17.45" customHeight="1">
      <c r="A541" s="88"/>
      <c r="B541" s="653"/>
      <c r="C541" s="653"/>
      <c r="D541" s="653"/>
      <c r="E541" s="14"/>
      <c r="F541" s="14"/>
      <c r="G541" s="14"/>
      <c r="H541" s="14"/>
      <c r="I541" s="14"/>
      <c r="J541" s="14"/>
      <c r="K541" s="14"/>
      <c r="M541" s="554"/>
    </row>
    <row r="542" spans="1:13" customFormat="1" ht="17.45" customHeight="1">
      <c r="A542" s="88"/>
      <c r="B542" s="14"/>
      <c r="C542" s="14"/>
      <c r="D542" s="14"/>
      <c r="E542" s="14"/>
      <c r="F542" s="14"/>
      <c r="G542" s="14"/>
      <c r="H542" s="14"/>
      <c r="I542" s="14"/>
      <c r="J542" s="14"/>
      <c r="K542" s="14"/>
      <c r="M542" s="554"/>
    </row>
    <row r="543" spans="1:13" customFormat="1" ht="17.45" customHeight="1">
      <c r="A543" s="88"/>
      <c r="B543" s="126"/>
      <c r="C543" s="126"/>
      <c r="D543" s="126"/>
      <c r="E543" s="14"/>
      <c r="F543" s="14"/>
      <c r="G543" s="14"/>
      <c r="H543" s="14"/>
      <c r="I543" s="14"/>
      <c r="J543" s="14"/>
      <c r="K543" s="14"/>
      <c r="M543" s="554"/>
    </row>
    <row r="544" spans="1:13" customFormat="1" ht="17.45" customHeight="1">
      <c r="A544" s="88"/>
      <c r="B544" s="659" t="s">
        <v>302</v>
      </c>
      <c r="C544" s="659"/>
      <c r="D544" s="659"/>
      <c r="E544" s="14"/>
      <c r="F544" s="14"/>
      <c r="G544" s="14"/>
      <c r="H544" s="14"/>
      <c r="I544" s="14"/>
      <c r="J544" s="14"/>
      <c r="K544" s="14"/>
      <c r="M544" s="554"/>
    </row>
    <row r="545" spans="1:13" customFormat="1" ht="17.45" customHeight="1">
      <c r="A545" s="88"/>
      <c r="B545" s="659"/>
      <c r="C545" s="659"/>
      <c r="D545" s="659"/>
      <c r="E545" s="14"/>
      <c r="F545" s="14"/>
      <c r="G545" s="14"/>
      <c r="H545" s="14"/>
      <c r="I545" s="14"/>
      <c r="J545" s="14"/>
      <c r="K545" s="14"/>
      <c r="M545" s="554"/>
    </row>
    <row r="546" spans="1:13" customFormat="1" ht="17.45" customHeight="1">
      <c r="A546" s="88"/>
      <c r="B546" s="126"/>
      <c r="C546" s="126"/>
      <c r="D546" s="126"/>
      <c r="E546" s="47"/>
      <c r="F546" s="47"/>
      <c r="G546" s="47"/>
      <c r="H546" s="47"/>
      <c r="I546" s="47"/>
      <c r="J546" s="47"/>
      <c r="K546" s="47"/>
      <c r="M546" s="554"/>
    </row>
    <row r="547" spans="1:13" customFormat="1" ht="17.45" customHeight="1">
      <c r="A547" s="88"/>
      <c r="M547" s="554"/>
    </row>
    <row r="548" spans="1:13" customFormat="1" ht="17.45" customHeight="1">
      <c r="A548" s="88"/>
      <c r="B548" s="59" t="s">
        <v>303</v>
      </c>
      <c r="C548" s="58"/>
      <c r="D548" s="58"/>
      <c r="E548" s="58"/>
      <c r="F548" s="58"/>
      <c r="G548" s="58"/>
      <c r="H548" s="58"/>
      <c r="I548" s="58"/>
      <c r="J548" s="58"/>
      <c r="K548" s="58"/>
      <c r="M548" s="554"/>
    </row>
    <row r="549" spans="1:13" customFormat="1" ht="17.45" customHeight="1">
      <c r="A549" s="88"/>
      <c r="B549" s="61"/>
      <c r="C549" s="60"/>
      <c r="D549" s="60"/>
      <c r="E549" s="60"/>
      <c r="F549" s="80"/>
      <c r="G549" s="80"/>
      <c r="H549" s="80"/>
      <c r="I549" s="80"/>
      <c r="J549" s="80"/>
      <c r="K549" s="81"/>
      <c r="M549" s="554"/>
    </row>
    <row r="550" spans="1:13" customFormat="1" ht="17.45" customHeight="1">
      <c r="A550" s="88"/>
      <c r="B550" s="689" t="s">
        <v>304</v>
      </c>
      <c r="C550" s="690"/>
      <c r="D550" s="690"/>
      <c r="E550" s="690"/>
      <c r="F550" s="690"/>
      <c r="G550" s="69"/>
      <c r="H550" s="535" t="s">
        <v>305</v>
      </c>
      <c r="I550" s="535" t="s">
        <v>306</v>
      </c>
      <c r="J550" s="535" t="s">
        <v>307</v>
      </c>
      <c r="K550" s="70"/>
      <c r="M550" s="554"/>
    </row>
    <row r="551" spans="1:13" customFormat="1" ht="17.45" customHeight="1">
      <c r="A551" s="88"/>
      <c r="B551" s="689"/>
      <c r="C551" s="690"/>
      <c r="D551" s="690"/>
      <c r="E551" s="690"/>
      <c r="F551" s="690"/>
      <c r="G551" s="69"/>
      <c r="H551" s="536">
        <v>54</v>
      </c>
      <c r="I551" s="536">
        <v>77</v>
      </c>
      <c r="J551" s="536">
        <v>22</v>
      </c>
      <c r="K551" s="70"/>
      <c r="M551" s="554"/>
    </row>
    <row r="552" spans="1:13" customFormat="1" ht="17.45" customHeight="1">
      <c r="A552" s="88"/>
      <c r="B552" s="78"/>
      <c r="C552" s="79"/>
      <c r="D552" s="79"/>
      <c r="E552" s="79"/>
      <c r="F552" s="79"/>
      <c r="G552" s="79"/>
      <c r="H552" s="536">
        <v>36</v>
      </c>
      <c r="I552" s="536">
        <v>49</v>
      </c>
      <c r="J552" s="536">
        <v>46</v>
      </c>
      <c r="K552" s="70"/>
      <c r="M552" s="554"/>
    </row>
    <row r="553" spans="1:13" customFormat="1" ht="17.45" customHeight="1">
      <c r="A553" s="88"/>
      <c r="B553" s="689" t="s">
        <v>308</v>
      </c>
      <c r="C553" s="690"/>
      <c r="D553" s="690"/>
      <c r="E553" s="690"/>
      <c r="F553" s="690"/>
      <c r="G553" s="690"/>
      <c r="H553" s="537">
        <v>46</v>
      </c>
      <c r="I553" s="538">
        <v>41</v>
      </c>
      <c r="J553" s="537">
        <v>29</v>
      </c>
      <c r="K553" s="70"/>
      <c r="M553" s="554"/>
    </row>
    <row r="554" spans="1:13" customFormat="1" ht="17.45" customHeight="1">
      <c r="A554" s="88"/>
      <c r="B554" s="689"/>
      <c r="C554" s="690"/>
      <c r="D554" s="690"/>
      <c r="E554" s="690"/>
      <c r="F554" s="690"/>
      <c r="G554" s="690"/>
      <c r="H554" s="539"/>
      <c r="I554" s="540"/>
      <c r="J554" s="540"/>
      <c r="K554" s="70"/>
      <c r="M554" s="554"/>
    </row>
    <row r="555" spans="1:13" customFormat="1" ht="17.45" customHeight="1">
      <c r="A555" s="88"/>
      <c r="B555" s="689"/>
      <c r="C555" s="690"/>
      <c r="D555" s="690"/>
      <c r="E555" s="690"/>
      <c r="F555" s="690"/>
      <c r="G555" s="690"/>
      <c r="H555" s="69"/>
      <c r="I555" s="69"/>
      <c r="J555" s="69"/>
      <c r="K555" s="70"/>
      <c r="M555" s="554"/>
    </row>
    <row r="556" spans="1:13" customFormat="1" ht="17.45" customHeight="1">
      <c r="A556" s="88"/>
      <c r="B556" s="689" t="s">
        <v>309</v>
      </c>
      <c r="C556" s="690"/>
      <c r="D556" s="690"/>
      <c r="E556" s="690"/>
      <c r="F556" s="690"/>
      <c r="G556" s="690"/>
      <c r="H556" s="690"/>
      <c r="I556" s="690"/>
      <c r="J556" s="690"/>
      <c r="K556" s="70"/>
      <c r="M556" s="554"/>
    </row>
    <row r="557" spans="1:13" customFormat="1" ht="17.45" customHeight="1">
      <c r="A557" s="88"/>
      <c r="B557" s="71"/>
      <c r="C557" s="72"/>
      <c r="D557" s="72"/>
      <c r="E557" s="73"/>
      <c r="F557" s="72"/>
      <c r="G557" s="72"/>
      <c r="H557" s="72"/>
      <c r="I557" s="72"/>
      <c r="J557" s="72"/>
      <c r="K557" s="74"/>
      <c r="M557" s="554"/>
    </row>
    <row r="558" spans="1:13" customFormat="1" ht="17.45" customHeight="1">
      <c r="A558" s="88"/>
      <c r="M558" s="554"/>
    </row>
    <row r="559" spans="1:13" customFormat="1" ht="17.45" customHeight="1">
      <c r="A559" s="88"/>
      <c r="M559" s="554"/>
    </row>
    <row r="560" spans="1:13" customFormat="1" ht="19.149999999999999" customHeight="1">
      <c r="A560" s="88"/>
      <c r="B560" s="28" t="str">
        <f>"Thema "&amp;B13</f>
        <v>Thema 2.6</v>
      </c>
      <c r="C560" s="10"/>
      <c r="D560" s="10"/>
      <c r="E560" s="10"/>
      <c r="F560" s="10"/>
      <c r="G560" s="10"/>
      <c r="H560" s="10"/>
      <c r="I560" s="10"/>
      <c r="M560" s="554"/>
    </row>
    <row r="561" spans="1:13" customFormat="1" ht="17.45" customHeight="1">
      <c r="A561" s="88"/>
      <c r="M561" s="554"/>
    </row>
    <row r="562" spans="1:13" customFormat="1" ht="17.45" customHeight="1">
      <c r="A562" s="88"/>
      <c r="M562" s="554"/>
    </row>
    <row r="563" spans="1:13" customFormat="1" ht="25.5" customHeight="1">
      <c r="A563" s="89" t="str">
        <f>B14</f>
        <v>2.7</v>
      </c>
      <c r="B563" s="675" t="s">
        <v>310</v>
      </c>
      <c r="C563" s="675"/>
      <c r="D563" s="675"/>
      <c r="E563" s="675"/>
      <c r="F563" s="675"/>
      <c r="G563" s="675"/>
      <c r="H563" s="675"/>
      <c r="I563" s="675"/>
      <c r="J563" s="675"/>
      <c r="K563" s="35">
        <f>H14</f>
        <v>0</v>
      </c>
      <c r="L563" s="7" t="s">
        <v>62</v>
      </c>
      <c r="M563" s="554"/>
    </row>
    <row r="564" spans="1:13" customFormat="1" ht="17.45" customHeight="1">
      <c r="A564" s="88"/>
      <c r="M564" s="554"/>
    </row>
    <row r="565" spans="1:13" customFormat="1" ht="17.45" customHeight="1">
      <c r="A565" s="88"/>
      <c r="B565" s="697" t="s">
        <v>311</v>
      </c>
      <c r="C565" s="697"/>
      <c r="D565" s="697"/>
      <c r="E565" s="697"/>
      <c r="F565" s="697"/>
      <c r="G565" s="697"/>
      <c r="H565" s="697"/>
      <c r="I565" s="697"/>
      <c r="J565" s="697"/>
      <c r="K565" s="697"/>
      <c r="M565" s="554"/>
    </row>
    <row r="566" spans="1:13" customFormat="1" ht="17.45" customHeight="1">
      <c r="A566" s="88"/>
      <c r="B566" s="697" t="s">
        <v>312</v>
      </c>
      <c r="C566" s="697"/>
      <c r="D566" s="697"/>
      <c r="E566" s="697"/>
      <c r="F566" s="697"/>
      <c r="G566" s="697"/>
      <c r="H566" s="697"/>
      <c r="I566" s="697"/>
      <c r="J566" s="697"/>
      <c r="K566" s="697"/>
      <c r="M566" s="554"/>
    </row>
    <row r="567" spans="1:13" customFormat="1" ht="17.45" customHeight="1">
      <c r="A567" s="88"/>
      <c r="B567" s="30" t="s">
        <v>313</v>
      </c>
      <c r="M567" s="554"/>
    </row>
    <row r="568" spans="1:13" customFormat="1" ht="17.45" customHeight="1">
      <c r="A568" s="88"/>
      <c r="B568" s="30"/>
      <c r="M568" s="554"/>
    </row>
    <row r="569" spans="1:13" customFormat="1" ht="17.45" customHeight="1">
      <c r="A569" s="88"/>
      <c r="B569" s="653" t="s">
        <v>314</v>
      </c>
      <c r="C569" s="653"/>
      <c r="D569" s="653"/>
      <c r="E569" s="653"/>
      <c r="M569" s="554"/>
    </row>
    <row r="570" spans="1:13" customFormat="1" ht="17.45" customHeight="1">
      <c r="A570" s="88"/>
      <c r="B570" s="653"/>
      <c r="C570" s="653"/>
      <c r="D570" s="653"/>
      <c r="E570" s="653"/>
      <c r="M570" s="554"/>
    </row>
    <row r="571" spans="1:13" customFormat="1" ht="17.45" customHeight="1">
      <c r="A571" s="88"/>
      <c r="B571" s="653"/>
      <c r="C571" s="653"/>
      <c r="D571" s="653"/>
      <c r="E571" s="653"/>
      <c r="M571" s="554"/>
    </row>
    <row r="572" spans="1:13" customFormat="1" ht="17.45" customHeight="1">
      <c r="A572" s="88"/>
      <c r="B572" s="653"/>
      <c r="C572" s="653"/>
      <c r="D572" s="653"/>
      <c r="E572" s="653"/>
      <c r="M572" s="554"/>
    </row>
    <row r="573" spans="1:13" customFormat="1" ht="17.45" customHeight="1">
      <c r="A573" s="88"/>
      <c r="B573" s="696" t="s">
        <v>315</v>
      </c>
      <c r="C573" s="696"/>
      <c r="D573" s="696"/>
      <c r="E573" s="696"/>
      <c r="M573" s="554"/>
    </row>
    <row r="574" spans="1:13" customFormat="1" ht="17.45" customHeight="1">
      <c r="A574" s="88"/>
      <c r="B574" s="696"/>
      <c r="C574" s="696"/>
      <c r="D574" s="696"/>
      <c r="E574" s="696"/>
      <c r="M574" s="554"/>
    </row>
    <row r="575" spans="1:13" customFormat="1" ht="17.45" customHeight="1">
      <c r="A575" s="88"/>
      <c r="B575" s="696"/>
      <c r="C575" s="696"/>
      <c r="D575" s="696"/>
      <c r="E575" s="696"/>
      <c r="M575" s="554"/>
    </row>
    <row r="576" spans="1:13" customFormat="1" ht="17.45" customHeight="1">
      <c r="A576" s="88"/>
      <c r="M576" s="554"/>
    </row>
    <row r="577" spans="1:13" customFormat="1" ht="17.45" customHeight="1">
      <c r="A577" s="88"/>
      <c r="B577" s="653" t="s">
        <v>316</v>
      </c>
      <c r="C577" s="653"/>
      <c r="D577" s="653"/>
      <c r="E577" s="653"/>
      <c r="M577" s="554"/>
    </row>
    <row r="578" spans="1:13" customFormat="1" ht="17.45" customHeight="1">
      <c r="A578" s="88"/>
      <c r="B578" s="653"/>
      <c r="C578" s="653"/>
      <c r="D578" s="653"/>
      <c r="E578" s="653"/>
      <c r="M578" s="554"/>
    </row>
    <row r="579" spans="1:13" customFormat="1" ht="17.45" customHeight="1">
      <c r="A579" s="88"/>
      <c r="B579" s="653"/>
      <c r="C579" s="653"/>
      <c r="D579" s="653"/>
      <c r="E579" s="653"/>
      <c r="M579" s="554"/>
    </row>
    <row r="580" spans="1:13" customFormat="1" ht="17.45" customHeight="1">
      <c r="A580" s="88"/>
      <c r="B580" s="653"/>
      <c r="C580" s="653"/>
      <c r="D580" s="653"/>
      <c r="E580" s="653"/>
      <c r="M580" s="554"/>
    </row>
    <row r="581" spans="1:13" customFormat="1" ht="17.45" customHeight="1">
      <c r="A581" s="88"/>
      <c r="B581" s="653"/>
      <c r="C581" s="653"/>
      <c r="D581" s="653"/>
      <c r="E581" s="653"/>
      <c r="M581" s="554"/>
    </row>
    <row r="582" spans="1:13" customFormat="1" ht="17.45" customHeight="1">
      <c r="A582" s="88"/>
      <c r="B582" s="653"/>
      <c r="C582" s="653"/>
      <c r="D582" s="653"/>
      <c r="E582" s="653"/>
      <c r="M582" s="554"/>
    </row>
    <row r="583" spans="1:13" customFormat="1" ht="17.45" customHeight="1">
      <c r="A583" s="88"/>
      <c r="M583" s="554"/>
    </row>
    <row r="584" spans="1:13" customFormat="1" ht="17.45" customHeight="1">
      <c r="A584" s="88"/>
      <c r="M584" s="554"/>
    </row>
    <row r="585" spans="1:13" customFormat="1" ht="17.45" customHeight="1">
      <c r="A585" s="88"/>
      <c r="B585" s="696" t="s">
        <v>317</v>
      </c>
      <c r="C585" s="696"/>
      <c r="D585" s="696"/>
      <c r="E585" s="696"/>
      <c r="F585" s="696"/>
      <c r="G585" s="696"/>
      <c r="H585" s="696"/>
      <c r="I585" s="696"/>
      <c r="J585" s="696"/>
      <c r="K585" s="696"/>
      <c r="M585" s="554"/>
    </row>
    <row r="586" spans="1:13" customFormat="1" ht="17.45" customHeight="1">
      <c r="A586" s="88"/>
      <c r="B586" s="696"/>
      <c r="C586" s="696"/>
      <c r="D586" s="696"/>
      <c r="E586" s="696"/>
      <c r="F586" s="696"/>
      <c r="G586" s="696"/>
      <c r="H586" s="696"/>
      <c r="I586" s="696"/>
      <c r="J586" s="696"/>
      <c r="K586" s="696"/>
      <c r="M586" s="554"/>
    </row>
    <row r="587" spans="1:13" customFormat="1" ht="17.45" customHeight="1">
      <c r="A587" s="88"/>
      <c r="B587" s="696"/>
      <c r="C587" s="696"/>
      <c r="D587" s="696"/>
      <c r="E587" s="696"/>
      <c r="F587" s="696"/>
      <c r="G587" s="696"/>
      <c r="H587" s="696"/>
      <c r="I587" s="696"/>
      <c r="J587" s="696"/>
      <c r="K587" s="696"/>
      <c r="M587" s="554"/>
    </row>
    <row r="588" spans="1:13" customFormat="1" ht="17.45" customHeight="1">
      <c r="A588" s="88"/>
      <c r="M588" s="554"/>
    </row>
    <row r="589" spans="1:13" customFormat="1" ht="17.45" customHeight="1">
      <c r="A589" s="88"/>
      <c r="B589" s="653" t="s">
        <v>318</v>
      </c>
      <c r="C589" s="653"/>
      <c r="D589" s="653"/>
      <c r="E589" s="653"/>
      <c r="F589" s="653"/>
      <c r="G589" s="653"/>
      <c r="H589" s="653"/>
      <c r="I589" s="653"/>
      <c r="J589" s="653"/>
      <c r="K589" s="653"/>
      <c r="M589" s="554"/>
    </row>
    <row r="590" spans="1:13" customFormat="1" ht="17.45" customHeight="1">
      <c r="A590" s="88"/>
      <c r="B590" s="653"/>
      <c r="C590" s="653"/>
      <c r="D590" s="653"/>
      <c r="E590" s="653"/>
      <c r="F590" s="653"/>
      <c r="G590" s="653"/>
      <c r="H590" s="653"/>
      <c r="I590" s="653"/>
      <c r="J590" s="653"/>
      <c r="K590" s="653"/>
      <c r="M590" s="554"/>
    </row>
    <row r="591" spans="1:13" customFormat="1" ht="17.45" customHeight="1">
      <c r="A591" s="88"/>
      <c r="B591" s="14"/>
      <c r="C591" s="132" t="s">
        <v>319</v>
      </c>
      <c r="D591" s="132"/>
      <c r="E591" s="14"/>
      <c r="F591" s="14"/>
      <c r="G591" s="14"/>
      <c r="H591" s="14"/>
      <c r="I591" s="14"/>
      <c r="J591" s="14"/>
      <c r="K591" s="14"/>
      <c r="M591" s="554"/>
    </row>
    <row r="592" spans="1:13" customFormat="1" ht="17.45" customHeight="1">
      <c r="A592" s="88"/>
      <c r="B592" s="653" t="s">
        <v>320</v>
      </c>
      <c r="C592" s="653"/>
      <c r="D592" s="653"/>
      <c r="E592" s="653"/>
      <c r="F592" s="653"/>
      <c r="G592" s="653"/>
      <c r="H592" s="653"/>
      <c r="I592" s="653"/>
      <c r="J592" s="653"/>
      <c r="K592" s="653"/>
      <c r="M592" s="554"/>
    </row>
    <row r="593" spans="1:13" customFormat="1" ht="17.45" customHeight="1">
      <c r="A593" s="88"/>
      <c r="B593" s="653"/>
      <c r="C593" s="653"/>
      <c r="D593" s="653"/>
      <c r="E593" s="653"/>
      <c r="F593" s="653"/>
      <c r="G593" s="653"/>
      <c r="H593" s="653"/>
      <c r="I593" s="653"/>
      <c r="J593" s="653"/>
      <c r="K593" s="653"/>
      <c r="M593" s="554"/>
    </row>
    <row r="594" spans="1:13" customFormat="1" ht="17.45" customHeight="1">
      <c r="A594" s="88"/>
      <c r="B594" s="14"/>
      <c r="C594" s="14"/>
      <c r="D594" s="14"/>
      <c r="E594" s="14"/>
      <c r="F594" s="14"/>
      <c r="G594" s="14"/>
      <c r="H594" s="14"/>
      <c r="I594" s="14"/>
      <c r="J594" s="14"/>
      <c r="K594" s="14"/>
      <c r="M594" s="554"/>
    </row>
    <row r="595" spans="1:13" customFormat="1" ht="17.45" customHeight="1">
      <c r="A595" s="88"/>
      <c r="B595" s="653" t="s">
        <v>321</v>
      </c>
      <c r="C595" s="653"/>
      <c r="D595" s="653"/>
      <c r="E595" s="653"/>
      <c r="F595" s="14"/>
      <c r="G595" s="14"/>
      <c r="H595" s="14"/>
      <c r="I595" s="14"/>
      <c r="J595" s="14"/>
      <c r="K595" s="14"/>
      <c r="M595" s="554"/>
    </row>
    <row r="596" spans="1:13" customFormat="1" ht="17.45" customHeight="1">
      <c r="A596" s="88"/>
      <c r="B596" s="47"/>
      <c r="C596" s="133" t="s">
        <v>322</v>
      </c>
      <c r="D596" s="133"/>
      <c r="E596" s="47"/>
      <c r="F596" s="14"/>
      <c r="G596" s="14"/>
      <c r="H596" s="14"/>
      <c r="I596" s="14"/>
      <c r="J596" s="14"/>
      <c r="K596" s="14"/>
      <c r="M596" s="554"/>
    </row>
    <row r="597" spans="1:13" customFormat="1" ht="17.45" customHeight="1">
      <c r="A597" s="88"/>
      <c r="B597" s="653" t="s">
        <v>323</v>
      </c>
      <c r="C597" s="653"/>
      <c r="D597" s="653"/>
      <c r="E597" s="653"/>
      <c r="F597" s="14"/>
      <c r="G597" s="14"/>
      <c r="H597" s="14"/>
      <c r="I597" s="14"/>
      <c r="J597" s="14"/>
      <c r="K597" s="14"/>
      <c r="M597" s="554"/>
    </row>
    <row r="598" spans="1:13" customFormat="1" ht="17.45" customHeight="1">
      <c r="A598" s="88"/>
      <c r="B598" s="653"/>
      <c r="C598" s="653"/>
      <c r="D598" s="653"/>
      <c r="E598" s="653"/>
      <c r="F598" s="14"/>
      <c r="G598" s="14"/>
      <c r="H598" s="14"/>
      <c r="I598" s="14"/>
      <c r="J598" s="14"/>
      <c r="K598" s="14"/>
      <c r="M598" s="554"/>
    </row>
    <row r="599" spans="1:13" customFormat="1" ht="17.45" customHeight="1">
      <c r="A599" s="88"/>
      <c r="B599" s="653"/>
      <c r="C599" s="653"/>
      <c r="D599" s="653"/>
      <c r="E599" s="653"/>
      <c r="F599" s="14"/>
      <c r="G599" s="14"/>
      <c r="H599" s="14"/>
      <c r="I599" s="14"/>
      <c r="J599" s="14"/>
      <c r="K599" s="14"/>
      <c r="M599" s="554"/>
    </row>
    <row r="600" spans="1:13" customFormat="1" ht="17.45" customHeight="1">
      <c r="A600" s="88"/>
      <c r="B600" s="47"/>
      <c r="C600" s="47"/>
      <c r="D600" s="47"/>
      <c r="E600" s="47"/>
      <c r="F600" s="14"/>
      <c r="G600" s="14"/>
      <c r="H600" s="14"/>
      <c r="I600" s="14"/>
      <c r="J600" s="14"/>
      <c r="K600" s="14"/>
      <c r="M600" s="554"/>
    </row>
    <row r="601" spans="1:13" customFormat="1" ht="17.45" customHeight="1">
      <c r="A601" s="88"/>
      <c r="B601" s="14"/>
      <c r="C601" s="14"/>
      <c r="D601" s="14"/>
      <c r="E601" s="14"/>
      <c r="F601" s="14"/>
      <c r="G601" s="14"/>
      <c r="H601" s="14"/>
      <c r="I601" s="14"/>
      <c r="J601" s="14"/>
      <c r="K601" s="14"/>
      <c r="M601" s="554"/>
    </row>
    <row r="602" spans="1:13" customFormat="1" ht="17.45" customHeight="1">
      <c r="A602" s="88"/>
      <c r="B602" s="14"/>
      <c r="C602" s="14"/>
      <c r="D602" s="14"/>
      <c r="E602" s="14"/>
      <c r="F602" s="14"/>
      <c r="G602" s="14"/>
      <c r="H602" s="14"/>
      <c r="I602" s="14"/>
      <c r="J602" s="14"/>
      <c r="K602" s="14"/>
      <c r="M602" s="554"/>
    </row>
    <row r="603" spans="1:13" customFormat="1" ht="17.45" customHeight="1">
      <c r="A603" s="88"/>
      <c r="B603" s="14"/>
      <c r="C603" s="14"/>
      <c r="D603" s="14"/>
      <c r="E603" s="14"/>
      <c r="F603" s="14"/>
      <c r="G603" s="14"/>
      <c r="H603" s="14"/>
      <c r="I603" s="14"/>
      <c r="J603" s="14"/>
      <c r="K603" s="14"/>
      <c r="M603" s="554"/>
    </row>
    <row r="604" spans="1:13" customFormat="1" ht="17.45" customHeight="1">
      <c r="A604" s="88"/>
      <c r="F604" s="14"/>
      <c r="G604" s="14"/>
      <c r="H604" s="14"/>
      <c r="I604" s="14"/>
      <c r="J604" s="14"/>
      <c r="K604" s="14"/>
      <c r="M604" s="554"/>
    </row>
    <row r="605" spans="1:13" customFormat="1" ht="17.45" customHeight="1">
      <c r="A605" s="88"/>
      <c r="B605" s="653" t="s">
        <v>324</v>
      </c>
      <c r="C605" s="653"/>
      <c r="D605" s="653"/>
      <c r="E605" s="653"/>
      <c r="F605" s="14"/>
      <c r="G605" s="14"/>
      <c r="H605" s="14"/>
      <c r="I605" s="14"/>
      <c r="J605" s="14"/>
      <c r="K605" s="14"/>
      <c r="M605" s="554"/>
    </row>
    <row r="606" spans="1:13" customFormat="1" ht="17.45" customHeight="1">
      <c r="A606" s="88"/>
      <c r="B606" s="14"/>
      <c r="C606" s="133" t="s">
        <v>325</v>
      </c>
      <c r="D606" s="133"/>
      <c r="E606" s="14"/>
      <c r="F606" s="14"/>
      <c r="G606" s="14"/>
      <c r="H606" s="14"/>
      <c r="I606" s="14"/>
      <c r="J606" s="14"/>
      <c r="K606" s="14"/>
      <c r="M606" s="554"/>
    </row>
    <row r="607" spans="1:13" customFormat="1" ht="17.45" customHeight="1">
      <c r="A607" s="88"/>
      <c r="B607" s="653" t="s">
        <v>326</v>
      </c>
      <c r="C607" s="653"/>
      <c r="D607" s="653"/>
      <c r="E607" s="653"/>
      <c r="F607" s="14"/>
      <c r="G607" s="14"/>
      <c r="H607" s="14"/>
      <c r="I607" s="14"/>
      <c r="J607" s="14"/>
      <c r="K607" s="14"/>
      <c r="M607" s="554"/>
    </row>
    <row r="608" spans="1:13" customFormat="1" ht="17.45" customHeight="1">
      <c r="A608" s="88"/>
      <c r="B608" s="653"/>
      <c r="C608" s="653"/>
      <c r="D608" s="653"/>
      <c r="E608" s="653"/>
      <c r="F608" s="14"/>
      <c r="G608" s="14"/>
      <c r="H608" s="14"/>
      <c r="I608" s="14"/>
      <c r="J608" s="14"/>
      <c r="K608" s="14"/>
      <c r="M608" s="554"/>
    </row>
    <row r="609" spans="1:13" customFormat="1" ht="17.45" customHeight="1">
      <c r="A609" s="88"/>
      <c r="B609" s="653"/>
      <c r="C609" s="653"/>
      <c r="D609" s="653"/>
      <c r="E609" s="653"/>
      <c r="F609" s="14"/>
      <c r="G609" s="14"/>
      <c r="H609" s="14"/>
      <c r="I609" s="14"/>
      <c r="J609" s="14"/>
      <c r="K609" s="14"/>
      <c r="M609" s="554"/>
    </row>
    <row r="610" spans="1:13" customFormat="1" ht="17.45" customHeight="1">
      <c r="A610" s="88"/>
      <c r="B610" s="653"/>
      <c r="C610" s="653"/>
      <c r="D610" s="653"/>
      <c r="E610" s="653"/>
      <c r="F610" s="14"/>
      <c r="G610" s="14"/>
      <c r="H610" s="14"/>
      <c r="I610" s="14"/>
      <c r="J610" s="14"/>
      <c r="K610" s="14"/>
      <c r="M610" s="554"/>
    </row>
    <row r="611" spans="1:13" customFormat="1" ht="17.45" customHeight="1">
      <c r="A611" s="88"/>
      <c r="B611" s="653"/>
      <c r="C611" s="653"/>
      <c r="D611" s="653"/>
      <c r="E611" s="653"/>
      <c r="F611" s="14"/>
      <c r="G611" s="14"/>
      <c r="H611" s="14"/>
      <c r="I611" s="14"/>
      <c r="J611" s="14"/>
      <c r="K611" s="14"/>
      <c r="M611" s="554"/>
    </row>
    <row r="612" spans="1:13" customFormat="1" ht="17.45" customHeight="1">
      <c r="A612" s="88"/>
      <c r="B612" s="14"/>
      <c r="C612" s="14"/>
      <c r="D612" s="14"/>
      <c r="E612" s="14"/>
      <c r="F612" s="14"/>
      <c r="G612" s="14"/>
      <c r="H612" s="14"/>
      <c r="I612" s="14"/>
      <c r="J612" s="14"/>
      <c r="K612" s="14"/>
      <c r="M612" s="554"/>
    </row>
    <row r="613" spans="1:13" customFormat="1" ht="17.45" customHeight="1">
      <c r="A613" s="88"/>
      <c r="B613" s="14"/>
      <c r="C613" s="14"/>
      <c r="D613" s="14"/>
      <c r="E613" s="14"/>
      <c r="F613" s="14"/>
      <c r="G613" s="14"/>
      <c r="H613" s="14"/>
      <c r="I613" s="14"/>
      <c r="J613" s="14"/>
      <c r="K613" s="14"/>
      <c r="M613" s="554"/>
    </row>
    <row r="614" spans="1:13" customFormat="1" ht="17.45" customHeight="1">
      <c r="A614" s="88"/>
      <c r="M614" s="554"/>
    </row>
    <row r="615" spans="1:13" customFormat="1" ht="17.45" customHeight="1">
      <c r="A615" s="88"/>
      <c r="B615" s="59" t="s">
        <v>327</v>
      </c>
      <c r="C615" s="58"/>
      <c r="D615" s="58"/>
      <c r="E615" s="58"/>
      <c r="F615" s="58"/>
      <c r="G615" s="58"/>
      <c r="H615" s="58"/>
      <c r="I615" s="58"/>
      <c r="J615" s="58"/>
      <c r="K615" s="58"/>
      <c r="M615" s="554"/>
    </row>
    <row r="616" spans="1:13" customFormat="1" ht="17.45" customHeight="1">
      <c r="A616" s="88"/>
      <c r="B616" s="61"/>
      <c r="C616" s="60"/>
      <c r="D616" s="60"/>
      <c r="E616" s="60"/>
      <c r="F616" s="129"/>
      <c r="G616" s="129"/>
      <c r="H616" s="129"/>
      <c r="I616" s="129"/>
      <c r="J616" s="129"/>
      <c r="K616" s="130"/>
      <c r="M616" s="554"/>
    </row>
    <row r="617" spans="1:13" customFormat="1" ht="17.45" customHeight="1">
      <c r="A617" s="88"/>
      <c r="B617" s="689" t="s">
        <v>328</v>
      </c>
      <c r="C617" s="690"/>
      <c r="D617" s="690"/>
      <c r="E617" s="690"/>
      <c r="F617" s="690"/>
      <c r="G617" s="541" t="s">
        <v>329</v>
      </c>
      <c r="H617" s="542">
        <v>0.19</v>
      </c>
      <c r="I617" s="541"/>
      <c r="J617" s="541"/>
      <c r="K617" s="67"/>
      <c r="M617" s="554"/>
    </row>
    <row r="618" spans="1:13" customFormat="1" ht="17.45" customHeight="1">
      <c r="A618" s="88"/>
      <c r="B618" s="689"/>
      <c r="C618" s="690"/>
      <c r="D618" s="690"/>
      <c r="E618" s="690"/>
      <c r="F618" s="690"/>
      <c r="G618" s="543"/>
      <c r="H618" s="543"/>
      <c r="I618" s="543"/>
      <c r="J618" s="543"/>
      <c r="K618" s="67"/>
      <c r="M618" s="554"/>
    </row>
    <row r="619" spans="1:13" customFormat="1" ht="17.45" customHeight="1">
      <c r="A619" s="88"/>
      <c r="B619" s="689"/>
      <c r="C619" s="690"/>
      <c r="D619" s="690"/>
      <c r="E619" s="690"/>
      <c r="F619" s="690"/>
      <c r="G619" s="544"/>
      <c r="H619" s="544" t="s">
        <v>330</v>
      </c>
      <c r="I619" s="544" t="s">
        <v>331</v>
      </c>
      <c r="J619" s="544" t="s">
        <v>332</v>
      </c>
      <c r="K619" s="67"/>
      <c r="M619" s="554"/>
    </row>
    <row r="620" spans="1:13" customFormat="1" ht="17.45" customHeight="1">
      <c r="A620" s="88"/>
      <c r="B620" s="689" t="s">
        <v>333</v>
      </c>
      <c r="C620" s="690"/>
      <c r="D620" s="690"/>
      <c r="E620" s="690"/>
      <c r="F620" s="698"/>
      <c r="G620" s="545" t="s">
        <v>334</v>
      </c>
      <c r="H620" s="545">
        <v>75</v>
      </c>
      <c r="I620" s="545">
        <v>125</v>
      </c>
      <c r="J620" s="545">
        <v>215</v>
      </c>
      <c r="K620" s="67"/>
      <c r="M620" s="554"/>
    </row>
    <row r="621" spans="1:13" customFormat="1" ht="17.45" customHeight="1">
      <c r="A621" s="88"/>
      <c r="B621" s="689"/>
      <c r="C621" s="690"/>
      <c r="D621" s="690"/>
      <c r="E621" s="690"/>
      <c r="F621" s="698"/>
      <c r="G621" s="544" t="s">
        <v>335</v>
      </c>
      <c r="H621" s="546"/>
      <c r="I621" s="544"/>
      <c r="J621" s="544"/>
      <c r="K621" s="67"/>
      <c r="M621" s="554"/>
    </row>
    <row r="622" spans="1:13" customFormat="1" ht="17.45" customHeight="1">
      <c r="A622" s="88"/>
      <c r="B622" s="68" t="s">
        <v>336</v>
      </c>
      <c r="C622" s="66"/>
      <c r="D622" s="66"/>
      <c r="E622" s="66"/>
      <c r="F622" s="66"/>
      <c r="G622" s="545" t="s">
        <v>337</v>
      </c>
      <c r="H622" s="545"/>
      <c r="I622" s="545"/>
      <c r="J622" s="545"/>
      <c r="K622" s="67"/>
      <c r="M622" s="554"/>
    </row>
    <row r="623" spans="1:13" customFormat="1" ht="17.45" customHeight="1">
      <c r="A623" s="88"/>
      <c r="B623" s="127"/>
      <c r="C623" s="128"/>
      <c r="D623" s="128"/>
      <c r="E623" s="128"/>
      <c r="F623" s="128"/>
      <c r="G623" s="128"/>
      <c r="H623" s="128"/>
      <c r="I623" s="128"/>
      <c r="J623" s="128"/>
      <c r="K623" s="131"/>
      <c r="M623" s="554"/>
    </row>
    <row r="624" spans="1:13" customFormat="1" ht="17.45" customHeight="1">
      <c r="A624" s="88"/>
      <c r="M624" s="554"/>
    </row>
    <row r="625" spans="1:13" customFormat="1" ht="17.45" customHeight="1">
      <c r="A625" s="88"/>
      <c r="M625" s="554"/>
    </row>
    <row r="626" spans="1:13" customFormat="1" ht="19.149999999999999" customHeight="1">
      <c r="A626" s="88"/>
      <c r="B626" s="28" t="str">
        <f>"Thema "&amp;B14</f>
        <v>Thema 2.7</v>
      </c>
      <c r="C626" s="10"/>
      <c r="D626" s="10"/>
      <c r="E626" s="10"/>
      <c r="F626" s="10"/>
      <c r="G626" s="10"/>
      <c r="H626" s="10"/>
      <c r="I626" s="10"/>
      <c r="M626" s="554"/>
    </row>
    <row r="627" spans="1:13" customFormat="1" ht="17.45" customHeight="1">
      <c r="A627" s="88"/>
      <c r="M627" s="554"/>
    </row>
    <row r="628" spans="1:13" customFormat="1" ht="17.45" customHeight="1">
      <c r="A628" s="88"/>
      <c r="M628" s="554"/>
    </row>
    <row r="629" spans="1:13" customFormat="1" ht="25.5" customHeight="1">
      <c r="A629" s="89" t="str">
        <f>B15</f>
        <v>2.8</v>
      </c>
      <c r="B629" s="675" t="s">
        <v>338</v>
      </c>
      <c r="C629" s="675"/>
      <c r="D629" s="675"/>
      <c r="E629" s="675"/>
      <c r="F629" s="675"/>
      <c r="G629" s="675"/>
      <c r="H629" s="675"/>
      <c r="I629" s="675"/>
      <c r="J629" s="675"/>
      <c r="K629" s="35">
        <f>H15</f>
        <v>0</v>
      </c>
      <c r="L629" s="7" t="s">
        <v>62</v>
      </c>
      <c r="M629" s="554"/>
    </row>
    <row r="630" spans="1:13" customFormat="1" ht="17.45" customHeight="1">
      <c r="A630" s="88"/>
      <c r="M630" s="554"/>
    </row>
    <row r="631" spans="1:13" customFormat="1" ht="17.45" customHeight="1">
      <c r="A631" s="88"/>
      <c r="B631" s="696" t="s">
        <v>339</v>
      </c>
      <c r="C631" s="696"/>
      <c r="D631" s="696"/>
      <c r="E631" s="696"/>
      <c r="F631" s="696"/>
      <c r="G631" s="696"/>
      <c r="H631" s="696"/>
      <c r="I631" s="696"/>
      <c r="J631" s="696"/>
      <c r="K631" s="696"/>
      <c r="M631" s="554"/>
    </row>
    <row r="632" spans="1:13" customFormat="1" ht="17.45" customHeight="1">
      <c r="A632" s="88"/>
      <c r="B632" s="696"/>
      <c r="C632" s="696"/>
      <c r="D632" s="696"/>
      <c r="E632" s="696"/>
      <c r="F632" s="696"/>
      <c r="G632" s="696"/>
      <c r="H632" s="696"/>
      <c r="I632" s="696"/>
      <c r="J632" s="696"/>
      <c r="K632" s="696"/>
      <c r="M632" s="554"/>
    </row>
    <row r="633" spans="1:13" customFormat="1" ht="17.45" customHeight="1">
      <c r="A633" s="88"/>
      <c r="B633" s="696" t="s">
        <v>340</v>
      </c>
      <c r="C633" s="696"/>
      <c r="D633" s="696"/>
      <c r="E633" s="696"/>
      <c r="F633" s="696"/>
      <c r="G633" s="696"/>
      <c r="H633" s="696"/>
      <c r="I633" s="696"/>
      <c r="J633" s="696"/>
      <c r="K633" s="696"/>
      <c r="M633" s="554"/>
    </row>
    <row r="634" spans="1:13" customFormat="1" ht="17.45" customHeight="1">
      <c r="A634" s="88"/>
      <c r="B634" s="696"/>
      <c r="C634" s="696"/>
      <c r="D634" s="696"/>
      <c r="E634" s="696"/>
      <c r="F634" s="696"/>
      <c r="G634" s="696"/>
      <c r="H634" s="696"/>
      <c r="I634" s="696"/>
      <c r="J634" s="696"/>
      <c r="K634" s="696"/>
      <c r="M634" s="554"/>
    </row>
    <row r="635" spans="1:13" customFormat="1" ht="17.45" customHeight="1">
      <c r="A635" s="88"/>
      <c r="B635" s="696"/>
      <c r="C635" s="696"/>
      <c r="D635" s="696"/>
      <c r="E635" s="696"/>
      <c r="F635" s="696"/>
      <c r="G635" s="696"/>
      <c r="H635" s="696"/>
      <c r="I635" s="696"/>
      <c r="J635" s="696"/>
      <c r="K635" s="696"/>
      <c r="M635" s="554"/>
    </row>
    <row r="636" spans="1:13" customFormat="1" ht="17.45" customHeight="1">
      <c r="A636" s="88"/>
      <c r="M636" s="554"/>
    </row>
    <row r="637" spans="1:13" customFormat="1" ht="17.45" customHeight="1">
      <c r="A637" s="88"/>
      <c r="B637" s="235" t="s">
        <v>341</v>
      </c>
      <c r="M637" s="554"/>
    </row>
    <row r="638" spans="1:13" customFormat="1" ht="17.45" customHeight="1">
      <c r="A638" s="88"/>
      <c r="B638" s="653" t="s">
        <v>342</v>
      </c>
      <c r="C638" s="653"/>
      <c r="D638" s="653"/>
      <c r="E638" s="653"/>
      <c r="F638" s="653"/>
      <c r="G638" s="653"/>
      <c r="H638" s="653"/>
      <c r="I638" s="653"/>
      <c r="J638" s="653"/>
      <c r="K638" s="653"/>
      <c r="M638" s="554"/>
    </row>
    <row r="639" spans="1:13" customFormat="1" ht="17.45" customHeight="1">
      <c r="A639" s="88"/>
      <c r="B639" s="653"/>
      <c r="C639" s="653"/>
      <c r="D639" s="653"/>
      <c r="E639" s="653"/>
      <c r="F639" s="653"/>
      <c r="G639" s="653"/>
      <c r="H639" s="653"/>
      <c r="I639" s="653"/>
      <c r="J639" s="653"/>
      <c r="K639" s="653"/>
      <c r="M639" s="554"/>
    </row>
    <row r="640" spans="1:13" customFormat="1" ht="17.45" customHeight="1">
      <c r="A640" s="88"/>
      <c r="M640" s="554"/>
    </row>
    <row r="641" spans="1:13" customFormat="1" ht="17.45" customHeight="1">
      <c r="A641" s="88"/>
      <c r="M641" s="554"/>
    </row>
    <row r="642" spans="1:13" customFormat="1" ht="17.45" customHeight="1">
      <c r="A642" s="88"/>
      <c r="M642" s="554"/>
    </row>
    <row r="643" spans="1:13" customFormat="1" ht="17.45" customHeight="1">
      <c r="A643" s="88"/>
      <c r="M643" s="554"/>
    </row>
    <row r="644" spans="1:13" customFormat="1" ht="17.45" customHeight="1">
      <c r="A644" s="88"/>
      <c r="M644" s="554"/>
    </row>
    <row r="645" spans="1:13" customFormat="1" ht="17.45" customHeight="1">
      <c r="A645" s="88"/>
      <c r="M645" s="554"/>
    </row>
    <row r="646" spans="1:13" customFormat="1" ht="17.45" customHeight="1">
      <c r="A646" s="88"/>
      <c r="M646" s="554"/>
    </row>
    <row r="647" spans="1:13" customFormat="1" ht="17.45" customHeight="1">
      <c r="A647" s="88"/>
      <c r="M647" s="554"/>
    </row>
    <row r="648" spans="1:13" customFormat="1" ht="17.45" customHeight="1">
      <c r="A648" s="88"/>
      <c r="B648" t="s">
        <v>343</v>
      </c>
      <c r="M648" s="554"/>
    </row>
    <row r="649" spans="1:13" customFormat="1" ht="17.45" customHeight="1">
      <c r="A649" s="88"/>
      <c r="M649" s="554"/>
    </row>
    <row r="650" spans="1:13" customFormat="1" ht="17.45" customHeight="1">
      <c r="A650" s="88"/>
      <c r="M650" s="554"/>
    </row>
    <row r="651" spans="1:13" customFormat="1" ht="17.45" customHeight="1">
      <c r="A651" s="88"/>
      <c r="M651" s="554"/>
    </row>
    <row r="652" spans="1:13" customFormat="1" ht="17.45" customHeight="1">
      <c r="A652" s="88"/>
      <c r="M652" s="554"/>
    </row>
    <row r="653" spans="1:13" customFormat="1" ht="17.45" customHeight="1">
      <c r="A653" s="88"/>
      <c r="B653" s="653" t="s">
        <v>344</v>
      </c>
      <c r="C653" s="653"/>
      <c r="D653" s="653"/>
      <c r="E653" s="653"/>
      <c r="F653" s="653"/>
      <c r="G653" s="653"/>
      <c r="H653" s="653"/>
      <c r="I653" s="653"/>
      <c r="J653" s="653"/>
      <c r="K653" s="653"/>
      <c r="M653" s="554"/>
    </row>
    <row r="654" spans="1:13" customFormat="1" ht="17.45" customHeight="1">
      <c r="A654" s="88"/>
      <c r="B654" s="653"/>
      <c r="C654" s="653"/>
      <c r="D654" s="653"/>
      <c r="E654" s="653"/>
      <c r="F654" s="653"/>
      <c r="G654" s="653"/>
      <c r="H654" s="653"/>
      <c r="I654" s="653"/>
      <c r="J654" s="653"/>
      <c r="K654" s="653"/>
      <c r="M654" s="554"/>
    </row>
    <row r="655" spans="1:13" customFormat="1" ht="17.45" customHeight="1">
      <c r="A655" s="88"/>
      <c r="B655" s="653"/>
      <c r="C655" s="653"/>
      <c r="D655" s="653"/>
      <c r="E655" s="653"/>
      <c r="F655" s="653"/>
      <c r="G655" s="653"/>
      <c r="H655" s="653"/>
      <c r="I655" s="653"/>
      <c r="J655" s="653"/>
      <c r="K655" s="653"/>
      <c r="M655" s="554"/>
    </row>
    <row r="656" spans="1:13" customFormat="1" ht="17.45" customHeight="1">
      <c r="A656" s="88"/>
      <c r="M656" s="554"/>
    </row>
    <row r="657" spans="1:13" customFormat="1" ht="17.45" customHeight="1">
      <c r="A657" s="88"/>
      <c r="M657" s="554"/>
    </row>
    <row r="658" spans="1:13" customFormat="1" ht="17.45" customHeight="1">
      <c r="A658" s="88"/>
      <c r="M658" s="554"/>
    </row>
    <row r="659" spans="1:13" customFormat="1" ht="17.45" customHeight="1">
      <c r="A659" s="88"/>
      <c r="M659" s="554"/>
    </row>
    <row r="660" spans="1:13" customFormat="1" ht="17.45" customHeight="1">
      <c r="A660" s="88"/>
      <c r="M660" s="554"/>
    </row>
    <row r="661" spans="1:13" customFormat="1" ht="17.45" customHeight="1">
      <c r="A661" s="88"/>
      <c r="M661" s="554"/>
    </row>
    <row r="662" spans="1:13" customFormat="1" ht="17.45" customHeight="1">
      <c r="A662" s="88"/>
      <c r="M662" s="554"/>
    </row>
    <row r="663" spans="1:13" customFormat="1" ht="17.45" customHeight="1">
      <c r="A663" s="88"/>
      <c r="B663" t="s">
        <v>345</v>
      </c>
      <c r="M663" s="554"/>
    </row>
    <row r="664" spans="1:13" customFormat="1" ht="17.45" customHeight="1">
      <c r="A664" s="88"/>
      <c r="M664" s="554"/>
    </row>
    <row r="665" spans="1:13" customFormat="1" ht="17.45" customHeight="1">
      <c r="A665" s="88"/>
      <c r="M665" s="554"/>
    </row>
    <row r="666" spans="1:13" customFormat="1" ht="17.45" customHeight="1">
      <c r="A666" s="88"/>
      <c r="M666" s="554"/>
    </row>
    <row r="667" spans="1:13" customFormat="1" ht="17.45" customHeight="1">
      <c r="A667" s="88"/>
      <c r="M667" s="554"/>
    </row>
    <row r="668" spans="1:13" customFormat="1" ht="17.45" customHeight="1">
      <c r="A668" s="88"/>
      <c r="M668" s="554"/>
    </row>
    <row r="669" spans="1:13" customFormat="1" ht="17.45" customHeight="1">
      <c r="A669" s="88"/>
      <c r="B669" t="s">
        <v>346</v>
      </c>
      <c r="M669" s="554"/>
    </row>
    <row r="670" spans="1:13" customFormat="1" ht="17.45" customHeight="1">
      <c r="A670" s="88"/>
      <c r="M670" s="554"/>
    </row>
    <row r="671" spans="1:13" customFormat="1" ht="17.45" customHeight="1">
      <c r="A671" s="88"/>
      <c r="B671" s="235" t="s">
        <v>347</v>
      </c>
      <c r="M671" s="554"/>
    </row>
    <row r="672" spans="1:13" customFormat="1" ht="17.45" customHeight="1">
      <c r="A672" s="88"/>
      <c r="B672" s="653" t="s">
        <v>348</v>
      </c>
      <c r="C672" s="653"/>
      <c r="D672" s="653"/>
      <c r="E672" s="653"/>
      <c r="F672" s="653"/>
      <c r="G672" s="653"/>
      <c r="H672" s="653"/>
      <c r="I672" s="653"/>
      <c r="J672" s="653"/>
      <c r="K672" s="653"/>
      <c r="M672" s="554"/>
    </row>
    <row r="673" spans="1:13" customFormat="1" ht="17.45" customHeight="1">
      <c r="A673" s="88"/>
      <c r="B673" s="653"/>
      <c r="C673" s="653"/>
      <c r="D673" s="653"/>
      <c r="E673" s="653"/>
      <c r="F673" s="653"/>
      <c r="G673" s="653"/>
      <c r="H673" s="653"/>
      <c r="I673" s="653"/>
      <c r="J673" s="653"/>
      <c r="K673" s="653"/>
      <c r="M673" s="554"/>
    </row>
    <row r="674" spans="1:13" customFormat="1" ht="17.45" customHeight="1">
      <c r="A674" s="88"/>
      <c r="B674" s="653"/>
      <c r="C674" s="653"/>
      <c r="D674" s="653"/>
      <c r="E674" s="653"/>
      <c r="F674" s="653"/>
      <c r="G674" s="653"/>
      <c r="H674" s="653"/>
      <c r="I674" s="653"/>
      <c r="J674" s="653"/>
      <c r="K674" s="653"/>
      <c r="M674" s="554"/>
    </row>
    <row r="675" spans="1:13" customFormat="1" ht="17.45" customHeight="1">
      <c r="A675" s="88"/>
      <c r="B675" s="14"/>
      <c r="C675" s="14"/>
      <c r="D675" s="14"/>
      <c r="E675" s="14"/>
      <c r="F675" s="14"/>
      <c r="G675" s="14"/>
      <c r="H675" s="14"/>
      <c r="I675" s="14"/>
      <c r="J675" s="14"/>
      <c r="K675" s="14"/>
      <c r="M675" s="554"/>
    </row>
    <row r="676" spans="1:13" customFormat="1" ht="17.45" customHeight="1">
      <c r="A676" s="88"/>
      <c r="B676" s="14"/>
      <c r="C676" s="14"/>
      <c r="D676" s="14"/>
      <c r="E676" s="14"/>
      <c r="F676" s="14"/>
      <c r="G676" s="14"/>
      <c r="H676" s="14"/>
      <c r="I676" s="14"/>
      <c r="J676" s="14"/>
      <c r="K676" s="14"/>
      <c r="M676" s="554"/>
    </row>
    <row r="677" spans="1:13" customFormat="1" ht="17.45" customHeight="1">
      <c r="A677" s="88"/>
      <c r="B677" s="14"/>
      <c r="C677" s="14"/>
      <c r="D677" s="14"/>
      <c r="E677" s="14"/>
      <c r="F677" s="14"/>
      <c r="G677" s="14"/>
      <c r="H677" s="14"/>
      <c r="I677" s="14"/>
      <c r="J677" s="14"/>
      <c r="K677" s="14"/>
      <c r="M677" s="554"/>
    </row>
    <row r="678" spans="1:13" customFormat="1" ht="17.45" customHeight="1">
      <c r="A678" s="88"/>
      <c r="B678" s="14"/>
      <c r="C678" s="14"/>
      <c r="D678" s="14"/>
      <c r="E678" s="14"/>
      <c r="F678" s="14"/>
      <c r="G678" s="14"/>
      <c r="H678" s="14"/>
      <c r="I678" s="14"/>
      <c r="J678" s="14"/>
      <c r="K678" s="14"/>
      <c r="M678" s="554"/>
    </row>
    <row r="679" spans="1:13" customFormat="1" ht="17.45" customHeight="1">
      <c r="A679" s="88"/>
      <c r="B679" s="14"/>
      <c r="C679" s="14"/>
      <c r="D679" s="14"/>
      <c r="E679" s="14"/>
      <c r="F679" s="14"/>
      <c r="G679" s="14"/>
      <c r="H679" s="14"/>
      <c r="I679" s="14"/>
      <c r="J679" s="14"/>
      <c r="K679" s="14"/>
      <c r="M679" s="554"/>
    </row>
    <row r="680" spans="1:13" customFormat="1" ht="17.45" customHeight="1">
      <c r="A680" s="88"/>
      <c r="B680" s="14"/>
      <c r="C680" s="14"/>
      <c r="D680" s="14"/>
      <c r="E680" s="14"/>
      <c r="F680" s="14"/>
      <c r="G680" s="14"/>
      <c r="H680" s="14"/>
      <c r="I680" s="14"/>
      <c r="J680" s="14"/>
      <c r="K680" s="14"/>
      <c r="M680" s="554"/>
    </row>
    <row r="681" spans="1:13" customFormat="1" ht="17.45" customHeight="1">
      <c r="A681" s="88"/>
      <c r="B681" s="14"/>
      <c r="C681" s="14"/>
      <c r="D681" s="14"/>
      <c r="E681" s="14"/>
      <c r="F681" s="14"/>
      <c r="G681" s="14"/>
      <c r="H681" s="14"/>
      <c r="I681" s="14"/>
      <c r="J681" s="14"/>
      <c r="K681" s="14"/>
      <c r="M681" s="554"/>
    </row>
    <row r="682" spans="1:13" customFormat="1" ht="17.45" customHeight="1">
      <c r="A682" s="88"/>
      <c r="B682" s="14"/>
      <c r="C682" s="14"/>
      <c r="D682" s="14"/>
      <c r="E682" s="14"/>
      <c r="F682" s="14"/>
      <c r="G682" s="14"/>
      <c r="H682" s="14"/>
      <c r="I682" s="14"/>
      <c r="J682" s="14"/>
      <c r="K682" s="14"/>
      <c r="M682" s="554"/>
    </row>
    <row r="683" spans="1:13" customFormat="1" ht="17.45" customHeight="1">
      <c r="A683" s="88"/>
      <c r="B683" s="14"/>
      <c r="C683" s="14"/>
      <c r="D683" s="14"/>
      <c r="E683" s="14"/>
      <c r="F683" s="14"/>
      <c r="G683" s="14"/>
      <c r="H683" s="14"/>
      <c r="I683" s="14"/>
      <c r="J683" s="14"/>
      <c r="K683" s="14"/>
      <c r="M683" s="554"/>
    </row>
    <row r="684" spans="1:13" customFormat="1" ht="17.45" customHeight="1">
      <c r="A684" s="88"/>
      <c r="B684" s="653" t="s">
        <v>349</v>
      </c>
      <c r="C684" s="653"/>
      <c r="D684" s="653"/>
      <c r="E684" s="653"/>
      <c r="F684" s="653"/>
      <c r="G684" s="653"/>
      <c r="H684" s="653"/>
      <c r="I684" s="653"/>
      <c r="J684" s="653"/>
      <c r="K684" s="653"/>
      <c r="M684" s="554"/>
    </row>
    <row r="685" spans="1:13" customFormat="1" ht="17.45" customHeight="1">
      <c r="A685" s="88"/>
      <c r="B685" s="653"/>
      <c r="C685" s="653"/>
      <c r="D685" s="653"/>
      <c r="E685" s="653"/>
      <c r="F685" s="653"/>
      <c r="G685" s="653"/>
      <c r="H685" s="653"/>
      <c r="I685" s="653"/>
      <c r="J685" s="653"/>
      <c r="K685" s="653"/>
      <c r="M685" s="554"/>
    </row>
    <row r="686" spans="1:13" customFormat="1" ht="17.45" customHeight="1">
      <c r="A686" s="88"/>
      <c r="B686" s="653"/>
      <c r="C686" s="653"/>
      <c r="D686" s="653"/>
      <c r="E686" s="653"/>
      <c r="F686" s="653"/>
      <c r="G686" s="653"/>
      <c r="H686" s="653"/>
      <c r="I686" s="653"/>
      <c r="J686" s="653"/>
      <c r="K686" s="653"/>
      <c r="M686" s="554"/>
    </row>
    <row r="687" spans="1:13" customFormat="1" ht="17.45" customHeight="1">
      <c r="A687" s="88"/>
      <c r="B687" s="14"/>
      <c r="C687" s="14"/>
      <c r="D687" s="14"/>
      <c r="E687" s="14"/>
      <c r="F687" s="14"/>
      <c r="G687" s="14"/>
      <c r="H687" s="14"/>
      <c r="I687" s="14"/>
      <c r="J687" s="14"/>
      <c r="K687" s="14"/>
      <c r="M687" s="554"/>
    </row>
    <row r="688" spans="1:13" customFormat="1" ht="17.45" customHeight="1">
      <c r="A688" s="88"/>
      <c r="B688" s="14"/>
      <c r="C688" s="14"/>
      <c r="D688" s="14"/>
      <c r="E688" s="14"/>
      <c r="F688" s="14"/>
      <c r="G688" s="14"/>
      <c r="H688" s="14"/>
      <c r="I688" s="14"/>
      <c r="J688" s="14"/>
      <c r="K688" s="14"/>
      <c r="M688" s="554"/>
    </row>
    <row r="689" spans="1:13" customFormat="1" ht="17.45" customHeight="1">
      <c r="A689" s="88"/>
      <c r="B689" s="14"/>
      <c r="C689" s="14"/>
      <c r="D689" s="14"/>
      <c r="E689" s="14"/>
      <c r="F689" s="14"/>
      <c r="G689" s="14"/>
      <c r="H689" s="14"/>
      <c r="I689" s="14"/>
      <c r="J689" s="14"/>
      <c r="K689" s="14"/>
      <c r="M689" s="554"/>
    </row>
    <row r="690" spans="1:13" customFormat="1" ht="17.45" customHeight="1">
      <c r="A690" s="88"/>
      <c r="B690" s="14"/>
      <c r="C690" s="14"/>
      <c r="D690" s="14"/>
      <c r="E690" s="14"/>
      <c r="F690" s="14"/>
      <c r="G690" s="14"/>
      <c r="H690" s="14"/>
      <c r="I690" s="14"/>
      <c r="J690" s="14"/>
      <c r="K690" s="14"/>
      <c r="M690" s="554"/>
    </row>
    <row r="691" spans="1:13" customFormat="1" ht="17.45" customHeight="1">
      <c r="A691" s="88"/>
      <c r="B691" s="14"/>
      <c r="C691" s="14"/>
      <c r="D691" s="14"/>
      <c r="E691" s="14"/>
      <c r="F691" s="14"/>
      <c r="G691" s="14"/>
      <c r="H691" s="14"/>
      <c r="I691" s="14"/>
      <c r="J691" s="14"/>
      <c r="K691" s="14"/>
      <c r="M691" s="554"/>
    </row>
    <row r="692" spans="1:13" customFormat="1" ht="17.45" customHeight="1">
      <c r="A692" s="88"/>
      <c r="B692" s="14"/>
      <c r="C692" s="14"/>
      <c r="D692" s="14"/>
      <c r="E692" s="14"/>
      <c r="F692" s="14"/>
      <c r="G692" s="14"/>
      <c r="H692" s="14"/>
      <c r="I692" s="14"/>
      <c r="J692" s="14"/>
      <c r="K692" s="14"/>
      <c r="M692" s="554"/>
    </row>
    <row r="693" spans="1:13" customFormat="1" ht="17.45" customHeight="1">
      <c r="A693" s="88"/>
      <c r="B693" s="14"/>
      <c r="C693" s="14"/>
      <c r="D693" s="14"/>
      <c r="E693" s="14"/>
      <c r="F693" s="14"/>
      <c r="G693" s="14"/>
      <c r="H693" s="14"/>
      <c r="I693" s="14"/>
      <c r="J693" s="14"/>
      <c r="K693" s="14"/>
      <c r="M693" s="554"/>
    </row>
    <row r="694" spans="1:13" customFormat="1" ht="17.45" customHeight="1">
      <c r="A694" s="88"/>
      <c r="B694" s="14"/>
      <c r="C694" s="14"/>
      <c r="D694" s="14"/>
      <c r="E694" s="14"/>
      <c r="F694" s="14"/>
      <c r="G694" s="14"/>
      <c r="H694" s="14"/>
      <c r="I694" s="14"/>
      <c r="J694" s="14"/>
      <c r="K694" s="14"/>
      <c r="M694" s="554"/>
    </row>
    <row r="695" spans="1:13" customFormat="1" ht="17.45" customHeight="1">
      <c r="A695" s="88"/>
      <c r="B695" s="653" t="s">
        <v>350</v>
      </c>
      <c r="C695" s="653"/>
      <c r="D695" s="653"/>
      <c r="E695" s="653"/>
      <c r="F695" s="653"/>
      <c r="G695" s="653"/>
      <c r="H695" s="653"/>
      <c r="I695" s="653"/>
      <c r="J695" s="653"/>
      <c r="K695" s="653"/>
      <c r="M695" s="554"/>
    </row>
    <row r="696" spans="1:13" customFormat="1" ht="17.45" customHeight="1">
      <c r="A696" s="88"/>
      <c r="B696" s="653"/>
      <c r="C696" s="653"/>
      <c r="D696" s="653"/>
      <c r="E696" s="653"/>
      <c r="F696" s="653"/>
      <c r="G696" s="653"/>
      <c r="H696" s="653"/>
      <c r="I696" s="653"/>
      <c r="J696" s="653"/>
      <c r="K696" s="653"/>
      <c r="M696" s="554"/>
    </row>
    <row r="697" spans="1:13" customFormat="1" ht="17.45" customHeight="1">
      <c r="A697" s="88"/>
      <c r="M697" s="554"/>
    </row>
    <row r="698" spans="1:13" customFormat="1" ht="17.45" customHeight="1">
      <c r="A698" s="88"/>
      <c r="M698" s="554"/>
    </row>
    <row r="699" spans="1:13" customFormat="1" ht="17.45" customHeight="1">
      <c r="A699" s="88"/>
      <c r="B699" s="59" t="s">
        <v>351</v>
      </c>
      <c r="C699" s="58"/>
      <c r="D699" s="58"/>
      <c r="E699" s="58"/>
      <c r="F699" s="58"/>
      <c r="G699" s="58"/>
      <c r="H699" s="58"/>
      <c r="I699" s="58"/>
      <c r="J699" s="58"/>
      <c r="K699" s="58"/>
      <c r="M699" s="554"/>
    </row>
    <row r="700" spans="1:13" customFormat="1" ht="17.45" customHeight="1">
      <c r="A700" s="88"/>
      <c r="B700" s="61"/>
      <c r="C700" s="60"/>
      <c r="D700" s="60"/>
      <c r="E700" s="60"/>
      <c r="F700" s="80"/>
      <c r="G700" s="80"/>
      <c r="H700" s="80"/>
      <c r="I700" s="80"/>
      <c r="J700" s="80"/>
      <c r="K700" s="81"/>
      <c r="M700" s="554"/>
    </row>
    <row r="701" spans="1:13" customFormat="1" ht="17.45" customHeight="1">
      <c r="A701" s="88"/>
      <c r="B701" s="689" t="s">
        <v>352</v>
      </c>
      <c r="C701" s="690"/>
      <c r="D701" s="690"/>
      <c r="E701" s="690"/>
      <c r="F701" s="690"/>
      <c r="G701" s="79"/>
      <c r="H701" s="541" t="s">
        <v>353</v>
      </c>
      <c r="I701" s="541" t="s">
        <v>354</v>
      </c>
      <c r="J701" s="69"/>
      <c r="K701" s="70"/>
      <c r="M701" s="554"/>
    </row>
    <row r="702" spans="1:13" customFormat="1" ht="17.45" customHeight="1">
      <c r="A702" s="88"/>
      <c r="B702" s="689"/>
      <c r="C702" s="690"/>
      <c r="D702" s="690"/>
      <c r="E702" s="690"/>
      <c r="F702" s="690"/>
      <c r="G702" s="79"/>
      <c r="H702" s="541">
        <v>1234</v>
      </c>
      <c r="I702" s="541" t="s">
        <v>355</v>
      </c>
      <c r="J702" s="69"/>
      <c r="K702" s="70"/>
      <c r="M702" s="554"/>
    </row>
    <row r="703" spans="1:13" customFormat="1" ht="17.45" customHeight="1">
      <c r="A703" s="88"/>
      <c r="B703" s="689"/>
      <c r="C703" s="690"/>
      <c r="D703" s="690"/>
      <c r="E703" s="690"/>
      <c r="F703" s="690"/>
      <c r="G703" s="79"/>
      <c r="H703" s="79"/>
      <c r="I703" s="69"/>
      <c r="J703" s="69"/>
      <c r="K703" s="70"/>
      <c r="M703" s="554"/>
    </row>
    <row r="704" spans="1:13" customFormat="1" ht="17.45" customHeight="1">
      <c r="A704" s="88"/>
      <c r="B704" s="76" t="s">
        <v>356</v>
      </c>
      <c r="C704" s="69"/>
      <c r="D704" s="69"/>
      <c r="E704" s="69"/>
      <c r="F704" s="79"/>
      <c r="G704" s="79"/>
      <c r="H704" s="79"/>
      <c r="I704" s="541"/>
      <c r="J704" s="541"/>
      <c r="K704" s="70"/>
      <c r="M704" s="554"/>
    </row>
    <row r="705" spans="1:13" customFormat="1" ht="17.45" customHeight="1">
      <c r="A705" s="88"/>
      <c r="B705" s="115" t="s">
        <v>357</v>
      </c>
      <c r="C705" s="69"/>
      <c r="D705" s="69"/>
      <c r="E705" s="69"/>
      <c r="F705" s="79"/>
      <c r="G705" s="79"/>
      <c r="H705" s="79"/>
      <c r="I705" s="541"/>
      <c r="J705" s="541"/>
      <c r="K705" s="70"/>
      <c r="M705" s="554"/>
    </row>
    <row r="706" spans="1:13" customFormat="1" ht="17.45" customHeight="1">
      <c r="A706" s="88"/>
      <c r="B706" s="63" t="s">
        <v>358</v>
      </c>
      <c r="C706" s="69"/>
      <c r="D706" s="69"/>
      <c r="E706" s="69"/>
      <c r="F706" s="69"/>
      <c r="G706" s="69"/>
      <c r="H706" s="69"/>
      <c r="I706" s="69"/>
      <c r="J706" s="69"/>
      <c r="K706" s="70"/>
      <c r="M706" s="554"/>
    </row>
    <row r="707" spans="1:13" customFormat="1" ht="17.45" customHeight="1">
      <c r="A707" s="88"/>
      <c r="B707" s="71"/>
      <c r="C707" s="72"/>
      <c r="D707" s="72"/>
      <c r="E707" s="73"/>
      <c r="F707" s="72"/>
      <c r="G707" s="72"/>
      <c r="H707" s="72"/>
      <c r="I707" s="72"/>
      <c r="J707" s="72"/>
      <c r="K707" s="74"/>
      <c r="M707" s="554"/>
    </row>
    <row r="708" spans="1:13" customFormat="1" ht="17.45" customHeight="1">
      <c r="A708" s="88"/>
      <c r="M708" s="554"/>
    </row>
    <row r="709" spans="1:13" customFormat="1" ht="17.45" customHeight="1">
      <c r="A709" s="88"/>
      <c r="M709" s="554"/>
    </row>
    <row r="710" spans="1:13" customFormat="1" ht="17.45" customHeight="1">
      <c r="A710" s="88"/>
      <c r="B710" s="653" t="s">
        <v>359</v>
      </c>
      <c r="C710" s="653"/>
      <c r="D710" s="653"/>
      <c r="E710" s="653"/>
      <c r="F710" s="653"/>
      <c r="G710" s="653"/>
      <c r="H710" s="653"/>
      <c r="I710" s="653"/>
      <c r="J710" s="653"/>
      <c r="K710" s="653"/>
      <c r="M710" s="554"/>
    </row>
    <row r="711" spans="1:13" customFormat="1" ht="17.45" customHeight="1">
      <c r="A711" s="88"/>
      <c r="B711" s="653"/>
      <c r="C711" s="653"/>
      <c r="D711" s="653"/>
      <c r="E711" s="653"/>
      <c r="F711" s="653"/>
      <c r="G711" s="653"/>
      <c r="H711" s="653"/>
      <c r="I711" s="653"/>
      <c r="J711" s="653"/>
      <c r="K711" s="653"/>
      <c r="M711" s="554"/>
    </row>
    <row r="712" spans="1:13" customFormat="1" ht="17.45" customHeight="1">
      <c r="A712" s="88"/>
      <c r="B712" s="653"/>
      <c r="C712" s="653"/>
      <c r="D712" s="653"/>
      <c r="E712" s="653"/>
      <c r="F712" s="653"/>
      <c r="G712" s="653"/>
      <c r="H712" s="653"/>
      <c r="I712" s="653"/>
      <c r="J712" s="653"/>
      <c r="K712" s="653"/>
      <c r="M712" s="554"/>
    </row>
    <row r="713" spans="1:13" customFormat="1" ht="17.45" customHeight="1">
      <c r="A713" s="88"/>
      <c r="B713" s="235" t="s">
        <v>360</v>
      </c>
      <c r="M713" s="554"/>
    </row>
    <row r="714" spans="1:13" customFormat="1" ht="17.45" customHeight="1">
      <c r="A714" s="88"/>
      <c r="B714" s="653" t="s">
        <v>361</v>
      </c>
      <c r="C714" s="653"/>
      <c r="D714" s="653"/>
      <c r="E714" s="653"/>
      <c r="F714" s="653"/>
      <c r="G714" s="653"/>
      <c r="H714" s="653"/>
      <c r="I714" s="653"/>
      <c r="J714" s="653"/>
      <c r="K714" s="653"/>
      <c r="M714" s="554"/>
    </row>
    <row r="715" spans="1:13" customFormat="1" ht="17.45" customHeight="1">
      <c r="A715" s="88"/>
      <c r="B715" s="653"/>
      <c r="C715" s="653"/>
      <c r="D715" s="653"/>
      <c r="E715" s="653"/>
      <c r="F715" s="653"/>
      <c r="G715" s="653"/>
      <c r="H715" s="653"/>
      <c r="I715" s="653"/>
      <c r="J715" s="653"/>
      <c r="K715" s="653"/>
      <c r="M715" s="554"/>
    </row>
    <row r="716" spans="1:13" customFormat="1" ht="17.45" customHeight="1">
      <c r="A716" s="88"/>
      <c r="M716" s="554"/>
    </row>
    <row r="717" spans="1:13" customFormat="1" ht="17.45" customHeight="1">
      <c r="A717" s="88"/>
      <c r="M717" s="554"/>
    </row>
    <row r="718" spans="1:13" customFormat="1" ht="17.45" customHeight="1">
      <c r="A718" s="88"/>
      <c r="M718" s="554"/>
    </row>
    <row r="719" spans="1:13" customFormat="1" ht="17.45" customHeight="1">
      <c r="A719" s="88"/>
      <c r="M719" s="554"/>
    </row>
    <row r="720" spans="1:13" customFormat="1" ht="17.45" customHeight="1">
      <c r="A720" s="88"/>
      <c r="M720" s="554"/>
    </row>
    <row r="721" spans="1:13" customFormat="1" ht="17.45" customHeight="1">
      <c r="A721" s="88"/>
      <c r="M721" s="554"/>
    </row>
    <row r="722" spans="1:13" customFormat="1" ht="17.45" customHeight="1">
      <c r="A722" s="88"/>
      <c r="M722" s="554"/>
    </row>
    <row r="723" spans="1:13" customFormat="1" ht="17.45" customHeight="1">
      <c r="A723" s="88"/>
      <c r="B723" s="653" t="s">
        <v>362</v>
      </c>
      <c r="C723" s="653"/>
      <c r="D723" s="653"/>
      <c r="E723" s="653"/>
      <c r="F723" s="653"/>
      <c r="G723" s="653"/>
      <c r="H723" s="653"/>
      <c r="I723" s="653"/>
      <c r="J723" s="653"/>
      <c r="K723" s="653"/>
      <c r="M723" s="554"/>
    </row>
    <row r="724" spans="1:13" customFormat="1" ht="17.45" customHeight="1">
      <c r="A724" s="88"/>
      <c r="M724" s="554"/>
    </row>
    <row r="725" spans="1:13" customFormat="1" ht="17.45" customHeight="1">
      <c r="A725" s="88"/>
      <c r="M725" s="554"/>
    </row>
    <row r="726" spans="1:13" customFormat="1" ht="17.45" customHeight="1">
      <c r="A726" s="88"/>
      <c r="M726" s="554"/>
    </row>
    <row r="727" spans="1:13" customFormat="1" ht="17.45" customHeight="1">
      <c r="A727" s="88"/>
      <c r="M727" s="554"/>
    </row>
    <row r="728" spans="1:13" customFormat="1" ht="17.45" customHeight="1">
      <c r="A728" s="88"/>
      <c r="M728" s="554"/>
    </row>
    <row r="729" spans="1:13" customFormat="1" ht="17.45" customHeight="1">
      <c r="A729" s="88"/>
      <c r="M729" s="554"/>
    </row>
    <row r="730" spans="1:13" customFormat="1" ht="17.45" customHeight="1">
      <c r="A730" s="88"/>
      <c r="M730" s="554"/>
    </row>
    <row r="731" spans="1:13" customFormat="1" ht="17.45" customHeight="1">
      <c r="A731" s="88"/>
      <c r="B731" s="653" t="s">
        <v>363</v>
      </c>
      <c r="C731" s="653"/>
      <c r="D731" s="653"/>
      <c r="E731" s="653"/>
      <c r="F731" s="653"/>
      <c r="G731" s="653"/>
      <c r="H731" s="653"/>
      <c r="I731" s="653"/>
      <c r="J731" s="653"/>
      <c r="K731" s="653"/>
      <c r="M731" s="554"/>
    </row>
    <row r="732" spans="1:13" customFormat="1" ht="17.45" customHeight="1">
      <c r="A732" s="88"/>
      <c r="B732" s="653"/>
      <c r="C732" s="653"/>
      <c r="D732" s="653"/>
      <c r="E732" s="653"/>
      <c r="F732" s="653"/>
      <c r="G732" s="653"/>
      <c r="H732" s="653"/>
      <c r="I732" s="653"/>
      <c r="J732" s="653"/>
      <c r="K732" s="653"/>
      <c r="M732" s="554"/>
    </row>
    <row r="733" spans="1:13" customFormat="1" ht="17.45" customHeight="1">
      <c r="A733" s="88"/>
      <c r="M733" s="554"/>
    </row>
    <row r="734" spans="1:13" customFormat="1" ht="17.45" customHeight="1">
      <c r="A734" s="88"/>
      <c r="M734" s="554"/>
    </row>
    <row r="735" spans="1:13" customFormat="1" ht="17.45" customHeight="1">
      <c r="A735" s="88"/>
      <c r="M735" s="554"/>
    </row>
    <row r="736" spans="1:13" customFormat="1" ht="17.45" customHeight="1">
      <c r="A736" s="88"/>
      <c r="M736" s="554"/>
    </row>
    <row r="737" spans="1:13" customFormat="1" ht="17.45" customHeight="1">
      <c r="A737" s="88"/>
      <c r="M737" s="554"/>
    </row>
    <row r="738" spans="1:13" customFormat="1" ht="17.45" customHeight="1">
      <c r="A738" s="88"/>
      <c r="M738" s="554"/>
    </row>
    <row r="739" spans="1:13" customFormat="1" ht="17.45" customHeight="1">
      <c r="A739" s="88"/>
      <c r="M739" s="554"/>
    </row>
    <row r="740" spans="1:13" customFormat="1" ht="17.45" customHeight="1">
      <c r="A740" s="88"/>
      <c r="B740" s="235" t="s">
        <v>364</v>
      </c>
      <c r="M740" s="554"/>
    </row>
    <row r="741" spans="1:13" customFormat="1" ht="17.45" customHeight="1">
      <c r="A741" s="88"/>
      <c r="B741" s="653" t="s">
        <v>365</v>
      </c>
      <c r="C741" s="653"/>
      <c r="D741" s="653"/>
      <c r="E741" s="653"/>
      <c r="F741" s="653"/>
      <c r="G741" s="653"/>
      <c r="H741" s="653"/>
      <c r="I741" s="653"/>
      <c r="J741" s="653"/>
      <c r="K741" s="653"/>
      <c r="M741" s="554"/>
    </row>
    <row r="742" spans="1:13" customFormat="1" ht="17.45" customHeight="1">
      <c r="A742" s="88"/>
      <c r="B742" s="653"/>
      <c r="C742" s="653"/>
      <c r="D742" s="653"/>
      <c r="E742" s="653"/>
      <c r="F742" s="653"/>
      <c r="G742" s="653"/>
      <c r="H742" s="653"/>
      <c r="I742" s="653"/>
      <c r="J742" s="653"/>
      <c r="K742" s="653"/>
      <c r="M742" s="554"/>
    </row>
    <row r="743" spans="1:13" customFormat="1" ht="17.45" customHeight="1">
      <c r="A743" s="88"/>
      <c r="B743" s="653" t="s">
        <v>366</v>
      </c>
      <c r="C743" s="653"/>
      <c r="D743" s="653"/>
      <c r="E743" s="653"/>
      <c r="F743" s="653"/>
      <c r="G743" s="653"/>
      <c r="H743" s="653"/>
      <c r="I743" s="653"/>
      <c r="J743" s="653"/>
      <c r="K743" s="653"/>
      <c r="M743" s="554"/>
    </row>
    <row r="744" spans="1:13" customFormat="1" ht="17.45" customHeight="1">
      <c r="A744" s="88"/>
      <c r="B744" s="653"/>
      <c r="C744" s="653"/>
      <c r="D744" s="653"/>
      <c r="E744" s="653"/>
      <c r="F744" s="653"/>
      <c r="G744" s="653"/>
      <c r="H744" s="653"/>
      <c r="I744" s="653"/>
      <c r="J744" s="653"/>
      <c r="K744" s="653"/>
      <c r="M744" s="554"/>
    </row>
    <row r="745" spans="1:13" customFormat="1" ht="17.45" customHeight="1">
      <c r="A745" s="88"/>
      <c r="B745" t="s">
        <v>367</v>
      </c>
      <c r="M745" s="554"/>
    </row>
    <row r="746" spans="1:13" customFormat="1" ht="17.45" customHeight="1">
      <c r="A746" s="88"/>
      <c r="B746" t="s">
        <v>368</v>
      </c>
      <c r="M746" s="554"/>
    </row>
    <row r="747" spans="1:13" customFormat="1" ht="17.45" customHeight="1">
      <c r="A747" s="88"/>
      <c r="M747" s="554"/>
    </row>
    <row r="748" spans="1:13" customFormat="1" ht="17.45" customHeight="1">
      <c r="A748" s="88"/>
      <c r="M748" s="554"/>
    </row>
    <row r="749" spans="1:13" customFormat="1" ht="17.45" customHeight="1">
      <c r="A749" s="88"/>
      <c r="B749" s="59" t="s">
        <v>369</v>
      </c>
      <c r="C749" s="58"/>
      <c r="D749" s="58"/>
      <c r="E749" s="58"/>
      <c r="F749" s="58"/>
      <c r="G749" s="58"/>
      <c r="H749" s="58"/>
      <c r="I749" s="58"/>
      <c r="J749" s="58"/>
      <c r="K749" s="58"/>
      <c r="M749" s="554"/>
    </row>
    <row r="750" spans="1:13" customFormat="1" ht="17.45" customHeight="1">
      <c r="A750" s="88"/>
      <c r="B750" s="61"/>
      <c r="C750" s="60"/>
      <c r="D750" s="60"/>
      <c r="E750" s="60"/>
      <c r="F750" s="80"/>
      <c r="G750" s="80"/>
      <c r="H750" s="80"/>
      <c r="I750" s="80"/>
      <c r="J750" s="80"/>
      <c r="K750" s="81"/>
      <c r="M750" s="554"/>
    </row>
    <row r="751" spans="1:13" customFormat="1" ht="17.45" customHeight="1">
      <c r="A751" s="88"/>
      <c r="B751" s="689" t="s">
        <v>370</v>
      </c>
      <c r="C751" s="690"/>
      <c r="D751" s="690"/>
      <c r="E751" s="690"/>
      <c r="F751" s="690"/>
      <c r="G751" s="79"/>
      <c r="H751" s="541" t="s">
        <v>371</v>
      </c>
      <c r="I751" s="541" t="s">
        <v>354</v>
      </c>
      <c r="J751" s="69"/>
      <c r="K751" s="70"/>
      <c r="M751" s="554"/>
    </row>
    <row r="752" spans="1:13" customFormat="1" ht="17.45" customHeight="1">
      <c r="A752" s="88"/>
      <c r="B752" s="689"/>
      <c r="C752" s="690"/>
      <c r="D752" s="690"/>
      <c r="E752" s="690"/>
      <c r="F752" s="690"/>
      <c r="G752" s="79"/>
      <c r="H752" s="541">
        <v>1234</v>
      </c>
      <c r="I752" s="541" t="s">
        <v>355</v>
      </c>
      <c r="J752" s="69"/>
      <c r="K752" s="70"/>
      <c r="M752" s="554"/>
    </row>
    <row r="753" spans="1:13" customFormat="1" ht="17.45" customHeight="1">
      <c r="A753" s="88"/>
      <c r="B753" s="689"/>
      <c r="C753" s="690"/>
      <c r="D753" s="690"/>
      <c r="E753" s="690"/>
      <c r="F753" s="690"/>
      <c r="G753" s="79"/>
      <c r="H753" s="79"/>
      <c r="I753" s="69"/>
      <c r="J753" s="69"/>
      <c r="K753" s="70"/>
      <c r="M753" s="554"/>
    </row>
    <row r="754" spans="1:13" customFormat="1" ht="17.45" customHeight="1">
      <c r="A754" s="88"/>
      <c r="B754" s="76" t="s">
        <v>356</v>
      </c>
      <c r="C754" s="69"/>
      <c r="D754" s="69"/>
      <c r="E754" s="69"/>
      <c r="F754" s="79"/>
      <c r="G754" s="79"/>
      <c r="H754" s="79"/>
      <c r="I754" s="541"/>
      <c r="J754" s="541"/>
      <c r="K754" s="70"/>
      <c r="M754" s="554"/>
    </row>
    <row r="755" spans="1:13" customFormat="1" ht="17.45" customHeight="1">
      <c r="A755" s="88"/>
      <c r="B755" s="115" t="s">
        <v>372</v>
      </c>
      <c r="C755" s="69"/>
      <c r="D755" s="69"/>
      <c r="E755" s="69"/>
      <c r="F755" s="79"/>
      <c r="G755" s="79"/>
      <c r="H755" s="79"/>
      <c r="I755" s="541"/>
      <c r="J755" s="541"/>
      <c r="K755" s="70"/>
      <c r="M755" s="554"/>
    </row>
    <row r="756" spans="1:13" customFormat="1" ht="17.45" customHeight="1">
      <c r="A756" s="88"/>
      <c r="B756" s="63" t="s">
        <v>358</v>
      </c>
      <c r="C756" s="69"/>
      <c r="D756" s="69"/>
      <c r="E756" s="69"/>
      <c r="F756" s="69"/>
      <c r="G756" s="69"/>
      <c r="H756" s="69"/>
      <c r="I756" s="69"/>
      <c r="J756" s="69"/>
      <c r="K756" s="70"/>
      <c r="M756" s="554"/>
    </row>
    <row r="757" spans="1:13" customFormat="1" ht="17.45" customHeight="1">
      <c r="A757" s="88"/>
      <c r="B757" s="71"/>
      <c r="C757" s="72"/>
      <c r="D757" s="72"/>
      <c r="E757" s="73"/>
      <c r="F757" s="72"/>
      <c r="G757" s="72"/>
      <c r="H757" s="72"/>
      <c r="I757" s="72"/>
      <c r="J757" s="72"/>
      <c r="K757" s="74"/>
      <c r="M757" s="554"/>
    </row>
    <row r="758" spans="1:13" customFormat="1" ht="17.45" customHeight="1">
      <c r="A758" s="88"/>
      <c r="M758" s="554"/>
    </row>
    <row r="759" spans="1:13" customFormat="1" ht="17.45" customHeight="1">
      <c r="A759" s="88"/>
      <c r="M759" s="554"/>
    </row>
    <row r="760" spans="1:13" customFormat="1" ht="19.149999999999999" customHeight="1">
      <c r="A760" s="88"/>
      <c r="B760" s="28" t="str">
        <f>"Thema "&amp;B15</f>
        <v>Thema 2.8</v>
      </c>
      <c r="C760" s="10"/>
      <c r="D760" s="10"/>
      <c r="E760" s="10"/>
      <c r="F760" s="10"/>
      <c r="G760" s="10"/>
      <c r="H760" s="10"/>
      <c r="I760" s="10"/>
      <c r="M760" s="554"/>
    </row>
    <row r="761" spans="1:13" customFormat="1" ht="17.45" customHeight="1">
      <c r="A761" s="88"/>
      <c r="M761" s="554"/>
    </row>
    <row r="762" spans="1:13" customFormat="1" ht="17.45" customHeight="1">
      <c r="A762" s="88"/>
      <c r="M762" s="554"/>
    </row>
    <row r="763" spans="1:13" customFormat="1" ht="25.5" customHeight="1">
      <c r="A763" s="89" t="str">
        <f>B16</f>
        <v>2.9</v>
      </c>
      <c r="B763" s="675" t="s">
        <v>373</v>
      </c>
      <c r="C763" s="675"/>
      <c r="D763" s="675"/>
      <c r="E763" s="675"/>
      <c r="F763" s="675"/>
      <c r="G763" s="675"/>
      <c r="H763" s="675"/>
      <c r="I763" s="675"/>
      <c r="J763" s="675"/>
      <c r="K763" s="35">
        <f>H16</f>
        <v>0</v>
      </c>
      <c r="L763" s="7" t="s">
        <v>62</v>
      </c>
      <c r="M763" s="554"/>
    </row>
    <row r="764" spans="1:13" customFormat="1" ht="17.45" customHeight="1">
      <c r="A764" s="88"/>
      <c r="M764" s="554"/>
    </row>
    <row r="765" spans="1:13" customFormat="1" ht="17.45" customHeight="1">
      <c r="A765" s="88"/>
      <c r="B765" s="653" t="s">
        <v>374</v>
      </c>
      <c r="C765" s="653"/>
      <c r="D765" s="653"/>
      <c r="E765" s="653"/>
      <c r="F765" s="653"/>
      <c r="G765" s="653"/>
      <c r="H765" s="653"/>
      <c r="I765" s="653"/>
      <c r="J765" s="653"/>
      <c r="K765" s="653"/>
      <c r="M765" s="554"/>
    </row>
    <row r="766" spans="1:13" customFormat="1" ht="17.45" customHeight="1">
      <c r="A766" s="88"/>
      <c r="B766" s="653"/>
      <c r="C766" s="653"/>
      <c r="D766" s="653"/>
      <c r="E766" s="653"/>
      <c r="F766" s="653"/>
      <c r="G766" s="653"/>
      <c r="H766" s="653"/>
      <c r="I766" s="653"/>
      <c r="J766" s="653"/>
      <c r="K766" s="653"/>
      <c r="M766" s="554"/>
    </row>
    <row r="767" spans="1:13" customFormat="1" ht="17.45" customHeight="1">
      <c r="A767" s="88"/>
      <c r="B767" s="653"/>
      <c r="C767" s="653"/>
      <c r="D767" s="653"/>
      <c r="E767" s="653"/>
      <c r="F767" s="653"/>
      <c r="G767" s="653"/>
      <c r="H767" s="653"/>
      <c r="I767" s="653"/>
      <c r="J767" s="653"/>
      <c r="K767" s="653"/>
      <c r="M767" s="554"/>
    </row>
    <row r="768" spans="1:13" customFormat="1" ht="17.45" customHeight="1">
      <c r="A768" s="88"/>
      <c r="B768" s="653" t="s">
        <v>375</v>
      </c>
      <c r="C768" s="653"/>
      <c r="D768" s="653"/>
      <c r="E768" s="653"/>
      <c r="F768" s="653"/>
      <c r="G768" s="653"/>
      <c r="H768" s="653"/>
      <c r="I768" s="653"/>
      <c r="J768" s="653"/>
      <c r="K768" s="653"/>
      <c r="M768" s="554"/>
    </row>
    <row r="769" spans="1:13" customFormat="1" ht="17.45" customHeight="1">
      <c r="A769" s="88"/>
      <c r="B769" s="653"/>
      <c r="C769" s="653"/>
      <c r="D769" s="653"/>
      <c r="E769" s="653"/>
      <c r="F769" s="653"/>
      <c r="G769" s="653"/>
      <c r="H769" s="653"/>
      <c r="I769" s="653"/>
      <c r="J769" s="653"/>
      <c r="K769" s="653"/>
      <c r="M769" s="554"/>
    </row>
    <row r="770" spans="1:13" customFormat="1" ht="17.45" customHeight="1">
      <c r="A770" s="88"/>
      <c r="B770" s="653"/>
      <c r="C770" s="653"/>
      <c r="D770" s="653"/>
      <c r="E770" s="653"/>
      <c r="F770" s="653"/>
      <c r="G770" s="653"/>
      <c r="H770" s="653"/>
      <c r="I770" s="653"/>
      <c r="J770" s="653"/>
      <c r="K770" s="653"/>
      <c r="M770" s="554"/>
    </row>
    <row r="771" spans="1:13" customFormat="1" ht="17.45" customHeight="1">
      <c r="A771" s="88"/>
      <c r="B771" s="653" t="s">
        <v>376</v>
      </c>
      <c r="C771" s="653"/>
      <c r="D771" s="653"/>
      <c r="E771" s="653"/>
      <c r="F771" s="653"/>
      <c r="G771" s="653"/>
      <c r="H771" s="653"/>
      <c r="I771" s="653"/>
      <c r="J771" s="653"/>
      <c r="K771" s="653"/>
      <c r="M771" s="554"/>
    </row>
    <row r="772" spans="1:13" customFormat="1" ht="17.45" customHeight="1">
      <c r="A772" s="88"/>
      <c r="B772" s="14"/>
      <c r="C772" s="14"/>
      <c r="D772" s="14"/>
      <c r="E772" s="14"/>
      <c r="F772" s="14"/>
      <c r="G772" s="14"/>
      <c r="H772" s="14"/>
      <c r="I772" s="14"/>
      <c r="J772" s="14"/>
      <c r="K772" s="14"/>
      <c r="M772" s="554"/>
    </row>
    <row r="773" spans="1:13" customFormat="1" ht="17.45" customHeight="1">
      <c r="A773" s="88"/>
      <c r="C773" s="730" t="s">
        <v>377</v>
      </c>
      <c r="D773" s="730"/>
      <c r="E773" s="730" t="s">
        <v>378</v>
      </c>
      <c r="F773" s="730"/>
      <c r="M773" s="554"/>
    </row>
    <row r="774" spans="1:13" customFormat="1" ht="17.45" customHeight="1">
      <c r="A774" s="88"/>
      <c r="C774" s="653" t="s">
        <v>379</v>
      </c>
      <c r="D774" s="653"/>
      <c r="E774" s="729">
        <v>41640</v>
      </c>
      <c r="F774" s="729"/>
      <c r="M774" s="554"/>
    </row>
    <row r="775" spans="1:13" customFormat="1" ht="17.45" customHeight="1">
      <c r="A775" s="88"/>
      <c r="C775" s="653" t="s">
        <v>380</v>
      </c>
      <c r="D775" s="653"/>
      <c r="E775" s="746">
        <v>41640</v>
      </c>
      <c r="F775" s="746"/>
      <c r="M775" s="554"/>
    </row>
    <row r="776" spans="1:13" customFormat="1" ht="17.45" customHeight="1">
      <c r="A776" s="88"/>
      <c r="C776" s="653" t="s">
        <v>381</v>
      </c>
      <c r="D776" s="653"/>
      <c r="E776" s="728">
        <v>41640</v>
      </c>
      <c r="F776" s="728"/>
      <c r="M776" s="554"/>
    </row>
    <row r="777" spans="1:13" customFormat="1" ht="17.45" customHeight="1">
      <c r="A777" s="88"/>
      <c r="C777" s="653" t="s">
        <v>382</v>
      </c>
      <c r="D777" s="653"/>
      <c r="E777" s="733">
        <v>41640</v>
      </c>
      <c r="F777" s="733"/>
      <c r="M777" s="554"/>
    </row>
    <row r="778" spans="1:13" customFormat="1" ht="17.45" customHeight="1">
      <c r="A778" s="88"/>
      <c r="B778" s="14"/>
      <c r="C778" s="734"/>
      <c r="D778" s="734"/>
      <c r="E778" s="14"/>
      <c r="F778" s="14"/>
      <c r="G778" s="14"/>
      <c r="H778" s="14"/>
      <c r="I778" s="14"/>
      <c r="J778" s="14"/>
      <c r="K778" s="14"/>
      <c r="M778" s="554"/>
    </row>
    <row r="779" spans="1:13" customFormat="1" ht="17.45" customHeight="1">
      <c r="A779" s="88"/>
      <c r="B779" s="653" t="s">
        <v>383</v>
      </c>
      <c r="C779" s="653"/>
      <c r="D779" s="653"/>
      <c r="E779" s="653"/>
      <c r="F779" s="653"/>
      <c r="G779" s="653"/>
      <c r="H779" s="653"/>
      <c r="I779" s="653"/>
      <c r="J779" s="653"/>
      <c r="K779" s="653"/>
      <c r="M779" s="554"/>
    </row>
    <row r="780" spans="1:13" customFormat="1" ht="17.45" customHeight="1">
      <c r="A780" s="88"/>
      <c r="B780" s="653"/>
      <c r="C780" s="653"/>
      <c r="D780" s="653"/>
      <c r="E780" s="653"/>
      <c r="F780" s="653"/>
      <c r="G780" s="653"/>
      <c r="H780" s="653"/>
      <c r="I780" s="653"/>
      <c r="J780" s="653"/>
      <c r="K780" s="653"/>
      <c r="M780" s="554"/>
    </row>
    <row r="781" spans="1:13" customFormat="1" ht="17.45" customHeight="1">
      <c r="A781" s="88"/>
      <c r="B781" s="653" t="s">
        <v>384</v>
      </c>
      <c r="C781" s="653"/>
      <c r="D781" s="653"/>
      <c r="E781" s="653"/>
      <c r="F781" s="653"/>
      <c r="G781" s="653"/>
      <c r="H781" s="653"/>
      <c r="I781" s="653"/>
      <c r="J781" s="653"/>
      <c r="K781" s="653"/>
      <c r="M781" s="554"/>
    </row>
    <row r="782" spans="1:13" customFormat="1" ht="17.45" customHeight="1">
      <c r="A782" s="88"/>
      <c r="B782" s="14"/>
      <c r="C782" s="14"/>
      <c r="D782" s="14"/>
      <c r="E782" s="14"/>
      <c r="F782" s="14"/>
      <c r="G782" s="14"/>
      <c r="H782" s="14"/>
      <c r="I782" s="14"/>
      <c r="J782" s="14"/>
      <c r="K782" s="14"/>
      <c r="M782" s="554"/>
    </row>
    <row r="783" spans="1:13" customFormat="1" ht="17.45" customHeight="1">
      <c r="A783" s="88"/>
      <c r="B783" s="653" t="s">
        <v>385</v>
      </c>
      <c r="C783" s="653"/>
      <c r="D783" s="653"/>
      <c r="E783" s="653"/>
      <c r="F783" s="653"/>
      <c r="G783" s="653"/>
      <c r="H783" s="653"/>
      <c r="I783" s="653"/>
      <c r="J783" s="653"/>
      <c r="K783" s="653"/>
      <c r="M783" s="554"/>
    </row>
    <row r="784" spans="1:13" customFormat="1" ht="17.45" customHeight="1">
      <c r="A784" s="88"/>
      <c r="B784" s="653"/>
      <c r="C784" s="653"/>
      <c r="D784" s="653"/>
      <c r="E784" s="653"/>
      <c r="F784" s="653"/>
      <c r="G784" s="653"/>
      <c r="H784" s="653"/>
      <c r="I784" s="653"/>
      <c r="J784" s="653"/>
      <c r="K784" s="653"/>
      <c r="M784" s="554"/>
    </row>
    <row r="785" spans="1:13" customFormat="1" ht="30" customHeight="1">
      <c r="A785" s="88"/>
      <c r="B785" s="14"/>
      <c r="C785" s="14"/>
      <c r="D785" s="14"/>
      <c r="E785" s="14"/>
      <c r="F785" s="14"/>
      <c r="G785" s="14"/>
      <c r="H785" s="14"/>
      <c r="I785" s="14"/>
      <c r="J785" s="14"/>
      <c r="K785" s="14"/>
      <c r="M785" s="554"/>
    </row>
    <row r="786" spans="1:13" customFormat="1" ht="30" customHeight="1">
      <c r="A786" s="88"/>
      <c r="B786" s="14"/>
      <c r="C786" s="14"/>
      <c r="D786" s="14"/>
      <c r="E786" s="14"/>
      <c r="F786" s="14"/>
      <c r="G786" s="14"/>
      <c r="H786" s="14"/>
      <c r="I786" s="14"/>
      <c r="J786" s="14"/>
      <c r="K786" s="14"/>
      <c r="M786" s="554"/>
    </row>
    <row r="787" spans="1:13" customFormat="1" ht="30" customHeight="1">
      <c r="A787" s="88"/>
      <c r="B787" s="14"/>
      <c r="C787" s="14"/>
      <c r="D787" s="14"/>
      <c r="E787" s="14"/>
      <c r="F787" s="14"/>
      <c r="G787" s="14"/>
      <c r="H787" s="14"/>
      <c r="I787" s="14"/>
      <c r="J787" s="14"/>
      <c r="K787" s="14"/>
      <c r="M787" s="554"/>
    </row>
    <row r="788" spans="1:13" customFormat="1" ht="30" customHeight="1">
      <c r="A788" s="88"/>
      <c r="B788" s="14"/>
      <c r="C788" s="14"/>
      <c r="D788" s="14"/>
      <c r="E788" s="14"/>
      <c r="F788" s="14"/>
      <c r="G788" s="14"/>
      <c r="H788" s="14"/>
      <c r="I788" s="14"/>
      <c r="J788" s="14"/>
      <c r="K788" s="14"/>
      <c r="M788" s="554"/>
    </row>
    <row r="789" spans="1:13" customFormat="1" ht="30" customHeight="1">
      <c r="A789" s="88"/>
      <c r="B789" s="14"/>
      <c r="C789" s="14"/>
      <c r="D789" s="14"/>
      <c r="E789" s="14"/>
      <c r="F789" s="14"/>
      <c r="G789" s="14"/>
      <c r="H789" s="14"/>
      <c r="I789" s="14"/>
      <c r="J789" s="14"/>
      <c r="K789" s="14"/>
      <c r="M789" s="554"/>
    </row>
    <row r="790" spans="1:13" customFormat="1" ht="30" customHeight="1">
      <c r="A790" s="88"/>
      <c r="B790" s="14"/>
      <c r="C790" s="14"/>
      <c r="D790" s="14"/>
      <c r="E790" s="14"/>
      <c r="F790" s="14"/>
      <c r="G790" s="14"/>
      <c r="H790" s="14"/>
      <c r="I790" s="14"/>
      <c r="J790" s="14"/>
      <c r="K790" s="14"/>
      <c r="M790" s="554"/>
    </row>
    <row r="791" spans="1:13" customFormat="1" ht="30" customHeight="1">
      <c r="A791" s="88"/>
      <c r="B791" s="14"/>
      <c r="C791" s="14"/>
      <c r="D791" s="14"/>
      <c r="E791" s="14"/>
      <c r="F791" s="14"/>
      <c r="G791" s="14"/>
      <c r="H791" s="14"/>
      <c r="I791" s="14"/>
      <c r="J791" s="14"/>
      <c r="K791" s="14"/>
      <c r="M791" s="554"/>
    </row>
    <row r="792" spans="1:13" customFormat="1" ht="30" customHeight="1">
      <c r="A792" s="88"/>
      <c r="B792" s="14"/>
      <c r="C792" s="14"/>
      <c r="D792" s="14"/>
      <c r="E792" s="14"/>
      <c r="F792" s="14"/>
      <c r="G792" s="14"/>
      <c r="H792" s="14"/>
      <c r="I792" s="14"/>
      <c r="J792" s="14"/>
      <c r="K792" s="14"/>
      <c r="M792" s="554"/>
    </row>
    <row r="793" spans="1:13" customFormat="1" ht="30" customHeight="1">
      <c r="A793" s="88"/>
      <c r="B793" s="14"/>
      <c r="C793" s="14"/>
      <c r="D793" s="14"/>
      <c r="E793" s="14"/>
      <c r="F793" s="14"/>
      <c r="G793" s="14"/>
      <c r="H793" s="14"/>
      <c r="I793" s="14"/>
      <c r="J793" s="14"/>
      <c r="K793" s="14"/>
      <c r="M793" s="554"/>
    </row>
    <row r="794" spans="1:13" customFormat="1" ht="30" customHeight="1">
      <c r="A794" s="88"/>
      <c r="B794" s="14"/>
      <c r="C794" s="14"/>
      <c r="D794" s="14"/>
      <c r="E794" s="14"/>
      <c r="F794" s="14"/>
      <c r="G794" s="14"/>
      <c r="H794" s="14"/>
      <c r="I794" s="14"/>
      <c r="J794" s="14"/>
      <c r="K794" s="14"/>
      <c r="M794" s="554"/>
    </row>
    <row r="795" spans="1:13" customFormat="1" ht="30" customHeight="1">
      <c r="A795" s="88"/>
      <c r="B795" s="14"/>
      <c r="C795" s="14"/>
      <c r="D795" s="14"/>
      <c r="E795" s="14"/>
      <c r="F795" s="14"/>
      <c r="G795" s="14"/>
      <c r="H795" s="14"/>
      <c r="I795" s="14"/>
      <c r="J795" s="14"/>
      <c r="K795" s="14"/>
      <c r="M795" s="554"/>
    </row>
    <row r="796" spans="1:13" customFormat="1" ht="30" customHeight="1">
      <c r="A796" s="88"/>
      <c r="B796" s="14"/>
      <c r="C796" s="14"/>
      <c r="D796" s="14"/>
      <c r="E796" s="14"/>
      <c r="F796" s="14"/>
      <c r="G796" s="14"/>
      <c r="H796" s="14"/>
      <c r="I796" s="14"/>
      <c r="J796" s="14"/>
      <c r="K796" s="14"/>
      <c r="M796" s="554"/>
    </row>
    <row r="797" spans="1:13" customFormat="1" ht="17.45" customHeight="1">
      <c r="A797" s="88"/>
      <c r="B797" s="653" t="s">
        <v>386</v>
      </c>
      <c r="C797" s="653"/>
      <c r="D797" s="653"/>
      <c r="E797" s="653"/>
      <c r="F797" s="653"/>
      <c r="G797" s="653"/>
      <c r="H797" s="653"/>
      <c r="I797" s="653"/>
      <c r="J797" s="653"/>
      <c r="K797" s="653"/>
      <c r="M797" s="554"/>
    </row>
    <row r="798" spans="1:13" customFormat="1" ht="17.45" customHeight="1">
      <c r="A798" s="88"/>
      <c r="B798" s="14"/>
      <c r="C798" s="14"/>
      <c r="D798" s="14"/>
      <c r="E798" s="14"/>
      <c r="F798" s="14"/>
      <c r="G798" s="14"/>
      <c r="H798" s="14"/>
      <c r="I798" s="14"/>
      <c r="J798" s="14"/>
      <c r="K798" s="14"/>
      <c r="M798" s="554"/>
    </row>
    <row r="799" spans="1:13" customFormat="1" ht="17.45" customHeight="1">
      <c r="A799" s="88"/>
      <c r="B799" s="14"/>
      <c r="C799" s="14"/>
      <c r="D799" s="14"/>
      <c r="E799" s="14"/>
      <c r="F799" s="14"/>
      <c r="G799" s="14"/>
      <c r="H799" s="14"/>
      <c r="I799" s="14"/>
      <c r="J799" s="14"/>
      <c r="K799" s="14"/>
      <c r="M799" s="554"/>
    </row>
    <row r="800" spans="1:13" customFormat="1" ht="17.45" customHeight="1">
      <c r="A800" s="88"/>
      <c r="B800" s="14"/>
      <c r="C800" s="14"/>
      <c r="D800" s="14"/>
      <c r="E800" s="14"/>
      <c r="F800" s="14"/>
      <c r="G800" s="14"/>
      <c r="H800" s="14"/>
      <c r="I800" s="14"/>
      <c r="J800" s="14"/>
      <c r="K800" s="14"/>
      <c r="M800" s="554"/>
    </row>
    <row r="801" spans="1:13" customFormat="1" ht="17.45" customHeight="1">
      <c r="A801" s="88"/>
      <c r="B801" s="14"/>
      <c r="C801" s="14"/>
      <c r="D801" s="14"/>
      <c r="E801" s="14"/>
      <c r="F801" s="14"/>
      <c r="G801" s="14"/>
      <c r="H801" s="14"/>
      <c r="I801" s="14"/>
      <c r="J801" s="14"/>
      <c r="K801" s="14"/>
      <c r="M801" s="554"/>
    </row>
    <row r="802" spans="1:13" customFormat="1" ht="17.45" customHeight="1">
      <c r="A802" s="88"/>
      <c r="B802" s="14"/>
      <c r="C802" s="14"/>
      <c r="D802" s="14"/>
      <c r="E802" s="14"/>
      <c r="F802" s="14"/>
      <c r="G802" s="14"/>
      <c r="H802" s="14"/>
      <c r="I802" s="14"/>
      <c r="J802" s="14"/>
      <c r="K802" s="14"/>
      <c r="M802" s="554"/>
    </row>
    <row r="803" spans="1:13" customFormat="1" ht="17.45" customHeight="1">
      <c r="A803" s="88"/>
      <c r="B803" s="14"/>
      <c r="C803" s="14"/>
      <c r="D803" s="14"/>
      <c r="E803" s="14"/>
      <c r="F803" s="14"/>
      <c r="G803" s="14"/>
      <c r="H803" s="14"/>
      <c r="I803" s="14"/>
      <c r="J803" s="14"/>
      <c r="K803" s="14"/>
      <c r="M803" s="554"/>
    </row>
    <row r="804" spans="1:13" customFormat="1" ht="17.45" customHeight="1">
      <c r="A804" s="88"/>
      <c r="B804" s="14"/>
      <c r="C804" s="14"/>
      <c r="D804" s="14"/>
      <c r="E804" s="14"/>
      <c r="F804" s="14"/>
      <c r="G804" s="14"/>
      <c r="H804" s="14"/>
      <c r="I804" s="14"/>
      <c r="J804" s="14"/>
      <c r="K804" s="14"/>
      <c r="M804" s="554"/>
    </row>
    <row r="805" spans="1:13" customFormat="1" ht="17.45" customHeight="1">
      <c r="A805" s="88"/>
      <c r="B805" s="14"/>
      <c r="C805" s="14"/>
      <c r="D805" s="14"/>
      <c r="E805" s="14"/>
      <c r="F805" s="14"/>
      <c r="G805" s="14"/>
      <c r="H805" s="14"/>
      <c r="I805" s="14"/>
      <c r="J805" s="14"/>
      <c r="K805" s="14"/>
      <c r="M805" s="554"/>
    </row>
    <row r="806" spans="1:13" customFormat="1" ht="17.45" customHeight="1">
      <c r="A806" s="88"/>
      <c r="B806" s="14"/>
      <c r="C806" s="14"/>
      <c r="D806" s="14"/>
      <c r="E806" s="14"/>
      <c r="F806" s="14"/>
      <c r="G806" s="14"/>
      <c r="H806" s="14"/>
      <c r="I806" s="14"/>
      <c r="J806" s="14"/>
      <c r="K806" s="14"/>
      <c r="M806" s="554"/>
    </row>
    <row r="807" spans="1:13" customFormat="1" ht="17.45" customHeight="1">
      <c r="A807" s="88"/>
      <c r="B807" s="14"/>
      <c r="C807" s="14"/>
      <c r="D807" s="14"/>
      <c r="E807" s="14"/>
      <c r="F807" s="14"/>
      <c r="G807" s="14"/>
      <c r="H807" s="14"/>
      <c r="I807" s="14"/>
      <c r="J807" s="14"/>
      <c r="K807" s="14"/>
      <c r="M807" s="554"/>
    </row>
    <row r="808" spans="1:13" customFormat="1" ht="17.45" customHeight="1">
      <c r="A808" s="88"/>
      <c r="B808" s="14"/>
      <c r="C808" s="14"/>
      <c r="D808" s="14"/>
      <c r="E808" s="14"/>
      <c r="F808" s="14"/>
      <c r="G808" s="14"/>
      <c r="H808" s="14"/>
      <c r="I808" s="14"/>
      <c r="J808" s="14"/>
      <c r="K808" s="14"/>
      <c r="M808" s="554"/>
    </row>
    <row r="809" spans="1:13" customFormat="1" ht="17.45" customHeight="1">
      <c r="A809" s="88"/>
      <c r="B809" s="653" t="s">
        <v>387</v>
      </c>
      <c r="C809" s="653"/>
      <c r="D809" s="653"/>
      <c r="E809" s="653"/>
      <c r="F809" s="653"/>
      <c r="G809" s="653"/>
      <c r="H809" s="653"/>
      <c r="I809" s="653"/>
      <c r="J809" s="653"/>
      <c r="K809" s="14"/>
      <c r="M809" s="554"/>
    </row>
    <row r="810" spans="1:13" customFormat="1" ht="17.45" customHeight="1">
      <c r="A810" s="88"/>
      <c r="B810" s="14"/>
      <c r="C810" s="14"/>
      <c r="D810" s="14"/>
      <c r="E810" s="14"/>
      <c r="F810" s="14"/>
      <c r="G810" s="14"/>
      <c r="H810" s="14"/>
      <c r="I810" s="14"/>
      <c r="J810" s="14"/>
      <c r="K810" s="14"/>
      <c r="M810" s="554"/>
    </row>
    <row r="811" spans="1:13" customFormat="1" ht="17.45" customHeight="1">
      <c r="A811" s="88"/>
      <c r="B811" s="14"/>
      <c r="C811" s="14"/>
      <c r="D811" s="14"/>
      <c r="E811" s="14"/>
      <c r="F811" s="14"/>
      <c r="G811" s="14"/>
      <c r="H811" s="14"/>
      <c r="I811" s="14"/>
      <c r="J811" s="14"/>
      <c r="K811" s="14"/>
      <c r="M811" s="554"/>
    </row>
    <row r="812" spans="1:13" customFormat="1" ht="17.45" customHeight="1">
      <c r="A812" s="88"/>
      <c r="B812" s="14"/>
      <c r="C812" s="14"/>
      <c r="D812" s="14"/>
      <c r="E812" s="14"/>
      <c r="F812" s="14"/>
      <c r="G812" s="14"/>
      <c r="H812" s="14"/>
      <c r="I812" s="14"/>
      <c r="J812" s="14"/>
      <c r="K812" s="14"/>
      <c r="M812" s="554"/>
    </row>
    <row r="813" spans="1:13" customFormat="1" ht="17.45" customHeight="1">
      <c r="A813" s="88"/>
      <c r="B813" s="14"/>
      <c r="C813" s="14"/>
      <c r="D813" s="14"/>
      <c r="E813" s="14"/>
      <c r="F813" s="14"/>
      <c r="G813" s="14"/>
      <c r="H813" s="14"/>
      <c r="I813" s="14"/>
      <c r="J813" s="14"/>
      <c r="K813" s="14"/>
      <c r="M813" s="554"/>
    </row>
    <row r="814" spans="1:13" customFormat="1" ht="17.45" customHeight="1">
      <c r="A814" s="88"/>
      <c r="B814" s="14"/>
      <c r="C814" s="14"/>
      <c r="D814" s="14"/>
      <c r="E814" s="14"/>
      <c r="F814" s="14"/>
      <c r="G814" s="14"/>
      <c r="H814" s="14"/>
      <c r="I814" s="14"/>
      <c r="J814" s="14"/>
      <c r="K814" s="14"/>
      <c r="M814" s="554"/>
    </row>
    <row r="815" spans="1:13" customFormat="1" ht="17.45" customHeight="1">
      <c r="A815" s="88"/>
      <c r="B815" s="14"/>
      <c r="C815" s="14"/>
      <c r="D815" s="14"/>
      <c r="E815" s="14"/>
      <c r="F815" s="14"/>
      <c r="G815" s="14"/>
      <c r="H815" s="14"/>
      <c r="I815" s="14"/>
      <c r="J815" s="14"/>
      <c r="K815" s="14"/>
      <c r="M815" s="554"/>
    </row>
    <row r="816" spans="1:13" customFormat="1" ht="17.45" customHeight="1">
      <c r="A816" s="88"/>
      <c r="B816" s="14"/>
      <c r="C816" s="14"/>
      <c r="D816" s="14"/>
      <c r="E816" s="14"/>
      <c r="F816" s="14"/>
      <c r="G816" s="14"/>
      <c r="H816" s="14"/>
      <c r="I816" s="14"/>
      <c r="J816" s="14"/>
      <c r="K816" s="14"/>
      <c r="M816" s="554"/>
    </row>
    <row r="817" spans="1:13" customFormat="1" ht="17.45" customHeight="1">
      <c r="A817" s="88"/>
      <c r="B817" s="14"/>
      <c r="C817" s="14"/>
      <c r="D817" s="14"/>
      <c r="E817" s="14"/>
      <c r="F817" s="14"/>
      <c r="G817" s="14"/>
      <c r="H817" s="14"/>
      <c r="I817" s="14"/>
      <c r="J817" s="14"/>
      <c r="K817" s="14"/>
      <c r="M817" s="554"/>
    </row>
    <row r="818" spans="1:13" customFormat="1" ht="17.45" customHeight="1">
      <c r="A818" s="88"/>
      <c r="B818" s="14"/>
      <c r="C818" s="14"/>
      <c r="D818" s="14"/>
      <c r="E818" s="14"/>
      <c r="F818" s="14"/>
      <c r="G818" s="14"/>
      <c r="H818" s="14"/>
      <c r="I818" s="14"/>
      <c r="J818" s="14"/>
      <c r="K818" s="14"/>
      <c r="M818" s="554"/>
    </row>
    <row r="819" spans="1:13" customFormat="1" ht="17.45" customHeight="1">
      <c r="A819" s="88"/>
      <c r="B819" s="653" t="s">
        <v>388</v>
      </c>
      <c r="C819" s="653"/>
      <c r="D819" s="653"/>
      <c r="E819" s="653"/>
      <c r="F819" s="653"/>
      <c r="G819" s="653"/>
      <c r="H819" s="653"/>
      <c r="I819" s="653"/>
      <c r="J819" s="653"/>
      <c r="K819" s="14"/>
      <c r="M819" s="554"/>
    </row>
    <row r="820" spans="1:13" customFormat="1" ht="17.45" customHeight="1">
      <c r="A820" s="88"/>
      <c r="B820" s="14"/>
      <c r="C820" s="14"/>
      <c r="D820" s="14"/>
      <c r="E820" s="14"/>
      <c r="F820" s="14"/>
      <c r="G820" s="14"/>
      <c r="H820" s="14"/>
      <c r="I820" s="14"/>
      <c r="J820" s="14"/>
      <c r="K820" s="14"/>
      <c r="M820" s="554"/>
    </row>
    <row r="821" spans="1:13" customFormat="1" ht="17.45" customHeight="1">
      <c r="A821" s="88"/>
      <c r="B821" s="14"/>
      <c r="C821" s="14"/>
      <c r="D821" s="14"/>
      <c r="E821" s="14"/>
      <c r="F821" s="14"/>
      <c r="G821" s="14"/>
      <c r="H821" s="14"/>
      <c r="I821" s="14"/>
      <c r="J821" s="14"/>
      <c r="K821" s="14"/>
      <c r="M821" s="554"/>
    </row>
    <row r="822" spans="1:13" customFormat="1" ht="17.45" customHeight="1">
      <c r="A822" s="88"/>
      <c r="B822" s="14"/>
      <c r="C822" s="14"/>
      <c r="D822" s="14"/>
      <c r="E822" s="14"/>
      <c r="F822" s="14"/>
      <c r="G822" s="14"/>
      <c r="H822" s="14"/>
      <c r="I822" s="14"/>
      <c r="J822" s="14"/>
      <c r="K822" s="14"/>
      <c r="M822" s="554"/>
    </row>
    <row r="823" spans="1:13" customFormat="1" ht="17.45" customHeight="1">
      <c r="A823" s="88"/>
      <c r="B823" s="14"/>
      <c r="C823" s="14"/>
      <c r="D823" s="14"/>
      <c r="E823" s="14"/>
      <c r="F823" s="14"/>
      <c r="G823" s="14"/>
      <c r="H823" s="14"/>
      <c r="I823" s="14"/>
      <c r="J823" s="14"/>
      <c r="K823" s="14"/>
      <c r="M823" s="554"/>
    </row>
    <row r="824" spans="1:13" customFormat="1" ht="17.45" customHeight="1">
      <c r="A824" s="88"/>
      <c r="B824" s="653" t="s">
        <v>389</v>
      </c>
      <c r="C824" s="653"/>
      <c r="D824" s="653"/>
      <c r="E824" s="653"/>
      <c r="F824" s="653"/>
      <c r="G824" s="653"/>
      <c r="H824" s="653"/>
      <c r="I824" s="653"/>
      <c r="J824" s="653"/>
      <c r="K824" s="653"/>
      <c r="M824" s="554"/>
    </row>
    <row r="825" spans="1:13" customFormat="1" ht="17.45" customHeight="1">
      <c r="A825" s="88"/>
      <c r="B825" s="14"/>
      <c r="C825" s="14"/>
      <c r="D825" s="14"/>
      <c r="E825" s="14"/>
      <c r="F825" s="14"/>
      <c r="G825" s="14"/>
      <c r="H825" s="14"/>
      <c r="I825" s="14"/>
      <c r="J825" s="14"/>
      <c r="K825" s="14"/>
      <c r="M825" s="554"/>
    </row>
    <row r="826" spans="1:13" customFormat="1" ht="17.45" customHeight="1">
      <c r="A826" s="88"/>
      <c r="B826" s="14"/>
      <c r="C826" s="14"/>
      <c r="D826" s="14"/>
      <c r="E826" s="14"/>
      <c r="F826" s="14"/>
      <c r="G826" s="14"/>
      <c r="H826" s="14"/>
      <c r="I826" s="14"/>
      <c r="J826" s="14"/>
      <c r="K826" s="14"/>
      <c r="M826" s="554"/>
    </row>
    <row r="827" spans="1:13" customFormat="1" ht="17.45" customHeight="1">
      <c r="A827" s="88"/>
      <c r="B827" s="59" t="s">
        <v>390</v>
      </c>
      <c r="C827" s="58"/>
      <c r="D827" s="58"/>
      <c r="E827" s="58"/>
      <c r="F827" s="58"/>
      <c r="G827" s="58"/>
      <c r="H827" s="58"/>
      <c r="I827" s="58"/>
      <c r="J827" s="58"/>
      <c r="K827" s="58"/>
      <c r="M827" s="554"/>
    </row>
    <row r="828" spans="1:13" customFormat="1" ht="17.45" customHeight="1">
      <c r="A828" s="88"/>
      <c r="B828" s="61"/>
      <c r="C828" s="60"/>
      <c r="D828" s="60"/>
      <c r="E828" s="60"/>
      <c r="F828" s="80"/>
      <c r="G828" s="80"/>
      <c r="H828" s="80"/>
      <c r="I828" s="80"/>
      <c r="J828" s="80"/>
      <c r="K828" s="81"/>
      <c r="M828" s="554"/>
    </row>
    <row r="829" spans="1:13" customFormat="1" ht="17.45" customHeight="1">
      <c r="A829" s="88"/>
      <c r="B829" s="689" t="s">
        <v>391</v>
      </c>
      <c r="C829" s="690"/>
      <c r="D829" s="690"/>
      <c r="E829" s="690"/>
      <c r="F829" s="69"/>
      <c r="G829" s="737">
        <v>41640</v>
      </c>
      <c r="H829" s="738"/>
      <c r="I829" s="735">
        <v>41640</v>
      </c>
      <c r="J829" s="736"/>
      <c r="K829" s="70"/>
      <c r="M829" s="554"/>
    </row>
    <row r="830" spans="1:13" customFormat="1" ht="17.45" customHeight="1">
      <c r="A830" s="88"/>
      <c r="B830" s="689"/>
      <c r="C830" s="690"/>
      <c r="D830" s="690"/>
      <c r="E830" s="690"/>
      <c r="F830" s="69"/>
      <c r="G830" s="737">
        <v>41640</v>
      </c>
      <c r="H830" s="738"/>
      <c r="I830" s="740">
        <v>41640</v>
      </c>
      <c r="J830" s="741"/>
      <c r="K830" s="70"/>
      <c r="M830" s="554"/>
    </row>
    <row r="831" spans="1:13" customFormat="1" ht="17.45" customHeight="1">
      <c r="A831" s="88"/>
      <c r="B831" s="689" t="s">
        <v>392</v>
      </c>
      <c r="C831" s="690"/>
      <c r="D831" s="690"/>
      <c r="E831" s="690"/>
      <c r="F831" s="690"/>
      <c r="G831" s="739">
        <v>41640</v>
      </c>
      <c r="H831" s="738"/>
      <c r="I831" s="742">
        <v>41640</v>
      </c>
      <c r="J831" s="743"/>
      <c r="K831" s="70"/>
      <c r="M831" s="554"/>
    </row>
    <row r="832" spans="1:13" customFormat="1" ht="17.45" customHeight="1">
      <c r="A832" s="88"/>
      <c r="B832" s="689"/>
      <c r="C832" s="690"/>
      <c r="D832" s="690"/>
      <c r="E832" s="690"/>
      <c r="F832" s="690"/>
      <c r="G832" s="744">
        <v>41640</v>
      </c>
      <c r="H832" s="745"/>
      <c r="I832" s="731">
        <v>41640</v>
      </c>
      <c r="J832" s="732"/>
      <c r="K832" s="70"/>
      <c r="M832" s="554"/>
    </row>
    <row r="833" spans="1:13" customFormat="1" ht="17.45" customHeight="1">
      <c r="A833" s="88"/>
      <c r="B833" s="689"/>
      <c r="C833" s="690"/>
      <c r="D833" s="690"/>
      <c r="E833" s="690"/>
      <c r="F833" s="690"/>
      <c r="G833" s="79"/>
      <c r="H833" s="79"/>
      <c r="I833" s="79"/>
      <c r="J833" s="79"/>
      <c r="K833" s="70"/>
      <c r="M833" s="554"/>
    </row>
    <row r="834" spans="1:13" customFormat="1" ht="17.45" customHeight="1">
      <c r="A834" s="88"/>
      <c r="B834" s="115" t="s">
        <v>393</v>
      </c>
      <c r="C834" s="69"/>
      <c r="D834" s="69"/>
      <c r="E834" s="69"/>
      <c r="F834" s="79"/>
      <c r="G834" s="79"/>
      <c r="H834" s="79"/>
      <c r="I834" s="79"/>
      <c r="J834" s="79"/>
      <c r="K834" s="70"/>
      <c r="M834" s="554"/>
    </row>
    <row r="835" spans="1:13" customFormat="1" ht="17.45" customHeight="1">
      <c r="A835" s="88"/>
      <c r="B835" s="237"/>
      <c r="C835" s="72"/>
      <c r="D835" s="72"/>
      <c r="E835" s="72"/>
      <c r="F835" s="72"/>
      <c r="G835" s="72"/>
      <c r="H835" s="72"/>
      <c r="I835" s="72"/>
      <c r="J835" s="72"/>
      <c r="K835" s="74"/>
      <c r="M835" s="554"/>
    </row>
    <row r="836" spans="1:13" customFormat="1" ht="17.45" customHeight="1">
      <c r="A836" s="88"/>
      <c r="B836" s="14"/>
      <c r="C836" s="14"/>
      <c r="D836" s="14"/>
      <c r="E836" s="14"/>
      <c r="F836" s="14"/>
      <c r="G836" s="14"/>
      <c r="H836" s="14"/>
      <c r="I836" s="14"/>
      <c r="J836" s="14"/>
      <c r="K836" s="14"/>
      <c r="M836" s="554"/>
    </row>
    <row r="837" spans="1:13" customFormat="1" ht="17.45" customHeight="1">
      <c r="A837" s="88"/>
      <c r="B837" s="14"/>
      <c r="C837" s="14"/>
      <c r="D837" s="14"/>
      <c r="E837" s="14"/>
      <c r="F837" s="14"/>
      <c r="G837" s="14"/>
      <c r="H837" s="14"/>
      <c r="I837" s="14"/>
      <c r="J837" s="14"/>
      <c r="K837" s="14"/>
      <c r="M837" s="554"/>
    </row>
    <row r="838" spans="1:13" customFormat="1" ht="17.45" customHeight="1">
      <c r="A838" s="88"/>
      <c r="B838" s="653" t="s">
        <v>394</v>
      </c>
      <c r="C838" s="653"/>
      <c r="D838" s="653"/>
      <c r="E838" s="653"/>
      <c r="F838" s="653"/>
      <c r="G838" s="653"/>
      <c r="H838" s="653"/>
      <c r="I838" s="653"/>
      <c r="J838" s="653"/>
      <c r="K838" s="653"/>
      <c r="M838" s="554"/>
    </row>
    <row r="839" spans="1:13" customFormat="1" ht="17.45" customHeight="1">
      <c r="A839" s="88"/>
      <c r="B839" s="156"/>
      <c r="C839" s="155"/>
      <c r="D839" s="14"/>
      <c r="E839" s="14"/>
      <c r="F839" s="14"/>
      <c r="G839" s="14"/>
      <c r="H839" s="14"/>
      <c r="I839" s="14"/>
      <c r="J839" s="14"/>
      <c r="K839" s="14"/>
      <c r="M839" s="554"/>
    </row>
    <row r="840" spans="1:13" customFormat="1" ht="17.45" customHeight="1">
      <c r="A840" s="88"/>
      <c r="B840" s="155"/>
      <c r="C840" s="156"/>
      <c r="D840" s="14"/>
      <c r="E840" s="14"/>
      <c r="F840" s="14"/>
      <c r="G840" s="14"/>
      <c r="H840" s="14"/>
      <c r="I840" s="14"/>
      <c r="J840" s="14"/>
      <c r="K840" s="14"/>
      <c r="M840" s="554"/>
    </row>
    <row r="841" spans="1:13" customFormat="1" ht="17.45" customHeight="1">
      <c r="A841" s="88"/>
      <c r="B841" s="155"/>
      <c r="C841" s="157"/>
      <c r="D841" s="14"/>
      <c r="E841" s="14"/>
      <c r="F841" s="14"/>
      <c r="G841" s="14"/>
      <c r="H841" s="14"/>
      <c r="I841" s="14"/>
      <c r="J841" s="14"/>
      <c r="K841" s="14"/>
      <c r="M841" s="554"/>
    </row>
    <row r="842" spans="1:13" customFormat="1" ht="17.45" customHeight="1">
      <c r="A842" s="88"/>
      <c r="B842" s="14"/>
      <c r="C842" s="155"/>
      <c r="D842" s="14"/>
      <c r="E842" s="14"/>
      <c r="F842" s="14"/>
      <c r="G842" s="14"/>
      <c r="H842" s="14"/>
      <c r="I842" s="14"/>
      <c r="J842" s="14"/>
      <c r="K842" s="14"/>
      <c r="M842" s="554"/>
    </row>
    <row r="843" spans="1:13" customFormat="1" ht="17.45" customHeight="1">
      <c r="A843" s="88"/>
      <c r="B843" s="14"/>
      <c r="C843" s="155"/>
      <c r="D843" s="14"/>
      <c r="E843" s="14"/>
      <c r="F843" s="14"/>
      <c r="G843" s="14"/>
      <c r="H843" s="14"/>
      <c r="I843" s="14"/>
      <c r="J843" s="14"/>
      <c r="K843" s="14"/>
      <c r="M843" s="554"/>
    </row>
    <row r="844" spans="1:13" customFormat="1" ht="17.45" customHeight="1">
      <c r="A844" s="88"/>
      <c r="B844" s="14"/>
      <c r="C844" s="14"/>
      <c r="D844" s="14"/>
      <c r="E844" s="14"/>
      <c r="F844" s="14"/>
      <c r="G844" s="14"/>
      <c r="H844" s="14"/>
      <c r="I844" s="14"/>
      <c r="J844" s="14"/>
      <c r="K844" s="14"/>
      <c r="M844" s="554"/>
    </row>
    <row r="845" spans="1:13" customFormat="1" ht="17.45" customHeight="1">
      <c r="A845" s="88"/>
      <c r="B845" s="14"/>
      <c r="C845" s="14"/>
      <c r="D845" s="14"/>
      <c r="E845" s="14"/>
      <c r="F845" s="14"/>
      <c r="G845" s="14"/>
      <c r="H845" s="14"/>
      <c r="I845" s="14"/>
      <c r="J845" s="14"/>
      <c r="K845" s="14"/>
      <c r="M845" s="554"/>
    </row>
    <row r="846" spans="1:13" customFormat="1" ht="17.45" customHeight="1">
      <c r="A846" s="88"/>
      <c r="B846" s="14"/>
      <c r="C846" s="14"/>
      <c r="D846" s="14"/>
      <c r="E846" s="14"/>
      <c r="F846" s="14"/>
      <c r="G846" s="14"/>
      <c r="H846" s="14"/>
      <c r="I846" s="14"/>
      <c r="J846" s="14"/>
      <c r="K846" s="14"/>
      <c r="M846" s="554"/>
    </row>
    <row r="847" spans="1:13" customFormat="1" ht="17.45" customHeight="1">
      <c r="A847" s="88"/>
      <c r="B847" s="14"/>
      <c r="C847" s="14"/>
      <c r="D847" s="14"/>
      <c r="E847" s="14"/>
      <c r="F847" s="14"/>
      <c r="G847" s="14"/>
      <c r="H847" s="14"/>
      <c r="I847" s="14"/>
      <c r="J847" s="14"/>
      <c r="K847" s="14"/>
      <c r="M847" s="554"/>
    </row>
    <row r="848" spans="1:13" customFormat="1" ht="17.45" customHeight="1">
      <c r="A848" s="88"/>
      <c r="B848" s="14"/>
      <c r="C848" s="14"/>
      <c r="D848" s="14"/>
      <c r="E848" s="14"/>
      <c r="F848" s="14"/>
      <c r="G848" s="14"/>
      <c r="H848" s="14"/>
      <c r="I848" s="14"/>
      <c r="J848" s="14"/>
      <c r="K848" s="14"/>
      <c r="M848" s="554"/>
    </row>
    <row r="849" spans="1:13" customFormat="1" ht="17.45" customHeight="1">
      <c r="A849" s="88"/>
      <c r="B849" s="14"/>
      <c r="C849" s="14"/>
      <c r="D849" s="14"/>
      <c r="E849" s="14"/>
      <c r="F849" s="14"/>
      <c r="G849" s="14"/>
      <c r="H849" s="14"/>
      <c r="I849" s="14"/>
      <c r="J849" s="14"/>
      <c r="K849" s="14"/>
      <c r="M849" s="554"/>
    </row>
    <row r="850" spans="1:13" customFormat="1" ht="17.45" customHeight="1">
      <c r="A850" s="88"/>
      <c r="B850" s="14"/>
      <c r="C850" s="14"/>
      <c r="D850" s="14"/>
      <c r="E850" s="14"/>
      <c r="F850" s="14"/>
      <c r="G850" s="14"/>
      <c r="H850" s="14"/>
      <c r="I850" s="14"/>
      <c r="J850" s="14"/>
      <c r="K850" s="14"/>
      <c r="M850" s="554"/>
    </row>
    <row r="851" spans="1:13" customFormat="1" ht="17.45" customHeight="1">
      <c r="A851" s="88"/>
      <c r="B851" s="83"/>
      <c r="C851" s="83"/>
      <c r="D851" s="83"/>
      <c r="E851" s="83"/>
      <c r="F851" s="83"/>
      <c r="G851" s="83"/>
      <c r="H851" s="83"/>
      <c r="I851" s="83"/>
      <c r="J851" s="83"/>
      <c r="K851" s="83"/>
      <c r="M851" s="554"/>
    </row>
    <row r="852" spans="1:13" customFormat="1" ht="17.45" customHeight="1">
      <c r="A852" s="88"/>
      <c r="B852" s="59" t="s">
        <v>395</v>
      </c>
      <c r="C852" s="58"/>
      <c r="D852" s="58"/>
      <c r="E852" s="58"/>
      <c r="F852" s="58"/>
      <c r="G852" s="58"/>
      <c r="H852" s="58"/>
      <c r="I852" s="58"/>
      <c r="J852" s="58"/>
      <c r="K852" s="58"/>
      <c r="M852" s="554"/>
    </row>
    <row r="853" spans="1:13" customFormat="1" ht="17.45" customHeight="1">
      <c r="A853" s="88"/>
      <c r="B853" s="61"/>
      <c r="C853" s="60"/>
      <c r="D853" s="60"/>
      <c r="E853" s="60"/>
      <c r="F853" s="80"/>
      <c r="G853" s="80"/>
      <c r="H853" s="80"/>
      <c r="I853" s="80"/>
      <c r="J853" s="80"/>
      <c r="K853" s="81"/>
      <c r="M853" s="554"/>
    </row>
    <row r="854" spans="1:13" customFormat="1" ht="17.45" customHeight="1">
      <c r="A854" s="88"/>
      <c r="B854" s="689" t="s">
        <v>391</v>
      </c>
      <c r="C854" s="690"/>
      <c r="D854" s="690"/>
      <c r="E854" s="690"/>
      <c r="F854" s="69"/>
      <c r="G854" s="747">
        <v>0.77222222222222225</v>
      </c>
      <c r="H854" s="738"/>
      <c r="I854" s="748">
        <v>0.77222222222222225</v>
      </c>
      <c r="J854" s="749"/>
      <c r="K854" s="70"/>
      <c r="M854" s="554"/>
    </row>
    <row r="855" spans="1:13" customFormat="1" ht="17.45" customHeight="1">
      <c r="A855" s="88"/>
      <c r="B855" s="689"/>
      <c r="C855" s="690"/>
      <c r="D855" s="690"/>
      <c r="E855" s="690"/>
      <c r="F855" s="69"/>
      <c r="G855" s="747">
        <v>0.77222222222222225</v>
      </c>
      <c r="H855" s="738"/>
      <c r="I855" s="750">
        <v>0.77222222222222225</v>
      </c>
      <c r="J855" s="751"/>
      <c r="K855" s="70"/>
      <c r="M855" s="554"/>
    </row>
    <row r="856" spans="1:13" customFormat="1" ht="17.45" customHeight="1">
      <c r="A856" s="88"/>
      <c r="B856" s="689" t="s">
        <v>396</v>
      </c>
      <c r="C856" s="690"/>
      <c r="D856" s="690"/>
      <c r="E856" s="690"/>
      <c r="F856" s="690"/>
      <c r="G856" s="752">
        <f>I856</f>
        <v>0.77222222222222225</v>
      </c>
      <c r="H856" s="753"/>
      <c r="I856" s="754">
        <v>0.77222222222222225</v>
      </c>
      <c r="J856" s="743"/>
      <c r="K856" s="70"/>
      <c r="M856" s="554"/>
    </row>
    <row r="857" spans="1:13" customFormat="1" ht="17.45" customHeight="1">
      <c r="A857" s="88"/>
      <c r="B857" s="689"/>
      <c r="C857" s="690"/>
      <c r="D857" s="690"/>
      <c r="E857" s="690"/>
      <c r="F857" s="690"/>
      <c r="G857" s="79"/>
      <c r="H857" s="79"/>
      <c r="I857" s="79"/>
      <c r="J857" s="79"/>
      <c r="K857" s="70"/>
      <c r="M857" s="554"/>
    </row>
    <row r="858" spans="1:13" customFormat="1" ht="17.45" customHeight="1">
      <c r="A858" s="88"/>
      <c r="B858" s="709"/>
      <c r="C858" s="710"/>
      <c r="D858" s="710"/>
      <c r="E858" s="710"/>
      <c r="F858" s="710"/>
      <c r="G858" s="72"/>
      <c r="H858" s="72"/>
      <c r="I858" s="72"/>
      <c r="J858" s="72"/>
      <c r="K858" s="74"/>
      <c r="M858" s="554"/>
    </row>
    <row r="859" spans="1:13" customFormat="1" ht="17.45" customHeight="1">
      <c r="A859" s="88"/>
      <c r="M859" s="554"/>
    </row>
    <row r="860" spans="1:13" customFormat="1" ht="17.45" customHeight="1">
      <c r="A860" s="88"/>
      <c r="M860" s="554"/>
    </row>
    <row r="861" spans="1:13" customFormat="1" ht="17.45" customHeight="1">
      <c r="A861" s="88"/>
      <c r="B861" s="653" t="s">
        <v>397</v>
      </c>
      <c r="C861" s="653"/>
      <c r="D861" s="653"/>
      <c r="E861" s="653"/>
      <c r="F861" s="653"/>
      <c r="G861" s="653"/>
      <c r="H861" s="653"/>
      <c r="I861" s="653"/>
      <c r="J861" s="653"/>
      <c r="K861" s="653"/>
      <c r="M861" s="554"/>
    </row>
    <row r="862" spans="1:13" customFormat="1" ht="17.45" customHeight="1">
      <c r="A862" s="88"/>
      <c r="B862" s="653"/>
      <c r="C862" s="653"/>
      <c r="D862" s="653"/>
      <c r="E862" s="653"/>
      <c r="F862" s="653"/>
      <c r="G862" s="653"/>
      <c r="H862" s="653"/>
      <c r="I862" s="653"/>
      <c r="J862" s="653"/>
      <c r="K862" s="653"/>
      <c r="M862" s="554"/>
    </row>
    <row r="863" spans="1:13" customFormat="1" ht="17.45" customHeight="1">
      <c r="A863" s="88"/>
      <c r="M863" s="554"/>
    </row>
    <row r="864" spans="1:13" customFormat="1" ht="17.45" customHeight="1">
      <c r="A864" s="88"/>
      <c r="M864" s="554"/>
    </row>
    <row r="865" spans="1:13" customFormat="1" ht="17.45" customHeight="1">
      <c r="A865" s="88"/>
      <c r="M865" s="554"/>
    </row>
    <row r="866" spans="1:13" customFormat="1" ht="17.45" customHeight="1">
      <c r="A866" s="88"/>
      <c r="M866" s="554"/>
    </row>
    <row r="867" spans="1:13" customFormat="1" ht="17.45" customHeight="1">
      <c r="A867" s="88"/>
      <c r="M867" s="554"/>
    </row>
    <row r="868" spans="1:13" customFormat="1" ht="17.45" customHeight="1">
      <c r="A868" s="88"/>
      <c r="M868" s="554"/>
    </row>
    <row r="869" spans="1:13" customFormat="1" ht="17.45" customHeight="1">
      <c r="A869" s="88"/>
      <c r="M869" s="554"/>
    </row>
    <row r="870" spans="1:13" customFormat="1" ht="17.45" customHeight="1">
      <c r="A870" s="88"/>
      <c r="B870" t="s">
        <v>398</v>
      </c>
      <c r="M870" s="554"/>
    </row>
    <row r="871" spans="1:13" customFormat="1" ht="17.45" customHeight="1">
      <c r="A871" s="88"/>
      <c r="M871" s="554"/>
    </row>
    <row r="872" spans="1:13" customFormat="1" ht="17.45" customHeight="1">
      <c r="A872" s="88"/>
      <c r="M872" s="554"/>
    </row>
    <row r="873" spans="1:13" customFormat="1" ht="17.45" customHeight="1">
      <c r="A873" s="88"/>
      <c r="M873" s="554"/>
    </row>
    <row r="874" spans="1:13" customFormat="1" ht="17.45" customHeight="1">
      <c r="A874" s="88"/>
      <c r="M874" s="554"/>
    </row>
    <row r="875" spans="1:13" customFormat="1" ht="17.45" customHeight="1">
      <c r="A875" s="88"/>
      <c r="M875" s="554"/>
    </row>
    <row r="876" spans="1:13" customFormat="1" ht="17.45" customHeight="1">
      <c r="A876" s="88"/>
      <c r="M876" s="554"/>
    </row>
    <row r="877" spans="1:13" customFormat="1" ht="17.45" customHeight="1">
      <c r="A877" s="88"/>
      <c r="M877" s="554"/>
    </row>
    <row r="878" spans="1:13" customFormat="1" ht="17.45" customHeight="1">
      <c r="A878" s="88"/>
      <c r="M878" s="554"/>
    </row>
    <row r="879" spans="1:13" customFormat="1" ht="17.45" customHeight="1">
      <c r="A879" s="88"/>
      <c r="B879" s="59" t="s">
        <v>399</v>
      </c>
      <c r="C879" s="58"/>
      <c r="D879" s="58"/>
      <c r="E879" s="58"/>
      <c r="F879" s="58"/>
      <c r="G879" s="58"/>
      <c r="H879" s="58"/>
      <c r="I879" s="58"/>
      <c r="J879" s="58"/>
      <c r="K879" s="58"/>
      <c r="M879" s="554"/>
    </row>
    <row r="880" spans="1:13" customFormat="1" ht="17.45" customHeight="1">
      <c r="A880" s="88"/>
      <c r="B880" s="61"/>
      <c r="C880" s="60"/>
      <c r="D880" s="60"/>
      <c r="E880" s="60"/>
      <c r="F880" s="80"/>
      <c r="G880" s="80"/>
      <c r="H880" s="80"/>
      <c r="I880" s="80"/>
      <c r="J880" s="80"/>
      <c r="K880" s="81"/>
      <c r="M880" s="554"/>
    </row>
    <row r="881" spans="1:13" customFormat="1" ht="17.45" customHeight="1">
      <c r="A881" s="88"/>
      <c r="B881" s="689" t="s">
        <v>400</v>
      </c>
      <c r="C881" s="690"/>
      <c r="D881" s="690"/>
      <c r="E881" s="690"/>
      <c r="F881" s="69"/>
      <c r="G881" s="547" t="s">
        <v>401</v>
      </c>
      <c r="H881" s="548">
        <v>41640</v>
      </c>
      <c r="I881" s="547">
        <v>0.64583333333333337</v>
      </c>
      <c r="J881" s="158"/>
      <c r="K881" s="70"/>
      <c r="M881" s="554"/>
    </row>
    <row r="882" spans="1:13" customFormat="1" ht="17.45" customHeight="1">
      <c r="A882" s="88"/>
      <c r="B882" s="689"/>
      <c r="C882" s="690"/>
      <c r="D882" s="690"/>
      <c r="E882" s="690"/>
      <c r="F882" s="69"/>
      <c r="G882" s="549" t="s">
        <v>402</v>
      </c>
      <c r="H882" s="550">
        <v>42004</v>
      </c>
      <c r="I882" s="549">
        <v>0.83124999999999993</v>
      </c>
      <c r="J882" s="159"/>
      <c r="K882" s="70"/>
      <c r="M882" s="554"/>
    </row>
    <row r="883" spans="1:13" customFormat="1" ht="17.45" customHeight="1">
      <c r="A883" s="88"/>
      <c r="B883" s="115" t="s">
        <v>403</v>
      </c>
      <c r="C883" s="116"/>
      <c r="D883" s="116"/>
      <c r="E883" s="116"/>
      <c r="F883" s="79"/>
      <c r="G883" s="551" t="s">
        <v>404</v>
      </c>
      <c r="H883" s="552"/>
      <c r="I883" s="553"/>
      <c r="J883" s="160"/>
      <c r="K883" s="70"/>
      <c r="M883" s="554"/>
    </row>
    <row r="884" spans="1:13" customFormat="1" ht="17.45" customHeight="1">
      <c r="A884" s="88"/>
      <c r="B884" s="161"/>
      <c r="C884" s="162"/>
      <c r="D884" s="162"/>
      <c r="E884" s="162"/>
      <c r="F884" s="72"/>
      <c r="G884" s="72"/>
      <c r="H884" s="72"/>
      <c r="I884" s="72"/>
      <c r="J884" s="72"/>
      <c r="K884" s="74"/>
      <c r="M884" s="554"/>
    </row>
    <row r="885" spans="1:13" customFormat="1" ht="17.45" customHeight="1">
      <c r="A885" s="88"/>
      <c r="M885" s="554"/>
    </row>
    <row r="886" spans="1:13" customFormat="1" ht="17.45" customHeight="1">
      <c r="A886" s="88"/>
      <c r="M886" s="554"/>
    </row>
    <row r="887" spans="1:13" customFormat="1" ht="19.149999999999999" customHeight="1">
      <c r="A887" s="88"/>
      <c r="B887" s="28" t="str">
        <f>"Thema "&amp;B16</f>
        <v>Thema 2.9</v>
      </c>
      <c r="C887" s="10"/>
      <c r="D887" s="10"/>
      <c r="E887" s="10"/>
      <c r="F887" s="10"/>
      <c r="G887" s="10"/>
      <c r="H887" s="10"/>
      <c r="I887" s="10"/>
      <c r="M887" s="554"/>
    </row>
    <row r="888" spans="1:13" customFormat="1" ht="17.45" customHeight="1">
      <c r="A888" s="88"/>
      <c r="M888" s="554"/>
    </row>
    <row r="889" spans="1:13" customFormat="1" ht="17.45" customHeight="1">
      <c r="A889" s="88"/>
      <c r="M889" s="554"/>
    </row>
    <row r="890" spans="1:13" customFormat="1" ht="25.5" customHeight="1">
      <c r="A890" s="89" t="str">
        <f>B17</f>
        <v>2.10</v>
      </c>
      <c r="B890" s="675" t="s">
        <v>405</v>
      </c>
      <c r="C890" s="675"/>
      <c r="D890" s="675"/>
      <c r="E890" s="675"/>
      <c r="F890" s="675"/>
      <c r="G890" s="675"/>
      <c r="H890" s="675"/>
      <c r="I890" s="675"/>
      <c r="J890" s="675"/>
      <c r="K890" s="35">
        <f>H17</f>
        <v>0</v>
      </c>
      <c r="L890" s="7" t="s">
        <v>62</v>
      </c>
      <c r="M890" s="554"/>
    </row>
    <row r="891" spans="1:13" customFormat="1" ht="17.45" customHeight="1">
      <c r="A891" s="88"/>
      <c r="M891" s="554"/>
    </row>
    <row r="892" spans="1:13" customFormat="1" ht="17.45" customHeight="1">
      <c r="A892" s="88"/>
      <c r="B892" s="653" t="s">
        <v>406</v>
      </c>
      <c r="C892" s="653"/>
      <c r="D892" s="653"/>
      <c r="E892" s="653"/>
      <c r="F892" s="653"/>
      <c r="G892" s="653"/>
      <c r="H892" s="653"/>
      <c r="I892" s="653"/>
      <c r="J892" s="653"/>
      <c r="K892" s="653"/>
      <c r="M892" s="554"/>
    </row>
    <row r="893" spans="1:13" customFormat="1" ht="17.45" customHeight="1">
      <c r="A893" s="88"/>
      <c r="B893" s="653"/>
      <c r="C893" s="653"/>
      <c r="D893" s="653"/>
      <c r="E893" s="653"/>
      <c r="F893" s="653"/>
      <c r="G893" s="653"/>
      <c r="H893" s="653"/>
      <c r="I893" s="653"/>
      <c r="J893" s="653"/>
      <c r="K893" s="653"/>
      <c r="M893" s="554"/>
    </row>
    <row r="894" spans="1:13" customFormat="1" ht="17.45" customHeight="1">
      <c r="A894" s="88"/>
      <c r="B894" s="688" t="s">
        <v>407</v>
      </c>
      <c r="C894" s="688"/>
      <c r="D894" s="688"/>
      <c r="E894" s="688"/>
      <c r="F894" s="688"/>
      <c r="G894" s="688" t="s">
        <v>408</v>
      </c>
      <c r="H894" s="688"/>
      <c r="I894" s="688"/>
      <c r="J894" s="688"/>
      <c r="K894" s="47"/>
      <c r="M894" s="554"/>
    </row>
    <row r="895" spans="1:13" customFormat="1" ht="17.45" customHeight="1">
      <c r="A895" s="88"/>
      <c r="B895" s="686" t="s">
        <v>409</v>
      </c>
      <c r="C895" s="686"/>
      <c r="D895" s="686"/>
      <c r="E895" s="686"/>
      <c r="F895" s="686"/>
      <c r="G895" s="686" t="s">
        <v>410</v>
      </c>
      <c r="H895" s="686"/>
      <c r="I895" s="171"/>
      <c r="J895" s="171"/>
      <c r="K895" s="47"/>
      <c r="M895" s="554"/>
    </row>
    <row r="896" spans="1:13" customFormat="1" ht="17.45" customHeight="1">
      <c r="A896" s="88"/>
      <c r="B896" s="687" t="s">
        <v>411</v>
      </c>
      <c r="C896" s="687"/>
      <c r="D896" s="687"/>
      <c r="E896" s="687"/>
      <c r="F896" s="687"/>
      <c r="G896" s="687" t="s">
        <v>412</v>
      </c>
      <c r="H896" s="687"/>
      <c r="I896" s="172"/>
      <c r="J896" s="172"/>
      <c r="K896" s="14"/>
      <c r="M896" s="554"/>
    </row>
    <row r="897" spans="1:13" customFormat="1" ht="17.45" customHeight="1">
      <c r="A897" s="88"/>
      <c r="B897" s="687" t="s">
        <v>413</v>
      </c>
      <c r="C897" s="687"/>
      <c r="D897" s="687"/>
      <c r="E897" s="687"/>
      <c r="F897" s="687"/>
      <c r="G897" s="687" t="s">
        <v>412</v>
      </c>
      <c r="H897" s="687"/>
      <c r="I897" s="172"/>
      <c r="J897" s="172"/>
      <c r="K897" s="14"/>
      <c r="M897" s="554"/>
    </row>
    <row r="898" spans="1:13" customFormat="1" ht="17.45" customHeight="1">
      <c r="A898" s="88"/>
      <c r="B898" s="687" t="s">
        <v>414</v>
      </c>
      <c r="C898" s="687"/>
      <c r="D898" s="687"/>
      <c r="E898" s="687"/>
      <c r="F898" s="687"/>
      <c r="G898" s="687" t="s">
        <v>410</v>
      </c>
      <c r="H898" s="687"/>
      <c r="I898" s="172"/>
      <c r="J898" s="172"/>
      <c r="K898" s="14"/>
      <c r="M898" s="554"/>
    </row>
    <row r="899" spans="1:13" customFormat="1" ht="17.45" customHeight="1">
      <c r="A899" s="88"/>
      <c r="B899" s="14"/>
      <c r="C899" s="14"/>
      <c r="D899" s="14"/>
      <c r="E899" s="14"/>
      <c r="F899" s="14"/>
      <c r="G899" s="14"/>
      <c r="H899" s="14"/>
      <c r="I899" s="14"/>
      <c r="J899" s="14"/>
      <c r="K899" s="14"/>
      <c r="M899" s="554"/>
    </row>
    <row r="900" spans="1:13" customFormat="1" ht="17.45" customHeight="1">
      <c r="A900" s="88"/>
      <c r="B900" s="653" t="s">
        <v>415</v>
      </c>
      <c r="C900" s="653"/>
      <c r="D900" s="653"/>
      <c r="E900" s="653"/>
      <c r="F900" s="653"/>
      <c r="G900" s="653"/>
      <c r="H900" s="653"/>
      <c r="I900" s="653"/>
      <c r="J900" s="653"/>
      <c r="K900" s="653"/>
      <c r="M900" s="554"/>
    </row>
    <row r="901" spans="1:13" customFormat="1" ht="17.45" customHeight="1">
      <c r="A901" s="88"/>
      <c r="B901" s="653"/>
      <c r="C901" s="653"/>
      <c r="D901" s="653"/>
      <c r="E901" s="653"/>
      <c r="F901" s="653"/>
      <c r="G901" s="653"/>
      <c r="H901" s="653"/>
      <c r="I901" s="653"/>
      <c r="J901" s="653"/>
      <c r="K901" s="653"/>
      <c r="M901" s="554"/>
    </row>
    <row r="902" spans="1:13" customFormat="1" ht="17.45" customHeight="1">
      <c r="A902" s="88"/>
      <c r="B902" s="653"/>
      <c r="C902" s="653"/>
      <c r="D902" s="653"/>
      <c r="E902" s="653"/>
      <c r="F902" s="653"/>
      <c r="G902" s="653"/>
      <c r="H902" s="653"/>
      <c r="I902" s="653"/>
      <c r="J902" s="653"/>
      <c r="K902" s="653"/>
      <c r="M902" s="554"/>
    </row>
    <row r="903" spans="1:13" customFormat="1" ht="17.45" customHeight="1">
      <c r="A903" s="88"/>
      <c r="B903" s="653" t="s">
        <v>416</v>
      </c>
      <c r="C903" s="653"/>
      <c r="D903" s="653"/>
      <c r="E903" s="653"/>
      <c r="F903" s="653"/>
      <c r="G903" s="653"/>
      <c r="H903" s="653"/>
      <c r="I903" s="653"/>
      <c r="J903" s="653"/>
      <c r="K903" s="653"/>
      <c r="M903" s="554"/>
    </row>
    <row r="904" spans="1:13" customFormat="1" ht="17.45" customHeight="1">
      <c r="A904" s="88"/>
      <c r="B904" s="653"/>
      <c r="C904" s="653"/>
      <c r="D904" s="653"/>
      <c r="E904" s="653"/>
      <c r="F904" s="653"/>
      <c r="G904" s="653"/>
      <c r="H904" s="653"/>
      <c r="I904" s="653"/>
      <c r="J904" s="653"/>
      <c r="K904" s="653"/>
      <c r="M904" s="554"/>
    </row>
    <row r="905" spans="1:13" customFormat="1" ht="17.45" customHeight="1">
      <c r="A905" s="88"/>
      <c r="B905" s="14"/>
      <c r="C905" s="14"/>
      <c r="D905" s="14"/>
      <c r="E905" s="14"/>
      <c r="F905" s="14"/>
      <c r="G905" s="14"/>
      <c r="H905" s="14"/>
      <c r="I905" s="14"/>
      <c r="J905" s="14"/>
      <c r="K905" s="14"/>
      <c r="M905" s="554"/>
    </row>
    <row r="906" spans="1:13" customFormat="1" ht="17.45" customHeight="1">
      <c r="A906" s="88"/>
      <c r="B906" s="14"/>
      <c r="C906" s="14"/>
      <c r="D906" s="14"/>
      <c r="E906" s="14"/>
      <c r="F906" s="14"/>
      <c r="G906" s="14"/>
      <c r="H906" s="14"/>
      <c r="I906" s="14"/>
      <c r="J906" s="14"/>
      <c r="K906" s="14"/>
      <c r="M906" s="554"/>
    </row>
    <row r="907" spans="1:13" customFormat="1" ht="17.45" customHeight="1">
      <c r="A907" s="88"/>
      <c r="B907" s="14"/>
      <c r="C907" s="14"/>
      <c r="D907" s="14"/>
      <c r="E907" s="14"/>
      <c r="F907" s="14"/>
      <c r="G907" s="14"/>
      <c r="H907" s="14"/>
      <c r="I907" s="14"/>
      <c r="J907" s="14"/>
      <c r="K907" s="14"/>
      <c r="M907" s="554"/>
    </row>
    <row r="908" spans="1:13" customFormat="1" ht="17.45" customHeight="1">
      <c r="A908" s="88"/>
      <c r="B908" s="14"/>
      <c r="C908" s="14"/>
      <c r="D908" s="14"/>
      <c r="E908" s="14"/>
      <c r="F908" s="14"/>
      <c r="G908" s="14"/>
      <c r="H908" s="14"/>
      <c r="I908" s="14"/>
      <c r="J908" s="14"/>
      <c r="K908" s="14"/>
      <c r="M908" s="554"/>
    </row>
    <row r="909" spans="1:13" customFormat="1" ht="17.45" customHeight="1">
      <c r="A909" s="88"/>
      <c r="B909" s="14"/>
      <c r="C909" s="14"/>
      <c r="D909" s="14"/>
      <c r="E909" s="14"/>
      <c r="F909" s="14"/>
      <c r="G909" s="14"/>
      <c r="H909" s="14"/>
      <c r="I909" s="14"/>
      <c r="J909" s="14"/>
      <c r="K909" s="14"/>
      <c r="M909" s="554"/>
    </row>
    <row r="910" spans="1:13" customFormat="1" ht="17.45" customHeight="1">
      <c r="A910" s="88"/>
      <c r="B910" s="14"/>
      <c r="C910" s="14"/>
      <c r="D910" s="14"/>
      <c r="E910" s="14"/>
      <c r="F910" s="14"/>
      <c r="G910" s="14"/>
      <c r="H910" s="14"/>
      <c r="I910" s="14"/>
      <c r="J910" s="14"/>
      <c r="K910" s="14"/>
      <c r="M910" s="554"/>
    </row>
    <row r="911" spans="1:13" customFormat="1" ht="17.45" customHeight="1">
      <c r="A911" s="88"/>
      <c r="B911" s="14"/>
      <c r="C911" s="14"/>
      <c r="D911" s="14"/>
      <c r="E911" s="14"/>
      <c r="F911" s="14"/>
      <c r="G911" s="14"/>
      <c r="H911" s="14"/>
      <c r="I911" s="14"/>
      <c r="J911" s="14"/>
      <c r="K911" s="14"/>
      <c r="M911" s="554"/>
    </row>
    <row r="912" spans="1:13" customFormat="1" ht="17.45" customHeight="1">
      <c r="A912" s="88"/>
      <c r="B912" s="14"/>
      <c r="C912" s="14"/>
      <c r="D912" s="14"/>
      <c r="E912" s="14"/>
      <c r="F912" s="14"/>
      <c r="G912" s="14"/>
      <c r="H912" s="14"/>
      <c r="I912" s="14"/>
      <c r="J912" s="14"/>
      <c r="K912" s="14"/>
      <c r="M912" s="554"/>
    </row>
    <row r="913" spans="1:13" customFormat="1" ht="17.45" customHeight="1">
      <c r="A913" s="88"/>
      <c r="B913" s="14"/>
      <c r="C913" s="14"/>
      <c r="D913" s="14"/>
      <c r="E913" s="14"/>
      <c r="F913" s="14"/>
      <c r="G913" s="14"/>
      <c r="H913" s="14"/>
      <c r="I913" s="14"/>
      <c r="J913" s="14"/>
      <c r="K913" s="14"/>
      <c r="M913" s="554"/>
    </row>
    <row r="914" spans="1:13" customFormat="1" ht="17.45" customHeight="1">
      <c r="A914" s="88"/>
      <c r="B914" s="14"/>
      <c r="C914" s="14"/>
      <c r="D914" s="14"/>
      <c r="E914" s="14"/>
      <c r="F914" s="14"/>
      <c r="G914" s="14"/>
      <c r="H914" s="14"/>
      <c r="I914" s="14"/>
      <c r="J914" s="14"/>
      <c r="K914" s="14"/>
      <c r="M914" s="554"/>
    </row>
    <row r="915" spans="1:13" customFormat="1" ht="17.45" customHeight="1">
      <c r="A915" s="88"/>
      <c r="B915" s="14"/>
      <c r="C915" s="14"/>
      <c r="D915" s="14"/>
      <c r="E915" s="14"/>
      <c r="F915" s="14"/>
      <c r="G915" s="14"/>
      <c r="H915" s="14"/>
      <c r="I915" s="14"/>
      <c r="J915" s="14"/>
      <c r="K915" s="14"/>
      <c r="M915" s="554"/>
    </row>
    <row r="916" spans="1:13" customFormat="1" ht="17.45" customHeight="1">
      <c r="A916" s="88"/>
      <c r="B916" s="653" t="s">
        <v>417</v>
      </c>
      <c r="C916" s="653"/>
      <c r="D916" s="653"/>
      <c r="E916" s="653"/>
      <c r="F916" s="653"/>
      <c r="G916" s="653"/>
      <c r="H916" s="653"/>
      <c r="I916" s="653"/>
      <c r="J916" s="653"/>
      <c r="K916" s="653"/>
      <c r="M916" s="554"/>
    </row>
    <row r="917" spans="1:13" customFormat="1" ht="17.45" customHeight="1">
      <c r="A917" s="88"/>
      <c r="B917" s="653"/>
      <c r="C917" s="653"/>
      <c r="D917" s="653"/>
      <c r="E917" s="653"/>
      <c r="F917" s="653"/>
      <c r="G917" s="653"/>
      <c r="H917" s="653"/>
      <c r="I917" s="653"/>
      <c r="J917" s="653"/>
      <c r="K917" s="653"/>
      <c r="M917" s="554"/>
    </row>
    <row r="918" spans="1:13" customFormat="1" ht="17.45" customHeight="1">
      <c r="A918" s="88"/>
      <c r="B918" s="653" t="s">
        <v>418</v>
      </c>
      <c r="C918" s="653"/>
      <c r="D918" s="653"/>
      <c r="E918" s="653"/>
      <c r="F918" s="14"/>
      <c r="G918" s="14"/>
      <c r="H918" s="14"/>
      <c r="I918" s="14"/>
      <c r="J918" s="14"/>
      <c r="K918" s="14"/>
      <c r="M918" s="554"/>
    </row>
    <row r="919" spans="1:13" customFormat="1" ht="17.45" customHeight="1">
      <c r="A919" s="88"/>
      <c r="B919" s="653" t="s">
        <v>419</v>
      </c>
      <c r="C919" s="653"/>
      <c r="D919" s="653"/>
      <c r="E919" s="14"/>
      <c r="F919" s="14"/>
      <c r="G919" s="14"/>
      <c r="H919" s="14"/>
      <c r="I919" s="14"/>
      <c r="J919" s="14"/>
      <c r="K919" s="14"/>
      <c r="M919" s="554"/>
    </row>
    <row r="920" spans="1:13" customFormat="1" ht="17.45" customHeight="1">
      <c r="A920" s="88"/>
      <c r="B920" s="653" t="s">
        <v>420</v>
      </c>
      <c r="C920" s="653"/>
      <c r="D920" s="653"/>
      <c r="E920" s="14"/>
      <c r="F920" s="14"/>
      <c r="G920" s="14"/>
      <c r="H920" s="14"/>
      <c r="I920" s="14"/>
      <c r="J920" s="14"/>
      <c r="K920" s="14"/>
      <c r="M920" s="554"/>
    </row>
    <row r="921" spans="1:13" customFormat="1" ht="17.45" customHeight="1">
      <c r="A921" s="88"/>
      <c r="B921" s="14"/>
      <c r="C921" s="14"/>
      <c r="D921" s="14"/>
      <c r="E921" s="14"/>
      <c r="F921" s="14"/>
      <c r="G921" s="14"/>
      <c r="H921" s="14"/>
      <c r="I921" s="14"/>
      <c r="J921" s="14"/>
      <c r="K921" s="14"/>
      <c r="M921" s="554"/>
    </row>
    <row r="922" spans="1:13" customFormat="1" ht="17.45" customHeight="1">
      <c r="A922" s="88"/>
      <c r="B922" s="14"/>
      <c r="C922" s="695"/>
      <c r="D922" s="695"/>
      <c r="E922" s="14"/>
      <c r="F922" s="14"/>
      <c r="G922" s="14"/>
      <c r="H922" s="14"/>
      <c r="I922" s="14"/>
      <c r="J922" s="14"/>
      <c r="K922" s="14"/>
      <c r="M922" s="554"/>
    </row>
    <row r="923" spans="1:13" customFormat="1" ht="17.45" customHeight="1">
      <c r="A923" s="88"/>
      <c r="B923" s="14"/>
      <c r="C923" s="14"/>
      <c r="D923" s="14"/>
      <c r="E923" s="14"/>
      <c r="F923" s="14"/>
      <c r="G923" s="14"/>
      <c r="H923" s="14"/>
      <c r="I923" s="14"/>
      <c r="J923" s="14"/>
      <c r="K923" s="14"/>
      <c r="M923" s="554"/>
    </row>
    <row r="924" spans="1:13" customFormat="1" ht="17.45" customHeight="1">
      <c r="A924" s="88"/>
      <c r="B924" s="14"/>
      <c r="C924" s="14"/>
      <c r="D924" s="14"/>
      <c r="E924" s="14"/>
      <c r="F924" s="14"/>
      <c r="G924" s="14"/>
      <c r="H924" s="14"/>
      <c r="I924" s="14"/>
      <c r="J924" s="14"/>
      <c r="K924" s="14"/>
      <c r="M924" s="554"/>
    </row>
    <row r="925" spans="1:13" customFormat="1" ht="17.45" customHeight="1">
      <c r="A925" s="88"/>
      <c r="B925" s="14"/>
      <c r="C925" s="14"/>
      <c r="D925" s="14"/>
      <c r="E925" s="14"/>
      <c r="F925" s="14"/>
      <c r="G925" s="14"/>
      <c r="H925" s="14"/>
      <c r="I925" s="14"/>
      <c r="J925" s="14"/>
      <c r="K925" s="14"/>
      <c r="M925" s="554"/>
    </row>
    <row r="926" spans="1:13" customFormat="1" ht="17.45" customHeight="1">
      <c r="A926" s="88"/>
      <c r="B926" s="653" t="s">
        <v>421</v>
      </c>
      <c r="C926" s="653"/>
      <c r="D926" s="653"/>
      <c r="E926" s="653"/>
      <c r="F926" s="653"/>
      <c r="G926" s="653"/>
      <c r="H926" s="653"/>
      <c r="I926" s="653"/>
      <c r="J926" s="653"/>
      <c r="K926" s="653"/>
      <c r="M926" s="554"/>
    </row>
    <row r="927" spans="1:13" customFormat="1" ht="17.45" customHeight="1">
      <c r="A927" s="88"/>
      <c r="B927" s="14"/>
      <c r="C927" s="14"/>
      <c r="D927" s="14"/>
      <c r="E927" s="14"/>
      <c r="F927" s="14"/>
      <c r="G927" s="14"/>
      <c r="H927" s="14"/>
      <c r="I927" s="14"/>
      <c r="J927" s="14"/>
      <c r="K927" s="14"/>
      <c r="M927" s="554"/>
    </row>
    <row r="928" spans="1:13" customFormat="1" ht="17.45" customHeight="1">
      <c r="A928" s="88"/>
      <c r="B928" s="14"/>
      <c r="C928" s="14"/>
      <c r="D928" s="14"/>
      <c r="E928" s="14"/>
      <c r="F928" s="14"/>
      <c r="G928" s="14"/>
      <c r="H928" s="14"/>
      <c r="I928" s="14"/>
      <c r="J928" s="14"/>
      <c r="K928" s="14"/>
      <c r="M928" s="554"/>
    </row>
    <row r="929" spans="1:13" customFormat="1" ht="17.45" customHeight="1">
      <c r="A929" s="88"/>
      <c r="B929" s="14"/>
      <c r="C929" s="14"/>
      <c r="D929" s="14"/>
      <c r="E929" s="14"/>
      <c r="F929" s="14"/>
      <c r="G929" s="14"/>
      <c r="H929" s="14"/>
      <c r="I929" s="14"/>
      <c r="J929" s="14"/>
      <c r="K929" s="14"/>
      <c r="M929" s="554"/>
    </row>
    <row r="930" spans="1:13" customFormat="1" ht="17.45" customHeight="1">
      <c r="A930" s="88"/>
      <c r="B930" s="14"/>
      <c r="C930" s="14"/>
      <c r="D930" s="14"/>
      <c r="E930" s="14"/>
      <c r="F930" s="14"/>
      <c r="G930" s="14"/>
      <c r="H930" s="14"/>
      <c r="I930" s="14"/>
      <c r="J930" s="14"/>
      <c r="K930" s="14"/>
      <c r="M930" s="554"/>
    </row>
    <row r="931" spans="1:13" customFormat="1" ht="17.45" customHeight="1">
      <c r="A931" s="88"/>
      <c r="B931" s="14"/>
      <c r="C931" s="14"/>
      <c r="D931" s="14"/>
      <c r="E931" s="14"/>
      <c r="F931" s="14"/>
      <c r="G931" s="14"/>
      <c r="H931" s="14"/>
      <c r="I931" s="14"/>
      <c r="J931" s="14"/>
      <c r="K931" s="14"/>
      <c r="M931" s="554"/>
    </row>
    <row r="932" spans="1:13" customFormat="1" ht="17.45" customHeight="1">
      <c r="A932" s="88"/>
      <c r="B932" s="653" t="s">
        <v>422</v>
      </c>
      <c r="C932" s="653"/>
      <c r="D932" s="653"/>
      <c r="E932" s="653"/>
      <c r="F932" s="653"/>
      <c r="G932" s="653"/>
      <c r="H932" s="653"/>
      <c r="I932" s="653"/>
      <c r="J932" s="653"/>
      <c r="K932" s="653"/>
      <c r="M932" s="554"/>
    </row>
    <row r="933" spans="1:13" customFormat="1" ht="17.45" customHeight="1">
      <c r="A933" s="88"/>
      <c r="M933" s="554"/>
    </row>
    <row r="934" spans="1:13" customFormat="1" ht="17.45" customHeight="1">
      <c r="A934" s="88"/>
      <c r="M934" s="554"/>
    </row>
    <row r="935" spans="1:13" customFormat="1" ht="17.45" customHeight="1">
      <c r="A935" s="88"/>
      <c r="B935" s="59" t="s">
        <v>423</v>
      </c>
      <c r="C935" s="58"/>
      <c r="D935" s="58"/>
      <c r="E935" s="58"/>
      <c r="F935" s="58"/>
      <c r="G935" s="58"/>
      <c r="H935" s="58"/>
      <c r="I935" s="58"/>
      <c r="J935" s="58"/>
      <c r="K935" s="58"/>
      <c r="M935" s="554"/>
    </row>
    <row r="936" spans="1:13" customFormat="1" ht="17.45" customHeight="1">
      <c r="A936" s="88"/>
      <c r="B936" s="164"/>
      <c r="C936" s="129"/>
      <c r="D936" s="129"/>
      <c r="E936" s="129"/>
      <c r="F936" s="80"/>
      <c r="G936" s="80"/>
      <c r="H936" s="80"/>
      <c r="I936" s="80"/>
      <c r="J936" s="80"/>
      <c r="K936" s="81"/>
      <c r="M936" s="554"/>
    </row>
    <row r="937" spans="1:13" customFormat="1" ht="17.45" customHeight="1">
      <c r="A937" s="88"/>
      <c r="B937" s="689" t="s">
        <v>424</v>
      </c>
      <c r="C937" s="690"/>
      <c r="D937" s="690"/>
      <c r="E937" s="690"/>
      <c r="F937" s="690"/>
      <c r="G937" s="69"/>
      <c r="H937" s="69"/>
      <c r="I937" s="69"/>
      <c r="J937" s="69"/>
      <c r="K937" s="70"/>
      <c r="M937" s="554"/>
    </row>
    <row r="938" spans="1:13" customFormat="1" ht="17.45" customHeight="1">
      <c r="A938" s="88"/>
      <c r="B938" s="689"/>
      <c r="C938" s="690"/>
      <c r="D938" s="690"/>
      <c r="E938" s="690"/>
      <c r="F938" s="690"/>
      <c r="G938" s="69"/>
      <c r="H938" s="691"/>
      <c r="I938" s="692"/>
      <c r="J938" s="69"/>
      <c r="K938" s="70"/>
      <c r="M938" s="559" t="s">
        <v>425</v>
      </c>
    </row>
    <row r="939" spans="1:13" customFormat="1" ht="17.45" customHeight="1">
      <c r="A939" s="88"/>
      <c r="B939" s="76"/>
      <c r="C939" s="69"/>
      <c r="D939" s="69"/>
      <c r="E939" s="69"/>
      <c r="F939" s="69"/>
      <c r="G939" s="69"/>
      <c r="H939" s="69"/>
      <c r="I939" s="69"/>
      <c r="J939" s="69"/>
      <c r="K939" s="70"/>
      <c r="M939" s="554"/>
    </row>
    <row r="940" spans="1:13" customFormat="1" ht="17.45" customHeight="1">
      <c r="A940" s="88"/>
      <c r="B940" s="689" t="s">
        <v>426</v>
      </c>
      <c r="C940" s="690"/>
      <c r="D940" s="690"/>
      <c r="E940" s="690"/>
      <c r="F940" s="690"/>
      <c r="G940" s="66"/>
      <c r="H940" s="69"/>
      <c r="I940" s="69"/>
      <c r="J940" s="69"/>
      <c r="K940" s="70"/>
      <c r="M940" s="554"/>
    </row>
    <row r="941" spans="1:13" customFormat="1" ht="17.45" customHeight="1">
      <c r="A941" s="88"/>
      <c r="B941" s="689"/>
      <c r="C941" s="690"/>
      <c r="D941" s="690"/>
      <c r="E941" s="690"/>
      <c r="F941" s="690"/>
      <c r="G941" s="75"/>
      <c r="H941" s="693"/>
      <c r="I941" s="694"/>
      <c r="J941" s="69"/>
      <c r="K941" s="70"/>
      <c r="M941" s="559" t="s">
        <v>427</v>
      </c>
    </row>
    <row r="942" spans="1:13" customFormat="1" ht="17.45" customHeight="1">
      <c r="A942" s="88"/>
      <c r="B942" s="78"/>
      <c r="C942" s="79"/>
      <c r="D942" s="79"/>
      <c r="E942" s="79"/>
      <c r="F942" s="79"/>
      <c r="G942" s="75"/>
      <c r="H942" s="75"/>
      <c r="I942" s="75"/>
      <c r="J942" s="69"/>
      <c r="K942" s="70"/>
      <c r="M942" s="559"/>
    </row>
    <row r="943" spans="1:13" customFormat="1" ht="17.45" customHeight="1">
      <c r="A943" s="88"/>
      <c r="B943" s="104" t="s">
        <v>428</v>
      </c>
      <c r="C943" s="79"/>
      <c r="D943" s="79"/>
      <c r="E943" s="79"/>
      <c r="F943" s="79"/>
      <c r="G943" s="75"/>
      <c r="H943" s="75"/>
      <c r="I943" s="75"/>
      <c r="J943" s="69"/>
      <c r="K943" s="70"/>
      <c r="M943" s="559" t="b">
        <v>0</v>
      </c>
    </row>
    <row r="944" spans="1:13" customFormat="1" ht="17.45" customHeight="1">
      <c r="A944" s="88"/>
      <c r="B944" s="509" t="str">
        <f>M944</f>
        <v>Du musst vor deine Eingabe das Apostroph-Zeichen ' setzen, also z.B. '=45+55  oder '0071234</v>
      </c>
      <c r="C944" s="72"/>
      <c r="D944" s="72"/>
      <c r="E944" s="73"/>
      <c r="F944" s="72"/>
      <c r="G944" s="72"/>
      <c r="H944" s="72"/>
      <c r="I944" s="72"/>
      <c r="J944" s="72"/>
      <c r="K944" s="74"/>
      <c r="M944" s="554" t="s">
        <v>429</v>
      </c>
    </row>
    <row r="945" spans="1:13" customFormat="1" ht="17.45" customHeight="1">
      <c r="A945" s="88"/>
      <c r="M945" s="554"/>
    </row>
    <row r="946" spans="1:13" customFormat="1" ht="17.45" customHeight="1">
      <c r="A946" s="88"/>
      <c r="M946" s="554"/>
    </row>
    <row r="947" spans="1:13" customFormat="1" ht="19.149999999999999" customHeight="1">
      <c r="A947" s="88"/>
      <c r="B947" s="170" t="str">
        <f>"Thema "&amp;B17</f>
        <v>Thema 2.10</v>
      </c>
      <c r="C947" s="10"/>
      <c r="D947" s="10"/>
      <c r="E947" s="10"/>
      <c r="F947" s="10"/>
      <c r="G947" s="10"/>
      <c r="H947" s="10"/>
      <c r="I947" s="10"/>
      <c r="M947" s="554"/>
    </row>
    <row r="948" spans="1:13" customFormat="1" ht="17.45" customHeight="1">
      <c r="A948" s="88"/>
      <c r="M948" s="554"/>
    </row>
    <row r="949" spans="1:13" customFormat="1" ht="17.45" customHeight="1">
      <c r="A949" s="88"/>
      <c r="M949" s="554"/>
    </row>
    <row r="950" spans="1:13" customFormat="1" ht="17.45" customHeight="1">
      <c r="A950" s="88"/>
      <c r="M950" s="554"/>
    </row>
    <row r="951" spans="1:13" customFormat="1" ht="17.45" customHeight="1">
      <c r="A951" s="88"/>
      <c r="M951" s="554"/>
    </row>
    <row r="952" spans="1:13" customFormat="1" ht="17.45" customHeight="1">
      <c r="A952" s="90"/>
      <c r="B952" s="15"/>
      <c r="C952" s="15"/>
      <c r="D952" s="15"/>
      <c r="E952" s="15"/>
      <c r="F952" s="15"/>
      <c r="G952" s="15"/>
      <c r="H952" s="15"/>
      <c r="I952" s="15"/>
      <c r="J952" s="15"/>
      <c r="K952" s="15"/>
      <c r="L952" s="15"/>
      <c r="M952" s="554"/>
    </row>
    <row r="953" spans="1:13" customFormat="1" ht="17.45" customHeight="1">
      <c r="A953" s="90"/>
      <c r="B953" s="15"/>
      <c r="C953" s="15"/>
      <c r="D953" s="15"/>
      <c r="E953" s="15"/>
      <c r="F953" s="15"/>
      <c r="G953" s="15"/>
      <c r="H953" s="15"/>
      <c r="I953" s="15"/>
      <c r="J953" s="15"/>
      <c r="K953" s="15"/>
      <c r="L953" s="15"/>
      <c r="M953" s="554"/>
    </row>
    <row r="954" spans="1:13" customFormat="1" ht="17.45" customHeight="1">
      <c r="A954" s="90"/>
      <c r="B954" s="15"/>
      <c r="C954" s="15"/>
      <c r="D954" s="15"/>
      <c r="E954" s="15"/>
      <c r="F954" s="15"/>
      <c r="G954" s="15"/>
      <c r="H954" s="15"/>
      <c r="I954" s="15"/>
      <c r="J954" s="15"/>
      <c r="K954" s="15"/>
      <c r="L954" s="15"/>
      <c r="M954" s="554"/>
    </row>
    <row r="955" spans="1:13" customFormat="1" ht="17.45" customHeight="1">
      <c r="A955" s="92"/>
      <c r="B955" s="661" t="s">
        <v>36</v>
      </c>
      <c r="C955" s="661"/>
      <c r="D955" s="661"/>
      <c r="E955" s="661"/>
      <c r="F955" s="661"/>
      <c r="G955" s="661"/>
      <c r="H955" s="661"/>
      <c r="I955" s="661"/>
      <c r="J955" s="661"/>
      <c r="K955" s="661"/>
      <c r="L955" s="25"/>
      <c r="M955" s="554"/>
    </row>
    <row r="956" spans="1:13" customFormat="1" ht="17.45" customHeight="1">
      <c r="A956" s="92"/>
      <c r="B956" s="661"/>
      <c r="C956" s="661"/>
      <c r="D956" s="661"/>
      <c r="E956" s="661"/>
      <c r="F956" s="661"/>
      <c r="G956" s="661"/>
      <c r="H956" s="661"/>
      <c r="I956" s="661"/>
      <c r="J956" s="661"/>
      <c r="K956" s="661"/>
      <c r="L956" s="25"/>
      <c r="M956" s="554"/>
    </row>
    <row r="957" spans="1:13" customFormat="1" ht="17.45" customHeight="1">
      <c r="A957" s="93"/>
      <c r="B957" s="661"/>
      <c r="C957" s="661"/>
      <c r="D957" s="661"/>
      <c r="E957" s="661"/>
      <c r="F957" s="661"/>
      <c r="G957" s="661"/>
      <c r="H957" s="661"/>
      <c r="I957" s="661"/>
      <c r="J957" s="661"/>
      <c r="K957" s="661"/>
      <c r="L957" s="27"/>
      <c r="M957" s="554"/>
    </row>
    <row r="958" spans="1:13" customFormat="1" ht="17.45" customHeight="1">
      <c r="A958" s="94"/>
      <c r="B958" s="21"/>
      <c r="C958" s="21"/>
      <c r="D958" s="21"/>
      <c r="E958" s="21"/>
      <c r="F958" s="21"/>
      <c r="G958" s="21"/>
      <c r="H958" s="21"/>
      <c r="I958" s="21"/>
      <c r="J958" s="21"/>
      <c r="K958" s="21"/>
      <c r="L958" s="21"/>
      <c r="M958" s="554"/>
    </row>
    <row r="959" spans="1:13" customFormat="1" ht="17.45" customHeight="1">
      <c r="A959" s="94"/>
      <c r="B959" s="23" t="str">
        <f ca="1">"© "&amp;YEAR(TODAY())&amp;" Martin Weiß"</f>
        <v>© 2025 Martin Weiß</v>
      </c>
      <c r="C959" s="21"/>
      <c r="D959" s="21"/>
      <c r="E959" s="21"/>
      <c r="F959" s="21"/>
      <c r="G959" s="21"/>
      <c r="H959" s="21"/>
      <c r="I959" s="21"/>
      <c r="J959" s="21"/>
      <c r="K959" s="21"/>
      <c r="L959" s="21"/>
      <c r="M959" s="554"/>
    </row>
    <row r="960" spans="1:13" customFormat="1" ht="17.45" customHeight="1">
      <c r="A960" s="94"/>
      <c r="B960" s="23" t="s">
        <v>37</v>
      </c>
      <c r="C960" s="21"/>
      <c r="D960" s="21"/>
      <c r="E960" s="21"/>
      <c r="F960" s="21"/>
      <c r="G960" s="21"/>
      <c r="H960" s="21"/>
      <c r="I960" s="21"/>
      <c r="J960" s="21"/>
      <c r="K960" s="21"/>
      <c r="L960" s="21"/>
      <c r="M960" s="554"/>
    </row>
    <row r="961" spans="1:13" customFormat="1" ht="17.45" customHeight="1">
      <c r="A961" s="94"/>
      <c r="B961" s="23" t="s">
        <v>38</v>
      </c>
      <c r="C961" s="21"/>
      <c r="D961" s="21"/>
      <c r="E961" s="21"/>
      <c r="F961" s="21"/>
      <c r="G961" s="21"/>
      <c r="H961" s="21"/>
      <c r="I961" s="21"/>
      <c r="J961" s="21"/>
      <c r="K961" s="21"/>
      <c r="L961" s="21"/>
      <c r="M961" s="554"/>
    </row>
    <row r="962" spans="1:13" customFormat="1" ht="17.45" customHeight="1">
      <c r="A962" s="94"/>
      <c r="B962" s="21"/>
      <c r="C962" s="21"/>
      <c r="D962" s="21"/>
      <c r="E962" s="21"/>
      <c r="F962" s="21"/>
      <c r="G962" s="21"/>
      <c r="H962" s="21"/>
      <c r="I962" s="21"/>
      <c r="J962" s="21"/>
      <c r="K962" s="21"/>
      <c r="L962" s="21"/>
      <c r="M962" s="554"/>
    </row>
  </sheetData>
  <sheetProtection formatCells="0"/>
  <mergeCells count="201">
    <mergeCell ref="B892:K893"/>
    <mergeCell ref="G894:J894"/>
    <mergeCell ref="B861:K862"/>
    <mergeCell ref="B881:E882"/>
    <mergeCell ref="B838:K838"/>
    <mergeCell ref="B854:E855"/>
    <mergeCell ref="G854:H854"/>
    <mergeCell ref="I854:J854"/>
    <mergeCell ref="G855:H855"/>
    <mergeCell ref="I855:J855"/>
    <mergeCell ref="G856:H856"/>
    <mergeCell ref="I856:J856"/>
    <mergeCell ref="B856:F858"/>
    <mergeCell ref="B890:J890"/>
    <mergeCell ref="E776:F776"/>
    <mergeCell ref="E774:F774"/>
    <mergeCell ref="E773:F773"/>
    <mergeCell ref="C773:D773"/>
    <mergeCell ref="I832:J832"/>
    <mergeCell ref="B779:K780"/>
    <mergeCell ref="B781:K781"/>
    <mergeCell ref="B783:K784"/>
    <mergeCell ref="B797:K797"/>
    <mergeCell ref="B809:J809"/>
    <mergeCell ref="B819:J819"/>
    <mergeCell ref="E777:F777"/>
    <mergeCell ref="C778:D778"/>
    <mergeCell ref="B824:K824"/>
    <mergeCell ref="I829:J829"/>
    <mergeCell ref="B829:E830"/>
    <mergeCell ref="G829:H829"/>
    <mergeCell ref="G830:H830"/>
    <mergeCell ref="G831:H831"/>
    <mergeCell ref="I830:J830"/>
    <mergeCell ref="I831:J831"/>
    <mergeCell ref="G832:H832"/>
    <mergeCell ref="C775:D775"/>
    <mergeCell ref="E775:F775"/>
    <mergeCell ref="B83:K84"/>
    <mergeCell ref="B85:K86"/>
    <mergeCell ref="B98:K101"/>
    <mergeCell ref="B115:K116"/>
    <mergeCell ref="B202:K206"/>
    <mergeCell ref="B223:J223"/>
    <mergeCell ref="B370:J370"/>
    <mergeCell ref="B413:J413"/>
    <mergeCell ref="B284:K285"/>
    <mergeCell ref="B304:K306"/>
    <mergeCell ref="B320:K321"/>
    <mergeCell ref="B322:K324"/>
    <mergeCell ref="B333:K335"/>
    <mergeCell ref="B338:K339"/>
    <mergeCell ref="B345:K346"/>
    <mergeCell ref="B361:F362"/>
    <mergeCell ref="B134:G134"/>
    <mergeCell ref="B138:G138"/>
    <mergeCell ref="B316:K317"/>
    <mergeCell ref="B170:K170"/>
    <mergeCell ref="B180:K180"/>
    <mergeCell ref="B190:J190"/>
    <mergeCell ref="B191:K192"/>
    <mergeCell ref="B144:K145"/>
    <mergeCell ref="B955:K957"/>
    <mergeCell ref="C424:E424"/>
    <mergeCell ref="C426:D426"/>
    <mergeCell ref="B455:J455"/>
    <mergeCell ref="B454:G454"/>
    <mergeCell ref="B458:K459"/>
    <mergeCell ref="B460:K464"/>
    <mergeCell ref="B433:K436"/>
    <mergeCell ref="B437:F440"/>
    <mergeCell ref="B446:F447"/>
    <mergeCell ref="C448:D448"/>
    <mergeCell ref="B534:D536"/>
    <mergeCell ref="B539:D541"/>
    <mergeCell ref="B544:D545"/>
    <mergeCell ref="B468:F469"/>
    <mergeCell ref="B629:J629"/>
    <mergeCell ref="B763:J763"/>
    <mergeCell ref="B701:F703"/>
    <mergeCell ref="B710:K712"/>
    <mergeCell ref="B714:K715"/>
    <mergeCell ref="B425:E425"/>
    <mergeCell ref="B638:K639"/>
    <mergeCell ref="B768:K770"/>
    <mergeCell ref="B771:K771"/>
    <mergeCell ref="C14:F14"/>
    <mergeCell ref="C15:F15"/>
    <mergeCell ref="C16:F16"/>
    <mergeCell ref="C17:F17"/>
    <mergeCell ref="B34:J34"/>
    <mergeCell ref="B78:J78"/>
    <mergeCell ref="B36:K38"/>
    <mergeCell ref="B39:K40"/>
    <mergeCell ref="B41:K42"/>
    <mergeCell ref="B43:K46"/>
    <mergeCell ref="B54:K55"/>
    <mergeCell ref="B65:G66"/>
    <mergeCell ref="B60:F61"/>
    <mergeCell ref="B146:K147"/>
    <mergeCell ref="B168:K169"/>
    <mergeCell ref="B171:K173"/>
    <mergeCell ref="C212:F212"/>
    <mergeCell ref="B393:K394"/>
    <mergeCell ref="I405:K406"/>
    <mergeCell ref="C11:F11"/>
    <mergeCell ref="H7:I7"/>
    <mergeCell ref="H2:J2"/>
    <mergeCell ref="H4:J4"/>
    <mergeCell ref="C8:F8"/>
    <mergeCell ref="C9:F9"/>
    <mergeCell ref="C10:F10"/>
    <mergeCell ref="C12:F12"/>
    <mergeCell ref="C13:F13"/>
    <mergeCell ref="B150:K153"/>
    <mergeCell ref="B311:F315"/>
    <mergeCell ref="B256:K258"/>
    <mergeCell ref="B265:K266"/>
    <mergeCell ref="B181:K182"/>
    <mergeCell ref="B225:K227"/>
    <mergeCell ref="B228:K229"/>
    <mergeCell ref="B238:K240"/>
    <mergeCell ref="B236:K237"/>
    <mergeCell ref="B415:K419"/>
    <mergeCell ref="B420:K422"/>
    <mergeCell ref="B423:D423"/>
    <mergeCell ref="B563:J563"/>
    <mergeCell ref="B550:F551"/>
    <mergeCell ref="B556:J556"/>
    <mergeCell ref="B485:J485"/>
    <mergeCell ref="B487:K488"/>
    <mergeCell ref="B489:K491"/>
    <mergeCell ref="B500:K500"/>
    <mergeCell ref="B501:K504"/>
    <mergeCell ref="B513:J514"/>
    <mergeCell ref="B516:D520"/>
    <mergeCell ref="B524:D527"/>
    <mergeCell ref="B553:G555"/>
    <mergeCell ref="B243:K245"/>
    <mergeCell ref="B431:K432"/>
    <mergeCell ref="B751:F753"/>
    <mergeCell ref="B765:K767"/>
    <mergeCell ref="B831:F833"/>
    <mergeCell ref="B430:C430"/>
    <mergeCell ref="B427:F428"/>
    <mergeCell ref="B471:G471"/>
    <mergeCell ref="B470:G470"/>
    <mergeCell ref="B472:F473"/>
    <mergeCell ref="B449:G450"/>
    <mergeCell ref="B451:G452"/>
    <mergeCell ref="B474:F475"/>
    <mergeCell ref="B477:J479"/>
    <mergeCell ref="B592:K593"/>
    <mergeCell ref="B569:E572"/>
    <mergeCell ref="B631:K632"/>
    <mergeCell ref="B723:K723"/>
    <mergeCell ref="B731:K732"/>
    <mergeCell ref="B741:K742"/>
    <mergeCell ref="B743:K744"/>
    <mergeCell ref="C774:D774"/>
    <mergeCell ref="C776:D776"/>
    <mergeCell ref="C777:D777"/>
    <mergeCell ref="B633:K635"/>
    <mergeCell ref="B565:K565"/>
    <mergeCell ref="B566:K566"/>
    <mergeCell ref="B653:K655"/>
    <mergeCell ref="B672:K674"/>
    <mergeCell ref="B684:K686"/>
    <mergeCell ref="B695:K696"/>
    <mergeCell ref="B573:E575"/>
    <mergeCell ref="B577:E582"/>
    <mergeCell ref="B585:K587"/>
    <mergeCell ref="B589:K590"/>
    <mergeCell ref="B595:E595"/>
    <mergeCell ref="B597:E599"/>
    <mergeCell ref="B605:E605"/>
    <mergeCell ref="B607:E611"/>
    <mergeCell ref="B617:F619"/>
    <mergeCell ref="B620:F621"/>
    <mergeCell ref="B926:K926"/>
    <mergeCell ref="B932:K932"/>
    <mergeCell ref="B937:F938"/>
    <mergeCell ref="B940:F941"/>
    <mergeCell ref="H938:I938"/>
    <mergeCell ref="H941:I941"/>
    <mergeCell ref="B900:K902"/>
    <mergeCell ref="B903:K904"/>
    <mergeCell ref="B916:K917"/>
    <mergeCell ref="C922:D922"/>
    <mergeCell ref="B920:D920"/>
    <mergeCell ref="B919:D919"/>
    <mergeCell ref="B918:E918"/>
    <mergeCell ref="G895:H895"/>
    <mergeCell ref="G896:H896"/>
    <mergeCell ref="G897:H897"/>
    <mergeCell ref="G898:H898"/>
    <mergeCell ref="B894:F894"/>
    <mergeCell ref="B895:F895"/>
    <mergeCell ref="B896:F896"/>
    <mergeCell ref="B897:F897"/>
    <mergeCell ref="B898:F898"/>
  </mergeCells>
  <conditionalFormatting sqref="H2">
    <cfRule type="dataBar" priority="92">
      <dataBar>
        <cfvo type="num" val="0"/>
        <cfvo type="num" val="1"/>
        <color rgb="FF007373"/>
      </dataBar>
    </cfRule>
  </conditionalFormatting>
  <conditionalFormatting sqref="K370 K223 K34 K78">
    <cfRule type="iconSet" priority="91">
      <iconSet iconSet="3Symbols2" showValue="0">
        <cfvo type="percent" val="0"/>
        <cfvo type="num" val="0" gte="0"/>
        <cfvo type="num" val="1"/>
      </iconSet>
    </cfRule>
  </conditionalFormatting>
  <conditionalFormatting sqref="I8:I27">
    <cfRule type="iconSet" priority="90">
      <iconSet iconSet="3Symbols2" showValue="0">
        <cfvo type="percent" val="0"/>
        <cfvo type="num" val="0" gte="0"/>
        <cfvo type="num" val="1"/>
      </iconSet>
    </cfRule>
  </conditionalFormatting>
  <conditionalFormatting sqref="K413">
    <cfRule type="iconSet" priority="89">
      <iconSet iconSet="3Symbols2" showValue="0">
        <cfvo type="percent" val="0"/>
        <cfvo type="num" val="0" gte="0"/>
        <cfvo type="num" val="1"/>
      </iconSet>
    </cfRule>
  </conditionalFormatting>
  <conditionalFormatting sqref="K485">
    <cfRule type="iconSet" priority="88">
      <iconSet iconSet="3Symbols2" showValue="0">
        <cfvo type="percent" val="0"/>
        <cfvo type="num" val="0" gte="0"/>
        <cfvo type="num" val="1"/>
      </iconSet>
    </cfRule>
  </conditionalFormatting>
  <conditionalFormatting sqref="K563">
    <cfRule type="iconSet" priority="87">
      <iconSet iconSet="3Symbols2" showValue="0">
        <cfvo type="percent" val="0"/>
        <cfvo type="num" val="0" gte="0"/>
        <cfvo type="num" val="1"/>
      </iconSet>
    </cfRule>
  </conditionalFormatting>
  <conditionalFormatting sqref="K629">
    <cfRule type="iconSet" priority="86">
      <iconSet iconSet="3Symbols2" showValue="0">
        <cfvo type="percent" val="0"/>
        <cfvo type="num" val="0" gte="0"/>
        <cfvo type="num" val="1"/>
      </iconSet>
    </cfRule>
  </conditionalFormatting>
  <conditionalFormatting sqref="K763">
    <cfRule type="iconSet" priority="85">
      <iconSet iconSet="3Symbols2" showValue="0">
        <cfvo type="percent" val="0"/>
        <cfvo type="num" val="0" gte="0"/>
        <cfvo type="num" val="1"/>
      </iconSet>
    </cfRule>
  </conditionalFormatting>
  <conditionalFormatting sqref="K890">
    <cfRule type="iconSet" priority="84">
      <iconSet iconSet="3Symbols2" showValue="0">
        <cfvo type="percent" val="0"/>
        <cfvo type="num" val="0" gte="0"/>
        <cfvo type="num" val="1"/>
      </iconSet>
    </cfRule>
  </conditionalFormatting>
  <conditionalFormatting sqref="B134">
    <cfRule type="expression" dxfId="191" priority="71">
      <formula>$H$134=$C$133</formula>
    </cfRule>
    <cfRule type="expression" dxfId="190" priority="74">
      <formula>AND(NOT(ISBLANK($H$134)),$H$134&lt;&gt;$C$133)</formula>
    </cfRule>
  </conditionalFormatting>
  <conditionalFormatting sqref="H134">
    <cfRule type="expression" dxfId="189" priority="96">
      <formula>$H$134=$C$133</formula>
    </cfRule>
  </conditionalFormatting>
  <conditionalFormatting sqref="J138">
    <cfRule type="expression" dxfId="188" priority="70">
      <formula>$H$134=$C$133</formula>
    </cfRule>
  </conditionalFormatting>
  <conditionalFormatting sqref="B136 C137">
    <cfRule type="expression" dxfId="187" priority="67">
      <formula>$H$134=$C$133</formula>
    </cfRule>
  </conditionalFormatting>
  <conditionalFormatting sqref="B162">
    <cfRule type="expression" dxfId="186" priority="62" stopIfTrue="1">
      <formula>COUNTA($I$159,$J$161)=0</formula>
    </cfRule>
    <cfRule type="expression" dxfId="185" priority="63">
      <formula>COUNTA($I$159,$J$161)=1</formula>
    </cfRule>
  </conditionalFormatting>
  <conditionalFormatting sqref="H216">
    <cfRule type="expression" dxfId="184" priority="56" stopIfTrue="1">
      <formula>$H$211=$C$212</formula>
    </cfRule>
    <cfRule type="expression" dxfId="183" priority="58">
      <formula>$H$211&lt;&gt;"Dies ist ein kurzer Text"</formula>
    </cfRule>
  </conditionalFormatting>
  <conditionalFormatting sqref="I404">
    <cfRule type="expression" dxfId="182" priority="50" stopIfTrue="1">
      <formula>ISBLANK($I$404)</formula>
    </cfRule>
    <cfRule type="expression" dxfId="181" priority="51">
      <formula>$I$404&lt;&gt;99999</formula>
    </cfRule>
    <cfRule type="expression" dxfId="180" priority="53">
      <formula>$I$404=99999</formula>
    </cfRule>
  </conditionalFormatting>
  <conditionalFormatting sqref="I405:K406">
    <cfRule type="expression" dxfId="179" priority="48">
      <formula>NOT(ISBLANK($I$404))</formula>
    </cfRule>
  </conditionalFormatting>
  <conditionalFormatting sqref="J474">
    <cfRule type="expression" priority="34" stopIfTrue="1">
      <formula>ISBLANK($J$474)</formula>
    </cfRule>
    <cfRule type="expression" dxfId="178" priority="35" stopIfTrue="1">
      <formula>$J$474=$I$469+$J$471+$I$473</formula>
    </cfRule>
    <cfRule type="expression" dxfId="177" priority="46">
      <formula>$J$474&lt;&gt;$I$469+$J$471+$I$473</formula>
    </cfRule>
  </conditionalFormatting>
  <conditionalFormatting sqref="H621:J621">
    <cfRule type="expression" priority="38" stopIfTrue="1">
      <formula>ISBLANK(H621)</formula>
    </cfRule>
    <cfRule type="expression" dxfId="176" priority="39" stopIfTrue="1">
      <formula>H621=H620*$H$617</formula>
    </cfRule>
    <cfRule type="expression" dxfId="175" priority="45">
      <formula>H621&lt;&gt;H620*$H$617</formula>
    </cfRule>
  </conditionalFormatting>
  <conditionalFormatting sqref="H622:J622">
    <cfRule type="expression" priority="36" stopIfTrue="1">
      <formula>ISBLANK(H622)</formula>
    </cfRule>
    <cfRule type="expression" dxfId="174" priority="37" stopIfTrue="1">
      <formula>H622=H620*(1+$H$617)</formula>
    </cfRule>
    <cfRule type="expression" dxfId="173" priority="43">
      <formula>H622&lt;&gt;H620*(1+$H$617)</formula>
    </cfRule>
  </conditionalFormatting>
  <conditionalFormatting sqref="H554:J554">
    <cfRule type="expression" priority="40" stopIfTrue="1">
      <formula>ISBLANK(H554)</formula>
    </cfRule>
    <cfRule type="expression" dxfId="172" priority="41" stopIfTrue="1">
      <formula>H554=SUM(H551:H553)</formula>
    </cfRule>
    <cfRule type="expression" dxfId="171" priority="42">
      <formula>H554&lt;&gt;SUM(H551:H553)</formula>
    </cfRule>
  </conditionalFormatting>
  <conditionalFormatting sqref="J450">
    <cfRule type="expression" priority="31" stopIfTrue="1">
      <formula>ISBLANK($J$450)</formula>
    </cfRule>
    <cfRule type="expression" dxfId="170" priority="32" stopIfTrue="1">
      <formula>$J$450=SUM($J$447:$J$449)</formula>
    </cfRule>
    <cfRule type="expression" dxfId="169" priority="33">
      <formula>$J$450&lt;&gt;SUM($J$447:$J$449)</formula>
    </cfRule>
  </conditionalFormatting>
  <conditionalFormatting sqref="H361">
    <cfRule type="expression" dxfId="168" priority="30">
      <formula>ISBLANK($I$361)</formula>
    </cfRule>
  </conditionalFormatting>
  <conditionalFormatting sqref="I311:I314">
    <cfRule type="expression" dxfId="167" priority="99">
      <formula>NOT(CELL("format",H311)=CELL("format",G311))</formula>
    </cfRule>
    <cfRule type="expression" dxfId="166" priority="100">
      <formula>CELL("format",H311)=CELL("format",G311)</formula>
    </cfRule>
  </conditionalFormatting>
  <conditionalFormatting sqref="H941">
    <cfRule type="expression" dxfId="165" priority="25" stopIfTrue="1">
      <formula>ISBLANK($H$941)</formula>
    </cfRule>
    <cfRule type="cellIs" dxfId="164" priority="26" stopIfTrue="1" operator="equal">
      <formula>$M$941</formula>
    </cfRule>
    <cfRule type="cellIs" dxfId="163" priority="27" operator="notEqual">
      <formula>$M$941</formula>
    </cfRule>
  </conditionalFormatting>
  <conditionalFormatting sqref="H938:I938">
    <cfRule type="expression" dxfId="162" priority="22" stopIfTrue="1">
      <formula>ISBLANK($H$938)</formula>
    </cfRule>
    <cfRule type="cellIs" dxfId="161" priority="23" stopIfTrue="1" operator="equal">
      <formula>$M$938</formula>
    </cfRule>
    <cfRule type="cellIs" dxfId="160" priority="24" operator="notEqual">
      <formula>$M$938</formula>
    </cfRule>
  </conditionalFormatting>
  <conditionalFormatting sqref="C64">
    <cfRule type="expression" dxfId="159" priority="101">
      <formula>$M$62=3</formula>
    </cfRule>
  </conditionalFormatting>
  <conditionalFormatting sqref="C62">
    <cfRule type="expression" dxfId="158" priority="102">
      <formula>$M$62=1</formula>
    </cfRule>
  </conditionalFormatting>
  <conditionalFormatting sqref="C63">
    <cfRule type="expression" dxfId="157" priority="103">
      <formula>$M$62=2</formula>
    </cfRule>
  </conditionalFormatting>
  <conditionalFormatting sqref="C69">
    <cfRule type="expression" dxfId="156" priority="104">
      <formula>$M$69=1</formula>
    </cfRule>
  </conditionalFormatting>
  <conditionalFormatting sqref="C71">
    <cfRule type="expression" dxfId="155" priority="105">
      <formula>$M$69=3</formula>
    </cfRule>
  </conditionalFormatting>
  <conditionalFormatting sqref="C70">
    <cfRule type="expression" dxfId="154" priority="106">
      <formula>$M$69=2</formula>
    </cfRule>
  </conditionalFormatting>
  <conditionalFormatting sqref="H4">
    <cfRule type="dataBar" priority="20">
      <dataBar>
        <cfvo type="num" val="0"/>
        <cfvo type="num" val="1"/>
        <color rgb="FF007373"/>
      </dataBar>
    </cfRule>
  </conditionalFormatting>
  <conditionalFormatting sqref="B944">
    <cfRule type="expression" dxfId="153" priority="19">
      <formula>$M$943=TRUE</formula>
    </cfRule>
  </conditionalFormatting>
  <conditionalFormatting sqref="B138">
    <cfRule type="expression" dxfId="152" priority="171" stopIfTrue="1">
      <formula>$J$138=$M$137</formula>
    </cfRule>
    <cfRule type="expression" dxfId="151" priority="172">
      <formula>NOT(ISBLANK($J$138))</formula>
    </cfRule>
  </conditionalFormatting>
  <conditionalFormatting sqref="M216">
    <cfRule type="expression" dxfId="150" priority="8" stopIfTrue="1">
      <formula>$H$211=$C$212</formula>
    </cfRule>
    <cfRule type="expression" dxfId="149" priority="9">
      <formula>$H$211&lt;&gt;"Dies ist ein kurzer Text"</formula>
    </cfRule>
  </conditionalFormatting>
  <conditionalFormatting sqref="M405:M406">
    <cfRule type="expression" dxfId="148" priority="5">
      <formula>NOT(ISBLANK($I$404))</formula>
    </cfRule>
  </conditionalFormatting>
  <conditionalFormatting sqref="H883:I883">
    <cfRule type="expression" priority="1" stopIfTrue="1">
      <formula>ISBLANK(H883)</formula>
    </cfRule>
    <cfRule type="expression" dxfId="147" priority="2">
      <formula>H883=H882-H881</formula>
    </cfRule>
    <cfRule type="expression" dxfId="146" priority="4">
      <formula>H883&lt;&gt;H882-H881</formula>
    </cfRule>
  </conditionalFormatting>
  <hyperlinks>
    <hyperlink ref="C8:D8" location="tip_nav7" display="tip_nav7" xr:uid="{00000000-0004-0000-0300-000000000000}"/>
    <hyperlink ref="C8" location="'1_Erste_Schritte'!B36" display="'1_Erste_Schritte'!B36" xr:uid="{00000000-0004-0000-0300-000001000000}"/>
    <hyperlink ref="C9:F9" location="'2_Dateneingabe'!L_Thema2" tooltip="Thema 2: Dateneingabe" display="'2_Dateneingabe'!L_Thema2" xr:uid="{00000000-0004-0000-0300-000002000000}"/>
    <hyperlink ref="C10:F10" location="'2_Dateneingabe'!L_Thema3" tooltip="Thema 3: Zahlen, Texte und Formate" display="'2_Dateneingabe'!L_Thema3" xr:uid="{00000000-0004-0000-0300-000003000000}"/>
    <hyperlink ref="C11:F11" location="'2_Dateneingabe'!L_Thema4" tooltip="Thema 4: Einfache Berechnungen (Teil 1)" display="'2_Dateneingabe'!L_Thema4" xr:uid="{00000000-0004-0000-0300-000004000000}"/>
    <hyperlink ref="C12:F12" location="'2_Dateneingabe'!L_Thema5" tooltip="Thema 5: Einfache Berechnungen (Teil 2)" display="'2_Dateneingabe'!L_Thema5" xr:uid="{00000000-0004-0000-0300-000005000000}"/>
    <hyperlink ref="C13:F13" location="'2_Dateneingabe'!L_Thema6" tooltip="Thema 6: Relative Zellbezüge" display="'2_Dateneingabe'!L_Thema6" xr:uid="{00000000-0004-0000-0300-000006000000}"/>
    <hyperlink ref="C14:F14" location="'2_Dateneingabe'!L_Thema7" tooltip="Thema 7: Absolute Zellbezüge" display="'2_Dateneingabe'!L_Thema7" xr:uid="{00000000-0004-0000-0300-000007000000}"/>
    <hyperlink ref="C15:F15" location="'2_Dateneingabe'!L_Thema8" tooltip="Thema 8: Kopieren und Verschieben" display="'2_Dateneingabe'!L_Thema8" xr:uid="{00000000-0004-0000-0300-000008000000}"/>
    <hyperlink ref="C16:F16" location="'2_Dateneingabe'!L_Thema9" tooltip="Thema 9: Datum und Uhrzeit" display="'2_Dateneingabe'!L_Thema9" xr:uid="{00000000-0004-0000-0300-000009000000}"/>
    <hyperlink ref="C17:F17" location="'2_Dateneingabe'!L_Thema10" tooltip="Thema 10: Zahlen als Text interpretieren" display="'2_Dateneingabe'!L_Thema10" xr:uid="{00000000-0004-0000-0300-00000A000000}"/>
    <hyperlink ref="C8:F8" location="'2_Dateneingabe'!L_Thema1" tooltip="Thema 1: Umgang mit Zellen" display="'2_Dateneingabe'!L_Thema1" xr:uid="{00000000-0004-0000-0300-00000B000000}"/>
    <hyperlink ref="L34" location="'2_Dateneingabe'!L_Anfang" tooltip="Nach oben" display="é" xr:uid="{00000000-0004-0000-0300-00000C000000}"/>
    <hyperlink ref="L78" location="'2_Dateneingabe'!L_Anfang" tooltip="Nach oben" display="é" xr:uid="{00000000-0004-0000-0300-00000D000000}"/>
    <hyperlink ref="L223" location="'2_Dateneingabe'!L_Anfang" tooltip="Nach oben" display="é" xr:uid="{00000000-0004-0000-0300-00000E000000}"/>
    <hyperlink ref="L370" location="'2_Dateneingabe'!L_Anfang" tooltip="Nach oben" display="é" xr:uid="{00000000-0004-0000-0300-00000F000000}"/>
    <hyperlink ref="L413" location="'2_Dateneingabe'!L_Anfang" tooltip="Nach oben" display="é" xr:uid="{00000000-0004-0000-0300-000010000000}"/>
    <hyperlink ref="L485" location="'2_Dateneingabe'!L_Anfang" tooltip="Nach oben" display="é" xr:uid="{00000000-0004-0000-0300-000011000000}"/>
    <hyperlink ref="L563" location="'2_Dateneingabe'!L_Anfang" tooltip="Nach oben" display="é" xr:uid="{00000000-0004-0000-0300-000012000000}"/>
    <hyperlink ref="L629" location="'2_Dateneingabe'!L_Anfang" tooltip="Nach oben" display="é" xr:uid="{00000000-0004-0000-0300-000013000000}"/>
    <hyperlink ref="L763" location="'2_Dateneingabe'!L_Anfang" tooltip="Nach oben" display="é" xr:uid="{00000000-0004-0000-0300-000014000000}"/>
    <hyperlink ref="L890" location="'2_Dateneingabe'!L_Anfang" tooltip="Nach oben" display="é" xr:uid="{00000000-0004-0000-0300-000015000000}"/>
    <hyperlink ref="H4:J4" location="Inhalt!S_Gesamtfortschritt" tooltip="Zur Fortschritts-Übersicht" display="Inhalt!S_Gesamtfortschritt" xr:uid="{00000000-0004-0000-0300-000016000000}"/>
    <hyperlink ref="B955:K957" r:id="rId1" location="newsletter" tooltip="Für den kostenlosen Newsletter anmelden" display="Du willst auf dem Laufenden bleiben? Dann melde Dich für den kostenlosen Newsletter an!" xr:uid="{00000000-0004-0000-0300-000017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8214" r:id="rId5" name="Group Box 22">
              <controlPr defaultSize="0" autoFill="0" autoPict="0">
                <anchor moveWithCells="1">
                  <from>
                    <xdr:col>1</xdr:col>
                    <xdr:colOff>133350</xdr:colOff>
                    <xdr:row>68</xdr:row>
                    <xdr:rowOff>9525</xdr:rowOff>
                  </from>
                  <to>
                    <xdr:col>1</xdr:col>
                    <xdr:colOff>781050</xdr:colOff>
                    <xdr:row>71</xdr:row>
                    <xdr:rowOff>85725</xdr:rowOff>
                  </to>
                </anchor>
              </controlPr>
            </control>
          </mc:Choice>
        </mc:AlternateContent>
        <mc:AlternateContent xmlns:mc="http://schemas.openxmlformats.org/markup-compatibility/2006">
          <mc:Choice Requires="x14">
            <control shapeId="8193" r:id="rId6" name="Check Box 1">
              <controlPr defaultSize="0" autoFill="0" autoLine="0" autoPict="0">
                <anchor moveWithCells="1">
                  <from>
                    <xdr:col>2</xdr:col>
                    <xdr:colOff>9525</xdr:colOff>
                    <xdr:row>74</xdr:row>
                    <xdr:rowOff>19050</xdr:rowOff>
                  </from>
                  <to>
                    <xdr:col>3</xdr:col>
                    <xdr:colOff>114300</xdr:colOff>
                    <xdr:row>75</xdr:row>
                    <xdr:rowOff>0</xdr:rowOff>
                  </to>
                </anchor>
              </controlPr>
            </control>
          </mc:Choice>
        </mc:AlternateContent>
        <mc:AlternateContent xmlns:mc="http://schemas.openxmlformats.org/markup-compatibility/2006">
          <mc:Choice Requires="x14">
            <control shapeId="8194" r:id="rId7" name="Check Box 2">
              <controlPr defaultSize="0" autoFill="0" autoLine="0" autoPict="0">
                <anchor moveWithCells="1">
                  <from>
                    <xdr:col>2</xdr:col>
                    <xdr:colOff>9525</xdr:colOff>
                    <xdr:row>219</xdr:row>
                    <xdr:rowOff>9525</xdr:rowOff>
                  </from>
                  <to>
                    <xdr:col>3</xdr:col>
                    <xdr:colOff>114300</xdr:colOff>
                    <xdr:row>219</xdr:row>
                    <xdr:rowOff>228600</xdr:rowOff>
                  </to>
                </anchor>
              </controlPr>
            </control>
          </mc:Choice>
        </mc:AlternateContent>
        <mc:AlternateContent xmlns:mc="http://schemas.openxmlformats.org/markup-compatibility/2006">
          <mc:Choice Requires="x14">
            <control shapeId="8195" r:id="rId8" name="Check Box 3">
              <controlPr defaultSize="0" autoFill="0" autoLine="0" autoPict="0">
                <anchor moveWithCells="1">
                  <from>
                    <xdr:col>2</xdr:col>
                    <xdr:colOff>9525</xdr:colOff>
                    <xdr:row>366</xdr:row>
                    <xdr:rowOff>9525</xdr:rowOff>
                  </from>
                  <to>
                    <xdr:col>3</xdr:col>
                    <xdr:colOff>114300</xdr:colOff>
                    <xdr:row>366</xdr:row>
                    <xdr:rowOff>228600</xdr:rowOff>
                  </to>
                </anchor>
              </controlPr>
            </control>
          </mc:Choice>
        </mc:AlternateContent>
        <mc:AlternateContent xmlns:mc="http://schemas.openxmlformats.org/markup-compatibility/2006">
          <mc:Choice Requires="x14">
            <control shapeId="8196" r:id="rId9" name="Check Box 4">
              <controlPr defaultSize="0" autoFill="0" autoLine="0" autoPict="0">
                <anchor moveWithCells="1">
                  <from>
                    <xdr:col>2</xdr:col>
                    <xdr:colOff>9525</xdr:colOff>
                    <xdr:row>409</xdr:row>
                    <xdr:rowOff>9525</xdr:rowOff>
                  </from>
                  <to>
                    <xdr:col>3</xdr:col>
                    <xdr:colOff>114300</xdr:colOff>
                    <xdr:row>409</xdr:row>
                    <xdr:rowOff>228600</xdr:rowOff>
                  </to>
                </anchor>
              </controlPr>
            </control>
          </mc:Choice>
        </mc:AlternateContent>
        <mc:AlternateContent xmlns:mc="http://schemas.openxmlformats.org/markup-compatibility/2006">
          <mc:Choice Requires="x14">
            <control shapeId="8197" r:id="rId10" name="Check Box 5">
              <controlPr defaultSize="0" autoFill="0" autoLine="0" autoPict="0">
                <anchor moveWithCells="1">
                  <from>
                    <xdr:col>2</xdr:col>
                    <xdr:colOff>9525</xdr:colOff>
                    <xdr:row>481</xdr:row>
                    <xdr:rowOff>9525</xdr:rowOff>
                  </from>
                  <to>
                    <xdr:col>3</xdr:col>
                    <xdr:colOff>114300</xdr:colOff>
                    <xdr:row>481</xdr:row>
                    <xdr:rowOff>228600</xdr:rowOff>
                  </to>
                </anchor>
              </controlPr>
            </control>
          </mc:Choice>
        </mc:AlternateContent>
        <mc:AlternateContent xmlns:mc="http://schemas.openxmlformats.org/markup-compatibility/2006">
          <mc:Choice Requires="x14">
            <control shapeId="8198" r:id="rId11" name="Check Box 6">
              <controlPr defaultSize="0" autoFill="0" autoLine="0" autoPict="0">
                <anchor moveWithCells="1">
                  <from>
                    <xdr:col>2</xdr:col>
                    <xdr:colOff>9525</xdr:colOff>
                    <xdr:row>559</xdr:row>
                    <xdr:rowOff>9525</xdr:rowOff>
                  </from>
                  <to>
                    <xdr:col>3</xdr:col>
                    <xdr:colOff>114300</xdr:colOff>
                    <xdr:row>559</xdr:row>
                    <xdr:rowOff>228600</xdr:rowOff>
                  </to>
                </anchor>
              </controlPr>
            </control>
          </mc:Choice>
        </mc:AlternateContent>
        <mc:AlternateContent xmlns:mc="http://schemas.openxmlformats.org/markup-compatibility/2006">
          <mc:Choice Requires="x14">
            <control shapeId="8199" r:id="rId12" name="Check Box 7">
              <controlPr defaultSize="0" autoFill="0" autoLine="0" autoPict="0">
                <anchor moveWithCells="1">
                  <from>
                    <xdr:col>2</xdr:col>
                    <xdr:colOff>9525</xdr:colOff>
                    <xdr:row>625</xdr:row>
                    <xdr:rowOff>9525</xdr:rowOff>
                  </from>
                  <to>
                    <xdr:col>3</xdr:col>
                    <xdr:colOff>114300</xdr:colOff>
                    <xdr:row>625</xdr:row>
                    <xdr:rowOff>228600</xdr:rowOff>
                  </to>
                </anchor>
              </controlPr>
            </control>
          </mc:Choice>
        </mc:AlternateContent>
        <mc:AlternateContent xmlns:mc="http://schemas.openxmlformats.org/markup-compatibility/2006">
          <mc:Choice Requires="x14">
            <control shapeId="8200" r:id="rId13" name="Check Box 8">
              <controlPr defaultSize="0" autoFill="0" autoLine="0" autoPict="0">
                <anchor moveWithCells="1">
                  <from>
                    <xdr:col>2</xdr:col>
                    <xdr:colOff>9525</xdr:colOff>
                    <xdr:row>759</xdr:row>
                    <xdr:rowOff>9525</xdr:rowOff>
                  </from>
                  <to>
                    <xdr:col>3</xdr:col>
                    <xdr:colOff>114300</xdr:colOff>
                    <xdr:row>759</xdr:row>
                    <xdr:rowOff>228600</xdr:rowOff>
                  </to>
                </anchor>
              </controlPr>
            </control>
          </mc:Choice>
        </mc:AlternateContent>
        <mc:AlternateContent xmlns:mc="http://schemas.openxmlformats.org/markup-compatibility/2006">
          <mc:Choice Requires="x14">
            <control shapeId="8201" r:id="rId14" name="Check Box 9">
              <controlPr defaultSize="0" autoFill="0" autoLine="0" autoPict="0">
                <anchor moveWithCells="1">
                  <from>
                    <xdr:col>2</xdr:col>
                    <xdr:colOff>9525</xdr:colOff>
                    <xdr:row>886</xdr:row>
                    <xdr:rowOff>9525</xdr:rowOff>
                  </from>
                  <to>
                    <xdr:col>3</xdr:col>
                    <xdr:colOff>114300</xdr:colOff>
                    <xdr:row>886</xdr:row>
                    <xdr:rowOff>228600</xdr:rowOff>
                  </to>
                </anchor>
              </controlPr>
            </control>
          </mc:Choice>
        </mc:AlternateContent>
        <mc:AlternateContent xmlns:mc="http://schemas.openxmlformats.org/markup-compatibility/2006">
          <mc:Choice Requires="x14">
            <control shapeId="8206" r:id="rId15" name="Option Button 14">
              <controlPr defaultSize="0" autoFill="0" autoLine="0" autoPict="0">
                <anchor moveWithCells="1">
                  <from>
                    <xdr:col>1</xdr:col>
                    <xdr:colOff>219075</xdr:colOff>
                    <xdr:row>60</xdr:row>
                    <xdr:rowOff>209550</xdr:rowOff>
                  </from>
                  <to>
                    <xdr:col>1</xdr:col>
                    <xdr:colOff>685800</xdr:colOff>
                    <xdr:row>61</xdr:row>
                    <xdr:rowOff>180975</xdr:rowOff>
                  </to>
                </anchor>
              </controlPr>
            </control>
          </mc:Choice>
        </mc:AlternateContent>
        <mc:AlternateContent xmlns:mc="http://schemas.openxmlformats.org/markup-compatibility/2006">
          <mc:Choice Requires="x14">
            <control shapeId="8207" r:id="rId16" name="Option Button 15">
              <controlPr defaultSize="0" autoFill="0" autoLine="0" autoPict="0">
                <anchor moveWithCells="1">
                  <from>
                    <xdr:col>1</xdr:col>
                    <xdr:colOff>219075</xdr:colOff>
                    <xdr:row>61</xdr:row>
                    <xdr:rowOff>209550</xdr:rowOff>
                  </from>
                  <to>
                    <xdr:col>1</xdr:col>
                    <xdr:colOff>685800</xdr:colOff>
                    <xdr:row>62</xdr:row>
                    <xdr:rowOff>180975</xdr:rowOff>
                  </to>
                </anchor>
              </controlPr>
            </control>
          </mc:Choice>
        </mc:AlternateContent>
        <mc:AlternateContent xmlns:mc="http://schemas.openxmlformats.org/markup-compatibility/2006">
          <mc:Choice Requires="x14">
            <control shapeId="8208" r:id="rId17" name="Option Button 16">
              <controlPr defaultSize="0" autoFill="0" autoLine="0" autoPict="0">
                <anchor moveWithCells="1">
                  <from>
                    <xdr:col>1</xdr:col>
                    <xdr:colOff>219075</xdr:colOff>
                    <xdr:row>63</xdr:row>
                    <xdr:rowOff>9525</xdr:rowOff>
                  </from>
                  <to>
                    <xdr:col>1</xdr:col>
                    <xdr:colOff>685800</xdr:colOff>
                    <xdr:row>63</xdr:row>
                    <xdr:rowOff>200025</xdr:rowOff>
                  </to>
                </anchor>
              </controlPr>
            </control>
          </mc:Choice>
        </mc:AlternateContent>
        <mc:AlternateContent xmlns:mc="http://schemas.openxmlformats.org/markup-compatibility/2006">
          <mc:Choice Requires="x14">
            <control shapeId="8210" r:id="rId18" name="Option Button 18">
              <controlPr defaultSize="0" autoFill="0" autoLine="0" autoPict="0">
                <anchor moveWithCells="1">
                  <from>
                    <xdr:col>1</xdr:col>
                    <xdr:colOff>190500</xdr:colOff>
                    <xdr:row>68</xdr:row>
                    <xdr:rowOff>9525</xdr:rowOff>
                  </from>
                  <to>
                    <xdr:col>1</xdr:col>
                    <xdr:colOff>666750</xdr:colOff>
                    <xdr:row>69</xdr:row>
                    <xdr:rowOff>28575</xdr:rowOff>
                  </to>
                </anchor>
              </controlPr>
            </control>
          </mc:Choice>
        </mc:AlternateContent>
        <mc:AlternateContent xmlns:mc="http://schemas.openxmlformats.org/markup-compatibility/2006">
          <mc:Choice Requires="x14">
            <control shapeId="8211" r:id="rId19" name="Option Button 19">
              <controlPr defaultSize="0" autoFill="0" autoLine="0" autoPict="0">
                <anchor moveWithCells="1">
                  <from>
                    <xdr:col>1</xdr:col>
                    <xdr:colOff>190500</xdr:colOff>
                    <xdr:row>69</xdr:row>
                    <xdr:rowOff>0</xdr:rowOff>
                  </from>
                  <to>
                    <xdr:col>1</xdr:col>
                    <xdr:colOff>666750</xdr:colOff>
                    <xdr:row>70</xdr:row>
                    <xdr:rowOff>28575</xdr:rowOff>
                  </to>
                </anchor>
              </controlPr>
            </control>
          </mc:Choice>
        </mc:AlternateContent>
        <mc:AlternateContent xmlns:mc="http://schemas.openxmlformats.org/markup-compatibility/2006">
          <mc:Choice Requires="x14">
            <control shapeId="8212" r:id="rId20" name="Option Button 20">
              <controlPr defaultSize="0" autoFill="0" autoLine="0" autoPict="0">
                <anchor moveWithCells="1">
                  <from>
                    <xdr:col>1</xdr:col>
                    <xdr:colOff>190500</xdr:colOff>
                    <xdr:row>70</xdr:row>
                    <xdr:rowOff>0</xdr:rowOff>
                  </from>
                  <to>
                    <xdr:col>1</xdr:col>
                    <xdr:colOff>666750</xdr:colOff>
                    <xdr:row>71</xdr:row>
                    <xdr:rowOff>19050</xdr:rowOff>
                  </to>
                </anchor>
              </controlPr>
            </control>
          </mc:Choice>
        </mc:AlternateContent>
        <mc:AlternateContent xmlns:mc="http://schemas.openxmlformats.org/markup-compatibility/2006">
          <mc:Choice Requires="x14">
            <control shapeId="8213" r:id="rId21" name="Group Box 21">
              <controlPr defaultSize="0" autoFill="0" autoPict="0">
                <anchor moveWithCells="1">
                  <from>
                    <xdr:col>1</xdr:col>
                    <xdr:colOff>133350</xdr:colOff>
                    <xdr:row>60</xdr:row>
                    <xdr:rowOff>171450</xdr:rowOff>
                  </from>
                  <to>
                    <xdr:col>1</xdr:col>
                    <xdr:colOff>781050</xdr:colOff>
                    <xdr:row>64</xdr:row>
                    <xdr:rowOff>0</xdr:rowOff>
                  </to>
                </anchor>
              </controlPr>
            </control>
          </mc:Choice>
        </mc:AlternateContent>
        <mc:AlternateContent xmlns:mc="http://schemas.openxmlformats.org/markup-compatibility/2006">
          <mc:Choice Requires="x14">
            <control shapeId="8215" r:id="rId22" name="Check Box 23">
              <controlPr defaultSize="0" autoFill="0" autoLine="0" autoPict="0">
                <anchor moveWithCells="1">
                  <from>
                    <xdr:col>2</xdr:col>
                    <xdr:colOff>9525</xdr:colOff>
                    <xdr:row>946</xdr:row>
                    <xdr:rowOff>9525</xdr:rowOff>
                  </from>
                  <to>
                    <xdr:col>3</xdr:col>
                    <xdr:colOff>114300</xdr:colOff>
                    <xdr:row>946</xdr:row>
                    <xdr:rowOff>228600</xdr:rowOff>
                  </to>
                </anchor>
              </controlPr>
            </control>
          </mc:Choice>
        </mc:AlternateContent>
        <mc:AlternateContent xmlns:mc="http://schemas.openxmlformats.org/markup-compatibility/2006">
          <mc:Choice Requires="x14">
            <control shapeId="8216" r:id="rId23" name="Check Box 24">
              <controlPr defaultSize="0" autoFill="0" autoLine="0" autoPict="0">
                <anchor moveWithCells="1">
                  <from>
                    <xdr:col>5</xdr:col>
                    <xdr:colOff>552450</xdr:colOff>
                    <xdr:row>941</xdr:row>
                    <xdr:rowOff>209550</xdr:rowOff>
                  </from>
                  <to>
                    <xdr:col>6</xdr:col>
                    <xdr:colOff>85725</xdr:colOff>
                    <xdr:row>943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rgb="FFBF0000"/>
    <pageSetUpPr autoPageBreaks="0" fitToPage="1"/>
  </sheetPr>
  <dimension ref="A1:L540"/>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140625" style="22" customWidth="1"/>
    <col min="3" max="6" width="10.7109375" style="22" customWidth="1"/>
    <col min="7" max="12" width="9.140625" style="22" customWidth="1"/>
    <col min="13" max="16384" width="9.140625" style="22" hidden="1"/>
  </cols>
  <sheetData>
    <row r="1" spans="1:12" customFormat="1" ht="3.75" customHeight="1">
      <c r="A1" s="87"/>
    </row>
    <row r="2" spans="1:12" customFormat="1" ht="17.45" customHeight="1">
      <c r="A2" s="88"/>
      <c r="B2" s="44" t="s">
        <v>430</v>
      </c>
      <c r="C2" s="44"/>
      <c r="D2" s="44"/>
      <c r="E2" s="44"/>
      <c r="F2" s="36"/>
      <c r="G2" s="37" t="s">
        <v>51</v>
      </c>
      <c r="H2" s="680">
        <f>H30/C30</f>
        <v>0</v>
      </c>
      <c r="I2" s="680"/>
      <c r="J2" s="680"/>
    </row>
    <row r="3" spans="1:12" customFormat="1" ht="3.75" customHeight="1">
      <c r="A3" s="87"/>
      <c r="B3" s="44"/>
      <c r="C3" s="44"/>
      <c r="D3" s="44"/>
      <c r="E3" s="44"/>
    </row>
    <row r="4" spans="1:12" customFormat="1" ht="17.45" customHeight="1">
      <c r="A4" s="88"/>
      <c r="B4" s="44" t="s">
        <v>431</v>
      </c>
      <c r="C4" s="44"/>
      <c r="D4" s="44"/>
      <c r="E4" s="44"/>
      <c r="F4" s="36"/>
      <c r="G4" s="37" t="s">
        <v>53</v>
      </c>
      <c r="H4" s="680">
        <f>[0]!S_Gesamtfortschritt</f>
        <v>0</v>
      </c>
      <c r="I4" s="680"/>
      <c r="J4" s="680"/>
    </row>
    <row r="5" spans="1:12" customFormat="1" ht="3.75" customHeight="1" thickBot="1">
      <c r="A5" s="88"/>
      <c r="B5" s="52"/>
      <c r="C5" s="52"/>
      <c r="D5" s="52"/>
      <c r="E5" s="52"/>
      <c r="F5" s="52"/>
      <c r="G5" s="52"/>
      <c r="H5" s="52"/>
      <c r="I5" s="52"/>
      <c r="J5" s="52"/>
      <c r="K5" s="52"/>
      <c r="L5" s="46"/>
    </row>
    <row r="6" spans="1:12" customFormat="1" ht="17.45" customHeight="1">
      <c r="A6" s="88"/>
      <c r="B6" s="17"/>
      <c r="C6" s="36"/>
      <c r="D6" s="36"/>
      <c r="E6" s="36"/>
      <c r="F6" s="36"/>
      <c r="G6" s="37"/>
      <c r="H6" s="38"/>
      <c r="I6" s="38"/>
      <c r="J6" s="38"/>
    </row>
    <row r="7" spans="1:12" customFormat="1" ht="17.45" customHeight="1">
      <c r="A7" s="88"/>
      <c r="B7" s="17"/>
      <c r="C7" s="36" t="s">
        <v>54</v>
      </c>
      <c r="D7" s="36"/>
      <c r="E7" s="36"/>
      <c r="F7" s="39"/>
      <c r="G7" s="39"/>
      <c r="H7" s="681" t="s">
        <v>55</v>
      </c>
      <c r="I7" s="681"/>
      <c r="J7" s="38"/>
    </row>
    <row r="8" spans="1:12" customFormat="1" ht="17.45" customHeight="1">
      <c r="A8" s="88"/>
      <c r="B8" s="45" t="s">
        <v>432</v>
      </c>
      <c r="C8" s="676" t="str">
        <f t="shared" ref="C8:C17" si="0">INDEX(B:B,MATCH(B8,A:A,0))</f>
        <v>Bewegen zum Tabellenanfang und -ende</v>
      </c>
      <c r="D8" s="676"/>
      <c r="E8" s="676"/>
      <c r="F8" s="676"/>
      <c r="G8" s="40"/>
      <c r="H8" s="86">
        <f>1*J8</f>
        <v>0</v>
      </c>
      <c r="I8" s="41">
        <f>H8</f>
        <v>0</v>
      </c>
      <c r="J8" s="42" t="b">
        <v>0</v>
      </c>
    </row>
    <row r="9" spans="1:12" customFormat="1" ht="17.45" customHeight="1">
      <c r="A9" s="88"/>
      <c r="B9" s="45" t="s">
        <v>433</v>
      </c>
      <c r="C9" s="676" t="str">
        <f t="shared" si="0"/>
        <v>Bewegen zwischen Arbeitsblättern</v>
      </c>
      <c r="D9" s="676"/>
      <c r="E9" s="676"/>
      <c r="F9" s="676"/>
      <c r="G9" s="40"/>
      <c r="H9" s="86">
        <f>1*J9</f>
        <v>0</v>
      </c>
      <c r="I9" s="41">
        <f t="shared" ref="I9:I17" si="1">H9</f>
        <v>0</v>
      </c>
      <c r="J9" s="42" t="b">
        <v>0</v>
      </c>
    </row>
    <row r="10" spans="1:12" customFormat="1" ht="17.45" customHeight="1">
      <c r="A10" s="88"/>
      <c r="B10" s="45" t="s">
        <v>434</v>
      </c>
      <c r="C10" s="676" t="str">
        <f t="shared" si="0"/>
        <v>Bewegen innerhalb eines Tabellenbereichs</v>
      </c>
      <c r="D10" s="676"/>
      <c r="E10" s="676"/>
      <c r="F10" s="676"/>
      <c r="G10" s="40"/>
      <c r="H10" s="86">
        <f>1*J10</f>
        <v>0</v>
      </c>
      <c r="I10" s="41">
        <f t="shared" si="1"/>
        <v>0</v>
      </c>
      <c r="J10" s="42" t="b">
        <v>0</v>
      </c>
    </row>
    <row r="11" spans="1:12" customFormat="1" ht="17.45" customHeight="1">
      <c r="A11" s="88"/>
      <c r="B11" s="45" t="s">
        <v>435</v>
      </c>
      <c r="C11" s="676" t="str">
        <f t="shared" si="0"/>
        <v>Sprung zu einer beliebigen Zelle</v>
      </c>
      <c r="D11" s="676"/>
      <c r="E11" s="676"/>
      <c r="F11" s="676"/>
      <c r="G11" s="40"/>
      <c r="H11" s="86">
        <f>1*J11</f>
        <v>0</v>
      </c>
      <c r="I11" s="41">
        <f t="shared" si="1"/>
        <v>0</v>
      </c>
      <c r="J11" s="42" t="b">
        <v>0</v>
      </c>
    </row>
    <row r="12" spans="1:12" customFormat="1" ht="17.45" customHeight="1">
      <c r="A12" s="88"/>
      <c r="B12" s="45" t="s">
        <v>436</v>
      </c>
      <c r="C12" s="676" t="str">
        <f t="shared" si="0"/>
        <v>Zellbereiche markieren</v>
      </c>
      <c r="D12" s="676"/>
      <c r="E12" s="676"/>
      <c r="F12" s="676"/>
      <c r="G12" s="40"/>
      <c r="H12" s="86">
        <f t="shared" ref="H12:H17" si="2">1*J12</f>
        <v>0</v>
      </c>
      <c r="I12" s="41">
        <f t="shared" si="1"/>
        <v>0</v>
      </c>
      <c r="J12" s="42" t="b">
        <v>0</v>
      </c>
    </row>
    <row r="13" spans="1:12" customFormat="1" ht="17.45" customHeight="1">
      <c r="A13" s="88"/>
      <c r="B13" s="45" t="s">
        <v>437</v>
      </c>
      <c r="C13" s="676" t="str">
        <f t="shared" si="0"/>
        <v>Ganze Zeilen oder Spalten markieren</v>
      </c>
      <c r="D13" s="676"/>
      <c r="E13" s="676"/>
      <c r="F13" s="676"/>
      <c r="G13" s="40"/>
      <c r="H13" s="86">
        <f t="shared" si="2"/>
        <v>0</v>
      </c>
      <c r="I13" s="41">
        <f t="shared" si="1"/>
        <v>0</v>
      </c>
      <c r="J13" s="42" t="b">
        <v>0</v>
      </c>
    </row>
    <row r="14" spans="1:12" customFormat="1" ht="17.45" customHeight="1">
      <c r="A14" s="88"/>
      <c r="B14" s="45" t="s">
        <v>438</v>
      </c>
      <c r="C14" s="676" t="str">
        <f t="shared" si="0"/>
        <v>Ganzes Arbeitsblatt markieren</v>
      </c>
      <c r="D14" s="676"/>
      <c r="E14" s="676"/>
      <c r="F14" s="676"/>
      <c r="G14" s="40"/>
      <c r="H14" s="86">
        <f t="shared" si="2"/>
        <v>0</v>
      </c>
      <c r="I14" s="41">
        <f t="shared" si="1"/>
        <v>0</v>
      </c>
      <c r="J14" s="42" t="b">
        <v>0</v>
      </c>
    </row>
    <row r="15" spans="1:12" customFormat="1" ht="17.45" customHeight="1">
      <c r="A15" s="88"/>
      <c r="B15" s="45" t="s">
        <v>439</v>
      </c>
      <c r="C15" s="676" t="str">
        <f t="shared" si="0"/>
        <v>Nicht-zusammenhängende Bereiche markieren</v>
      </c>
      <c r="D15" s="676"/>
      <c r="E15" s="676"/>
      <c r="F15" s="676"/>
      <c r="G15" s="40"/>
      <c r="H15" s="86">
        <f t="shared" si="2"/>
        <v>0</v>
      </c>
      <c r="I15" s="41">
        <f t="shared" si="1"/>
        <v>0</v>
      </c>
      <c r="J15" s="42" t="b">
        <v>0</v>
      </c>
    </row>
    <row r="16" spans="1:12" customFormat="1" ht="17.45" customHeight="1">
      <c r="A16" s="88"/>
      <c r="B16" s="45" t="s">
        <v>440</v>
      </c>
      <c r="C16" s="676" t="str">
        <f t="shared" si="0"/>
        <v>Mehrere Arbeitsblätter markieren</v>
      </c>
      <c r="D16" s="676"/>
      <c r="E16" s="676"/>
      <c r="F16" s="676"/>
      <c r="G16" s="40"/>
      <c r="H16" s="86">
        <f t="shared" si="2"/>
        <v>0</v>
      </c>
      <c r="I16" s="41">
        <f t="shared" si="1"/>
        <v>0</v>
      </c>
      <c r="J16" s="42" t="b">
        <v>0</v>
      </c>
    </row>
    <row r="17" spans="1:10" customFormat="1" ht="17.45" customHeight="1">
      <c r="A17" s="88"/>
      <c r="B17" s="45" t="s">
        <v>441</v>
      </c>
      <c r="C17" s="676" t="str">
        <f t="shared" si="0"/>
        <v>Spezialauswahl</v>
      </c>
      <c r="D17" s="676"/>
      <c r="E17" s="676"/>
      <c r="F17" s="676"/>
      <c r="G17" s="40"/>
      <c r="H17" s="86">
        <f t="shared" si="2"/>
        <v>0</v>
      </c>
      <c r="I17" s="41">
        <f t="shared" si="1"/>
        <v>0</v>
      </c>
      <c r="J17" s="42" t="b">
        <v>0</v>
      </c>
    </row>
    <row r="18" spans="1:10" customFormat="1" ht="17.45" hidden="1" customHeight="1">
      <c r="A18" s="88"/>
      <c r="B18" s="45"/>
      <c r="F18" s="40"/>
      <c r="G18" s="40"/>
      <c r="H18" s="5"/>
      <c r="I18" s="41"/>
      <c r="J18" s="42"/>
    </row>
    <row r="19" spans="1:10" customFormat="1" ht="17.45" hidden="1" customHeight="1">
      <c r="A19" s="88"/>
      <c r="B19" s="45"/>
      <c r="F19" s="40"/>
      <c r="G19" s="40"/>
      <c r="H19" s="5"/>
      <c r="I19" s="41"/>
      <c r="J19" s="42"/>
    </row>
    <row r="20" spans="1:10" customFormat="1" ht="17.45" hidden="1" customHeight="1">
      <c r="A20" s="88"/>
      <c r="B20" s="45"/>
      <c r="F20" s="40"/>
      <c r="G20" s="40"/>
      <c r="H20" s="5"/>
      <c r="I20" s="41"/>
      <c r="J20" s="42"/>
    </row>
    <row r="21" spans="1:10" customFormat="1" ht="17.45" hidden="1" customHeight="1">
      <c r="A21" s="88"/>
      <c r="B21" s="45"/>
      <c r="F21" s="40"/>
      <c r="G21" s="40"/>
      <c r="H21" s="5"/>
      <c r="I21" s="41"/>
      <c r="J21" s="42"/>
    </row>
    <row r="22" spans="1:10" customFormat="1" ht="17.45" hidden="1" customHeight="1">
      <c r="A22" s="88"/>
      <c r="B22" s="45"/>
      <c r="F22" s="40"/>
      <c r="G22" s="40"/>
      <c r="H22" s="5"/>
      <c r="I22" s="41"/>
      <c r="J22" s="42"/>
    </row>
    <row r="23" spans="1:10" customFormat="1" ht="17.45" hidden="1" customHeight="1">
      <c r="A23" s="88"/>
      <c r="B23" s="45"/>
      <c r="F23" s="40"/>
      <c r="G23" s="40"/>
      <c r="H23" s="5"/>
      <c r="I23" s="41"/>
      <c r="J23" s="42"/>
    </row>
    <row r="24" spans="1:10" customFormat="1" ht="17.45" hidden="1" customHeight="1">
      <c r="A24" s="88"/>
      <c r="B24" s="45"/>
      <c r="F24" s="40"/>
      <c r="G24" s="40"/>
      <c r="H24" s="5"/>
      <c r="I24" s="41"/>
      <c r="J24" s="42"/>
    </row>
    <row r="25" spans="1:10" customFormat="1" ht="17.45" hidden="1" customHeight="1">
      <c r="A25" s="88"/>
      <c r="B25" s="45"/>
      <c r="F25" s="40"/>
      <c r="G25" s="40"/>
      <c r="H25" s="5"/>
      <c r="I25" s="41"/>
      <c r="J25" s="42"/>
    </row>
    <row r="26" spans="1:10" customFormat="1" ht="17.45" hidden="1" customHeight="1">
      <c r="A26" s="88"/>
      <c r="B26" s="45"/>
      <c r="F26" s="40"/>
      <c r="G26" s="40"/>
      <c r="H26" s="5"/>
      <c r="I26" s="41"/>
      <c r="J26" s="42"/>
    </row>
    <row r="27" spans="1:10" customFormat="1" ht="17.45" hidden="1" customHeight="1">
      <c r="A27" s="88"/>
      <c r="B27" s="45"/>
      <c r="F27" s="40"/>
      <c r="G27" s="40"/>
      <c r="H27" s="5"/>
      <c r="I27" s="41"/>
      <c r="J27" s="43"/>
    </row>
    <row r="28" spans="1:10" customFormat="1" ht="17.45" hidden="1" customHeight="1">
      <c r="A28" s="88"/>
    </row>
    <row r="29" spans="1:10" customFormat="1" ht="17.45" hidden="1" customHeight="1" thickBot="1">
      <c r="A29" s="88"/>
      <c r="B29" s="6"/>
      <c r="C29" s="6"/>
      <c r="D29" s="6"/>
      <c r="E29" s="6"/>
      <c r="F29" s="6"/>
      <c r="G29" s="6"/>
      <c r="H29" s="6"/>
      <c r="I29" s="6"/>
      <c r="J29" s="6"/>
    </row>
    <row r="30" spans="1:10" customFormat="1" ht="17.45" hidden="1" customHeight="1">
      <c r="A30" s="88"/>
      <c r="C30" s="5">
        <f>COUNTA(C8:C29)</f>
        <v>10</v>
      </c>
      <c r="H30" s="5">
        <f>SUM(H8:H29)</f>
        <v>0</v>
      </c>
    </row>
    <row r="31" spans="1:10" customFormat="1" ht="17.45" customHeight="1">
      <c r="A31" s="88"/>
      <c r="C31" s="5"/>
      <c r="H31" s="5"/>
    </row>
    <row r="32" spans="1:10" customFormat="1" ht="17.45" customHeight="1">
      <c r="A32" s="88"/>
      <c r="C32" s="5"/>
      <c r="H32" s="5"/>
    </row>
    <row r="33" spans="1:12" customFormat="1" ht="17.45" customHeight="1">
      <c r="A33" s="88"/>
    </row>
    <row r="34" spans="1:12" customFormat="1" ht="25.5" customHeight="1">
      <c r="A34" s="96" t="str">
        <f>B8</f>
        <v>3.1</v>
      </c>
      <c r="B34" s="675" t="s">
        <v>442</v>
      </c>
      <c r="C34" s="675"/>
      <c r="D34" s="675"/>
      <c r="E34" s="675"/>
      <c r="F34" s="675"/>
      <c r="G34" s="675"/>
      <c r="H34" s="675"/>
      <c r="I34" s="675"/>
      <c r="J34" s="675"/>
      <c r="K34" s="35">
        <f>H8</f>
        <v>0</v>
      </c>
      <c r="L34" s="7" t="s">
        <v>62</v>
      </c>
    </row>
    <row r="35" spans="1:12" customFormat="1" ht="17.45" customHeight="1">
      <c r="A35" s="88"/>
    </row>
    <row r="36" spans="1:12" customFormat="1" ht="17.45" customHeight="1">
      <c r="A36" s="88"/>
      <c r="B36" s="653" t="s">
        <v>443</v>
      </c>
      <c r="C36" s="653"/>
      <c r="D36" s="653"/>
      <c r="E36" s="653"/>
      <c r="F36" s="653"/>
      <c r="G36" s="653"/>
      <c r="H36" s="653"/>
      <c r="I36" s="653"/>
      <c r="J36" s="653"/>
      <c r="K36" s="653"/>
    </row>
    <row r="37" spans="1:12" customFormat="1" ht="17.45" customHeight="1">
      <c r="A37" s="88"/>
      <c r="B37" s="653"/>
      <c r="C37" s="653"/>
      <c r="D37" s="653"/>
      <c r="E37" s="653"/>
      <c r="F37" s="653"/>
      <c r="G37" s="653"/>
      <c r="H37" s="653"/>
      <c r="I37" s="653"/>
      <c r="J37" s="653"/>
      <c r="K37" s="653"/>
    </row>
    <row r="38" spans="1:12" customFormat="1" ht="17.45" customHeight="1">
      <c r="A38" s="88"/>
      <c r="B38" s="653"/>
      <c r="C38" s="653"/>
      <c r="D38" s="653"/>
      <c r="E38" s="653"/>
      <c r="F38" s="653"/>
      <c r="G38" s="653"/>
      <c r="H38" s="653"/>
      <c r="I38" s="653"/>
      <c r="J38" s="653"/>
      <c r="K38" s="653"/>
    </row>
    <row r="39" spans="1:12" customFormat="1" ht="17.45" customHeight="1">
      <c r="A39" s="88"/>
      <c r="B39" s="653"/>
      <c r="C39" s="653"/>
      <c r="D39" s="653"/>
      <c r="E39" s="653"/>
      <c r="F39" s="653"/>
      <c r="G39" s="653"/>
      <c r="H39" s="653"/>
      <c r="I39" s="653"/>
      <c r="J39" s="653"/>
      <c r="K39" s="653"/>
    </row>
    <row r="40" spans="1:12" customFormat="1" ht="17.45" customHeight="1">
      <c r="A40" s="88"/>
      <c r="B40" s="14"/>
      <c r="C40" s="14"/>
      <c r="D40" s="14"/>
      <c r="E40" s="14"/>
      <c r="F40" s="14"/>
      <c r="G40" s="14"/>
      <c r="H40" s="14"/>
      <c r="I40" s="14"/>
      <c r="J40" s="14"/>
      <c r="K40" s="14"/>
    </row>
    <row r="41" spans="1:12" customFormat="1" ht="17.45" customHeight="1">
      <c r="A41" s="88"/>
      <c r="B41" s="14"/>
      <c r="C41" s="14"/>
      <c r="D41" s="14"/>
      <c r="E41" s="14"/>
      <c r="F41" s="14"/>
      <c r="G41" s="14"/>
      <c r="H41" s="14"/>
      <c r="I41" s="14"/>
      <c r="J41" s="14"/>
      <c r="K41" s="14"/>
    </row>
    <row r="42" spans="1:12" customFormat="1" ht="17.45" customHeight="1">
      <c r="A42" s="88"/>
      <c r="B42" s="14"/>
      <c r="C42" s="14"/>
      <c r="D42" s="14"/>
      <c r="E42" s="14"/>
      <c r="F42" s="14"/>
      <c r="G42" s="14"/>
      <c r="H42" s="14"/>
      <c r="I42" s="14"/>
      <c r="J42" s="14"/>
      <c r="K42" s="14"/>
    </row>
    <row r="43" spans="1:12" customFormat="1" ht="17.45" customHeight="1">
      <c r="A43" s="88"/>
      <c r="B43" s="14"/>
      <c r="C43" s="14"/>
      <c r="D43" s="14"/>
      <c r="E43" s="14"/>
      <c r="F43" s="14"/>
      <c r="G43" s="14"/>
      <c r="H43" s="14"/>
      <c r="I43" s="14"/>
      <c r="J43" s="14"/>
      <c r="K43" s="14"/>
    </row>
    <row r="44" spans="1:12" customFormat="1" ht="17.45" customHeight="1">
      <c r="A44" s="88"/>
      <c r="B44" s="14"/>
      <c r="C44" s="14"/>
      <c r="D44" s="14"/>
      <c r="E44" s="14"/>
      <c r="F44" s="14"/>
      <c r="G44" s="14"/>
      <c r="H44" s="14"/>
      <c r="I44" s="14"/>
      <c r="J44" s="14"/>
      <c r="K44" s="14"/>
    </row>
    <row r="45" spans="1:12" customFormat="1" ht="17.45" customHeight="1">
      <c r="A45" s="88"/>
      <c r="B45" s="14"/>
      <c r="C45" s="14"/>
      <c r="D45" s="14"/>
      <c r="E45" s="14"/>
      <c r="F45" s="14"/>
      <c r="G45" s="14"/>
      <c r="H45" s="14"/>
      <c r="I45" s="14"/>
      <c r="J45" s="14"/>
      <c r="K45" s="14"/>
    </row>
    <row r="46" spans="1:12" customFormat="1" ht="17.45" customHeight="1">
      <c r="A46" s="88"/>
      <c r="B46" s="14"/>
      <c r="C46" s="14"/>
      <c r="D46" s="14"/>
      <c r="E46" s="14"/>
      <c r="F46" s="14"/>
      <c r="G46" s="14"/>
      <c r="H46" s="14"/>
      <c r="I46" s="14"/>
      <c r="J46" s="14"/>
      <c r="K46" s="14"/>
    </row>
    <row r="47" spans="1:12" customFormat="1" ht="17.45" customHeight="1">
      <c r="A47" s="88"/>
      <c r="B47" s="14"/>
      <c r="C47" s="14"/>
      <c r="D47" s="14"/>
      <c r="E47" s="14"/>
      <c r="F47" s="14"/>
      <c r="G47" s="14"/>
      <c r="H47" s="14"/>
      <c r="I47" s="14"/>
      <c r="J47" s="14"/>
      <c r="K47" s="14"/>
    </row>
    <row r="48" spans="1:12" customFormat="1" ht="17.45" customHeight="1">
      <c r="A48" s="88"/>
      <c r="B48" s="14"/>
      <c r="C48" s="14"/>
      <c r="D48" s="14"/>
      <c r="E48" s="14"/>
      <c r="F48" s="14"/>
      <c r="G48" s="14"/>
      <c r="H48" s="14"/>
      <c r="I48" s="14"/>
      <c r="J48" s="14"/>
      <c r="K48" s="14"/>
    </row>
    <row r="49" spans="1:11" customFormat="1" ht="17.45" customHeight="1">
      <c r="A49" s="88"/>
      <c r="B49" s="14"/>
      <c r="C49" s="14"/>
      <c r="D49" s="14"/>
      <c r="E49" s="14"/>
      <c r="F49" s="14"/>
      <c r="G49" s="14"/>
      <c r="H49" s="14"/>
      <c r="I49" s="14"/>
      <c r="J49" s="14"/>
      <c r="K49" s="14"/>
    </row>
    <row r="50" spans="1:11" customFormat="1" ht="17.45" customHeight="1">
      <c r="A50" s="88"/>
      <c r="B50" s="653" t="s">
        <v>444</v>
      </c>
      <c r="C50" s="653"/>
      <c r="D50" s="653"/>
      <c r="E50" s="653"/>
      <c r="F50" s="653"/>
      <c r="G50" s="653"/>
      <c r="H50" s="653"/>
      <c r="I50" s="653"/>
      <c r="J50" s="653"/>
      <c r="K50" s="653"/>
    </row>
    <row r="51" spans="1:11" customFormat="1" ht="17.45" customHeight="1">
      <c r="A51" s="88"/>
      <c r="B51" s="653"/>
      <c r="C51" s="653"/>
      <c r="D51" s="653"/>
      <c r="E51" s="653"/>
      <c r="F51" s="653"/>
      <c r="G51" s="653"/>
      <c r="H51" s="653"/>
      <c r="I51" s="653"/>
      <c r="J51" s="653"/>
      <c r="K51" s="653"/>
    </row>
    <row r="52" spans="1:11" customFormat="1" ht="17.45" customHeight="1">
      <c r="A52" s="88"/>
      <c r="B52" s="14"/>
      <c r="C52" s="14"/>
      <c r="D52" s="14"/>
      <c r="E52" s="14"/>
      <c r="F52" s="14"/>
      <c r="G52" s="14"/>
      <c r="H52" s="14"/>
      <c r="I52" s="14"/>
      <c r="J52" s="14"/>
      <c r="K52" s="14"/>
    </row>
    <row r="53" spans="1:11" customFormat="1" ht="17.45" customHeight="1">
      <c r="A53" s="88"/>
      <c r="B53" s="14"/>
      <c r="C53" s="14"/>
      <c r="D53" s="14"/>
      <c r="E53" s="14"/>
      <c r="F53" s="14"/>
      <c r="G53" s="14"/>
      <c r="H53" s="14"/>
      <c r="I53" s="14"/>
      <c r="J53" s="14"/>
      <c r="K53" s="14"/>
    </row>
    <row r="54" spans="1:11" customFormat="1" ht="17.45" customHeight="1">
      <c r="A54" s="88"/>
      <c r="B54" s="14"/>
      <c r="C54" s="14"/>
      <c r="D54" s="14"/>
      <c r="E54" s="14"/>
      <c r="F54" s="14"/>
      <c r="G54" s="14"/>
      <c r="H54" s="14"/>
      <c r="I54" s="14"/>
      <c r="J54" s="14"/>
      <c r="K54" s="14"/>
    </row>
    <row r="55" spans="1:11" customFormat="1" ht="17.45" customHeight="1">
      <c r="A55" s="88"/>
      <c r="B55" s="14"/>
      <c r="C55" s="14"/>
      <c r="D55" s="14"/>
      <c r="E55" s="14"/>
      <c r="F55" s="14"/>
      <c r="G55" s="14"/>
      <c r="H55" s="14"/>
      <c r="I55" s="14"/>
      <c r="J55" s="14"/>
      <c r="K55" s="14"/>
    </row>
    <row r="56" spans="1:11" customFormat="1" ht="17.45" customHeight="1">
      <c r="A56" s="88"/>
      <c r="B56" s="14"/>
      <c r="C56" s="14"/>
      <c r="D56" s="14"/>
      <c r="E56" s="14"/>
      <c r="F56" s="14"/>
      <c r="G56" s="14"/>
      <c r="H56" s="14"/>
      <c r="I56" s="14"/>
      <c r="J56" s="14"/>
      <c r="K56" s="14"/>
    </row>
    <row r="57" spans="1:11" customFormat="1" ht="17.45" customHeight="1">
      <c r="A57" s="88"/>
      <c r="B57" s="14"/>
      <c r="C57" s="14"/>
      <c r="D57" s="14"/>
      <c r="E57" s="14"/>
      <c r="F57" s="14"/>
      <c r="G57" s="14"/>
      <c r="H57" s="14"/>
      <c r="I57" s="14"/>
      <c r="J57" s="14"/>
      <c r="K57" s="14"/>
    </row>
    <row r="58" spans="1:11" customFormat="1" ht="17.45" customHeight="1">
      <c r="A58" s="88"/>
      <c r="B58" s="14"/>
      <c r="C58" s="14"/>
      <c r="D58" s="14"/>
      <c r="E58" s="14"/>
      <c r="F58" s="14"/>
      <c r="G58" s="14"/>
      <c r="H58" s="14"/>
      <c r="I58" s="14"/>
      <c r="J58" s="14"/>
      <c r="K58" s="14"/>
    </row>
    <row r="59" spans="1:11" customFormat="1" ht="17.45" customHeight="1">
      <c r="A59" s="88"/>
      <c r="B59" s="14"/>
      <c r="C59" s="14"/>
      <c r="D59" s="14"/>
      <c r="E59" s="14"/>
      <c r="F59" s="14"/>
      <c r="G59" s="14"/>
      <c r="H59" s="14"/>
      <c r="I59" s="14"/>
      <c r="J59" s="14"/>
      <c r="K59" s="14"/>
    </row>
    <row r="60" spans="1:11" customFormat="1" ht="17.45" customHeight="1">
      <c r="A60" s="88"/>
      <c r="B60" s="14"/>
      <c r="C60" s="14"/>
      <c r="D60" s="14"/>
      <c r="E60" s="14"/>
      <c r="F60" s="14"/>
      <c r="G60" s="14"/>
      <c r="H60" s="14"/>
      <c r="I60" s="14"/>
      <c r="J60" s="14"/>
      <c r="K60" s="14"/>
    </row>
    <row r="61" spans="1:11" customFormat="1" ht="17.45" customHeight="1">
      <c r="A61" s="88"/>
      <c r="B61" s="14"/>
      <c r="C61" s="14"/>
      <c r="D61" s="14"/>
      <c r="E61" s="14"/>
      <c r="F61" s="14"/>
      <c r="G61" s="14"/>
      <c r="H61" s="14"/>
      <c r="I61" s="14"/>
      <c r="J61" s="14"/>
      <c r="K61" s="14"/>
    </row>
    <row r="62" spans="1:11" customFormat="1" ht="17.45" customHeight="1">
      <c r="A62" s="88"/>
      <c r="B62" s="14"/>
      <c r="C62" s="14"/>
      <c r="D62" s="14"/>
      <c r="E62" s="14"/>
      <c r="F62" s="14"/>
      <c r="G62" s="14"/>
      <c r="H62" s="14"/>
      <c r="I62" s="14"/>
      <c r="J62" s="14"/>
      <c r="K62" s="14"/>
    </row>
    <row r="63" spans="1:11" customFormat="1" ht="17.45" customHeight="1">
      <c r="A63" s="88"/>
      <c r="C63" s="47"/>
      <c r="D63" s="47"/>
      <c r="E63" s="47"/>
      <c r="F63" s="47"/>
      <c r="G63" s="47"/>
      <c r="H63" s="47"/>
      <c r="I63" s="47"/>
      <c r="J63" s="47"/>
      <c r="K63" s="47"/>
    </row>
    <row r="64" spans="1:11" customFormat="1" ht="17.45" customHeight="1">
      <c r="A64" s="88"/>
      <c r="B64" s="59" t="s">
        <v>445</v>
      </c>
      <c r="C64" s="58"/>
      <c r="D64" s="58"/>
      <c r="E64" s="58"/>
      <c r="F64" s="58"/>
      <c r="G64" s="58"/>
      <c r="H64" s="58"/>
      <c r="I64" s="58"/>
      <c r="J64" s="58"/>
      <c r="K64" s="58"/>
    </row>
    <row r="65" spans="1:12" customFormat="1" ht="17.45" customHeight="1">
      <c r="A65" s="88"/>
      <c r="B65" s="61"/>
      <c r="C65" s="60"/>
      <c r="D65" s="60"/>
      <c r="E65" s="60"/>
      <c r="F65" s="60"/>
      <c r="G65" s="60"/>
      <c r="H65" s="60"/>
      <c r="I65" s="60"/>
      <c r="J65" s="60"/>
      <c r="K65" s="62"/>
    </row>
    <row r="66" spans="1:12" customFormat="1" ht="17.45" customHeight="1">
      <c r="A66" s="88"/>
      <c r="B66" s="68" t="s">
        <v>446</v>
      </c>
      <c r="C66" s="64"/>
      <c r="D66" s="64"/>
      <c r="E66" s="64"/>
      <c r="F66" s="64"/>
      <c r="G66" s="64"/>
      <c r="H66" s="64"/>
      <c r="I66" s="64"/>
      <c r="J66" s="64"/>
      <c r="K66" s="165"/>
    </row>
    <row r="67" spans="1:12" customFormat="1" ht="17.45" customHeight="1">
      <c r="A67" s="88"/>
      <c r="B67" s="163"/>
      <c r="C67" s="64"/>
      <c r="D67" s="64"/>
      <c r="E67" s="64"/>
      <c r="F67" s="64"/>
      <c r="G67" s="64"/>
      <c r="H67" s="64"/>
      <c r="I67" s="64"/>
      <c r="J67" s="64"/>
      <c r="K67" s="165"/>
    </row>
    <row r="68" spans="1:12" customFormat="1" ht="17.45" customHeight="1">
      <c r="A68" s="88"/>
      <c r="B68" s="63" t="s">
        <v>447</v>
      </c>
      <c r="C68" s="64"/>
      <c r="D68" s="65"/>
      <c r="E68" s="65" t="s">
        <v>448</v>
      </c>
      <c r="F68" s="66"/>
      <c r="G68" s="66"/>
      <c r="H68" s="66"/>
      <c r="I68" s="66" t="s">
        <v>449</v>
      </c>
      <c r="J68" s="66"/>
      <c r="K68" s="67"/>
    </row>
    <row r="69" spans="1:12" customFormat="1" ht="17.45" customHeight="1">
      <c r="A69" s="88"/>
      <c r="B69" s="68"/>
      <c r="C69" s="69"/>
      <c r="D69" s="69"/>
      <c r="E69" s="69"/>
      <c r="F69" s="69"/>
      <c r="G69" s="69"/>
      <c r="H69" s="69"/>
      <c r="I69" s="69"/>
      <c r="J69" s="69"/>
      <c r="K69" s="70"/>
    </row>
    <row r="70" spans="1:12" customFormat="1" ht="17.45" customHeight="1">
      <c r="A70" s="88"/>
      <c r="B70" s="68" t="s">
        <v>450</v>
      </c>
      <c r="C70" s="69"/>
      <c r="D70" s="69"/>
      <c r="E70" s="69"/>
      <c r="F70" s="69"/>
      <c r="G70" s="69"/>
      <c r="H70" s="69"/>
      <c r="I70" s="69"/>
      <c r="J70" s="69"/>
      <c r="K70" s="70"/>
    </row>
    <row r="71" spans="1:12" customFormat="1" ht="17.45" customHeight="1">
      <c r="A71" s="88"/>
      <c r="B71" s="68"/>
      <c r="C71" s="69"/>
      <c r="D71" s="69"/>
      <c r="E71" s="69"/>
      <c r="F71" s="69"/>
      <c r="G71" s="69"/>
      <c r="H71" s="69"/>
      <c r="I71" s="69"/>
      <c r="J71" s="69"/>
      <c r="K71" s="70"/>
    </row>
    <row r="72" spans="1:12" customFormat="1" ht="17.45" customHeight="1">
      <c r="A72" s="88"/>
      <c r="B72" s="63" t="s">
        <v>447</v>
      </c>
      <c r="C72" s="69"/>
      <c r="D72" s="69"/>
      <c r="E72" s="65" t="s">
        <v>448</v>
      </c>
      <c r="F72" s="69"/>
      <c r="G72" s="69"/>
      <c r="H72" s="69"/>
      <c r="I72" s="66" t="s">
        <v>449</v>
      </c>
      <c r="J72" s="69"/>
      <c r="K72" s="70"/>
    </row>
    <row r="73" spans="1:12" customFormat="1" ht="17.45" customHeight="1">
      <c r="A73" s="88"/>
      <c r="B73" s="63"/>
      <c r="C73" s="69"/>
      <c r="D73" s="69"/>
      <c r="E73" s="65"/>
      <c r="F73" s="69"/>
      <c r="G73" s="69"/>
      <c r="H73" s="69"/>
      <c r="I73" s="69"/>
      <c r="J73" s="69"/>
      <c r="K73" s="70"/>
    </row>
    <row r="74" spans="1:12" customFormat="1" ht="17.45" customHeight="1">
      <c r="A74" s="88"/>
      <c r="B74" s="71"/>
      <c r="C74" s="72"/>
      <c r="D74" s="72"/>
      <c r="E74" s="73"/>
      <c r="F74" s="72"/>
      <c r="G74" s="72"/>
      <c r="H74" s="72"/>
      <c r="I74" s="72"/>
      <c r="J74" s="72"/>
      <c r="K74" s="74"/>
    </row>
    <row r="75" spans="1:12" customFormat="1" ht="17.45" customHeight="1">
      <c r="A75" s="88"/>
    </row>
    <row r="76" spans="1:12" customFormat="1" ht="17.45" customHeight="1">
      <c r="A76" s="88"/>
    </row>
    <row r="77" spans="1:12" customFormat="1" ht="19.149999999999999" customHeight="1">
      <c r="A77" s="88"/>
      <c r="B77" s="170" t="str">
        <f>"Thema "&amp;B8</f>
        <v>Thema 3.1</v>
      </c>
      <c r="C77" s="10"/>
      <c r="D77" s="10"/>
      <c r="E77" s="10"/>
      <c r="F77" s="10"/>
      <c r="G77" s="10"/>
      <c r="H77" s="10"/>
      <c r="I77" s="10"/>
    </row>
    <row r="78" spans="1:12" customFormat="1" ht="17.45" customHeight="1">
      <c r="A78" s="88"/>
    </row>
    <row r="79" spans="1:12" customFormat="1" ht="17.45" customHeight="1">
      <c r="A79" s="88"/>
    </row>
    <row r="80" spans="1:12" customFormat="1" ht="25.5" customHeight="1">
      <c r="A80" s="89" t="str">
        <f>B9</f>
        <v>3.2</v>
      </c>
      <c r="B80" s="675" t="s">
        <v>451</v>
      </c>
      <c r="C80" s="675"/>
      <c r="D80" s="675"/>
      <c r="E80" s="675"/>
      <c r="F80" s="675"/>
      <c r="G80" s="675"/>
      <c r="H80" s="675"/>
      <c r="I80" s="675"/>
      <c r="J80" s="675"/>
      <c r="K80" s="35">
        <f>H9</f>
        <v>0</v>
      </c>
      <c r="L80" s="7" t="s">
        <v>62</v>
      </c>
    </row>
    <row r="81" spans="1:11" customFormat="1" ht="17.45" customHeight="1">
      <c r="A81" s="88"/>
    </row>
    <row r="82" spans="1:11" customFormat="1" ht="17.45" customHeight="1">
      <c r="A82" s="88"/>
      <c r="B82" s="653" t="s">
        <v>452</v>
      </c>
      <c r="C82" s="653"/>
      <c r="D82" s="653"/>
      <c r="E82" s="653"/>
      <c r="F82" s="653"/>
      <c r="G82" s="653"/>
      <c r="H82" s="653"/>
      <c r="I82" s="653"/>
      <c r="J82" s="653"/>
      <c r="K82" s="653"/>
    </row>
    <row r="83" spans="1:11" customFormat="1" ht="17.45" customHeight="1">
      <c r="A83" s="88"/>
      <c r="B83" s="653"/>
      <c r="C83" s="653"/>
      <c r="D83" s="653"/>
      <c r="E83" s="653"/>
      <c r="F83" s="653"/>
      <c r="G83" s="653"/>
      <c r="H83" s="653"/>
      <c r="I83" s="653"/>
      <c r="J83" s="653"/>
      <c r="K83" s="653"/>
    </row>
    <row r="84" spans="1:11" customFormat="1" ht="17.45" customHeight="1">
      <c r="A84" s="88"/>
      <c r="B84" s="653"/>
      <c r="C84" s="653"/>
      <c r="D84" s="653"/>
      <c r="E84" s="653"/>
      <c r="F84" s="653"/>
      <c r="G84" s="653"/>
      <c r="H84" s="653"/>
      <c r="I84" s="653"/>
      <c r="J84" s="653"/>
      <c r="K84" s="653"/>
    </row>
    <row r="85" spans="1:11" customFormat="1" ht="17.45" customHeight="1">
      <c r="A85" s="88"/>
      <c r="B85" s="653"/>
      <c r="C85" s="653"/>
      <c r="D85" s="653"/>
      <c r="E85" s="653"/>
      <c r="F85" s="653"/>
      <c r="G85" s="653"/>
      <c r="H85" s="653"/>
      <c r="I85" s="653"/>
      <c r="J85" s="653"/>
      <c r="K85" s="653"/>
    </row>
    <row r="86" spans="1:11" customFormat="1" ht="17.45" customHeight="1">
      <c r="A86" s="88"/>
      <c r="B86" s="653"/>
      <c r="C86" s="653"/>
      <c r="D86" s="653"/>
      <c r="E86" s="653"/>
      <c r="F86" s="653"/>
      <c r="G86" s="653"/>
      <c r="H86" s="653"/>
      <c r="I86" s="653"/>
      <c r="J86" s="653"/>
      <c r="K86" s="653"/>
    </row>
    <row r="87" spans="1:11" customFormat="1" ht="17.45" customHeight="1">
      <c r="A87" s="88"/>
      <c r="B87" s="14"/>
      <c r="C87" s="14"/>
      <c r="D87" s="14"/>
      <c r="E87" s="14"/>
      <c r="F87" s="14"/>
      <c r="G87" s="14"/>
      <c r="H87" s="14"/>
      <c r="I87" s="14"/>
      <c r="J87" s="14"/>
      <c r="K87" s="14"/>
    </row>
    <row r="88" spans="1:11" customFormat="1" ht="17.45" customHeight="1">
      <c r="A88" s="88"/>
      <c r="B88" s="14"/>
      <c r="C88" s="14"/>
      <c r="D88" s="14"/>
      <c r="E88" s="14"/>
      <c r="F88" s="14"/>
      <c r="G88" s="14"/>
      <c r="H88" s="14"/>
      <c r="I88" s="14"/>
      <c r="J88" s="14"/>
      <c r="K88" s="14"/>
    </row>
    <row r="89" spans="1:11" customFormat="1" ht="17.45" customHeight="1">
      <c r="A89" s="88"/>
      <c r="B89" s="14"/>
      <c r="C89" s="14"/>
      <c r="D89" s="14"/>
      <c r="E89" s="14"/>
      <c r="F89" s="14"/>
      <c r="G89" s="14"/>
      <c r="H89" s="14"/>
      <c r="I89" s="14"/>
      <c r="J89" s="14"/>
      <c r="K89" s="14"/>
    </row>
    <row r="90" spans="1:11" customFormat="1" ht="17.45" customHeight="1">
      <c r="A90" s="88"/>
      <c r="B90" s="14"/>
      <c r="C90" s="14"/>
      <c r="D90" s="14"/>
      <c r="E90" s="14"/>
      <c r="F90" s="14"/>
      <c r="G90" s="14"/>
      <c r="H90" s="14"/>
      <c r="I90" s="14"/>
      <c r="J90" s="14"/>
      <c r="K90" s="14"/>
    </row>
    <row r="91" spans="1:11" customFormat="1" ht="17.45" customHeight="1">
      <c r="A91" s="88"/>
      <c r="B91" s="14"/>
      <c r="C91" s="14"/>
      <c r="D91" s="14"/>
      <c r="E91" s="14"/>
      <c r="F91" s="14"/>
      <c r="G91" s="14"/>
      <c r="H91" s="14"/>
      <c r="I91" s="14"/>
      <c r="J91" s="14"/>
      <c r="K91" s="14"/>
    </row>
    <row r="92" spans="1:11" customFormat="1" ht="17.45" customHeight="1">
      <c r="A92" s="88"/>
      <c r="B92" s="14"/>
      <c r="C92" s="14"/>
      <c r="D92" s="14"/>
      <c r="E92" s="14"/>
      <c r="F92" s="14"/>
      <c r="G92" s="14"/>
      <c r="H92" s="14"/>
      <c r="I92" s="14"/>
      <c r="J92" s="14"/>
      <c r="K92" s="14"/>
    </row>
    <row r="93" spans="1:11" customFormat="1" ht="17.45" customHeight="1">
      <c r="A93" s="88"/>
      <c r="B93" s="14"/>
      <c r="C93" s="14"/>
      <c r="D93" s="14"/>
      <c r="E93" s="14"/>
      <c r="F93" s="14"/>
      <c r="G93" s="14"/>
      <c r="H93" s="14"/>
      <c r="I93" s="14"/>
      <c r="J93" s="14"/>
      <c r="K93" s="14"/>
    </row>
    <row r="94" spans="1:11" customFormat="1" ht="17.45" customHeight="1">
      <c r="A94" s="88"/>
      <c r="B94" s="14"/>
      <c r="C94" s="14"/>
      <c r="D94" s="14"/>
      <c r="E94" s="14"/>
      <c r="F94" s="14"/>
      <c r="G94" s="14"/>
      <c r="H94" s="14"/>
      <c r="I94" s="14"/>
      <c r="J94" s="14"/>
      <c r="K94" s="14"/>
    </row>
    <row r="95" spans="1:11" customFormat="1" ht="17.45" customHeight="1">
      <c r="A95" s="88"/>
      <c r="B95" s="14"/>
      <c r="C95" s="14"/>
      <c r="D95" s="14"/>
      <c r="E95" s="14"/>
      <c r="F95" s="14"/>
      <c r="G95" s="14"/>
      <c r="H95" s="14"/>
      <c r="I95" s="14"/>
      <c r="J95" s="14"/>
      <c r="K95" s="14"/>
    </row>
    <row r="96" spans="1:11" customFormat="1" ht="17.45" customHeight="1">
      <c r="A96" s="88"/>
      <c r="C96" s="47"/>
      <c r="D96" s="47"/>
      <c r="E96" s="47"/>
      <c r="F96" s="47"/>
      <c r="G96" s="47"/>
      <c r="H96" s="47"/>
      <c r="I96" s="47"/>
      <c r="J96" s="47"/>
      <c r="K96" s="47"/>
    </row>
    <row r="97" spans="1:11" customFormat="1" ht="17.45" customHeight="1">
      <c r="A97" s="88"/>
      <c r="B97" s="59" t="s">
        <v>453</v>
      </c>
      <c r="C97" s="58"/>
      <c r="D97" s="58"/>
      <c r="E97" s="58"/>
      <c r="F97" s="58"/>
      <c r="G97" s="58"/>
      <c r="H97" s="58"/>
      <c r="I97" s="58"/>
      <c r="J97" s="58"/>
      <c r="K97" s="58"/>
    </row>
    <row r="98" spans="1:11" customFormat="1" ht="17.45" customHeight="1">
      <c r="A98" s="88"/>
      <c r="B98" s="61"/>
      <c r="C98" s="60"/>
      <c r="D98" s="60"/>
      <c r="E98" s="60"/>
      <c r="F98" s="60"/>
      <c r="G98" s="60"/>
      <c r="H98" s="60"/>
      <c r="I98" s="60"/>
      <c r="J98" s="60"/>
      <c r="K98" s="62"/>
    </row>
    <row r="99" spans="1:11" customFormat="1" ht="17.45" customHeight="1">
      <c r="A99" s="88"/>
      <c r="B99" s="68" t="s">
        <v>454</v>
      </c>
      <c r="C99" s="64"/>
      <c r="D99" s="64"/>
      <c r="E99" s="64"/>
      <c r="F99" s="64"/>
      <c r="G99" s="64"/>
      <c r="H99" s="64"/>
      <c r="I99" s="64"/>
      <c r="J99" s="64"/>
      <c r="K99" s="165"/>
    </row>
    <row r="100" spans="1:11" customFormat="1" ht="17.45" customHeight="1">
      <c r="A100" s="88"/>
      <c r="B100" s="163"/>
      <c r="C100" s="64"/>
      <c r="D100" s="64"/>
      <c r="E100" s="64"/>
      <c r="F100" s="64"/>
      <c r="G100" s="64"/>
      <c r="H100" s="64"/>
      <c r="I100" s="64"/>
      <c r="J100" s="64"/>
      <c r="K100" s="165"/>
    </row>
    <row r="101" spans="1:11" customFormat="1" ht="17.45" customHeight="1">
      <c r="A101" s="88"/>
      <c r="B101" s="63" t="s">
        <v>455</v>
      </c>
      <c r="C101" s="64"/>
      <c r="D101" s="65"/>
      <c r="E101" s="65" t="s">
        <v>448</v>
      </c>
      <c r="F101" s="66"/>
      <c r="G101" s="66"/>
      <c r="H101" s="66"/>
      <c r="I101" s="66" t="s">
        <v>449</v>
      </c>
      <c r="J101" s="66"/>
      <c r="K101" s="67"/>
    </row>
    <row r="102" spans="1:11" customFormat="1" ht="17.45" customHeight="1">
      <c r="A102" s="88"/>
      <c r="B102" s="68"/>
      <c r="C102" s="69"/>
      <c r="D102" s="69"/>
      <c r="E102" s="69"/>
      <c r="F102" s="69"/>
      <c r="G102" s="69"/>
      <c r="H102" s="69"/>
      <c r="I102" s="69"/>
      <c r="J102" s="69"/>
      <c r="K102" s="70"/>
    </row>
    <row r="103" spans="1:11" customFormat="1" ht="17.45" customHeight="1">
      <c r="A103" s="88"/>
      <c r="B103" s="68" t="s">
        <v>456</v>
      </c>
      <c r="C103" s="69"/>
      <c r="D103" s="69"/>
      <c r="E103" s="69"/>
      <c r="F103" s="69"/>
      <c r="G103" s="69"/>
      <c r="H103" s="69"/>
      <c r="I103" s="69"/>
      <c r="J103" s="69"/>
      <c r="K103" s="70"/>
    </row>
    <row r="104" spans="1:11" customFormat="1" ht="17.45" customHeight="1">
      <c r="A104" s="88"/>
      <c r="B104" s="68"/>
      <c r="C104" s="69"/>
      <c r="D104" s="69"/>
      <c r="E104" s="69"/>
      <c r="F104" s="69"/>
      <c r="G104" s="69"/>
      <c r="H104" s="69"/>
      <c r="I104" s="69"/>
      <c r="J104" s="69"/>
      <c r="K104" s="70"/>
    </row>
    <row r="105" spans="1:11" customFormat="1" ht="17.45" customHeight="1">
      <c r="A105" s="88"/>
      <c r="B105" s="63" t="s">
        <v>455</v>
      </c>
      <c r="C105" s="69"/>
      <c r="D105" s="69"/>
      <c r="E105" s="65" t="s">
        <v>448</v>
      </c>
      <c r="F105" s="69"/>
      <c r="G105" s="69"/>
      <c r="H105" s="69"/>
      <c r="I105" s="66" t="s">
        <v>449</v>
      </c>
      <c r="J105" s="69"/>
      <c r="K105" s="70"/>
    </row>
    <row r="106" spans="1:11" customFormat="1" ht="17.45" customHeight="1">
      <c r="A106" s="88"/>
      <c r="B106" s="63"/>
      <c r="C106" s="69"/>
      <c r="D106" s="69"/>
      <c r="E106" s="65"/>
      <c r="F106" s="69"/>
      <c r="G106" s="69"/>
      <c r="H106" s="69"/>
      <c r="I106" s="69"/>
      <c r="J106" s="69"/>
      <c r="K106" s="70"/>
    </row>
    <row r="107" spans="1:11" customFormat="1" ht="17.45" customHeight="1">
      <c r="A107" s="88"/>
      <c r="B107" s="71"/>
      <c r="C107" s="72"/>
      <c r="D107" s="72"/>
      <c r="E107" s="73"/>
      <c r="F107" s="72"/>
      <c r="G107" s="72"/>
      <c r="H107" s="72"/>
      <c r="I107" s="72"/>
      <c r="J107" s="72"/>
      <c r="K107" s="74"/>
    </row>
    <row r="108" spans="1:11" customFormat="1" ht="17.45" customHeight="1">
      <c r="A108" s="88"/>
    </row>
    <row r="109" spans="1:11" customFormat="1" ht="17.45" customHeight="1">
      <c r="A109" s="88"/>
    </row>
    <row r="110" spans="1:11" customFormat="1" ht="19.149999999999999" customHeight="1">
      <c r="A110" s="88"/>
      <c r="B110" s="170" t="str">
        <f>"Thema "&amp;B9</f>
        <v>Thema 3.2</v>
      </c>
      <c r="C110" s="10"/>
      <c r="D110" s="10"/>
      <c r="E110" s="10"/>
      <c r="F110" s="10"/>
      <c r="G110" s="10"/>
      <c r="H110" s="10"/>
      <c r="I110" s="10"/>
    </row>
    <row r="111" spans="1:11" customFormat="1" ht="17.45" customHeight="1">
      <c r="A111" s="88"/>
    </row>
    <row r="112" spans="1:11" customFormat="1" ht="17.45" customHeight="1">
      <c r="A112" s="88"/>
    </row>
    <row r="113" spans="1:12" customFormat="1" ht="25.5" customHeight="1">
      <c r="A113" s="89" t="str">
        <f>B10</f>
        <v>3.3</v>
      </c>
      <c r="B113" s="675" t="s">
        <v>457</v>
      </c>
      <c r="C113" s="675"/>
      <c r="D113" s="675"/>
      <c r="E113" s="675"/>
      <c r="F113" s="675"/>
      <c r="G113" s="675"/>
      <c r="H113" s="675"/>
      <c r="I113" s="675"/>
      <c r="J113" s="675"/>
      <c r="K113" s="35">
        <f>H10</f>
        <v>0</v>
      </c>
      <c r="L113" s="7" t="s">
        <v>62</v>
      </c>
    </row>
    <row r="114" spans="1:12" customFormat="1" ht="17.45" customHeight="1">
      <c r="A114" s="88"/>
    </row>
    <row r="115" spans="1:12" customFormat="1" ht="17.45" customHeight="1">
      <c r="A115" s="88"/>
      <c r="B115" s="653" t="s">
        <v>458</v>
      </c>
      <c r="C115" s="653"/>
      <c r="D115" s="653"/>
      <c r="E115" s="653"/>
      <c r="F115" s="653"/>
      <c r="G115" s="653"/>
      <c r="H115" s="653"/>
      <c r="I115" s="653"/>
      <c r="J115" s="653"/>
      <c r="K115" s="653"/>
    </row>
    <row r="116" spans="1:12" customFormat="1" ht="17.45" customHeight="1">
      <c r="A116" s="88"/>
      <c r="B116" s="653"/>
      <c r="C116" s="653"/>
      <c r="D116" s="653"/>
      <c r="E116" s="653"/>
      <c r="F116" s="653"/>
      <c r="G116" s="653"/>
      <c r="H116" s="653"/>
      <c r="I116" s="653"/>
      <c r="J116" s="653"/>
      <c r="K116" s="653"/>
    </row>
    <row r="117" spans="1:12" customFormat="1" ht="17.45" customHeight="1">
      <c r="A117" s="88"/>
      <c r="B117" s="653"/>
      <c r="C117" s="653"/>
      <c r="D117" s="653"/>
      <c r="E117" s="653"/>
      <c r="F117" s="653"/>
      <c r="G117" s="653"/>
      <c r="H117" s="653"/>
      <c r="I117" s="653"/>
      <c r="J117" s="653"/>
      <c r="K117" s="653"/>
    </row>
    <row r="118" spans="1:12" customFormat="1" ht="17.45" customHeight="1">
      <c r="A118" s="88"/>
      <c r="B118" s="653"/>
      <c r="C118" s="653"/>
      <c r="D118" s="653"/>
      <c r="E118" s="653"/>
      <c r="F118" s="653"/>
      <c r="G118" s="653"/>
      <c r="H118" s="653"/>
      <c r="I118" s="653"/>
      <c r="J118" s="653"/>
      <c r="K118" s="653"/>
    </row>
    <row r="119" spans="1:12" customFormat="1" ht="17.45" customHeight="1">
      <c r="A119" s="88"/>
      <c r="B119" s="653"/>
      <c r="C119" s="653"/>
      <c r="D119" s="653"/>
      <c r="E119" s="653"/>
      <c r="F119" s="653"/>
      <c r="G119" s="653"/>
      <c r="H119" s="653"/>
      <c r="I119" s="653"/>
      <c r="J119" s="653"/>
      <c r="K119" s="653"/>
    </row>
    <row r="120" spans="1:12" customFormat="1" ht="17.45" customHeight="1">
      <c r="A120" s="88"/>
      <c r="C120" s="47"/>
      <c r="D120" s="47"/>
      <c r="E120" s="47"/>
      <c r="F120" s="47"/>
      <c r="G120" s="47"/>
      <c r="H120" s="47"/>
      <c r="I120" s="47"/>
      <c r="J120" s="47"/>
      <c r="K120" s="47"/>
    </row>
    <row r="121" spans="1:12" customFormat="1" ht="17.45" customHeight="1">
      <c r="A121" s="88"/>
      <c r="B121" s="59" t="s">
        <v>459</v>
      </c>
      <c r="C121" s="58"/>
      <c r="D121" s="58"/>
      <c r="E121" s="58"/>
      <c r="F121" s="58"/>
      <c r="G121" s="58"/>
      <c r="H121" s="58"/>
      <c r="I121" s="58"/>
      <c r="J121" s="58"/>
      <c r="K121" s="58"/>
    </row>
    <row r="122" spans="1:12" customFormat="1" ht="17.45" customHeight="1" thickBot="1">
      <c r="A122" s="88"/>
      <c r="B122" s="61"/>
      <c r="C122" s="60"/>
      <c r="D122" s="60"/>
      <c r="E122" s="60"/>
      <c r="F122" s="60"/>
      <c r="G122" s="60"/>
      <c r="H122" s="60"/>
      <c r="I122" s="60"/>
      <c r="J122" s="60"/>
      <c r="K122" s="62"/>
    </row>
    <row r="123" spans="1:12" customFormat="1" ht="17.45" customHeight="1" thickBot="1">
      <c r="A123" s="88"/>
      <c r="B123" s="689" t="s">
        <v>460</v>
      </c>
      <c r="C123" s="690"/>
      <c r="D123" s="690"/>
      <c r="E123" s="690"/>
      <c r="F123" s="755"/>
      <c r="G123" s="149" t="s">
        <v>461</v>
      </c>
      <c r="H123" s="149" t="s">
        <v>462</v>
      </c>
      <c r="I123" s="149" t="s">
        <v>463</v>
      </c>
      <c r="J123" s="149" t="s">
        <v>464</v>
      </c>
      <c r="K123" s="152" t="s">
        <v>465</v>
      </c>
    </row>
    <row r="124" spans="1:12" customFormat="1" ht="17.45" customHeight="1" thickBot="1">
      <c r="A124" s="88"/>
      <c r="B124" s="689"/>
      <c r="C124" s="690"/>
      <c r="D124" s="690"/>
      <c r="E124" s="690"/>
      <c r="F124" s="755"/>
      <c r="G124" s="150" t="s">
        <v>466</v>
      </c>
      <c r="H124" s="150" t="s">
        <v>467</v>
      </c>
      <c r="I124" s="150" t="s">
        <v>468</v>
      </c>
      <c r="J124" s="150" t="s">
        <v>469</v>
      </c>
      <c r="K124" s="153" t="s">
        <v>470</v>
      </c>
    </row>
    <row r="125" spans="1:12" customFormat="1" ht="17.45" customHeight="1" thickBot="1">
      <c r="A125" s="88"/>
      <c r="B125" s="689"/>
      <c r="C125" s="690"/>
      <c r="D125" s="690"/>
      <c r="E125" s="690"/>
      <c r="F125" s="755"/>
      <c r="G125" s="150" t="s">
        <v>471</v>
      </c>
      <c r="H125" s="150" t="s">
        <v>472</v>
      </c>
      <c r="I125" s="150" t="s">
        <v>473</v>
      </c>
      <c r="J125" s="150" t="s">
        <v>474</v>
      </c>
      <c r="K125" s="153" t="s">
        <v>475</v>
      </c>
    </row>
    <row r="126" spans="1:12" customFormat="1" ht="17.45" customHeight="1" thickBot="1">
      <c r="A126" s="88"/>
      <c r="B126" s="689"/>
      <c r="C126" s="690"/>
      <c r="D126" s="690"/>
      <c r="E126" s="690"/>
      <c r="F126" s="755"/>
      <c r="G126" s="150" t="s">
        <v>476</v>
      </c>
      <c r="H126" s="150" t="s">
        <v>477</v>
      </c>
      <c r="I126" s="150" t="s">
        <v>478</v>
      </c>
      <c r="J126" s="150" t="s">
        <v>479</v>
      </c>
      <c r="K126" s="153" t="s">
        <v>480</v>
      </c>
    </row>
    <row r="127" spans="1:12" customFormat="1" ht="17.45" customHeight="1" thickBot="1">
      <c r="A127" s="88"/>
      <c r="B127" s="689"/>
      <c r="C127" s="690"/>
      <c r="D127" s="690"/>
      <c r="E127" s="690"/>
      <c r="F127" s="755"/>
      <c r="G127" s="150" t="s">
        <v>481</v>
      </c>
      <c r="H127" s="150" t="s">
        <v>482</v>
      </c>
      <c r="I127" s="150" t="s">
        <v>473</v>
      </c>
      <c r="J127" s="150" t="s">
        <v>483</v>
      </c>
      <c r="K127" s="153" t="s">
        <v>484</v>
      </c>
    </row>
    <row r="128" spans="1:12" customFormat="1" ht="17.45" customHeight="1" thickBot="1">
      <c r="A128" s="88"/>
      <c r="B128" s="689"/>
      <c r="C128" s="690"/>
      <c r="D128" s="690"/>
      <c r="E128" s="690"/>
      <c r="F128" s="755"/>
      <c r="G128" s="151" t="s">
        <v>485</v>
      </c>
      <c r="H128" s="151" t="s">
        <v>486</v>
      </c>
      <c r="I128" s="151" t="s">
        <v>473</v>
      </c>
      <c r="J128" s="151" t="s">
        <v>487</v>
      </c>
      <c r="K128" s="154" t="s">
        <v>488</v>
      </c>
    </row>
    <row r="129" spans="1:12" customFormat="1" ht="17.45" customHeight="1" thickBot="1">
      <c r="A129" s="88"/>
      <c r="B129" s="689"/>
      <c r="C129" s="690"/>
      <c r="D129" s="690"/>
      <c r="E129" s="690"/>
      <c r="F129" s="755"/>
      <c r="G129" s="151" t="s">
        <v>489</v>
      </c>
      <c r="H129" s="151" t="s">
        <v>490</v>
      </c>
      <c r="I129" s="151" t="s">
        <v>491</v>
      </c>
      <c r="J129" s="151" t="s">
        <v>474</v>
      </c>
      <c r="K129" s="154" t="s">
        <v>492</v>
      </c>
    </row>
    <row r="130" spans="1:12" customFormat="1" ht="17.45" customHeight="1" thickBot="1">
      <c r="A130" s="88"/>
      <c r="B130" s="689"/>
      <c r="C130" s="690"/>
      <c r="D130" s="690"/>
      <c r="E130" s="690"/>
      <c r="F130" s="755"/>
      <c r="G130" s="151" t="s">
        <v>493</v>
      </c>
      <c r="H130" s="151" t="s">
        <v>494</v>
      </c>
      <c r="I130" s="151" t="s">
        <v>495</v>
      </c>
      <c r="J130" s="150" t="s">
        <v>496</v>
      </c>
      <c r="K130" s="154" t="s">
        <v>497</v>
      </c>
    </row>
    <row r="131" spans="1:12" customFormat="1" ht="17.45" customHeight="1" thickBot="1">
      <c r="A131" s="88"/>
      <c r="B131" s="689"/>
      <c r="C131" s="690"/>
      <c r="D131" s="690"/>
      <c r="E131" s="690"/>
      <c r="F131" s="755"/>
      <c r="G131" s="151" t="s">
        <v>498</v>
      </c>
      <c r="H131" s="151" t="s">
        <v>499</v>
      </c>
      <c r="I131" s="151" t="s">
        <v>500</v>
      </c>
      <c r="J131" s="151" t="s">
        <v>496</v>
      </c>
      <c r="K131" s="154" t="s">
        <v>501</v>
      </c>
    </row>
    <row r="132" spans="1:12" customFormat="1" ht="17.45" customHeight="1">
      <c r="A132" s="88"/>
      <c r="B132" s="63"/>
      <c r="C132" s="69"/>
      <c r="D132" s="75" t="s">
        <v>502</v>
      </c>
      <c r="E132" s="65"/>
      <c r="F132" s="69"/>
      <c r="G132" s="69"/>
      <c r="H132" s="69"/>
      <c r="I132" s="69"/>
      <c r="J132" s="69"/>
      <c r="K132" s="70"/>
    </row>
    <row r="133" spans="1:12" customFormat="1" ht="17.45" customHeight="1">
      <c r="A133" s="88"/>
      <c r="B133" s="63"/>
      <c r="C133" s="69"/>
      <c r="D133" s="75"/>
      <c r="E133" s="65"/>
      <c r="F133" s="69"/>
      <c r="G133" s="69"/>
      <c r="H133" s="69"/>
      <c r="I133" s="69"/>
      <c r="J133" s="69"/>
      <c r="K133" s="70"/>
    </row>
    <row r="134" spans="1:12" customFormat="1" ht="17.45" customHeight="1">
      <c r="A134" s="88"/>
      <c r="B134" s="63" t="s">
        <v>503</v>
      </c>
      <c r="C134" s="69"/>
      <c r="D134" s="75"/>
      <c r="E134" s="65"/>
      <c r="F134" s="69"/>
      <c r="G134" s="69"/>
      <c r="H134" s="69"/>
      <c r="I134" s="69"/>
      <c r="J134" s="69"/>
      <c r="K134" s="70"/>
    </row>
    <row r="135" spans="1:12" customFormat="1" ht="17.45" customHeight="1">
      <c r="A135" s="88"/>
      <c r="B135" s="71"/>
      <c r="C135" s="72"/>
      <c r="D135" s="72"/>
      <c r="E135" s="73"/>
      <c r="F135" s="72"/>
      <c r="G135" s="72"/>
      <c r="H135" s="72"/>
      <c r="I135" s="72"/>
      <c r="J135" s="72"/>
      <c r="K135" s="74"/>
    </row>
    <row r="136" spans="1:12" customFormat="1" ht="17.45" customHeight="1">
      <c r="A136" s="88"/>
    </row>
    <row r="137" spans="1:12" customFormat="1" ht="17.45" customHeight="1">
      <c r="A137" s="88"/>
    </row>
    <row r="138" spans="1:12" customFormat="1" ht="19.149999999999999" customHeight="1">
      <c r="A138" s="88"/>
      <c r="B138" s="170" t="str">
        <f>"Thema "&amp;B10</f>
        <v>Thema 3.3</v>
      </c>
      <c r="C138" s="10"/>
      <c r="D138" s="10"/>
      <c r="E138" s="10"/>
      <c r="F138" s="10"/>
      <c r="G138" s="10"/>
      <c r="H138" s="10"/>
      <c r="I138" s="10"/>
    </row>
    <row r="139" spans="1:12" customFormat="1" ht="17.45" customHeight="1">
      <c r="A139" s="88"/>
    </row>
    <row r="140" spans="1:12" customFormat="1" ht="17.45" customHeight="1">
      <c r="A140" s="88"/>
    </row>
    <row r="141" spans="1:12" customFormat="1" ht="25.5" customHeight="1">
      <c r="A141" s="89" t="str">
        <f>B11</f>
        <v>3.4</v>
      </c>
      <c r="B141" s="675" t="s">
        <v>504</v>
      </c>
      <c r="C141" s="675"/>
      <c r="D141" s="675"/>
      <c r="E141" s="675"/>
      <c r="F141" s="675"/>
      <c r="G141" s="675"/>
      <c r="H141" s="675"/>
      <c r="I141" s="675"/>
      <c r="J141" s="675"/>
      <c r="K141" s="35">
        <f>H11</f>
        <v>0</v>
      </c>
      <c r="L141" s="7" t="s">
        <v>62</v>
      </c>
    </row>
    <row r="142" spans="1:12" customFormat="1" ht="17.45" customHeight="1">
      <c r="A142" s="88"/>
    </row>
    <row r="143" spans="1:12" customFormat="1" ht="17.45" customHeight="1">
      <c r="A143" s="88"/>
      <c r="B143" s="653" t="s">
        <v>505</v>
      </c>
      <c r="C143" s="653"/>
      <c r="D143" s="653"/>
      <c r="E143" s="653"/>
      <c r="F143" s="653"/>
      <c r="G143" s="653"/>
      <c r="H143" s="653"/>
      <c r="I143" s="653"/>
      <c r="J143" s="653"/>
      <c r="K143" s="653"/>
    </row>
    <row r="144" spans="1:12" customFormat="1" ht="17.45" customHeight="1">
      <c r="A144" s="88"/>
      <c r="B144" s="653"/>
      <c r="C144" s="653"/>
      <c r="D144" s="653"/>
      <c r="E144" s="653"/>
      <c r="F144" s="653"/>
      <c r="G144" s="653"/>
      <c r="H144" s="653"/>
      <c r="I144" s="653"/>
      <c r="J144" s="653"/>
      <c r="K144" s="653"/>
    </row>
    <row r="145" spans="1:11" customFormat="1" ht="17.45" customHeight="1">
      <c r="A145" s="88"/>
      <c r="B145" s="653"/>
      <c r="C145" s="653"/>
      <c r="D145" s="653"/>
      <c r="E145" s="653"/>
      <c r="F145" s="653"/>
      <c r="G145" s="653"/>
      <c r="H145" s="653"/>
      <c r="I145" s="653"/>
      <c r="J145" s="653"/>
      <c r="K145" s="653"/>
    </row>
    <row r="146" spans="1:11" customFormat="1" ht="17.45" customHeight="1">
      <c r="A146" s="88"/>
    </row>
    <row r="147" spans="1:11" customFormat="1" ht="17.45" customHeight="1">
      <c r="A147" s="88"/>
    </row>
    <row r="148" spans="1:11" customFormat="1" ht="17.45" customHeight="1">
      <c r="A148" s="88"/>
    </row>
    <row r="149" spans="1:11" customFormat="1" ht="17.45" customHeight="1">
      <c r="A149" s="88"/>
    </row>
    <row r="150" spans="1:11" customFormat="1" ht="17.45" customHeight="1">
      <c r="A150" s="88"/>
    </row>
    <row r="151" spans="1:11" customFormat="1" ht="17.45" customHeight="1">
      <c r="A151" s="88"/>
    </row>
    <row r="152" spans="1:11" customFormat="1" ht="17.45" customHeight="1">
      <c r="A152" s="88"/>
    </row>
    <row r="153" spans="1:11" customFormat="1" ht="17.45" customHeight="1">
      <c r="A153" s="88"/>
    </row>
    <row r="154" spans="1:11" customFormat="1" ht="17.45" customHeight="1">
      <c r="A154" s="88"/>
    </row>
    <row r="155" spans="1:11" customFormat="1" ht="17.45" customHeight="1">
      <c r="A155" s="88"/>
    </row>
    <row r="156" spans="1:11" customFormat="1" ht="17.45" customHeight="1">
      <c r="A156" s="88"/>
    </row>
    <row r="157" spans="1:11" customFormat="1" ht="17.45" customHeight="1">
      <c r="A157" s="88"/>
    </row>
    <row r="158" spans="1:11" customFormat="1" ht="17.45" customHeight="1">
      <c r="A158" s="88"/>
      <c r="B158" s="59" t="s">
        <v>506</v>
      </c>
      <c r="C158" s="58"/>
      <c r="D158" s="58"/>
      <c r="E158" s="58"/>
      <c r="F158" s="58"/>
      <c r="G158" s="58"/>
      <c r="H158" s="58"/>
      <c r="I158" s="58"/>
      <c r="J158" s="58"/>
      <c r="K158" s="58"/>
    </row>
    <row r="159" spans="1:11" customFormat="1" ht="17.45" customHeight="1" thickBot="1">
      <c r="A159" s="88"/>
      <c r="B159" s="61"/>
      <c r="C159" s="60"/>
      <c r="D159" s="60"/>
      <c r="E159" s="60"/>
      <c r="F159" s="60"/>
      <c r="G159" s="60"/>
      <c r="H159" s="60"/>
      <c r="I159" s="60"/>
      <c r="J159" s="60"/>
      <c r="K159" s="62"/>
    </row>
    <row r="160" spans="1:11" customFormat="1" ht="17.45" customHeight="1" thickBot="1">
      <c r="A160" s="88"/>
      <c r="B160" s="63" t="s">
        <v>507</v>
      </c>
      <c r="C160" s="64"/>
      <c r="D160" s="65"/>
      <c r="E160" s="65"/>
      <c r="F160" s="66"/>
      <c r="G160" s="66"/>
      <c r="H160" s="66"/>
      <c r="I160" s="561"/>
      <c r="J160" s="66"/>
      <c r="K160" s="67"/>
    </row>
    <row r="161" spans="1:11" customFormat="1" ht="17.45" customHeight="1">
      <c r="A161" s="88"/>
      <c r="B161" s="63"/>
      <c r="C161" s="64"/>
      <c r="D161" s="65"/>
      <c r="E161" s="65"/>
      <c r="F161" s="66"/>
      <c r="G161" s="66"/>
      <c r="H161" s="66"/>
      <c r="I161" s="66"/>
      <c r="J161" s="66"/>
      <c r="K161" s="67"/>
    </row>
    <row r="162" spans="1:11" customFormat="1" ht="17.45" customHeight="1">
      <c r="A162" s="88"/>
      <c r="B162" s="63" t="s">
        <v>508</v>
      </c>
      <c r="C162" s="64"/>
      <c r="D162" s="65"/>
      <c r="E162" s="65"/>
      <c r="F162" s="66"/>
      <c r="G162" s="66"/>
      <c r="H162" s="66"/>
      <c r="I162" s="66"/>
      <c r="J162" s="66"/>
      <c r="K162" s="67"/>
    </row>
    <row r="163" spans="1:11" customFormat="1" ht="17.45" customHeight="1">
      <c r="A163" s="88"/>
      <c r="B163" s="63"/>
      <c r="C163" s="64"/>
      <c r="D163" s="65"/>
      <c r="E163" s="65"/>
      <c r="F163" s="66"/>
      <c r="G163" s="66"/>
      <c r="H163" s="66"/>
      <c r="I163" s="66"/>
      <c r="J163" s="66"/>
      <c r="K163" s="67"/>
    </row>
    <row r="164" spans="1:11" customFormat="1" ht="17.45" customHeight="1">
      <c r="A164" s="88"/>
      <c r="B164" s="63" t="s">
        <v>509</v>
      </c>
      <c r="C164" s="64"/>
      <c r="D164" s="65"/>
      <c r="E164" s="65"/>
      <c r="F164" s="66"/>
      <c r="G164" s="66"/>
      <c r="H164" s="66"/>
      <c r="I164" s="66"/>
      <c r="J164" s="66"/>
      <c r="K164" s="67"/>
    </row>
    <row r="165" spans="1:11" customFormat="1" ht="17.45" customHeight="1">
      <c r="A165" s="88"/>
      <c r="B165" s="63"/>
      <c r="C165" s="64"/>
      <c r="D165" s="65"/>
      <c r="E165" s="65"/>
      <c r="F165" s="66"/>
      <c r="G165" s="66"/>
      <c r="H165" s="66"/>
      <c r="I165" s="66"/>
      <c r="J165" s="66"/>
      <c r="K165" s="67"/>
    </row>
    <row r="166" spans="1:11" customFormat="1" ht="17.45" customHeight="1">
      <c r="A166" s="88"/>
      <c r="B166" s="63"/>
      <c r="C166" s="64"/>
      <c r="D166" s="65"/>
      <c r="E166" s="65"/>
      <c r="F166" s="66"/>
      <c r="G166" s="66"/>
      <c r="H166" s="66"/>
      <c r="I166" s="66"/>
      <c r="J166" s="66"/>
      <c r="K166" s="67"/>
    </row>
    <row r="167" spans="1:11" customFormat="1" ht="17.45" customHeight="1">
      <c r="A167" s="88"/>
      <c r="B167" s="63"/>
      <c r="C167" s="64"/>
      <c r="D167" s="65"/>
      <c r="E167" s="65"/>
      <c r="F167" s="66"/>
      <c r="G167" s="66"/>
      <c r="H167" s="66"/>
      <c r="I167" s="66"/>
      <c r="J167" s="69"/>
      <c r="K167" s="67"/>
    </row>
    <row r="168" spans="1:11" customFormat="1" ht="17.45" customHeight="1">
      <c r="A168" s="88"/>
      <c r="B168" s="63"/>
      <c r="C168" s="64"/>
      <c r="D168" s="65"/>
      <c r="E168" s="65"/>
      <c r="F168" s="66"/>
      <c r="G168" s="66"/>
      <c r="H168" s="66"/>
      <c r="I168" s="66"/>
      <c r="J168" s="69"/>
      <c r="K168" s="67"/>
    </row>
    <row r="169" spans="1:11" customFormat="1" ht="17.45" customHeight="1">
      <c r="A169" s="88"/>
      <c r="B169" s="63"/>
      <c r="C169" s="64"/>
      <c r="D169" s="65"/>
      <c r="E169" s="65"/>
      <c r="F169" s="66"/>
      <c r="G169" s="66"/>
      <c r="H169" s="66"/>
      <c r="I169" s="66"/>
      <c r="J169" s="69"/>
      <c r="K169" s="67"/>
    </row>
    <row r="170" spans="1:11" customFormat="1" ht="17.45" customHeight="1">
      <c r="A170" s="88"/>
      <c r="B170" s="63"/>
      <c r="C170" s="64"/>
      <c r="D170" s="65"/>
      <c r="E170" s="65"/>
      <c r="F170" s="66"/>
      <c r="G170" s="66"/>
      <c r="H170" s="66"/>
      <c r="I170" s="66"/>
      <c r="J170" s="69"/>
      <c r="K170" s="67"/>
    </row>
    <row r="171" spans="1:11" customFormat="1" ht="17.45" customHeight="1">
      <c r="A171" s="88"/>
      <c r="B171" s="68"/>
      <c r="C171" s="69"/>
      <c r="D171" s="69"/>
      <c r="E171" s="69"/>
      <c r="F171" s="69"/>
      <c r="G171" s="69"/>
      <c r="H171" s="69"/>
      <c r="I171" s="69"/>
      <c r="J171" s="69"/>
      <c r="K171" s="70"/>
    </row>
    <row r="172" spans="1:11" customFormat="1" ht="17.45" customHeight="1">
      <c r="A172" s="88"/>
      <c r="B172" s="68"/>
      <c r="C172" s="69"/>
      <c r="D172" s="69"/>
      <c r="E172" s="69"/>
      <c r="F172" s="69"/>
      <c r="G172" s="69"/>
      <c r="H172" s="69"/>
      <c r="I172" s="69"/>
      <c r="J172" s="69"/>
      <c r="K172" s="70"/>
    </row>
    <row r="173" spans="1:11" customFormat="1" ht="17.45" customHeight="1">
      <c r="A173" s="88"/>
      <c r="B173" s="68"/>
      <c r="C173" s="69"/>
      <c r="D173" s="69"/>
      <c r="E173" s="69"/>
      <c r="F173" s="69"/>
      <c r="G173" s="69"/>
      <c r="H173" s="69"/>
      <c r="I173" s="69"/>
      <c r="J173" s="69"/>
      <c r="K173" s="70"/>
    </row>
    <row r="174" spans="1:11" customFormat="1" ht="17.45" customHeight="1">
      <c r="A174" s="88"/>
      <c r="B174" s="68"/>
      <c r="C174" s="69"/>
      <c r="D174" s="69"/>
      <c r="E174" s="69"/>
      <c r="F174" s="69"/>
      <c r="G174" s="69"/>
      <c r="H174" s="69"/>
      <c r="I174" s="69"/>
      <c r="J174" s="69"/>
      <c r="K174" s="70"/>
    </row>
    <row r="175" spans="1:11" customFormat="1" ht="17.45" customHeight="1">
      <c r="A175" s="88"/>
      <c r="B175" s="68"/>
      <c r="C175" s="69"/>
      <c r="D175" s="69"/>
      <c r="E175" s="69"/>
      <c r="F175" s="69"/>
      <c r="G175" s="69"/>
      <c r="H175" s="69"/>
      <c r="I175" s="69"/>
      <c r="J175" s="69"/>
      <c r="K175" s="70"/>
    </row>
    <row r="176" spans="1:11" customFormat="1" ht="17.45" customHeight="1">
      <c r="A176" s="88"/>
      <c r="B176" s="68"/>
      <c r="C176" s="69"/>
      <c r="D176" s="69"/>
      <c r="E176" s="69"/>
      <c r="F176" s="69"/>
      <c r="G176" s="69"/>
      <c r="H176" s="69"/>
      <c r="I176" s="69"/>
      <c r="J176" s="69"/>
      <c r="K176" s="70"/>
    </row>
    <row r="177" spans="1:12" customFormat="1" ht="17.45" customHeight="1">
      <c r="A177" s="88"/>
      <c r="B177" s="68"/>
      <c r="C177" s="69"/>
      <c r="D177" s="69"/>
      <c r="E177" s="69"/>
      <c r="F177" s="69"/>
      <c r="G177" s="69"/>
      <c r="H177" s="69"/>
      <c r="I177" s="69"/>
      <c r="J177" s="69"/>
      <c r="K177" s="70"/>
    </row>
    <row r="178" spans="1:12" customFormat="1" ht="17.45" customHeight="1">
      <c r="A178" s="88"/>
      <c r="B178" s="760" t="s">
        <v>510</v>
      </c>
      <c r="C178" s="761"/>
      <c r="D178" s="761"/>
      <c r="E178" s="761"/>
      <c r="F178" s="761"/>
      <c r="G178" s="761"/>
      <c r="H178" s="69"/>
      <c r="I178" s="562"/>
      <c r="J178" s="69"/>
      <c r="K178" s="70"/>
    </row>
    <row r="179" spans="1:12" customFormat="1" ht="17.45" customHeight="1">
      <c r="A179" s="88"/>
      <c r="B179" s="68"/>
      <c r="C179" s="69"/>
      <c r="D179" s="69"/>
      <c r="E179" s="69"/>
      <c r="F179" s="69"/>
      <c r="G179" s="69"/>
      <c r="H179" s="69"/>
      <c r="I179" s="69"/>
      <c r="J179" s="69"/>
      <c r="K179" s="70"/>
    </row>
    <row r="180" spans="1:12" customFormat="1" ht="17.45" customHeight="1">
      <c r="A180" s="88"/>
      <c r="B180" s="68" t="s">
        <v>511</v>
      </c>
      <c r="C180" s="69"/>
      <c r="D180" s="69"/>
      <c r="E180" s="69"/>
      <c r="F180" s="69"/>
      <c r="G180" s="69"/>
      <c r="H180" s="69"/>
      <c r="I180" s="69"/>
      <c r="J180" s="69"/>
      <c r="K180" s="70"/>
    </row>
    <row r="181" spans="1:12" customFormat="1" ht="17.45" customHeight="1">
      <c r="A181" s="88"/>
      <c r="B181" s="63"/>
      <c r="C181" s="69"/>
      <c r="D181" s="69"/>
      <c r="E181" s="65"/>
      <c r="F181" s="69"/>
      <c r="G181" s="69"/>
      <c r="H181" s="69"/>
      <c r="I181" s="69"/>
      <c r="J181" s="69"/>
      <c r="K181" s="70"/>
    </row>
    <row r="182" spans="1:12" customFormat="1" ht="17.45" customHeight="1">
      <c r="A182" s="88"/>
      <c r="B182" s="63" t="s">
        <v>503</v>
      </c>
      <c r="C182" s="69"/>
      <c r="D182" s="69"/>
      <c r="E182" s="65"/>
      <c r="F182" s="69"/>
      <c r="G182" s="69"/>
      <c r="H182" s="69"/>
      <c r="I182" s="69"/>
      <c r="J182" s="69"/>
      <c r="K182" s="70"/>
    </row>
    <row r="183" spans="1:12" customFormat="1" ht="17.45" customHeight="1">
      <c r="A183" s="88"/>
      <c r="B183" s="71"/>
      <c r="C183" s="72"/>
      <c r="D183" s="72"/>
      <c r="E183" s="73"/>
      <c r="F183" s="72"/>
      <c r="G183" s="72"/>
      <c r="H183" s="72"/>
      <c r="I183" s="72"/>
      <c r="J183" s="72"/>
      <c r="K183" s="74"/>
    </row>
    <row r="184" spans="1:12" customFormat="1" ht="17.45" customHeight="1">
      <c r="A184" s="88"/>
    </row>
    <row r="185" spans="1:12" customFormat="1" ht="17.45" customHeight="1">
      <c r="A185" s="88"/>
    </row>
    <row r="186" spans="1:12" customFormat="1" ht="19.149999999999999" customHeight="1">
      <c r="A186" s="88"/>
      <c r="B186" s="170" t="str">
        <f>"Thema "&amp;B11</f>
        <v>Thema 3.4</v>
      </c>
      <c r="C186" s="10"/>
      <c r="D186" s="10"/>
      <c r="E186" s="10"/>
      <c r="F186" s="10"/>
      <c r="G186" s="10"/>
      <c r="H186" s="10"/>
      <c r="I186" s="10"/>
    </row>
    <row r="187" spans="1:12" customFormat="1" ht="17.45" customHeight="1">
      <c r="A187" s="88"/>
    </row>
    <row r="188" spans="1:12" customFormat="1" ht="17.45" customHeight="1">
      <c r="A188" s="88"/>
    </row>
    <row r="189" spans="1:12" customFormat="1" ht="25.5" customHeight="1">
      <c r="A189" s="89" t="str">
        <f>B12</f>
        <v>3.5</v>
      </c>
      <c r="B189" s="675" t="s">
        <v>512</v>
      </c>
      <c r="C189" s="675"/>
      <c r="D189" s="675"/>
      <c r="E189" s="675"/>
      <c r="F189" s="675"/>
      <c r="G189" s="675"/>
      <c r="H189" s="675"/>
      <c r="I189" s="675"/>
      <c r="J189" s="675"/>
      <c r="K189" s="35">
        <f>H12</f>
        <v>0</v>
      </c>
      <c r="L189" s="7" t="s">
        <v>62</v>
      </c>
    </row>
    <row r="190" spans="1:12" customFormat="1" ht="17.45" customHeight="1">
      <c r="A190" s="88"/>
    </row>
    <row r="191" spans="1:12" customFormat="1" ht="17.45" customHeight="1">
      <c r="A191" s="88"/>
      <c r="B191" s="653" t="s">
        <v>513</v>
      </c>
      <c r="C191" s="653"/>
      <c r="D191" s="653"/>
      <c r="E191" s="653"/>
      <c r="F191" s="653"/>
      <c r="G191" s="653"/>
      <c r="H191" s="653"/>
      <c r="I191" s="653"/>
      <c r="J191" s="653"/>
      <c r="K191" s="653"/>
    </row>
    <row r="192" spans="1:12" customFormat="1" ht="17.45" customHeight="1">
      <c r="A192" s="88"/>
      <c r="B192" s="653"/>
      <c r="C192" s="653"/>
      <c r="D192" s="653"/>
      <c r="E192" s="653"/>
      <c r="F192" s="653"/>
      <c r="G192" s="653"/>
      <c r="H192" s="653"/>
      <c r="I192" s="653"/>
      <c r="J192" s="653"/>
      <c r="K192" s="653"/>
    </row>
    <row r="193" spans="1:11" customFormat="1" ht="17.45" customHeight="1">
      <c r="A193" s="88"/>
      <c r="B193" s="653"/>
      <c r="C193" s="653"/>
      <c r="D193" s="653"/>
      <c r="E193" s="653"/>
      <c r="F193" s="653"/>
      <c r="G193" s="653"/>
      <c r="H193" s="653"/>
      <c r="I193" s="653"/>
      <c r="J193" s="653"/>
      <c r="K193" s="653"/>
    </row>
    <row r="194" spans="1:11" customFormat="1" ht="17.45" customHeight="1">
      <c r="A194" s="88"/>
      <c r="B194" s="653"/>
      <c r="C194" s="653"/>
      <c r="D194" s="653"/>
      <c r="E194" s="653"/>
      <c r="F194" s="653"/>
      <c r="G194" s="653"/>
      <c r="H194" s="653"/>
      <c r="I194" s="653"/>
      <c r="J194" s="653"/>
      <c r="K194" s="653"/>
    </row>
    <row r="195" spans="1:11" customFormat="1" ht="17.45" customHeight="1">
      <c r="A195" s="88"/>
      <c r="B195" s="653"/>
      <c r="C195" s="653"/>
      <c r="D195" s="653"/>
      <c r="E195" s="653"/>
      <c r="F195" s="653"/>
      <c r="G195" s="653"/>
      <c r="H195" s="653"/>
      <c r="I195" s="653"/>
      <c r="J195" s="653"/>
      <c r="K195" s="653"/>
    </row>
    <row r="196" spans="1:11" customFormat="1" ht="17.45" customHeight="1">
      <c r="A196" s="88"/>
      <c r="B196" s="653"/>
      <c r="C196" s="653"/>
      <c r="D196" s="653"/>
      <c r="E196" s="653"/>
      <c r="F196" s="653"/>
      <c r="G196" s="653"/>
      <c r="H196" s="653"/>
      <c r="I196" s="653"/>
      <c r="J196" s="653"/>
      <c r="K196" s="653"/>
    </row>
    <row r="197" spans="1:11" customFormat="1" ht="17.45" customHeight="1">
      <c r="A197" s="88"/>
      <c r="B197" s="653"/>
      <c r="C197" s="653"/>
      <c r="D197" s="653"/>
      <c r="E197" s="653"/>
      <c r="F197" s="653"/>
      <c r="G197" s="653"/>
      <c r="H197" s="653"/>
      <c r="I197" s="653"/>
      <c r="J197" s="653"/>
      <c r="K197" s="653"/>
    </row>
    <row r="198" spans="1:11" customFormat="1" ht="17.45" customHeight="1">
      <c r="A198" s="88"/>
      <c r="B198" s="14"/>
      <c r="C198" s="14"/>
      <c r="D198" s="14"/>
      <c r="E198" s="14"/>
      <c r="F198" s="14"/>
      <c r="G198" s="14"/>
      <c r="H198" s="14"/>
      <c r="I198" s="14"/>
      <c r="J198" s="14"/>
      <c r="K198" s="14"/>
    </row>
    <row r="199" spans="1:11" customFormat="1" ht="17.45" customHeight="1">
      <c r="A199" s="88"/>
      <c r="B199" s="653" t="s">
        <v>514</v>
      </c>
      <c r="C199" s="653"/>
      <c r="D199" s="653"/>
      <c r="E199" s="653"/>
      <c r="F199" s="653"/>
      <c r="G199" s="653"/>
      <c r="H199" s="653"/>
      <c r="I199" s="653"/>
      <c r="J199" s="653"/>
      <c r="K199" s="653"/>
    </row>
    <row r="200" spans="1:11" customFormat="1" ht="17.45" customHeight="1">
      <c r="A200" s="88"/>
      <c r="B200" s="653"/>
      <c r="C200" s="653"/>
      <c r="D200" s="653"/>
      <c r="E200" s="653"/>
      <c r="F200" s="653"/>
      <c r="G200" s="653"/>
      <c r="H200" s="653"/>
      <c r="I200" s="653"/>
      <c r="J200" s="653"/>
      <c r="K200" s="653"/>
    </row>
    <row r="201" spans="1:11" customFormat="1" ht="17.45" customHeight="1">
      <c r="A201" s="88"/>
      <c r="C201" s="47"/>
      <c r="D201" s="47"/>
      <c r="E201" s="47"/>
      <c r="F201" s="47"/>
      <c r="G201" s="47"/>
      <c r="H201" s="47"/>
      <c r="I201" s="47"/>
      <c r="J201" s="47"/>
      <c r="K201" s="47"/>
    </row>
    <row r="202" spans="1:11" customFormat="1" ht="17.45" customHeight="1">
      <c r="A202" s="88"/>
      <c r="B202" s="59" t="s">
        <v>515</v>
      </c>
      <c r="C202" s="58"/>
      <c r="D202" s="58"/>
      <c r="E202" s="58"/>
      <c r="F202" s="58"/>
      <c r="G202" s="58"/>
      <c r="H202" s="58"/>
      <c r="I202" s="58"/>
      <c r="J202" s="58"/>
      <c r="K202" s="58"/>
    </row>
    <row r="203" spans="1:11" customFormat="1" ht="17.45" customHeight="1" thickBot="1">
      <c r="A203" s="88"/>
      <c r="B203" s="61"/>
      <c r="C203" s="60"/>
      <c r="D203" s="60"/>
      <c r="E203" s="60"/>
      <c r="F203" s="60"/>
      <c r="G203" s="60"/>
      <c r="H203" s="60"/>
      <c r="I203" s="60"/>
      <c r="J203" s="60"/>
      <c r="K203" s="62"/>
    </row>
    <row r="204" spans="1:11" customFormat="1" ht="17.45" customHeight="1" thickBot="1">
      <c r="A204" s="88"/>
      <c r="B204" s="689" t="s">
        <v>516</v>
      </c>
      <c r="C204" s="690"/>
      <c r="D204" s="690"/>
      <c r="E204" s="690"/>
      <c r="F204" s="69"/>
      <c r="G204" s="563" t="s">
        <v>461</v>
      </c>
      <c r="H204" s="563" t="s">
        <v>462</v>
      </c>
      <c r="I204" s="563" t="s">
        <v>463</v>
      </c>
      <c r="J204" s="563" t="s">
        <v>464</v>
      </c>
      <c r="K204" s="564" t="s">
        <v>465</v>
      </c>
    </row>
    <row r="205" spans="1:11" customFormat="1" ht="17.45" customHeight="1" thickBot="1">
      <c r="A205" s="88"/>
      <c r="B205" s="689"/>
      <c r="C205" s="690"/>
      <c r="D205" s="690"/>
      <c r="E205" s="690"/>
      <c r="F205" s="69"/>
      <c r="G205" s="565" t="s">
        <v>466</v>
      </c>
      <c r="H205" s="565" t="s">
        <v>467</v>
      </c>
      <c r="I205" s="565" t="s">
        <v>468</v>
      </c>
      <c r="J205" s="565" t="s">
        <v>469</v>
      </c>
      <c r="K205" s="566" t="s">
        <v>470</v>
      </c>
    </row>
    <row r="206" spans="1:11" customFormat="1" ht="17.45" customHeight="1" thickBot="1">
      <c r="A206" s="88"/>
      <c r="B206" s="689"/>
      <c r="C206" s="690"/>
      <c r="D206" s="690"/>
      <c r="E206" s="690"/>
      <c r="F206" s="69"/>
      <c r="G206" s="565" t="s">
        <v>471</v>
      </c>
      <c r="H206" s="565" t="s">
        <v>472</v>
      </c>
      <c r="I206" s="565" t="s">
        <v>473</v>
      </c>
      <c r="J206" s="565" t="s">
        <v>474</v>
      </c>
      <c r="K206" s="566" t="s">
        <v>475</v>
      </c>
    </row>
    <row r="207" spans="1:11" customFormat="1" ht="17.45" customHeight="1" thickBot="1">
      <c r="A207" s="88"/>
      <c r="B207" s="689"/>
      <c r="C207" s="690"/>
      <c r="D207" s="690"/>
      <c r="E207" s="690"/>
      <c r="F207" s="69"/>
      <c r="G207" s="567" t="s">
        <v>476</v>
      </c>
      <c r="H207" s="565" t="s">
        <v>477</v>
      </c>
      <c r="I207" s="565" t="s">
        <v>478</v>
      </c>
      <c r="J207" s="565" t="s">
        <v>479</v>
      </c>
      <c r="K207" s="566" t="s">
        <v>480</v>
      </c>
    </row>
    <row r="208" spans="1:11" customFormat="1" ht="17.45" customHeight="1" thickBot="1">
      <c r="A208" s="88"/>
      <c r="B208" s="689"/>
      <c r="C208" s="690"/>
      <c r="D208" s="690"/>
      <c r="E208" s="690"/>
      <c r="F208" s="69"/>
      <c r="G208" s="565" t="s">
        <v>481</v>
      </c>
      <c r="H208" s="565" t="s">
        <v>482</v>
      </c>
      <c r="I208" s="565" t="s">
        <v>473</v>
      </c>
      <c r="J208" s="565" t="s">
        <v>483</v>
      </c>
      <c r="K208" s="566" t="s">
        <v>484</v>
      </c>
    </row>
    <row r="209" spans="1:11" customFormat="1" ht="17.45" customHeight="1">
      <c r="A209" s="88"/>
      <c r="B209" s="689"/>
      <c r="C209" s="690"/>
      <c r="D209" s="690"/>
      <c r="E209" s="690"/>
      <c r="F209" s="69"/>
      <c r="G209" s="69"/>
      <c r="H209" s="69"/>
      <c r="I209" s="69"/>
      <c r="J209" s="69"/>
      <c r="K209" s="70"/>
    </row>
    <row r="210" spans="1:11" customFormat="1" ht="17.45" customHeight="1">
      <c r="A210" s="88"/>
      <c r="B210" s="689"/>
      <c r="C210" s="690"/>
      <c r="D210" s="690"/>
      <c r="E210" s="690"/>
      <c r="F210" s="690"/>
      <c r="G210" s="69"/>
      <c r="H210" s="69"/>
      <c r="I210" s="69"/>
      <c r="J210" s="69"/>
      <c r="K210" s="70"/>
    </row>
    <row r="211" spans="1:11" customFormat="1" ht="17.45" customHeight="1">
      <c r="A211" s="88"/>
      <c r="B211" s="689" t="s">
        <v>517</v>
      </c>
      <c r="C211" s="690"/>
      <c r="D211" s="690"/>
      <c r="E211" s="690"/>
      <c r="F211" s="690"/>
      <c r="G211" s="69"/>
      <c r="H211" s="69"/>
      <c r="I211" s="69"/>
      <c r="J211" s="69"/>
      <c r="K211" s="70"/>
    </row>
    <row r="212" spans="1:11" customFormat="1" ht="17.45" customHeight="1">
      <c r="A212" s="88"/>
      <c r="B212" s="71"/>
      <c r="C212" s="72"/>
      <c r="D212" s="72"/>
      <c r="E212" s="73"/>
      <c r="F212" s="72"/>
      <c r="G212" s="72"/>
      <c r="H212" s="72"/>
      <c r="I212" s="72"/>
      <c r="J212" s="72"/>
      <c r="K212" s="74"/>
    </row>
    <row r="213" spans="1:11" customFormat="1" ht="17.45" customHeight="1">
      <c r="A213" s="88"/>
    </row>
    <row r="214" spans="1:11" customFormat="1" ht="17.45" customHeight="1">
      <c r="A214" s="88"/>
    </row>
    <row r="215" spans="1:11" customFormat="1" ht="17.45" customHeight="1">
      <c r="A215" s="88"/>
      <c r="B215" s="59" t="s">
        <v>518</v>
      </c>
      <c r="C215" s="58"/>
      <c r="D215" s="58"/>
      <c r="E215" s="58"/>
      <c r="F215" s="58"/>
      <c r="G215" s="58"/>
      <c r="H215" s="58"/>
      <c r="I215" s="58"/>
      <c r="J215" s="58"/>
      <c r="K215" s="58"/>
    </row>
    <row r="216" spans="1:11" customFormat="1" ht="17.45" customHeight="1">
      <c r="A216" s="88"/>
      <c r="B216" s="61"/>
      <c r="C216" s="60"/>
      <c r="D216" s="60"/>
      <c r="E216" s="60"/>
      <c r="F216" s="60"/>
      <c r="G216" s="60"/>
      <c r="H216" s="60"/>
      <c r="I216" s="60"/>
      <c r="J216" s="60"/>
      <c r="K216" s="62"/>
    </row>
    <row r="217" spans="1:11" customFormat="1" ht="17.45" customHeight="1">
      <c r="A217" s="88"/>
      <c r="B217" s="689" t="s">
        <v>519</v>
      </c>
      <c r="C217" s="690"/>
      <c r="D217" s="690"/>
      <c r="E217" s="690"/>
      <c r="F217" s="69"/>
      <c r="G217" s="568" t="s">
        <v>461</v>
      </c>
      <c r="H217" s="569" t="s">
        <v>462</v>
      </c>
      <c r="I217" s="568" t="s">
        <v>463</v>
      </c>
      <c r="J217" s="568" t="s">
        <v>464</v>
      </c>
      <c r="K217" s="570" t="s">
        <v>465</v>
      </c>
    </row>
    <row r="218" spans="1:11" customFormat="1" ht="17.45" customHeight="1">
      <c r="A218" s="88"/>
      <c r="B218" s="689"/>
      <c r="C218" s="690"/>
      <c r="D218" s="690"/>
      <c r="E218" s="690"/>
      <c r="F218" s="69"/>
      <c r="G218" s="571" t="s">
        <v>466</v>
      </c>
      <c r="H218" s="571" t="s">
        <v>467</v>
      </c>
      <c r="I218" s="571" t="s">
        <v>468</v>
      </c>
      <c r="J218" s="571" t="s">
        <v>469</v>
      </c>
      <c r="K218" s="572" t="s">
        <v>470</v>
      </c>
    </row>
    <row r="219" spans="1:11" customFormat="1" ht="17.45" customHeight="1">
      <c r="A219" s="88"/>
      <c r="B219" s="689"/>
      <c r="C219" s="690"/>
      <c r="D219" s="690"/>
      <c r="E219" s="690"/>
      <c r="F219" s="69"/>
      <c r="G219" s="571" t="s">
        <v>471</v>
      </c>
      <c r="H219" s="571" t="s">
        <v>472</v>
      </c>
      <c r="I219" s="571" t="s">
        <v>473</v>
      </c>
      <c r="J219" s="571" t="s">
        <v>474</v>
      </c>
      <c r="K219" s="572" t="s">
        <v>475</v>
      </c>
    </row>
    <row r="220" spans="1:11" customFormat="1" ht="17.45" customHeight="1">
      <c r="A220" s="88"/>
      <c r="B220" s="689"/>
      <c r="C220" s="690"/>
      <c r="D220" s="690"/>
      <c r="E220" s="690"/>
      <c r="F220" s="69"/>
      <c r="G220" s="571" t="s">
        <v>476</v>
      </c>
      <c r="H220" s="571" t="s">
        <v>477</v>
      </c>
      <c r="I220" s="571" t="s">
        <v>478</v>
      </c>
      <c r="J220" s="571" t="s">
        <v>479</v>
      </c>
      <c r="K220" s="572" t="s">
        <v>480</v>
      </c>
    </row>
    <row r="221" spans="1:11" customFormat="1" ht="17.45" customHeight="1">
      <c r="A221" s="88"/>
      <c r="B221" s="689"/>
      <c r="C221" s="690"/>
      <c r="D221" s="690"/>
      <c r="E221" s="690"/>
      <c r="F221" s="69"/>
      <c r="G221" s="571" t="s">
        <v>481</v>
      </c>
      <c r="H221" s="571" t="s">
        <v>482</v>
      </c>
      <c r="I221" s="571" t="s">
        <v>473</v>
      </c>
      <c r="J221" s="571" t="s">
        <v>483</v>
      </c>
      <c r="K221" s="572" t="s">
        <v>484</v>
      </c>
    </row>
    <row r="222" spans="1:11" customFormat="1" ht="17.45" customHeight="1">
      <c r="A222" s="88"/>
      <c r="B222" s="689"/>
      <c r="C222" s="690"/>
      <c r="D222" s="690"/>
      <c r="E222" s="690"/>
      <c r="F222" s="69"/>
      <c r="G222" s="69"/>
      <c r="H222" s="69"/>
      <c r="I222" s="69"/>
      <c r="J222" s="69"/>
      <c r="K222" s="70"/>
    </row>
    <row r="223" spans="1:11" customFormat="1" ht="17.45" customHeight="1">
      <c r="A223" s="88"/>
      <c r="B223" s="78"/>
      <c r="C223" s="79"/>
      <c r="D223" s="79"/>
      <c r="E223" s="79"/>
      <c r="F223" s="69"/>
      <c r="G223" s="69"/>
      <c r="H223" s="69"/>
      <c r="I223" s="69"/>
      <c r="J223" s="69"/>
      <c r="K223" s="70"/>
    </row>
    <row r="224" spans="1:11" customFormat="1" ht="17.45" customHeight="1">
      <c r="A224" s="88"/>
      <c r="B224" s="689"/>
      <c r="C224" s="690"/>
      <c r="D224" s="690"/>
      <c r="E224" s="690"/>
      <c r="F224" s="690"/>
      <c r="G224" s="69"/>
      <c r="H224" s="69"/>
      <c r="I224" s="69"/>
      <c r="J224" s="69"/>
      <c r="K224" s="70"/>
    </row>
    <row r="225" spans="1:11" customFormat="1" ht="17.45" customHeight="1">
      <c r="A225" s="88"/>
      <c r="B225" s="689"/>
      <c r="C225" s="690"/>
      <c r="D225" s="690"/>
      <c r="E225" s="690"/>
      <c r="F225" s="690"/>
      <c r="G225" s="69"/>
      <c r="H225" s="69"/>
      <c r="I225" s="69"/>
      <c r="J225" s="69"/>
      <c r="K225" s="70"/>
    </row>
    <row r="226" spans="1:11" customFormat="1" ht="17.45" customHeight="1">
      <c r="A226" s="88"/>
      <c r="B226" s="689" t="s">
        <v>520</v>
      </c>
      <c r="C226" s="690"/>
      <c r="D226" s="690"/>
      <c r="E226" s="690"/>
      <c r="F226" s="690"/>
      <c r="G226" s="69"/>
      <c r="H226" s="69"/>
      <c r="I226" s="69"/>
      <c r="J226" s="69"/>
      <c r="K226" s="70"/>
    </row>
    <row r="227" spans="1:11" customFormat="1" ht="17.45" customHeight="1">
      <c r="A227" s="88"/>
      <c r="B227" s="76"/>
      <c r="C227" s="69"/>
      <c r="D227" s="69"/>
      <c r="E227" s="69"/>
      <c r="F227" s="69"/>
      <c r="G227" s="69"/>
      <c r="H227" s="69"/>
      <c r="I227" s="69"/>
      <c r="J227" s="69"/>
      <c r="K227" s="70"/>
    </row>
    <row r="228" spans="1:11" customFormat="1" ht="17.45" customHeight="1">
      <c r="A228" s="88"/>
      <c r="B228" s="71"/>
      <c r="C228" s="72"/>
      <c r="D228" s="72"/>
      <c r="E228" s="73"/>
      <c r="F228" s="72"/>
      <c r="G228" s="72"/>
      <c r="H228" s="72"/>
      <c r="I228" s="72"/>
      <c r="J228" s="72"/>
      <c r="K228" s="74"/>
    </row>
    <row r="229" spans="1:11" customFormat="1" ht="17.45" customHeight="1">
      <c r="A229" s="88"/>
    </row>
    <row r="230" spans="1:11" customFormat="1" ht="17.45" customHeight="1">
      <c r="A230" s="88"/>
    </row>
    <row r="231" spans="1:11" customFormat="1" ht="17.45" customHeight="1">
      <c r="A231" s="88"/>
      <c r="B231" s="59" t="s">
        <v>521</v>
      </c>
      <c r="C231" s="58"/>
      <c r="D231" s="58"/>
      <c r="E231" s="58"/>
      <c r="F231" s="58"/>
      <c r="G231" s="58"/>
      <c r="H231" s="58"/>
      <c r="I231" s="58"/>
      <c r="J231" s="58"/>
      <c r="K231" s="58"/>
    </row>
    <row r="232" spans="1:11" customFormat="1" ht="17.45" customHeight="1">
      <c r="A232" s="88"/>
      <c r="B232" s="61"/>
      <c r="C232" s="60"/>
      <c r="D232" s="60"/>
      <c r="E232" s="60"/>
      <c r="F232" s="60"/>
      <c r="G232" s="60"/>
      <c r="H232" s="60"/>
      <c r="I232" s="60"/>
      <c r="J232" s="60"/>
      <c r="K232" s="62"/>
    </row>
    <row r="233" spans="1:11" customFormat="1" ht="17.45" customHeight="1">
      <c r="A233" s="88"/>
      <c r="B233" s="689" t="s">
        <v>522</v>
      </c>
      <c r="C233" s="690"/>
      <c r="D233" s="690"/>
      <c r="E233" s="690"/>
      <c r="F233" s="69"/>
      <c r="G233" s="573" t="s">
        <v>461</v>
      </c>
      <c r="H233" s="573" t="s">
        <v>462</v>
      </c>
      <c r="I233" s="573" t="s">
        <v>463</v>
      </c>
      <c r="J233" s="573" t="s">
        <v>464</v>
      </c>
      <c r="K233" s="574" t="s">
        <v>465</v>
      </c>
    </row>
    <row r="234" spans="1:11" customFormat="1" ht="17.45" customHeight="1">
      <c r="A234" s="88"/>
      <c r="B234" s="689"/>
      <c r="C234" s="690"/>
      <c r="D234" s="690"/>
      <c r="E234" s="690"/>
      <c r="F234" s="69"/>
      <c r="G234" s="532" t="s">
        <v>466</v>
      </c>
      <c r="H234" s="532" t="s">
        <v>467</v>
      </c>
      <c r="I234" s="532" t="s">
        <v>468</v>
      </c>
      <c r="J234" s="532" t="s">
        <v>469</v>
      </c>
      <c r="K234" s="575" t="s">
        <v>470</v>
      </c>
    </row>
    <row r="235" spans="1:11" customFormat="1" ht="17.45" customHeight="1">
      <c r="A235" s="88"/>
      <c r="B235" s="689"/>
      <c r="C235" s="690"/>
      <c r="D235" s="690"/>
      <c r="E235" s="690"/>
      <c r="F235" s="69"/>
      <c r="G235" s="532" t="s">
        <v>471</v>
      </c>
      <c r="H235" s="532" t="s">
        <v>472</v>
      </c>
      <c r="I235" s="532" t="s">
        <v>473</v>
      </c>
      <c r="J235" s="532" t="s">
        <v>474</v>
      </c>
      <c r="K235" s="575" t="s">
        <v>475</v>
      </c>
    </row>
    <row r="236" spans="1:11" customFormat="1" ht="17.45" customHeight="1">
      <c r="A236" s="88"/>
      <c r="B236" s="689"/>
      <c r="C236" s="690"/>
      <c r="D236" s="690"/>
      <c r="E236" s="690"/>
      <c r="F236" s="69"/>
      <c r="G236" s="532" t="s">
        <v>476</v>
      </c>
      <c r="H236" s="532" t="s">
        <v>477</v>
      </c>
      <c r="I236" s="532" t="s">
        <v>478</v>
      </c>
      <c r="J236" s="532" t="s">
        <v>479</v>
      </c>
      <c r="K236" s="575" t="s">
        <v>480</v>
      </c>
    </row>
    <row r="237" spans="1:11" customFormat="1" ht="17.45" customHeight="1">
      <c r="A237" s="88"/>
      <c r="B237" s="689"/>
      <c r="C237" s="690"/>
      <c r="D237" s="690"/>
      <c r="E237" s="690"/>
      <c r="F237" s="69"/>
      <c r="G237" s="532" t="s">
        <v>481</v>
      </c>
      <c r="H237" s="532" t="s">
        <v>482</v>
      </c>
      <c r="I237" s="532" t="s">
        <v>473</v>
      </c>
      <c r="J237" s="532" t="s">
        <v>483</v>
      </c>
      <c r="K237" s="575" t="s">
        <v>484</v>
      </c>
    </row>
    <row r="238" spans="1:11" customFormat="1" ht="17.45" customHeight="1">
      <c r="A238" s="88"/>
      <c r="B238" s="689"/>
      <c r="C238" s="690"/>
      <c r="D238" s="690"/>
      <c r="E238" s="690"/>
      <c r="F238" s="69"/>
      <c r="G238" s="69"/>
      <c r="H238" s="69"/>
      <c r="I238" s="69"/>
      <c r="J238" s="69"/>
      <c r="K238" s="70"/>
    </row>
    <row r="239" spans="1:11" customFormat="1" ht="17.45" customHeight="1">
      <c r="A239" s="88"/>
      <c r="B239" s="78"/>
      <c r="C239" s="79"/>
      <c r="D239" s="79"/>
      <c r="E239" s="79"/>
      <c r="F239" s="69"/>
      <c r="G239" s="69"/>
      <c r="H239" s="69"/>
      <c r="I239" s="69"/>
      <c r="J239" s="69"/>
      <c r="K239" s="70"/>
    </row>
    <row r="240" spans="1:11" customFormat="1" ht="17.45" customHeight="1">
      <c r="A240" s="88"/>
      <c r="B240" s="689"/>
      <c r="C240" s="690"/>
      <c r="D240" s="690"/>
      <c r="E240" s="690"/>
      <c r="F240" s="690"/>
      <c r="G240" s="69"/>
      <c r="H240" s="69"/>
      <c r="I240" s="69"/>
      <c r="J240" s="69"/>
      <c r="K240" s="70"/>
    </row>
    <row r="241" spans="1:12" customFormat="1" ht="17.45" customHeight="1">
      <c r="A241" s="88"/>
      <c r="B241" s="689"/>
      <c r="C241" s="690"/>
      <c r="D241" s="690"/>
      <c r="E241" s="690"/>
      <c r="F241" s="690"/>
      <c r="G241" s="69"/>
      <c r="H241" s="69"/>
      <c r="I241" s="69"/>
      <c r="J241" s="69"/>
      <c r="K241" s="70"/>
    </row>
    <row r="242" spans="1:12" customFormat="1" ht="17.45" customHeight="1">
      <c r="A242" s="88"/>
      <c r="B242" s="689" t="s">
        <v>523</v>
      </c>
      <c r="C242" s="690"/>
      <c r="D242" s="690"/>
      <c r="E242" s="690"/>
      <c r="F242" s="690"/>
      <c r="G242" s="69"/>
      <c r="H242" s="69"/>
      <c r="I242" s="69"/>
      <c r="J242" s="69"/>
      <c r="K242" s="70"/>
    </row>
    <row r="243" spans="1:12" customFormat="1" ht="17.45" customHeight="1">
      <c r="A243" s="88"/>
      <c r="B243" s="76"/>
      <c r="C243" s="69"/>
      <c r="D243" s="69"/>
      <c r="E243" s="69"/>
      <c r="F243" s="69"/>
      <c r="G243" s="69"/>
      <c r="H243" s="69"/>
      <c r="I243" s="69"/>
      <c r="J243" s="69"/>
      <c r="K243" s="70"/>
    </row>
    <row r="244" spans="1:12" customFormat="1" ht="17.45" customHeight="1">
      <c r="A244" s="88"/>
      <c r="B244" s="76"/>
      <c r="C244" s="69"/>
      <c r="D244" s="69"/>
      <c r="E244" s="69"/>
      <c r="F244" s="69"/>
      <c r="G244" s="69"/>
      <c r="H244" s="69"/>
      <c r="I244" s="69"/>
      <c r="J244" s="69"/>
      <c r="K244" s="70"/>
    </row>
    <row r="245" spans="1:12" customFormat="1" ht="17.45" customHeight="1">
      <c r="A245" s="88"/>
      <c r="B245" s="63" t="s">
        <v>503</v>
      </c>
      <c r="C245" s="69"/>
      <c r="D245" s="69"/>
      <c r="E245" s="69"/>
      <c r="F245" s="69"/>
      <c r="G245" s="69"/>
      <c r="H245" s="69"/>
      <c r="I245" s="69"/>
      <c r="J245" s="69"/>
      <c r="K245" s="70"/>
    </row>
    <row r="246" spans="1:12" customFormat="1" ht="17.45" customHeight="1">
      <c r="A246" s="88"/>
      <c r="B246" s="71"/>
      <c r="C246" s="72"/>
      <c r="D246" s="72"/>
      <c r="E246" s="73"/>
      <c r="F246" s="72"/>
      <c r="G246" s="72"/>
      <c r="H246" s="72"/>
      <c r="I246" s="72"/>
      <c r="J246" s="72"/>
      <c r="K246" s="74"/>
    </row>
    <row r="247" spans="1:12" customFormat="1" ht="17.45" customHeight="1">
      <c r="A247" s="88"/>
    </row>
    <row r="248" spans="1:12" customFormat="1" ht="17.45" customHeight="1">
      <c r="A248" s="88"/>
    </row>
    <row r="249" spans="1:12" customFormat="1" ht="19.149999999999999" customHeight="1">
      <c r="A249" s="88"/>
      <c r="B249" s="170" t="str">
        <f>"Thema "&amp;B12</f>
        <v>Thema 3.5</v>
      </c>
      <c r="C249" s="10"/>
      <c r="D249" s="10"/>
      <c r="E249" s="10"/>
      <c r="F249" s="10"/>
      <c r="G249" s="10"/>
      <c r="H249" s="10"/>
      <c r="I249" s="10"/>
    </row>
    <row r="250" spans="1:12" customFormat="1" ht="17.45" customHeight="1">
      <c r="A250" s="88"/>
    </row>
    <row r="251" spans="1:12" customFormat="1" ht="17.45" customHeight="1">
      <c r="A251" s="88"/>
    </row>
    <row r="252" spans="1:12" customFormat="1" ht="25.5" customHeight="1">
      <c r="A252" s="89" t="str">
        <f>B13</f>
        <v>3.6</v>
      </c>
      <c r="B252" s="675" t="s">
        <v>524</v>
      </c>
      <c r="C252" s="675"/>
      <c r="D252" s="675"/>
      <c r="E252" s="675"/>
      <c r="F252" s="675"/>
      <c r="G252" s="675"/>
      <c r="H252" s="675"/>
      <c r="I252" s="675"/>
      <c r="J252" s="675"/>
      <c r="K252" s="35">
        <f>H13</f>
        <v>0</v>
      </c>
      <c r="L252" s="7" t="s">
        <v>62</v>
      </c>
    </row>
    <row r="253" spans="1:12" customFormat="1" ht="17.45" customHeight="1">
      <c r="A253" s="88"/>
    </row>
    <row r="254" spans="1:12" customFormat="1" ht="17.45" customHeight="1">
      <c r="A254" s="88"/>
      <c r="B254" s="653" t="s">
        <v>525</v>
      </c>
      <c r="C254" s="653"/>
      <c r="D254" s="653"/>
      <c r="E254" s="653"/>
      <c r="F254" s="653"/>
      <c r="G254" s="653"/>
      <c r="H254" s="653"/>
      <c r="I254" s="653"/>
      <c r="J254" s="653"/>
      <c r="K254" s="653"/>
    </row>
    <row r="255" spans="1:12" customFormat="1" ht="17.45" customHeight="1">
      <c r="A255" s="88"/>
      <c r="B255" s="653"/>
      <c r="C255" s="653"/>
      <c r="D255" s="653"/>
      <c r="E255" s="653"/>
      <c r="F255" s="653"/>
      <c r="G255" s="653"/>
      <c r="H255" s="653"/>
      <c r="I255" s="653"/>
      <c r="J255" s="653"/>
      <c r="K255" s="653"/>
    </row>
    <row r="256" spans="1:12" customFormat="1" ht="17.45" customHeight="1">
      <c r="A256" s="88"/>
      <c r="B256" s="653" t="s">
        <v>526</v>
      </c>
      <c r="C256" s="653"/>
      <c r="D256" s="653"/>
      <c r="E256" s="653"/>
      <c r="F256" s="653"/>
      <c r="G256" s="653"/>
      <c r="H256" s="653"/>
      <c r="I256" s="653"/>
      <c r="J256" s="653"/>
      <c r="K256" s="653"/>
    </row>
    <row r="257" spans="1:11" customFormat="1" ht="17.45" customHeight="1">
      <c r="A257" s="88"/>
      <c r="B257" s="653"/>
      <c r="C257" s="653"/>
      <c r="D257" s="653"/>
      <c r="E257" s="653"/>
      <c r="F257" s="653"/>
      <c r="G257" s="653"/>
      <c r="H257" s="653"/>
      <c r="I257" s="653"/>
      <c r="J257" s="653"/>
      <c r="K257" s="653"/>
    </row>
    <row r="258" spans="1:11" customFormat="1" ht="17.45" customHeight="1">
      <c r="A258" s="88"/>
    </row>
    <row r="259" spans="1:11" customFormat="1" ht="17.45" customHeight="1">
      <c r="A259" s="88"/>
      <c r="B259" s="59" t="s">
        <v>527</v>
      </c>
      <c r="C259" s="58"/>
      <c r="D259" s="58"/>
      <c r="E259" s="58"/>
      <c r="F259" s="58"/>
      <c r="G259" s="58"/>
      <c r="H259" s="58"/>
      <c r="I259" s="58"/>
      <c r="J259" s="58"/>
      <c r="K259" s="58"/>
    </row>
    <row r="260" spans="1:11" customFormat="1" ht="17.45" customHeight="1">
      <c r="A260" s="88"/>
      <c r="B260" s="61"/>
      <c r="C260" s="60"/>
      <c r="D260" s="60"/>
      <c r="E260" s="60"/>
      <c r="F260" s="80"/>
      <c r="G260" s="80"/>
      <c r="H260" s="80"/>
      <c r="I260" s="80"/>
      <c r="J260" s="80"/>
      <c r="K260" s="81"/>
    </row>
    <row r="261" spans="1:11" customFormat="1" ht="17.45" customHeight="1">
      <c r="A261" s="88"/>
      <c r="B261" s="689" t="s">
        <v>528</v>
      </c>
      <c r="C261" s="690"/>
      <c r="D261" s="690"/>
      <c r="E261" s="690"/>
      <c r="F261" s="690"/>
      <c r="G261" s="690"/>
      <c r="H261" s="690"/>
      <c r="I261" s="690"/>
      <c r="J261" s="690"/>
      <c r="K261" s="70"/>
    </row>
    <row r="262" spans="1:11" customFormat="1" ht="17.45" customHeight="1">
      <c r="A262" s="88"/>
      <c r="B262" s="689" t="s">
        <v>529</v>
      </c>
      <c r="C262" s="690"/>
      <c r="D262" s="690"/>
      <c r="E262" s="690"/>
      <c r="F262" s="690"/>
      <c r="G262" s="690"/>
      <c r="H262" s="690"/>
      <c r="I262" s="690"/>
      <c r="J262" s="690"/>
      <c r="K262" s="70"/>
    </row>
    <row r="263" spans="1:11" customFormat="1" ht="17.45" customHeight="1" thickBot="1">
      <c r="A263" s="88"/>
      <c r="B263" s="78"/>
      <c r="C263" s="79"/>
      <c r="D263" s="79"/>
      <c r="E263" s="79"/>
      <c r="F263" s="79"/>
      <c r="G263" s="79"/>
      <c r="H263" s="79"/>
      <c r="I263" s="79"/>
      <c r="J263" s="79"/>
      <c r="K263" s="70"/>
    </row>
    <row r="264" spans="1:11" customFormat="1" ht="17.45" customHeight="1" thickBot="1">
      <c r="A264" s="88"/>
      <c r="B264" s="689" t="s">
        <v>530</v>
      </c>
      <c r="C264" s="690"/>
      <c r="D264" s="690"/>
      <c r="E264" s="690"/>
      <c r="F264" s="690"/>
      <c r="G264" s="690"/>
      <c r="H264" s="69"/>
      <c r="I264" s="561"/>
      <c r="J264" s="69"/>
      <c r="K264" s="70"/>
    </row>
    <row r="265" spans="1:11" customFormat="1" ht="17.45" customHeight="1">
      <c r="A265" s="88"/>
      <c r="B265" s="76"/>
      <c r="C265" s="69"/>
      <c r="D265" s="69"/>
      <c r="E265" s="69"/>
      <c r="F265" s="69"/>
      <c r="G265" s="69"/>
      <c r="H265" s="69"/>
      <c r="I265" s="69"/>
      <c r="J265" s="69"/>
      <c r="K265" s="70"/>
    </row>
    <row r="266" spans="1:11" customFormat="1" ht="17.45" customHeight="1">
      <c r="A266" s="88"/>
      <c r="B266" s="76"/>
      <c r="C266" s="69"/>
      <c r="D266" s="69"/>
      <c r="E266" s="69"/>
      <c r="F266" s="69"/>
      <c r="G266" s="69"/>
      <c r="H266" s="69"/>
      <c r="I266" s="69"/>
      <c r="J266" s="69"/>
      <c r="K266" s="70"/>
    </row>
    <row r="267" spans="1:11" customFormat="1" ht="17.45" customHeight="1">
      <c r="A267" s="88"/>
      <c r="B267" s="689" t="s">
        <v>531</v>
      </c>
      <c r="C267" s="690"/>
      <c r="D267" s="690"/>
      <c r="E267" s="690"/>
      <c r="F267" s="690"/>
      <c r="G267" s="690"/>
      <c r="H267" s="69"/>
      <c r="I267" s="69"/>
      <c r="J267" s="69"/>
      <c r="K267" s="70"/>
    </row>
    <row r="268" spans="1:11" customFormat="1" ht="17.45" customHeight="1">
      <c r="A268" s="88"/>
      <c r="B268" s="71"/>
      <c r="C268" s="72"/>
      <c r="D268" s="72"/>
      <c r="E268" s="73"/>
      <c r="F268" s="72"/>
      <c r="G268" s="72"/>
      <c r="H268" s="72"/>
      <c r="I268" s="72"/>
      <c r="J268" s="72"/>
      <c r="K268" s="74"/>
    </row>
    <row r="269" spans="1:11" customFormat="1" ht="17.45" customHeight="1">
      <c r="A269" s="88"/>
    </row>
    <row r="270" spans="1:11" customFormat="1" ht="17.45" customHeight="1">
      <c r="A270" s="88"/>
    </row>
    <row r="271" spans="1:11" customFormat="1" ht="17.45" customHeight="1">
      <c r="A271" s="88"/>
      <c r="B271" s="59" t="s">
        <v>532</v>
      </c>
      <c r="C271" s="58"/>
      <c r="D271" s="58"/>
      <c r="E271" s="58"/>
      <c r="F271" s="58"/>
      <c r="G271" s="58"/>
      <c r="H271" s="58"/>
      <c r="I271" s="58"/>
      <c r="J271" s="58"/>
      <c r="K271" s="58"/>
    </row>
    <row r="272" spans="1:11" customFormat="1" ht="17.45" customHeight="1">
      <c r="A272" s="88"/>
      <c r="B272" s="61"/>
      <c r="C272" s="60"/>
      <c r="D272" s="60"/>
      <c r="E272" s="60"/>
      <c r="F272" s="80"/>
      <c r="G272" s="80"/>
      <c r="H272" s="80"/>
      <c r="I272" s="80"/>
      <c r="J272" s="80"/>
      <c r="K272" s="81"/>
    </row>
    <row r="273" spans="1:11" customFormat="1" ht="17.45" customHeight="1">
      <c r="A273" s="88"/>
      <c r="B273" s="689" t="s">
        <v>533</v>
      </c>
      <c r="C273" s="690"/>
      <c r="D273" s="690"/>
      <c r="E273" s="690"/>
      <c r="F273" s="690"/>
      <c r="G273" s="690"/>
      <c r="H273" s="690"/>
      <c r="I273" s="690"/>
      <c r="J273" s="690"/>
      <c r="K273" s="70"/>
    </row>
    <row r="274" spans="1:11" customFormat="1" ht="17.45" customHeight="1">
      <c r="A274" s="88"/>
      <c r="B274" s="689" t="s">
        <v>534</v>
      </c>
      <c r="C274" s="690"/>
      <c r="D274" s="690"/>
      <c r="E274" s="690"/>
      <c r="F274" s="690"/>
      <c r="G274" s="690"/>
      <c r="H274" s="690"/>
      <c r="I274" s="690"/>
      <c r="J274" s="690"/>
      <c r="K274" s="70"/>
    </row>
    <row r="275" spans="1:11" customFormat="1" ht="17.45" customHeight="1">
      <c r="A275" s="88"/>
      <c r="B275" s="78"/>
      <c r="C275" s="79"/>
      <c r="D275" s="79"/>
      <c r="E275" s="79"/>
      <c r="F275" s="79"/>
      <c r="G275" s="79"/>
      <c r="H275" s="79"/>
      <c r="I275" s="79"/>
      <c r="J275" s="79"/>
      <c r="K275" s="70"/>
    </row>
    <row r="276" spans="1:11" customFormat="1" ht="17.45" customHeight="1">
      <c r="A276" s="88"/>
      <c r="B276" s="758"/>
      <c r="C276" s="759"/>
      <c r="D276" s="759"/>
      <c r="E276" s="759"/>
      <c r="F276" s="759"/>
      <c r="G276" s="759"/>
      <c r="H276" s="69"/>
      <c r="I276" s="69"/>
      <c r="J276" s="69"/>
      <c r="K276" s="70"/>
    </row>
    <row r="277" spans="1:11" customFormat="1" ht="17.45" customHeight="1">
      <c r="A277" s="88"/>
      <c r="B277" s="689" t="s">
        <v>535</v>
      </c>
      <c r="C277" s="690"/>
      <c r="D277" s="690"/>
      <c r="E277" s="690"/>
      <c r="F277" s="690"/>
      <c r="G277" s="75"/>
      <c r="H277" s="69"/>
      <c r="I277" s="69"/>
      <c r="J277" s="69"/>
      <c r="K277" s="70"/>
    </row>
    <row r="278" spans="1:11" customFormat="1" ht="17.45" customHeight="1">
      <c r="A278" s="88"/>
      <c r="B278" s="689"/>
      <c r="C278" s="690"/>
      <c r="D278" s="690"/>
      <c r="E278" s="690"/>
      <c r="F278" s="690"/>
      <c r="G278" s="75"/>
      <c r="H278" s="69"/>
      <c r="I278" s="69"/>
      <c r="J278" s="69"/>
      <c r="K278" s="70"/>
    </row>
    <row r="279" spans="1:11" customFormat="1" ht="17.45" customHeight="1">
      <c r="A279" s="88"/>
      <c r="B279" s="77"/>
      <c r="C279" s="75"/>
      <c r="D279" s="75"/>
      <c r="E279" s="75"/>
      <c r="F279" s="75"/>
      <c r="G279" s="75"/>
      <c r="H279" s="69"/>
      <c r="I279" s="69"/>
      <c r="J279" s="69"/>
      <c r="K279" s="70"/>
    </row>
    <row r="280" spans="1:11" customFormat="1" ht="17.45" customHeight="1">
      <c r="A280" s="88"/>
      <c r="B280" s="77"/>
      <c r="C280" s="75"/>
      <c r="D280" s="75"/>
      <c r="E280" s="75"/>
      <c r="F280" s="75"/>
      <c r="G280" s="75"/>
      <c r="H280" s="69"/>
      <c r="I280" s="69"/>
      <c r="J280" s="69"/>
      <c r="K280" s="70"/>
    </row>
    <row r="281" spans="1:11" customFormat="1" ht="17.45" customHeight="1">
      <c r="A281" s="88"/>
      <c r="B281" s="77"/>
      <c r="C281" s="75"/>
      <c r="D281" s="75"/>
      <c r="E281" s="75"/>
      <c r="F281" s="75"/>
      <c r="G281" s="75"/>
      <c r="H281" s="69"/>
      <c r="I281" s="69"/>
      <c r="J281" s="69"/>
      <c r="K281" s="70"/>
    </row>
    <row r="282" spans="1:11" customFormat="1" ht="17.45" customHeight="1">
      <c r="A282" s="88"/>
      <c r="B282" s="77"/>
      <c r="C282" s="75"/>
      <c r="D282" s="75"/>
      <c r="E282" s="75"/>
      <c r="F282" s="75"/>
      <c r="G282" s="75"/>
      <c r="H282" s="69"/>
      <c r="I282" s="69"/>
      <c r="J282" s="69"/>
      <c r="K282" s="70"/>
    </row>
    <row r="283" spans="1:11" customFormat="1" ht="17.45" customHeight="1">
      <c r="A283" s="88"/>
      <c r="B283" s="76"/>
      <c r="C283" s="69"/>
      <c r="D283" s="69"/>
      <c r="E283" s="69"/>
      <c r="F283" s="69"/>
      <c r="G283" s="69"/>
      <c r="H283" s="69"/>
      <c r="I283" s="69"/>
      <c r="J283" s="69"/>
      <c r="K283" s="70"/>
    </row>
    <row r="284" spans="1:11" customFormat="1" ht="17.45" customHeight="1">
      <c r="A284" s="88"/>
      <c r="B284" s="63" t="s">
        <v>536</v>
      </c>
      <c r="C284" s="69"/>
      <c r="D284" s="69"/>
      <c r="E284" s="69"/>
      <c r="F284" s="69"/>
      <c r="G284" s="69"/>
      <c r="H284" s="69"/>
      <c r="I284" s="69"/>
      <c r="J284" s="69"/>
      <c r="K284" s="70"/>
    </row>
    <row r="285" spans="1:11" customFormat="1" ht="17.45" customHeight="1">
      <c r="A285" s="88"/>
      <c r="B285" s="71"/>
      <c r="C285" s="72"/>
      <c r="D285" s="72"/>
      <c r="E285" s="73"/>
      <c r="F285" s="72"/>
      <c r="G285" s="72"/>
      <c r="H285" s="72"/>
      <c r="I285" s="72"/>
      <c r="J285" s="72"/>
      <c r="K285" s="74"/>
    </row>
    <row r="286" spans="1:11" customFormat="1" ht="17.45" customHeight="1">
      <c r="A286" s="88"/>
    </row>
    <row r="287" spans="1:11" customFormat="1" ht="17.45" customHeight="1">
      <c r="A287" s="88"/>
    </row>
    <row r="288" spans="1:11" customFormat="1" ht="19.149999999999999" customHeight="1">
      <c r="A288" s="88"/>
      <c r="B288" s="170" t="str">
        <f>"Thema "&amp;B13</f>
        <v>Thema 3.6</v>
      </c>
      <c r="C288" s="10"/>
      <c r="D288" s="10"/>
      <c r="E288" s="10"/>
      <c r="F288" s="10"/>
      <c r="G288" s="10"/>
      <c r="H288" s="10"/>
      <c r="I288" s="10"/>
    </row>
    <row r="289" spans="1:12" customFormat="1" ht="17.45" customHeight="1">
      <c r="A289" s="88"/>
    </row>
    <row r="290" spans="1:12" customFormat="1" ht="17.45" customHeight="1">
      <c r="A290" s="88"/>
    </row>
    <row r="291" spans="1:12" customFormat="1" ht="25.5" customHeight="1">
      <c r="A291" s="89" t="str">
        <f>B14</f>
        <v>3.7</v>
      </c>
      <c r="B291" s="675" t="s">
        <v>537</v>
      </c>
      <c r="C291" s="675"/>
      <c r="D291" s="675"/>
      <c r="E291" s="675"/>
      <c r="F291" s="675"/>
      <c r="G291" s="675"/>
      <c r="H291" s="675"/>
      <c r="I291" s="675"/>
      <c r="J291" s="675"/>
      <c r="K291" s="35">
        <f>H14</f>
        <v>0</v>
      </c>
      <c r="L291" s="7" t="s">
        <v>62</v>
      </c>
    </row>
    <row r="292" spans="1:12" customFormat="1" ht="17.45" customHeight="1">
      <c r="A292" s="88"/>
    </row>
    <row r="293" spans="1:12" customFormat="1" ht="17.45" customHeight="1">
      <c r="A293" s="88"/>
      <c r="B293" s="653" t="s">
        <v>538</v>
      </c>
      <c r="C293" s="653"/>
      <c r="D293" s="653"/>
      <c r="E293" s="653"/>
      <c r="F293" s="653"/>
      <c r="G293" s="653"/>
      <c r="H293" s="653"/>
      <c r="I293" s="653"/>
      <c r="J293" s="653"/>
      <c r="K293" s="653"/>
    </row>
    <row r="294" spans="1:12" customFormat="1" ht="17.45" customHeight="1">
      <c r="A294" s="88"/>
      <c r="B294" s="653"/>
      <c r="C294" s="653"/>
      <c r="D294" s="653"/>
      <c r="E294" s="653"/>
      <c r="F294" s="653"/>
      <c r="G294" s="653"/>
      <c r="H294" s="653"/>
      <c r="I294" s="653"/>
      <c r="J294" s="653"/>
      <c r="K294" s="653"/>
    </row>
    <row r="295" spans="1:12" customFormat="1" ht="17.45" customHeight="1">
      <c r="A295" s="88"/>
    </row>
    <row r="296" spans="1:12" customFormat="1" ht="17.45" customHeight="1">
      <c r="A296" s="88"/>
    </row>
    <row r="297" spans="1:12" customFormat="1" ht="17.45" customHeight="1">
      <c r="A297" s="88"/>
    </row>
    <row r="298" spans="1:12" customFormat="1" ht="17.45" customHeight="1">
      <c r="A298" s="88"/>
    </row>
    <row r="299" spans="1:12" customFormat="1" ht="17.45" customHeight="1">
      <c r="A299" s="88"/>
    </row>
    <row r="300" spans="1:12" customFormat="1" ht="17.45" customHeight="1">
      <c r="A300" s="88"/>
    </row>
    <row r="301" spans="1:12" customFormat="1" ht="17.45" customHeight="1">
      <c r="A301" s="88"/>
    </row>
    <row r="302" spans="1:12" customFormat="1" ht="17.45" customHeight="1">
      <c r="A302" s="88"/>
      <c r="B302" s="683" t="s">
        <v>539</v>
      </c>
      <c r="C302" s="683"/>
      <c r="D302" s="683"/>
      <c r="E302" s="683"/>
      <c r="F302" s="683"/>
      <c r="G302" s="683"/>
      <c r="H302" s="683"/>
      <c r="I302" s="683"/>
      <c r="J302" s="683"/>
      <c r="K302" s="683"/>
    </row>
    <row r="303" spans="1:12" customFormat="1" ht="17.45" customHeight="1">
      <c r="A303" s="88"/>
      <c r="B303" s="683"/>
      <c r="C303" s="683"/>
      <c r="D303" s="683"/>
      <c r="E303" s="683"/>
      <c r="F303" s="683"/>
      <c r="G303" s="683"/>
      <c r="H303" s="683"/>
      <c r="I303" s="683"/>
      <c r="J303" s="683"/>
      <c r="K303" s="683"/>
    </row>
    <row r="304" spans="1:12" customFormat="1" ht="17.45" customHeight="1">
      <c r="A304" s="88"/>
      <c r="B304" s="683"/>
      <c r="C304" s="683"/>
      <c r="D304" s="683"/>
      <c r="E304" s="683"/>
      <c r="F304" s="683"/>
      <c r="G304" s="683"/>
      <c r="H304" s="683"/>
      <c r="I304" s="683"/>
      <c r="J304" s="683"/>
      <c r="K304" s="683"/>
    </row>
    <row r="305" spans="1:11" customFormat="1" ht="17.45" customHeight="1">
      <c r="A305" s="88"/>
      <c r="B305" s="683"/>
      <c r="C305" s="683"/>
      <c r="D305" s="683"/>
      <c r="E305" s="683"/>
      <c r="F305" s="683"/>
      <c r="G305" s="683"/>
      <c r="H305" s="683"/>
      <c r="I305" s="683"/>
      <c r="J305" s="683"/>
      <c r="K305" s="683"/>
    </row>
    <row r="306" spans="1:11" customFormat="1" ht="17.45" customHeight="1">
      <c r="A306" s="88"/>
    </row>
    <row r="307" spans="1:11" customFormat="1" ht="17.45" customHeight="1">
      <c r="A307" s="88"/>
    </row>
    <row r="308" spans="1:11" customFormat="1" ht="17.45" customHeight="1">
      <c r="A308" s="88"/>
      <c r="B308" s="59" t="s">
        <v>540</v>
      </c>
      <c r="C308" s="58"/>
      <c r="D308" s="58"/>
      <c r="E308" s="58"/>
      <c r="F308" s="58"/>
      <c r="G308" s="58"/>
      <c r="H308" s="58"/>
      <c r="I308" s="58"/>
      <c r="J308" s="58"/>
      <c r="K308" s="58"/>
    </row>
    <row r="309" spans="1:11" customFormat="1" ht="17.45" customHeight="1">
      <c r="A309" s="88"/>
      <c r="B309" s="61"/>
      <c r="C309" s="60"/>
      <c r="D309" s="60"/>
      <c r="E309" s="60"/>
      <c r="F309" s="80"/>
      <c r="G309" s="80"/>
      <c r="H309" s="80"/>
      <c r="I309" s="80"/>
      <c r="J309" s="80"/>
      <c r="K309" s="81"/>
    </row>
    <row r="310" spans="1:11" customFormat="1" ht="17.45" customHeight="1">
      <c r="A310" s="88"/>
      <c r="B310" s="689" t="s">
        <v>541</v>
      </c>
      <c r="C310" s="690"/>
      <c r="D310" s="690"/>
      <c r="E310" s="690"/>
      <c r="F310" s="690"/>
      <c r="G310" s="690"/>
      <c r="H310" s="690"/>
      <c r="I310" s="690"/>
      <c r="J310" s="690"/>
      <c r="K310" s="70"/>
    </row>
    <row r="311" spans="1:11" customFormat="1" ht="17.45" customHeight="1">
      <c r="A311" s="88"/>
      <c r="B311" s="689" t="s">
        <v>542</v>
      </c>
      <c r="C311" s="690"/>
      <c r="D311" s="690"/>
      <c r="E311" s="690"/>
      <c r="F311" s="690"/>
      <c r="G311" s="690"/>
      <c r="H311" s="690"/>
      <c r="I311" s="690"/>
      <c r="J311" s="690"/>
      <c r="K311" s="70"/>
    </row>
    <row r="312" spans="1:11" customFormat="1" ht="17.45" customHeight="1">
      <c r="A312" s="88"/>
      <c r="B312" s="78"/>
      <c r="C312" s="79"/>
      <c r="D312" s="79"/>
      <c r="E312" s="79"/>
      <c r="F312" s="79"/>
      <c r="G312" s="79"/>
      <c r="H312" s="79"/>
      <c r="I312" s="79"/>
      <c r="J312" s="79"/>
      <c r="K312" s="70"/>
    </row>
    <row r="313" spans="1:11" customFormat="1" ht="17.45" customHeight="1">
      <c r="A313" s="88"/>
      <c r="B313" s="758"/>
      <c r="C313" s="759"/>
      <c r="D313" s="759"/>
      <c r="E313" s="759"/>
      <c r="F313" s="759"/>
      <c r="G313" s="759"/>
      <c r="H313" s="69"/>
      <c r="I313" s="69"/>
      <c r="J313" s="69"/>
      <c r="K313" s="70"/>
    </row>
    <row r="314" spans="1:11" customFormat="1" ht="17.45" customHeight="1">
      <c r="A314" s="88"/>
      <c r="B314" s="77"/>
      <c r="C314" s="75"/>
      <c r="D314" s="75"/>
      <c r="E314" s="75"/>
      <c r="F314" s="75"/>
      <c r="G314" s="75"/>
      <c r="H314" s="69"/>
      <c r="I314" s="69"/>
      <c r="J314" s="69"/>
      <c r="K314" s="70"/>
    </row>
    <row r="315" spans="1:11" customFormat="1" ht="17.45" customHeight="1">
      <c r="A315" s="88"/>
      <c r="B315" s="77"/>
      <c r="C315" s="75"/>
      <c r="D315" s="75"/>
      <c r="E315" s="75"/>
      <c r="F315" s="75"/>
      <c r="G315" s="75"/>
      <c r="H315" s="69"/>
      <c r="I315" s="69"/>
      <c r="J315" s="69"/>
      <c r="K315" s="70"/>
    </row>
    <row r="316" spans="1:11" customFormat="1" ht="17.45" customHeight="1">
      <c r="A316" s="88"/>
      <c r="B316" s="77"/>
      <c r="C316" s="75"/>
      <c r="D316" s="75"/>
      <c r="E316" s="75"/>
      <c r="F316" s="75"/>
      <c r="G316" s="75"/>
      <c r="H316" s="69"/>
      <c r="I316" s="69"/>
      <c r="J316" s="69"/>
      <c r="K316" s="70"/>
    </row>
    <row r="317" spans="1:11" customFormat="1" ht="17.45" customHeight="1">
      <c r="A317" s="88"/>
      <c r="B317" s="77"/>
      <c r="C317" s="75"/>
      <c r="D317" s="75"/>
      <c r="E317" s="75"/>
      <c r="F317" s="75"/>
      <c r="G317" s="75"/>
      <c r="H317" s="69"/>
      <c r="I317" s="69"/>
      <c r="J317" s="69"/>
      <c r="K317" s="70"/>
    </row>
    <row r="318" spans="1:11" customFormat="1" ht="17.45" customHeight="1">
      <c r="A318" s="88"/>
      <c r="B318" s="77"/>
      <c r="C318" s="75"/>
      <c r="D318" s="75"/>
      <c r="E318" s="75"/>
      <c r="F318" s="75"/>
      <c r="G318" s="75"/>
      <c r="H318" s="69"/>
      <c r="I318" s="69"/>
      <c r="J318" s="69"/>
      <c r="K318" s="70"/>
    </row>
    <row r="319" spans="1:11" customFormat="1" ht="17.45" customHeight="1">
      <c r="A319" s="88"/>
      <c r="B319" s="77"/>
      <c r="C319" s="75"/>
      <c r="D319" s="75"/>
      <c r="E319" s="75"/>
      <c r="F319" s="75"/>
      <c r="G319" s="75"/>
      <c r="H319" s="69"/>
      <c r="I319" s="69"/>
      <c r="J319" s="69"/>
      <c r="K319" s="70"/>
    </row>
    <row r="320" spans="1:11" customFormat="1" ht="17.45" customHeight="1">
      <c r="A320" s="88"/>
      <c r="B320" s="77"/>
      <c r="C320" s="75"/>
      <c r="D320" s="75"/>
      <c r="E320" s="75"/>
      <c r="F320" s="75"/>
      <c r="G320" s="75"/>
      <c r="H320" s="69"/>
      <c r="I320" s="69"/>
      <c r="J320" s="69"/>
      <c r="K320" s="70"/>
    </row>
    <row r="321" spans="1:12" customFormat="1" ht="17.45" customHeight="1">
      <c r="A321" s="88"/>
      <c r="B321" s="77"/>
      <c r="C321" s="75"/>
      <c r="D321" s="75"/>
      <c r="E321" s="75"/>
      <c r="F321" s="75"/>
      <c r="G321" s="75"/>
      <c r="H321" s="69"/>
      <c r="I321" s="69"/>
      <c r="J321" s="69"/>
      <c r="K321" s="70"/>
    </row>
    <row r="322" spans="1:12" customFormat="1" ht="17.45" customHeight="1">
      <c r="A322" s="88"/>
      <c r="B322" s="76"/>
      <c r="C322" s="69"/>
      <c r="D322" s="69"/>
      <c r="E322" s="69"/>
      <c r="F322" s="69"/>
      <c r="G322" s="69"/>
      <c r="H322" s="69"/>
      <c r="I322" s="69"/>
      <c r="J322" s="69"/>
      <c r="K322" s="70"/>
    </row>
    <row r="323" spans="1:12" customFormat="1" ht="17.45" customHeight="1">
      <c r="A323" s="88"/>
      <c r="B323" s="689" t="s">
        <v>543</v>
      </c>
      <c r="C323" s="690"/>
      <c r="D323" s="690"/>
      <c r="E323" s="690"/>
      <c r="F323" s="690"/>
      <c r="G323" s="690"/>
      <c r="H323" s="690"/>
      <c r="I323" s="690"/>
      <c r="J323" s="690"/>
      <c r="K323" s="70"/>
    </row>
    <row r="324" spans="1:12" customFormat="1" ht="17.45" customHeight="1">
      <c r="A324" s="88"/>
      <c r="B324" s="689"/>
      <c r="C324" s="690"/>
      <c r="D324" s="690"/>
      <c r="E324" s="690"/>
      <c r="F324" s="690"/>
      <c r="G324" s="690"/>
      <c r="H324" s="690"/>
      <c r="I324" s="690"/>
      <c r="J324" s="690"/>
      <c r="K324" s="70"/>
    </row>
    <row r="325" spans="1:12" customFormat="1" ht="17.45" customHeight="1">
      <c r="A325" s="88"/>
      <c r="B325" s="63" t="s">
        <v>503</v>
      </c>
      <c r="C325" s="69"/>
      <c r="D325" s="69"/>
      <c r="E325" s="69"/>
      <c r="F325" s="69"/>
      <c r="G325" s="69"/>
      <c r="H325" s="69"/>
      <c r="I325" s="69"/>
      <c r="J325" s="69"/>
      <c r="K325" s="70"/>
    </row>
    <row r="326" spans="1:12" customFormat="1" ht="17.45" customHeight="1">
      <c r="A326" s="88"/>
      <c r="B326" s="71"/>
      <c r="C326" s="72"/>
      <c r="D326" s="72"/>
      <c r="E326" s="73"/>
      <c r="F326" s="72"/>
      <c r="G326" s="72"/>
      <c r="H326" s="72"/>
      <c r="I326" s="72"/>
      <c r="J326" s="72"/>
      <c r="K326" s="74"/>
    </row>
    <row r="327" spans="1:12" customFormat="1" ht="17.45" customHeight="1">
      <c r="A327" s="88"/>
    </row>
    <row r="328" spans="1:12" customFormat="1" ht="17.45" customHeight="1">
      <c r="A328" s="88"/>
    </row>
    <row r="329" spans="1:12" customFormat="1" ht="19.149999999999999" customHeight="1">
      <c r="A329" s="88"/>
      <c r="B329" s="170" t="str">
        <f>"Thema "&amp;B14</f>
        <v>Thema 3.7</v>
      </c>
      <c r="C329" s="10"/>
      <c r="D329" s="10"/>
      <c r="E329" s="10"/>
      <c r="F329" s="10"/>
      <c r="G329" s="10"/>
      <c r="H329" s="10"/>
      <c r="I329" s="10"/>
    </row>
    <row r="330" spans="1:12" customFormat="1" ht="17.45" customHeight="1">
      <c r="A330" s="88"/>
    </row>
    <row r="331" spans="1:12" customFormat="1" ht="17.45" customHeight="1">
      <c r="A331" s="88"/>
    </row>
    <row r="332" spans="1:12" customFormat="1" ht="25.5" customHeight="1">
      <c r="A332" s="89" t="str">
        <f>B15</f>
        <v>3.8</v>
      </c>
      <c r="B332" s="675" t="s">
        <v>544</v>
      </c>
      <c r="C332" s="675"/>
      <c r="D332" s="675"/>
      <c r="E332" s="675"/>
      <c r="F332" s="675"/>
      <c r="G332" s="675"/>
      <c r="H332" s="675"/>
      <c r="I332" s="675"/>
      <c r="J332" s="675"/>
      <c r="K332" s="35">
        <f>H15</f>
        <v>0</v>
      </c>
      <c r="L332" s="7" t="s">
        <v>62</v>
      </c>
    </row>
    <row r="333" spans="1:12" customFormat="1" ht="17.45" customHeight="1">
      <c r="A333" s="88"/>
    </row>
    <row r="334" spans="1:12" customFormat="1" ht="17.45" customHeight="1">
      <c r="A334" s="88"/>
      <c r="B334" t="s">
        <v>545</v>
      </c>
    </row>
    <row r="335" spans="1:12" customFormat="1" ht="17.45" customHeight="1">
      <c r="A335" s="88"/>
      <c r="B335" s="653" t="s">
        <v>546</v>
      </c>
      <c r="C335" s="653"/>
      <c r="D335" s="653"/>
      <c r="E335" s="653"/>
      <c r="F335" s="653"/>
      <c r="G335" s="653"/>
      <c r="H335" s="653"/>
      <c r="I335" s="653"/>
      <c r="J335" s="653"/>
      <c r="K335" s="653"/>
    </row>
    <row r="336" spans="1:12" customFormat="1" ht="17.45" customHeight="1">
      <c r="A336" s="88"/>
      <c r="B336" s="653"/>
      <c r="C336" s="653"/>
      <c r="D336" s="653"/>
      <c r="E336" s="653"/>
      <c r="F336" s="653"/>
      <c r="G336" s="653"/>
      <c r="H336" s="653"/>
      <c r="I336" s="653"/>
      <c r="J336" s="653"/>
      <c r="K336" s="653"/>
    </row>
    <row r="337" spans="1:11" customFormat="1" ht="17.45" customHeight="1">
      <c r="A337" s="88"/>
      <c r="B337" s="653"/>
      <c r="C337" s="653"/>
      <c r="D337" s="653"/>
      <c r="E337" s="653"/>
      <c r="F337" s="653"/>
      <c r="G337" s="653"/>
      <c r="H337" s="653"/>
      <c r="I337" s="653"/>
      <c r="J337" s="653"/>
      <c r="K337" s="653"/>
    </row>
    <row r="338" spans="1:11" customFormat="1" ht="17.45" customHeight="1">
      <c r="A338" s="88"/>
    </row>
    <row r="339" spans="1:11" customFormat="1" ht="17.45" customHeight="1">
      <c r="A339" s="88"/>
    </row>
    <row r="340" spans="1:11" customFormat="1" ht="17.45" customHeight="1">
      <c r="A340" s="88"/>
      <c r="B340" s="59" t="s">
        <v>547</v>
      </c>
      <c r="C340" s="58"/>
      <c r="D340" s="58"/>
      <c r="E340" s="58"/>
      <c r="F340" s="58"/>
      <c r="G340" s="58"/>
      <c r="H340" s="58"/>
      <c r="I340" s="58"/>
      <c r="J340" s="58"/>
      <c r="K340" s="58"/>
    </row>
    <row r="341" spans="1:11" customFormat="1" ht="17.45" customHeight="1">
      <c r="A341" s="88"/>
      <c r="B341" s="61"/>
      <c r="C341" s="60"/>
      <c r="D341" s="60"/>
      <c r="E341" s="60"/>
      <c r="F341" s="80"/>
      <c r="G341" s="80"/>
      <c r="H341" s="80"/>
      <c r="I341" s="80"/>
      <c r="J341" s="80"/>
      <c r="K341" s="81"/>
    </row>
    <row r="342" spans="1:11" customFormat="1" ht="17.45" customHeight="1">
      <c r="A342" s="88"/>
      <c r="B342" s="689" t="s">
        <v>548</v>
      </c>
      <c r="C342" s="690"/>
      <c r="D342" s="690"/>
      <c r="E342" s="690"/>
      <c r="F342" s="690"/>
      <c r="G342" s="569">
        <v>1</v>
      </c>
      <c r="H342" s="569">
        <v>4</v>
      </c>
      <c r="I342" s="568"/>
      <c r="J342" s="568"/>
      <c r="K342" s="570"/>
    </row>
    <row r="343" spans="1:11" customFormat="1" ht="17.45" customHeight="1">
      <c r="A343" s="88"/>
      <c r="B343" s="689"/>
      <c r="C343" s="690"/>
      <c r="D343" s="690"/>
      <c r="E343" s="690"/>
      <c r="F343" s="690"/>
      <c r="G343" s="576">
        <v>2</v>
      </c>
      <c r="H343" s="576">
        <v>5</v>
      </c>
      <c r="I343" s="571"/>
      <c r="J343" s="571"/>
      <c r="K343" s="572"/>
    </row>
    <row r="344" spans="1:11" customFormat="1" ht="17.45" customHeight="1">
      <c r="A344" s="88"/>
      <c r="B344" s="689" t="s">
        <v>549</v>
      </c>
      <c r="C344" s="690"/>
      <c r="D344" s="690"/>
      <c r="E344" s="690"/>
      <c r="F344" s="690"/>
      <c r="G344" s="576">
        <v>3</v>
      </c>
      <c r="H344" s="576">
        <v>6</v>
      </c>
      <c r="I344" s="571"/>
      <c r="J344" s="571"/>
      <c r="K344" s="572"/>
    </row>
    <row r="345" spans="1:11" customFormat="1" ht="17.45" customHeight="1">
      <c r="A345" s="88"/>
      <c r="B345" s="689" t="s">
        <v>550</v>
      </c>
      <c r="C345" s="690"/>
      <c r="D345" s="690"/>
      <c r="E345" s="690"/>
      <c r="F345" s="690"/>
      <c r="G345" s="571"/>
      <c r="H345" s="571"/>
      <c r="I345" s="571"/>
      <c r="J345" s="571"/>
      <c r="K345" s="572"/>
    </row>
    <row r="346" spans="1:11" customFormat="1" ht="17.45" customHeight="1">
      <c r="A346" s="88"/>
      <c r="B346" s="76"/>
      <c r="C346" s="69"/>
      <c r="D346" s="69"/>
      <c r="E346" s="69"/>
      <c r="F346" s="69"/>
      <c r="G346" s="571"/>
      <c r="H346" s="571"/>
      <c r="I346" s="571"/>
      <c r="J346" s="571"/>
      <c r="K346" s="572"/>
    </row>
    <row r="347" spans="1:11" customFormat="1" ht="17.45" customHeight="1">
      <c r="A347" s="88"/>
      <c r="B347" s="689" t="s">
        <v>551</v>
      </c>
      <c r="C347" s="690"/>
      <c r="D347" s="690"/>
      <c r="E347" s="690"/>
      <c r="F347" s="690"/>
      <c r="G347" s="571"/>
      <c r="H347" s="577">
        <v>7</v>
      </c>
      <c r="I347" s="577">
        <v>8</v>
      </c>
      <c r="J347" s="577">
        <v>9</v>
      </c>
      <c r="K347" s="572"/>
    </row>
    <row r="348" spans="1:11" customFormat="1" ht="17.45" customHeight="1">
      <c r="A348" s="88"/>
      <c r="B348" s="689" t="s">
        <v>552</v>
      </c>
      <c r="C348" s="690"/>
      <c r="D348" s="690"/>
      <c r="E348" s="690"/>
      <c r="F348" s="690"/>
      <c r="G348" s="571"/>
      <c r="H348" s="571"/>
      <c r="I348" s="571"/>
      <c r="J348" s="571"/>
      <c r="K348" s="572"/>
    </row>
    <row r="349" spans="1:11" customFormat="1" ht="17.45" customHeight="1">
      <c r="A349" s="88"/>
      <c r="B349" s="76"/>
      <c r="C349" s="69"/>
      <c r="D349" s="69"/>
      <c r="E349" s="69"/>
      <c r="F349" s="69"/>
      <c r="G349" s="571"/>
      <c r="H349" s="571"/>
      <c r="I349" s="571"/>
      <c r="J349" s="571"/>
      <c r="K349" s="572"/>
    </row>
    <row r="350" spans="1:11" customFormat="1" ht="17.45" customHeight="1">
      <c r="A350" s="88"/>
      <c r="B350" s="689" t="s">
        <v>553</v>
      </c>
      <c r="C350" s="690"/>
      <c r="D350" s="690"/>
      <c r="E350" s="690"/>
      <c r="F350" s="690"/>
      <c r="G350" s="571"/>
      <c r="H350" s="571"/>
      <c r="I350" s="578">
        <v>10</v>
      </c>
      <c r="J350" s="578">
        <v>11</v>
      </c>
      <c r="K350" s="572"/>
    </row>
    <row r="351" spans="1:11" customFormat="1" ht="17.45" customHeight="1">
      <c r="A351" s="88"/>
      <c r="B351" s="689"/>
      <c r="C351" s="690"/>
      <c r="D351" s="690"/>
      <c r="E351" s="690"/>
      <c r="F351" s="690"/>
      <c r="G351" s="571"/>
      <c r="H351" s="571"/>
      <c r="I351" s="578">
        <v>12</v>
      </c>
      <c r="J351" s="578">
        <v>13</v>
      </c>
      <c r="K351" s="572"/>
    </row>
    <row r="352" spans="1:11" customFormat="1" ht="17.45" customHeight="1">
      <c r="A352" s="88"/>
      <c r="B352" s="689"/>
      <c r="C352" s="690"/>
      <c r="D352" s="690"/>
      <c r="E352" s="690"/>
      <c r="F352" s="690"/>
      <c r="G352" s="571"/>
      <c r="H352" s="571"/>
      <c r="I352" s="578">
        <v>14</v>
      </c>
      <c r="J352" s="578">
        <v>15</v>
      </c>
      <c r="K352" s="572"/>
    </row>
    <row r="353" spans="1:11" customFormat="1" ht="17.45" customHeight="1">
      <c r="A353" s="88"/>
      <c r="B353" s="77"/>
      <c r="C353" s="75"/>
      <c r="D353" s="75"/>
      <c r="E353" s="75"/>
      <c r="F353" s="75"/>
      <c r="G353" s="571"/>
      <c r="H353" s="571"/>
      <c r="I353" s="571"/>
      <c r="J353" s="571"/>
      <c r="K353" s="572"/>
    </row>
    <row r="354" spans="1:11" customFormat="1" ht="17.45" customHeight="1">
      <c r="A354" s="88"/>
      <c r="B354" s="76"/>
      <c r="C354" s="69"/>
      <c r="D354" s="69"/>
      <c r="E354" s="69"/>
      <c r="F354" s="69"/>
      <c r="G354" s="69"/>
      <c r="H354" s="69"/>
      <c r="I354" s="69"/>
      <c r="J354" s="69"/>
      <c r="K354" s="70"/>
    </row>
    <row r="355" spans="1:11" customFormat="1" ht="17.45" customHeight="1">
      <c r="A355" s="88"/>
      <c r="B355" s="689" t="s">
        <v>554</v>
      </c>
      <c r="C355" s="690"/>
      <c r="D355" s="690"/>
      <c r="E355" s="690"/>
      <c r="F355" s="690"/>
      <c r="G355" s="690"/>
      <c r="H355" s="690"/>
      <c r="I355" s="69"/>
      <c r="J355" s="69"/>
      <c r="K355" s="70"/>
    </row>
    <row r="356" spans="1:11" customFormat="1" ht="17.45" customHeight="1">
      <c r="A356" s="88"/>
      <c r="B356" s="78"/>
      <c r="C356" s="79"/>
      <c r="D356" s="79"/>
      <c r="E356" s="79"/>
      <c r="F356" s="79"/>
      <c r="G356" s="79"/>
      <c r="H356" s="79"/>
      <c r="I356" s="69"/>
      <c r="J356" s="69"/>
      <c r="K356" s="70"/>
    </row>
    <row r="357" spans="1:11" customFormat="1" ht="17.45" customHeight="1">
      <c r="A357" s="88"/>
      <c r="B357" s="78"/>
      <c r="C357" s="79"/>
      <c r="D357" s="79"/>
      <c r="E357" s="79"/>
      <c r="F357" s="79"/>
      <c r="G357" s="79"/>
      <c r="H357" s="79"/>
      <c r="I357" s="69"/>
      <c r="J357" s="69"/>
      <c r="K357" s="70"/>
    </row>
    <row r="358" spans="1:11" customFormat="1" ht="17.45" customHeight="1">
      <c r="A358" s="88"/>
      <c r="B358" s="78"/>
      <c r="C358" s="79"/>
      <c r="D358" s="79"/>
      <c r="E358" s="79"/>
      <c r="F358" s="79"/>
      <c r="G358" s="79"/>
      <c r="H358" s="79"/>
      <c r="I358" s="69"/>
      <c r="J358" s="69"/>
      <c r="K358" s="70"/>
    </row>
    <row r="359" spans="1:11" customFormat="1" ht="17.45" customHeight="1">
      <c r="A359" s="88"/>
      <c r="B359" s="78"/>
      <c r="C359" s="79"/>
      <c r="D359" s="79"/>
      <c r="E359" s="79"/>
      <c r="F359" s="79"/>
      <c r="G359" s="79"/>
      <c r="H359" s="79"/>
      <c r="I359" s="69"/>
      <c r="J359" s="69"/>
      <c r="K359" s="70"/>
    </row>
    <row r="360" spans="1:11" customFormat="1" ht="17.45" customHeight="1">
      <c r="A360" s="88"/>
      <c r="B360" s="78"/>
      <c r="C360" s="79"/>
      <c r="D360" s="79"/>
      <c r="E360" s="79"/>
      <c r="F360" s="79"/>
      <c r="G360" s="79"/>
      <c r="H360" s="79"/>
      <c r="I360" s="69"/>
      <c r="J360" s="69"/>
      <c r="K360" s="70"/>
    </row>
    <row r="361" spans="1:11" customFormat="1" ht="17.45" customHeight="1">
      <c r="A361" s="88"/>
      <c r="B361" s="78"/>
      <c r="C361" s="79"/>
      <c r="D361" s="79"/>
      <c r="E361" s="79"/>
      <c r="F361" s="79"/>
      <c r="G361" s="79"/>
      <c r="H361" s="79"/>
      <c r="I361" s="69"/>
      <c r="J361" s="69"/>
      <c r="K361" s="70"/>
    </row>
    <row r="362" spans="1:11" customFormat="1" ht="17.45" customHeight="1">
      <c r="A362" s="88"/>
      <c r="B362" s="78"/>
      <c r="C362" s="79"/>
      <c r="D362" s="79"/>
      <c r="E362" s="79"/>
      <c r="F362" s="79"/>
      <c r="G362" s="79"/>
      <c r="H362" s="79"/>
      <c r="I362" s="69"/>
      <c r="J362" s="69"/>
      <c r="K362" s="70"/>
    </row>
    <row r="363" spans="1:11" customFormat="1" ht="17.45" customHeight="1">
      <c r="A363" s="88"/>
      <c r="B363" s="78"/>
      <c r="C363" s="79"/>
      <c r="D363" s="79"/>
      <c r="E363" s="79"/>
      <c r="F363" s="79"/>
      <c r="G363" s="79"/>
      <c r="H363" s="79"/>
      <c r="I363" s="69"/>
      <c r="J363" s="69"/>
      <c r="K363" s="70"/>
    </row>
    <row r="364" spans="1:11" customFormat="1" ht="17.45" customHeight="1">
      <c r="A364" s="88"/>
      <c r="B364" s="78"/>
      <c r="C364" s="79"/>
      <c r="D364" s="79"/>
      <c r="E364" s="79"/>
      <c r="F364" s="79"/>
      <c r="G364" s="79"/>
      <c r="H364" s="79"/>
      <c r="I364" s="79"/>
      <c r="J364" s="79"/>
      <c r="K364" s="70"/>
    </row>
    <row r="365" spans="1:11" customFormat="1" ht="17.45" customHeight="1">
      <c r="A365" s="88"/>
      <c r="B365" s="63" t="s">
        <v>503</v>
      </c>
      <c r="C365" s="69"/>
      <c r="D365" s="69"/>
      <c r="E365" s="69"/>
      <c r="F365" s="69"/>
      <c r="G365" s="69"/>
      <c r="H365" s="69"/>
      <c r="I365" s="69"/>
      <c r="J365" s="69"/>
      <c r="K365" s="70"/>
    </row>
    <row r="366" spans="1:11" customFormat="1" ht="17.45" customHeight="1">
      <c r="A366" s="88"/>
      <c r="B366" s="71"/>
      <c r="C366" s="72"/>
      <c r="D366" s="72"/>
      <c r="E366" s="73"/>
      <c r="F366" s="72"/>
      <c r="G366" s="72"/>
      <c r="H366" s="72"/>
      <c r="I366" s="72"/>
      <c r="J366" s="72"/>
      <c r="K366" s="74"/>
    </row>
    <row r="367" spans="1:11" customFormat="1" ht="17.45" customHeight="1">
      <c r="A367" s="88"/>
    </row>
    <row r="368" spans="1:11" customFormat="1" ht="17.45" customHeight="1">
      <c r="A368" s="88"/>
    </row>
    <row r="369" spans="1:12" customFormat="1" ht="19.149999999999999" customHeight="1">
      <c r="A369" s="88"/>
      <c r="B369" s="170" t="str">
        <f>"Thema "&amp;B15</f>
        <v>Thema 3.8</v>
      </c>
      <c r="C369" s="10"/>
      <c r="D369" s="10"/>
      <c r="E369" s="10"/>
      <c r="F369" s="10"/>
      <c r="G369" s="10"/>
      <c r="H369" s="10"/>
      <c r="I369" s="10"/>
    </row>
    <row r="370" spans="1:12" customFormat="1" ht="17.45" customHeight="1">
      <c r="A370" s="88"/>
    </row>
    <row r="371" spans="1:12" customFormat="1" ht="17.45" customHeight="1">
      <c r="A371" s="88"/>
    </row>
    <row r="372" spans="1:12" customFormat="1" ht="25.5" customHeight="1">
      <c r="A372" s="89" t="str">
        <f>B16</f>
        <v>3.9</v>
      </c>
      <c r="B372" s="675" t="s">
        <v>555</v>
      </c>
      <c r="C372" s="675"/>
      <c r="D372" s="675"/>
      <c r="E372" s="675"/>
      <c r="F372" s="675"/>
      <c r="G372" s="675"/>
      <c r="H372" s="675"/>
      <c r="I372" s="675"/>
      <c r="J372" s="675"/>
      <c r="K372" s="35">
        <f>H16</f>
        <v>0</v>
      </c>
      <c r="L372" s="7" t="s">
        <v>62</v>
      </c>
    </row>
    <row r="373" spans="1:12" customFormat="1" ht="17.45" customHeight="1">
      <c r="A373" s="88"/>
    </row>
    <row r="374" spans="1:12" customFormat="1" ht="17.45" customHeight="1">
      <c r="A374" s="88"/>
      <c r="B374" s="653" t="s">
        <v>556</v>
      </c>
      <c r="C374" s="653"/>
      <c r="D374" s="653"/>
      <c r="E374" s="653"/>
      <c r="F374" s="653"/>
      <c r="G374" s="653"/>
      <c r="H374" s="653"/>
      <c r="I374" s="653"/>
      <c r="J374" s="653"/>
      <c r="K374" s="653"/>
    </row>
    <row r="375" spans="1:12" customFormat="1" ht="17.45" customHeight="1">
      <c r="A375" s="88"/>
      <c r="B375" s="653"/>
      <c r="C375" s="653"/>
      <c r="D375" s="653"/>
      <c r="E375" s="653"/>
      <c r="F375" s="653"/>
      <c r="G375" s="653"/>
      <c r="H375" s="653"/>
      <c r="I375" s="653"/>
      <c r="J375" s="653"/>
      <c r="K375" s="653"/>
    </row>
    <row r="376" spans="1:12" customFormat="1" ht="17.45" customHeight="1">
      <c r="A376" s="88"/>
      <c r="B376" s="653" t="s">
        <v>557</v>
      </c>
      <c r="C376" s="653"/>
      <c r="D376" s="653"/>
      <c r="E376" s="653"/>
      <c r="F376" s="653"/>
      <c r="G376" s="653"/>
      <c r="H376" s="653"/>
      <c r="I376" s="653"/>
      <c r="J376" s="653"/>
      <c r="K376" s="653"/>
    </row>
    <row r="377" spans="1:12" customFormat="1" ht="17.45" customHeight="1">
      <c r="A377" s="88"/>
      <c r="B377" s="653"/>
      <c r="C377" s="653"/>
      <c r="D377" s="653"/>
      <c r="E377" s="653"/>
      <c r="F377" s="653"/>
      <c r="G377" s="653"/>
      <c r="H377" s="653"/>
      <c r="I377" s="653"/>
      <c r="J377" s="653"/>
      <c r="K377" s="653"/>
    </row>
    <row r="378" spans="1:12" customFormat="1" ht="17.45" customHeight="1">
      <c r="A378" s="88"/>
      <c r="B378" s="653"/>
      <c r="C378" s="653"/>
      <c r="D378" s="653"/>
      <c r="E378" s="653"/>
      <c r="F378" s="653"/>
      <c r="G378" s="653"/>
      <c r="H378" s="653"/>
      <c r="I378" s="653"/>
      <c r="J378" s="653"/>
      <c r="K378" s="653"/>
    </row>
    <row r="379" spans="1:12" customFormat="1" ht="17.45" customHeight="1">
      <c r="A379" s="88"/>
      <c r="B379" t="s">
        <v>558</v>
      </c>
    </row>
    <row r="380" spans="1:12" customFormat="1" ht="17.45" customHeight="1">
      <c r="A380" s="88"/>
      <c r="B380" s="653" t="s">
        <v>559</v>
      </c>
      <c r="C380" s="653"/>
      <c r="D380" s="653"/>
      <c r="E380" s="653"/>
      <c r="F380" s="653"/>
      <c r="G380" s="653"/>
      <c r="H380" s="653"/>
      <c r="I380" s="653"/>
      <c r="J380" s="653"/>
      <c r="K380" s="653"/>
    </row>
    <row r="381" spans="1:12" customFormat="1" ht="17.45" customHeight="1">
      <c r="A381" s="88"/>
      <c r="B381" s="653"/>
      <c r="C381" s="653"/>
      <c r="D381" s="653"/>
      <c r="E381" s="653"/>
      <c r="F381" s="653"/>
      <c r="G381" s="653"/>
      <c r="H381" s="653"/>
      <c r="I381" s="653"/>
      <c r="J381" s="653"/>
      <c r="K381" s="653"/>
    </row>
    <row r="382" spans="1:12" customFormat="1" ht="17.45" customHeight="1">
      <c r="A382" s="88"/>
      <c r="B382" s="696" t="s">
        <v>560</v>
      </c>
      <c r="C382" s="696"/>
      <c r="D382" s="696"/>
      <c r="E382" s="696"/>
      <c r="F382" s="696"/>
      <c r="G382" s="696"/>
      <c r="H382" s="696"/>
      <c r="I382" s="696"/>
      <c r="J382" s="696"/>
      <c r="K382" s="696"/>
    </row>
    <row r="383" spans="1:12" customFormat="1" ht="17.45" customHeight="1">
      <c r="A383" s="88"/>
      <c r="B383" s="696"/>
      <c r="C383" s="696"/>
      <c r="D383" s="696"/>
      <c r="E383" s="696"/>
      <c r="F383" s="696"/>
      <c r="G383" s="696"/>
      <c r="H383" s="696"/>
      <c r="I383" s="696"/>
      <c r="J383" s="696"/>
      <c r="K383" s="696"/>
    </row>
    <row r="384" spans="1:12" customFormat="1" ht="17.45" customHeight="1">
      <c r="A384" s="88"/>
    </row>
    <row r="385" spans="1:11" customFormat="1" ht="17.45" customHeight="1">
      <c r="A385" s="88"/>
    </row>
    <row r="386" spans="1:11" customFormat="1" ht="17.45" customHeight="1">
      <c r="A386" s="88"/>
      <c r="B386" s="82" t="s">
        <v>561</v>
      </c>
    </row>
    <row r="387" spans="1:11" customFormat="1" ht="17.45" customHeight="1">
      <c r="A387" s="88"/>
      <c r="B387" s="699" t="s">
        <v>562</v>
      </c>
      <c r="C387" s="700"/>
      <c r="D387" s="700"/>
      <c r="E387" s="700"/>
      <c r="F387" s="700"/>
      <c r="G387" s="700"/>
      <c r="H387" s="700"/>
      <c r="I387" s="700"/>
      <c r="J387" s="700"/>
      <c r="K387" s="701"/>
    </row>
    <row r="388" spans="1:11" customFormat="1" ht="17.45" customHeight="1">
      <c r="A388" s="88"/>
      <c r="B388" s="705"/>
      <c r="C388" s="706"/>
      <c r="D388" s="706"/>
      <c r="E388" s="706"/>
      <c r="F388" s="706"/>
      <c r="G388" s="706"/>
      <c r="H388" s="706"/>
      <c r="I388" s="706"/>
      <c r="J388" s="706"/>
      <c r="K388" s="707"/>
    </row>
    <row r="389" spans="1:11" customFormat="1" ht="17.45" customHeight="1">
      <c r="A389" s="88"/>
      <c r="B389" s="83"/>
      <c r="C389" s="83"/>
      <c r="D389" s="83"/>
      <c r="E389" s="83"/>
      <c r="F389" s="83"/>
      <c r="G389" s="83"/>
      <c r="H389" s="83"/>
      <c r="I389" s="83"/>
      <c r="J389" s="83"/>
      <c r="K389" s="83"/>
    </row>
    <row r="390" spans="1:11" customFormat="1" ht="17.45" customHeight="1">
      <c r="A390" s="88"/>
      <c r="B390" s="83"/>
      <c r="C390" s="83"/>
      <c r="D390" s="83"/>
      <c r="E390" s="83"/>
      <c r="F390" s="83"/>
      <c r="G390" s="83"/>
      <c r="H390" s="83"/>
      <c r="I390" s="83"/>
      <c r="J390" s="83"/>
      <c r="K390" s="83"/>
    </row>
    <row r="391" spans="1:11" customFormat="1" ht="17.45" customHeight="1">
      <c r="A391" s="88"/>
      <c r="B391" s="59" t="s">
        <v>563</v>
      </c>
      <c r="C391" s="58"/>
      <c r="D391" s="58"/>
      <c r="E391" s="58"/>
      <c r="F391" s="58"/>
      <c r="G391" s="58"/>
      <c r="H391" s="58"/>
      <c r="I391" s="58"/>
      <c r="J391" s="58"/>
      <c r="K391" s="58"/>
    </row>
    <row r="392" spans="1:11" customFormat="1" ht="17.45" customHeight="1">
      <c r="A392" s="88"/>
      <c r="B392" s="61"/>
      <c r="C392" s="60"/>
      <c r="D392" s="60"/>
      <c r="E392" s="60"/>
      <c r="F392" s="80"/>
      <c r="G392" s="80"/>
      <c r="H392" s="80"/>
      <c r="I392" s="80"/>
      <c r="J392" s="80"/>
      <c r="K392" s="81"/>
    </row>
    <row r="393" spans="1:11" customFormat="1" ht="17.45" customHeight="1">
      <c r="A393" s="88"/>
      <c r="B393" s="689" t="s">
        <v>564</v>
      </c>
      <c r="C393" s="690"/>
      <c r="D393" s="690"/>
      <c r="E393" s="690"/>
      <c r="F393" s="690"/>
      <c r="G393" s="690"/>
      <c r="H393" s="690"/>
      <c r="I393" s="690"/>
      <c r="J393" s="690"/>
      <c r="K393" s="70"/>
    </row>
    <row r="394" spans="1:11" customFormat="1" ht="17.45" customHeight="1">
      <c r="A394" s="88"/>
      <c r="B394" s="78"/>
      <c r="C394" s="79"/>
      <c r="D394" s="79"/>
      <c r="E394" s="79"/>
      <c r="F394" s="79"/>
      <c r="G394" s="79"/>
      <c r="H394" s="79"/>
      <c r="I394" s="79"/>
      <c r="J394" s="79"/>
      <c r="K394" s="70"/>
    </row>
    <row r="395" spans="1:11" customFormat="1" ht="17.45" customHeight="1">
      <c r="A395" s="88"/>
      <c r="B395" s="78"/>
      <c r="C395" s="79"/>
      <c r="D395" s="79"/>
      <c r="E395" s="79"/>
      <c r="F395" s="79"/>
      <c r="G395" s="79"/>
      <c r="H395" s="79"/>
      <c r="I395" s="79"/>
      <c r="J395" s="79"/>
      <c r="K395" s="70"/>
    </row>
    <row r="396" spans="1:11" customFormat="1" ht="17.45" customHeight="1">
      <c r="A396" s="88"/>
      <c r="B396" s="78"/>
      <c r="C396" s="79"/>
      <c r="D396" s="79"/>
      <c r="E396" s="79"/>
      <c r="F396" s="79"/>
      <c r="G396" s="79"/>
      <c r="H396" s="79"/>
      <c r="I396" s="79"/>
      <c r="J396" s="79"/>
      <c r="K396" s="70"/>
    </row>
    <row r="397" spans="1:11" customFormat="1" ht="17.45" customHeight="1">
      <c r="A397" s="88"/>
      <c r="B397" s="758"/>
      <c r="C397" s="759"/>
      <c r="D397" s="69"/>
      <c r="E397" s="69"/>
      <c r="F397" s="69"/>
      <c r="G397" s="69"/>
      <c r="H397" s="69"/>
      <c r="I397" s="69"/>
      <c r="J397" s="69"/>
      <c r="K397" s="70"/>
    </row>
    <row r="398" spans="1:11" customFormat="1" ht="17.45" customHeight="1">
      <c r="A398" s="88"/>
      <c r="B398" s="689" t="s">
        <v>565</v>
      </c>
      <c r="C398" s="690"/>
      <c r="D398" s="69"/>
      <c r="E398" s="690" t="s">
        <v>566</v>
      </c>
      <c r="F398" s="690"/>
      <c r="G398" s="690"/>
      <c r="H398" s="690"/>
      <c r="I398" s="690"/>
      <c r="J398" s="690"/>
      <c r="K398" s="70"/>
    </row>
    <row r="399" spans="1:11" customFormat="1" ht="17.45" customHeight="1">
      <c r="A399" s="88"/>
      <c r="B399" s="758"/>
      <c r="C399" s="759"/>
      <c r="D399" s="759"/>
      <c r="E399" s="759"/>
      <c r="F399" s="759"/>
      <c r="G399" s="759"/>
      <c r="H399" s="69"/>
      <c r="I399" s="69"/>
      <c r="J399" s="69"/>
      <c r="K399" s="70"/>
    </row>
    <row r="400" spans="1:11" customFormat="1" ht="17.45" customHeight="1">
      <c r="A400" s="88"/>
      <c r="B400" s="689" t="s">
        <v>567</v>
      </c>
      <c r="C400" s="690"/>
      <c r="D400" s="690"/>
      <c r="E400" s="690"/>
      <c r="F400" s="690"/>
      <c r="G400" s="690"/>
      <c r="H400" s="690"/>
      <c r="I400" s="690"/>
      <c r="J400" s="690"/>
      <c r="K400" s="70"/>
    </row>
    <row r="401" spans="1:11" customFormat="1" ht="17.45" customHeight="1">
      <c r="A401" s="88"/>
      <c r="B401" s="689"/>
      <c r="C401" s="690"/>
      <c r="D401" s="690"/>
      <c r="E401" s="690"/>
      <c r="F401" s="690"/>
      <c r="G401" s="690"/>
      <c r="H401" s="690"/>
      <c r="I401" s="690"/>
      <c r="J401" s="690"/>
      <c r="K401" s="70"/>
    </row>
    <row r="402" spans="1:11" customFormat="1" ht="17.45" customHeight="1">
      <c r="A402" s="88"/>
      <c r="B402" s="77"/>
      <c r="C402" s="75"/>
      <c r="D402" s="75"/>
      <c r="E402" s="75"/>
      <c r="F402" s="75"/>
      <c r="G402" s="75"/>
      <c r="H402" s="69"/>
      <c r="I402" s="69"/>
      <c r="J402" s="69"/>
      <c r="K402" s="70"/>
    </row>
    <row r="403" spans="1:11" customFormat="1" ht="17.45" customHeight="1">
      <c r="A403" s="88"/>
      <c r="B403" s="77"/>
      <c r="C403" s="75"/>
      <c r="D403" s="75"/>
      <c r="E403" s="75"/>
      <c r="F403" s="75"/>
      <c r="G403" s="75"/>
      <c r="H403" s="69"/>
      <c r="I403" s="69"/>
      <c r="J403" s="69"/>
      <c r="K403" s="70"/>
    </row>
    <row r="404" spans="1:11" customFormat="1" ht="17.45" customHeight="1">
      <c r="A404" s="88"/>
      <c r="B404" s="77"/>
      <c r="C404" s="75"/>
      <c r="D404" s="75"/>
      <c r="E404" s="75"/>
      <c r="F404" s="75"/>
      <c r="G404" s="75"/>
      <c r="H404" s="69"/>
      <c r="I404" s="69"/>
      <c r="J404" s="69"/>
      <c r="K404" s="70"/>
    </row>
    <row r="405" spans="1:11" customFormat="1" ht="17.45" customHeight="1">
      <c r="A405" s="88"/>
      <c r="B405" s="762" t="s">
        <v>568</v>
      </c>
      <c r="C405" s="763"/>
      <c r="D405" s="763"/>
      <c r="E405" s="763"/>
      <c r="F405" s="763"/>
      <c r="G405" s="763"/>
      <c r="H405" s="763"/>
      <c r="I405" s="763"/>
      <c r="J405" s="763"/>
      <c r="K405" s="70"/>
    </row>
    <row r="406" spans="1:11" customFormat="1" ht="17.45" customHeight="1">
      <c r="A406" s="88"/>
      <c r="B406" s="77"/>
      <c r="C406" s="75"/>
      <c r="D406" s="75"/>
      <c r="E406" s="75"/>
      <c r="F406" s="75"/>
      <c r="G406" s="75"/>
      <c r="H406" s="69"/>
      <c r="I406" s="69"/>
      <c r="J406" s="69"/>
      <c r="K406" s="70"/>
    </row>
    <row r="407" spans="1:11" customFormat="1" ht="17.45" customHeight="1">
      <c r="A407" s="88"/>
      <c r="B407" s="689" t="s">
        <v>569</v>
      </c>
      <c r="C407" s="690"/>
      <c r="D407" s="690"/>
      <c r="E407" s="690"/>
      <c r="F407" s="690"/>
      <c r="G407" s="690"/>
      <c r="H407" s="690"/>
      <c r="I407" s="690"/>
      <c r="J407" s="690"/>
      <c r="K407" s="70"/>
    </row>
    <row r="408" spans="1:11" customFormat="1" ht="17.45" customHeight="1">
      <c r="A408" s="88"/>
      <c r="B408" s="689"/>
      <c r="C408" s="690"/>
      <c r="D408" s="690"/>
      <c r="E408" s="690"/>
      <c r="F408" s="690"/>
      <c r="G408" s="690"/>
      <c r="H408" s="690"/>
      <c r="I408" s="690"/>
      <c r="J408" s="690"/>
      <c r="K408" s="70"/>
    </row>
    <row r="409" spans="1:11" customFormat="1" ht="17.45" customHeight="1">
      <c r="A409" s="88"/>
      <c r="B409" s="78"/>
      <c r="C409" s="79"/>
      <c r="D409" s="79"/>
      <c r="E409" s="79"/>
      <c r="F409" s="79"/>
      <c r="G409" s="79"/>
      <c r="H409" s="79"/>
      <c r="I409" s="79"/>
      <c r="J409" s="79"/>
      <c r="K409" s="70"/>
    </row>
    <row r="410" spans="1:11" customFormat="1" ht="17.45" customHeight="1">
      <c r="A410" s="88"/>
      <c r="B410" s="78"/>
      <c r="C410" s="79"/>
      <c r="D410" s="79"/>
      <c r="E410" s="79"/>
      <c r="F410" s="79"/>
      <c r="G410" s="79"/>
      <c r="H410" s="79"/>
      <c r="I410" s="79"/>
      <c r="J410" s="79"/>
      <c r="K410" s="70"/>
    </row>
    <row r="411" spans="1:11" customFormat="1" ht="17.45" customHeight="1">
      <c r="A411" s="88"/>
      <c r="B411" s="78"/>
      <c r="C411" s="79"/>
      <c r="D411" s="79"/>
      <c r="E411" s="79"/>
      <c r="F411" s="79"/>
      <c r="G411" s="79"/>
      <c r="H411" s="79"/>
      <c r="I411" s="79"/>
      <c r="J411" s="79"/>
      <c r="K411" s="70"/>
    </row>
    <row r="412" spans="1:11" customFormat="1" ht="17.45" customHeight="1">
      <c r="A412" s="88"/>
      <c r="B412" s="78"/>
      <c r="C412" s="79"/>
      <c r="D412" s="79"/>
      <c r="E412" s="79"/>
      <c r="F412" s="79"/>
      <c r="G412" s="79"/>
      <c r="H412" s="79"/>
      <c r="I412" s="79"/>
      <c r="J412" s="79"/>
      <c r="K412" s="70"/>
    </row>
    <row r="413" spans="1:11" customFormat="1" ht="17.45" customHeight="1">
      <c r="A413" s="88"/>
      <c r="B413" s="78"/>
      <c r="C413" s="79"/>
      <c r="D413" s="79"/>
      <c r="E413" s="79"/>
      <c r="F413" s="79"/>
      <c r="G413" s="79"/>
      <c r="H413" s="79"/>
      <c r="I413" s="79"/>
      <c r="J413" s="79"/>
      <c r="K413" s="70"/>
    </row>
    <row r="414" spans="1:11" customFormat="1" ht="17.45" customHeight="1">
      <c r="A414" s="88"/>
      <c r="B414" s="63" t="s">
        <v>503</v>
      </c>
      <c r="C414" s="69"/>
      <c r="D414" s="69"/>
      <c r="E414" s="69"/>
      <c r="F414" s="69"/>
      <c r="G414" s="69"/>
      <c r="H414" s="69"/>
      <c r="I414" s="69"/>
      <c r="J414" s="69"/>
      <c r="K414" s="70"/>
    </row>
    <row r="415" spans="1:11" customFormat="1" ht="17.45" customHeight="1">
      <c r="A415" s="88"/>
      <c r="B415" s="71"/>
      <c r="C415" s="72"/>
      <c r="D415" s="72"/>
      <c r="E415" s="73"/>
      <c r="F415" s="72"/>
      <c r="G415" s="72"/>
      <c r="H415" s="72"/>
      <c r="I415" s="72"/>
      <c r="J415" s="72"/>
      <c r="K415" s="74"/>
    </row>
    <row r="416" spans="1:11" customFormat="1" ht="17.45" customHeight="1">
      <c r="A416" s="88"/>
    </row>
    <row r="417" spans="1:12" customFormat="1" ht="17.45" customHeight="1">
      <c r="A417" s="88"/>
    </row>
    <row r="418" spans="1:12" customFormat="1" ht="19.149999999999999" customHeight="1">
      <c r="A418" s="88"/>
      <c r="B418" s="170" t="str">
        <f>"Thema "&amp;B16</f>
        <v>Thema 3.9</v>
      </c>
      <c r="C418" s="10"/>
      <c r="D418" s="10"/>
      <c r="E418" s="10"/>
      <c r="F418" s="10"/>
      <c r="G418" s="10"/>
      <c r="H418" s="10"/>
      <c r="I418" s="10"/>
    </row>
    <row r="419" spans="1:12" customFormat="1" ht="17.45" customHeight="1">
      <c r="A419" s="88"/>
    </row>
    <row r="420" spans="1:12" customFormat="1" ht="17.45" customHeight="1">
      <c r="A420" s="88"/>
    </row>
    <row r="421" spans="1:12" customFormat="1" ht="25.5" customHeight="1">
      <c r="A421" s="89" t="str">
        <f>B17</f>
        <v>3.10</v>
      </c>
      <c r="B421" s="675" t="s">
        <v>570</v>
      </c>
      <c r="C421" s="675"/>
      <c r="D421" s="675"/>
      <c r="E421" s="675"/>
      <c r="F421" s="675"/>
      <c r="G421" s="675"/>
      <c r="H421" s="675"/>
      <c r="I421" s="675"/>
      <c r="J421" s="675"/>
      <c r="K421" s="35">
        <f>H17</f>
        <v>0</v>
      </c>
      <c r="L421" s="7" t="s">
        <v>62</v>
      </c>
    </row>
    <row r="422" spans="1:12" customFormat="1" ht="17.45" customHeight="1">
      <c r="A422" s="88"/>
    </row>
    <row r="423" spans="1:12" customFormat="1" ht="17.45" customHeight="1">
      <c r="A423" s="88"/>
      <c r="B423" s="653" t="s">
        <v>571</v>
      </c>
      <c r="C423" s="653"/>
      <c r="D423" s="653"/>
      <c r="E423" s="653"/>
      <c r="F423" s="653"/>
      <c r="G423" s="653"/>
      <c r="H423" s="653"/>
      <c r="I423" s="653"/>
      <c r="J423" s="653"/>
      <c r="K423" s="653"/>
    </row>
    <row r="424" spans="1:12" customFormat="1" ht="17.45" customHeight="1">
      <c r="A424" s="88"/>
      <c r="B424" s="653"/>
      <c r="C424" s="653"/>
      <c r="D424" s="653"/>
      <c r="E424" s="653"/>
      <c r="F424" s="653"/>
      <c r="G424" s="653"/>
      <c r="H424" s="653"/>
      <c r="I424" s="653"/>
      <c r="J424" s="653"/>
      <c r="K424" s="653"/>
    </row>
    <row r="425" spans="1:12" customFormat="1" ht="17.45" customHeight="1">
      <c r="A425" s="88"/>
      <c r="B425" s="696"/>
      <c r="C425" s="696"/>
      <c r="D425" s="696"/>
      <c r="E425" s="696"/>
      <c r="F425" s="696"/>
      <c r="G425" s="696"/>
      <c r="H425" s="696"/>
      <c r="I425" s="696"/>
      <c r="J425" s="696"/>
      <c r="K425" s="696"/>
    </row>
    <row r="426" spans="1:12" customFormat="1" ht="17.45" customHeight="1">
      <c r="A426" s="88"/>
    </row>
    <row r="427" spans="1:12" customFormat="1" ht="17.45" customHeight="1">
      <c r="A427" s="88"/>
    </row>
    <row r="428" spans="1:12" customFormat="1" ht="17.45" customHeight="1">
      <c r="A428" s="88"/>
    </row>
    <row r="429" spans="1:12" customFormat="1" ht="17.45" customHeight="1">
      <c r="A429" s="88"/>
    </row>
    <row r="430" spans="1:12" customFormat="1" ht="17.45" customHeight="1">
      <c r="A430" s="88"/>
    </row>
    <row r="431" spans="1:12" customFormat="1" ht="17.45" customHeight="1">
      <c r="A431" s="88"/>
    </row>
    <row r="432" spans="1:12" customFormat="1" ht="17.45" customHeight="1">
      <c r="A432" s="88"/>
    </row>
    <row r="433" spans="1:11" customFormat="1" ht="17.45" customHeight="1">
      <c r="A433" s="88"/>
    </row>
    <row r="434" spans="1:11" customFormat="1" ht="17.45" customHeight="1">
      <c r="A434" s="88"/>
    </row>
    <row r="435" spans="1:11" customFormat="1" ht="17.45" customHeight="1">
      <c r="A435" s="88"/>
    </row>
    <row r="436" spans="1:11" customFormat="1" ht="17.45" customHeight="1">
      <c r="A436" s="88"/>
    </row>
    <row r="437" spans="1:11" customFormat="1" ht="17.45" customHeight="1">
      <c r="A437" s="88"/>
    </row>
    <row r="438" spans="1:11" customFormat="1" ht="17.45" customHeight="1">
      <c r="A438" s="88"/>
    </row>
    <row r="439" spans="1:11" customFormat="1" ht="17.45" customHeight="1">
      <c r="A439" s="88"/>
    </row>
    <row r="440" spans="1:11" customFormat="1" ht="17.45" customHeight="1">
      <c r="A440" s="88"/>
      <c r="B440" s="653" t="s">
        <v>572</v>
      </c>
      <c r="C440" s="653"/>
      <c r="D440" s="653"/>
      <c r="E440" s="653"/>
      <c r="F440" s="653"/>
      <c r="G440" s="653"/>
      <c r="H440" s="653"/>
      <c r="I440" s="653"/>
      <c r="J440" s="653"/>
      <c r="K440" s="653"/>
    </row>
    <row r="441" spans="1:11" customFormat="1" ht="17.45" customHeight="1">
      <c r="A441" s="88"/>
      <c r="B441" s="653"/>
      <c r="C441" s="653"/>
      <c r="D441" s="653"/>
      <c r="E441" s="653"/>
      <c r="F441" s="653"/>
      <c r="G441" s="653"/>
      <c r="H441" s="653"/>
      <c r="I441" s="653"/>
      <c r="J441" s="653"/>
      <c r="K441" s="653"/>
    </row>
    <row r="442" spans="1:11" customFormat="1" ht="17.45" customHeight="1">
      <c r="A442" s="88"/>
      <c r="B442" s="653" t="s">
        <v>573</v>
      </c>
      <c r="C442" s="653"/>
      <c r="D442" s="653"/>
      <c r="E442" s="653"/>
      <c r="F442" s="653"/>
      <c r="G442" s="653"/>
      <c r="H442" s="653"/>
      <c r="I442" s="653"/>
      <c r="J442" s="653"/>
      <c r="K442" s="653"/>
    </row>
    <row r="443" spans="1:11" customFormat="1" ht="17.45" customHeight="1">
      <c r="A443" s="88"/>
      <c r="B443" s="653"/>
      <c r="C443" s="653"/>
      <c r="D443" s="653"/>
      <c r="E443" s="653"/>
      <c r="F443" s="653"/>
      <c r="G443" s="653"/>
      <c r="H443" s="653"/>
      <c r="I443" s="653"/>
      <c r="J443" s="653"/>
      <c r="K443" s="653"/>
    </row>
    <row r="444" spans="1:11" customFormat="1" ht="17.45" customHeight="1">
      <c r="A444" s="88"/>
      <c r="B444" s="14"/>
      <c r="C444" s="14"/>
      <c r="D444" s="14"/>
      <c r="E444" s="14"/>
      <c r="F444" s="14"/>
      <c r="G444" s="14"/>
      <c r="H444" s="14"/>
      <c r="I444" s="14"/>
      <c r="J444" s="14"/>
      <c r="K444" s="14"/>
    </row>
    <row r="445" spans="1:11" customFormat="1" ht="17.45" customHeight="1">
      <c r="A445" s="88"/>
      <c r="B445" s="14"/>
      <c r="C445" s="14"/>
      <c r="D445" s="14"/>
      <c r="E445" s="14"/>
      <c r="F445" s="14"/>
      <c r="G445" s="14"/>
      <c r="H445" s="14"/>
      <c r="I445" s="14"/>
      <c r="J445" s="14"/>
      <c r="K445" s="14"/>
    </row>
    <row r="446" spans="1:11" customFormat="1" ht="17.45" customHeight="1">
      <c r="A446" s="88"/>
      <c r="B446" s="14"/>
      <c r="C446" s="14"/>
      <c r="D446" s="14"/>
      <c r="E446" s="14"/>
      <c r="F446" s="14"/>
      <c r="G446" s="14"/>
      <c r="H446" s="14"/>
      <c r="I446" s="14"/>
      <c r="J446" s="14"/>
      <c r="K446" s="14"/>
    </row>
    <row r="447" spans="1:11" customFormat="1" ht="17.45" customHeight="1">
      <c r="A447" s="88"/>
      <c r="B447" s="14"/>
      <c r="C447" s="14"/>
      <c r="D447" s="14"/>
      <c r="E447" s="14"/>
      <c r="F447" s="14"/>
      <c r="G447" s="14"/>
      <c r="H447" s="14"/>
      <c r="I447" s="14"/>
      <c r="J447" s="14"/>
      <c r="K447" s="14"/>
    </row>
    <row r="448" spans="1:11" customFormat="1" ht="17.45" customHeight="1">
      <c r="A448" s="88"/>
      <c r="B448" s="14"/>
      <c r="C448" s="14"/>
      <c r="D448" s="14"/>
      <c r="E448" s="14"/>
      <c r="F448" s="14"/>
      <c r="G448" s="14"/>
      <c r="H448" s="14"/>
      <c r="I448" s="14"/>
      <c r="J448" s="14"/>
      <c r="K448" s="14"/>
    </row>
    <row r="449" spans="1:11" customFormat="1" ht="17.45" customHeight="1">
      <c r="A449" s="88"/>
      <c r="B449" s="14"/>
      <c r="C449" s="14"/>
      <c r="D449" s="14"/>
      <c r="E449" s="14"/>
      <c r="F449" s="14"/>
      <c r="G449" s="14"/>
      <c r="H449" s="14"/>
      <c r="I449" s="14"/>
      <c r="J449" s="14"/>
      <c r="K449" s="14"/>
    </row>
    <row r="450" spans="1:11" customFormat="1" ht="17.45" customHeight="1">
      <c r="A450" s="88"/>
      <c r="B450" s="14"/>
      <c r="C450" s="14"/>
      <c r="D450" s="14"/>
      <c r="E450" s="14"/>
      <c r="F450" s="14"/>
      <c r="G450" s="14"/>
      <c r="H450" s="14"/>
      <c r="I450" s="14"/>
      <c r="J450" s="14"/>
      <c r="K450" s="14"/>
    </row>
    <row r="451" spans="1:11" customFormat="1" ht="17.45" customHeight="1">
      <c r="A451" s="88"/>
      <c r="B451" s="14"/>
      <c r="C451" s="14"/>
      <c r="D451" s="14"/>
      <c r="E451" s="14"/>
      <c r="F451" s="14"/>
      <c r="G451" s="14"/>
      <c r="H451" s="14"/>
      <c r="I451" s="14"/>
      <c r="J451" s="14"/>
      <c r="K451" s="14"/>
    </row>
    <row r="452" spans="1:11" customFormat="1" ht="17.45" customHeight="1">
      <c r="A452" s="88"/>
      <c r="B452" s="14"/>
      <c r="C452" s="14"/>
      <c r="D452" s="14"/>
      <c r="E452" s="14"/>
      <c r="F452" s="14"/>
      <c r="G452" s="14"/>
      <c r="H452" s="14"/>
      <c r="I452" s="14"/>
      <c r="J452" s="14"/>
      <c r="K452" s="14"/>
    </row>
    <row r="453" spans="1:11" customFormat="1" ht="17.45" customHeight="1">
      <c r="A453" s="88"/>
      <c r="B453" s="14"/>
      <c r="C453" s="14"/>
      <c r="D453" s="14"/>
      <c r="E453" s="14"/>
      <c r="F453" s="14"/>
      <c r="G453" s="14"/>
      <c r="H453" s="14"/>
      <c r="I453" s="14"/>
      <c r="J453" s="14"/>
      <c r="K453" s="14"/>
    </row>
    <row r="454" spans="1:11" customFormat="1" ht="17.45" customHeight="1">
      <c r="A454" s="88"/>
      <c r="B454" s="14"/>
      <c r="C454" s="14"/>
      <c r="D454" s="14"/>
      <c r="E454" s="14"/>
      <c r="F454" s="14"/>
      <c r="G454" s="14"/>
      <c r="H454" s="14"/>
      <c r="I454" s="14"/>
      <c r="J454" s="14"/>
      <c r="K454" s="14"/>
    </row>
    <row r="455" spans="1:11" customFormat="1" ht="17.45" customHeight="1">
      <c r="A455" s="88"/>
      <c r="B455" s="14"/>
      <c r="C455" s="14"/>
      <c r="D455" s="14"/>
      <c r="E455" s="14"/>
      <c r="F455" s="14"/>
      <c r="G455" s="14"/>
      <c r="H455" s="14"/>
      <c r="I455" s="14"/>
      <c r="J455" s="14"/>
      <c r="K455" s="14"/>
    </row>
    <row r="456" spans="1:11" customFormat="1" ht="17.45" customHeight="1">
      <c r="A456" s="88"/>
      <c r="B456" s="14"/>
      <c r="C456" s="14"/>
      <c r="D456" s="14"/>
      <c r="E456" s="14"/>
      <c r="F456" s="14"/>
      <c r="G456" s="14"/>
      <c r="H456" s="14"/>
      <c r="I456" s="14"/>
      <c r="J456" s="14"/>
      <c r="K456" s="14"/>
    </row>
    <row r="457" spans="1:11" customFormat="1" ht="17.45" customHeight="1">
      <c r="A457" s="88"/>
      <c r="B457" s="14"/>
      <c r="C457" s="14"/>
      <c r="D457" s="14"/>
      <c r="E457" s="14"/>
      <c r="F457" s="14"/>
      <c r="G457" s="14"/>
      <c r="H457" s="14"/>
      <c r="I457" s="14"/>
      <c r="J457" s="14"/>
      <c r="K457" s="14"/>
    </row>
    <row r="458" spans="1:11" customFormat="1" ht="17.45" customHeight="1">
      <c r="A458" s="88"/>
    </row>
    <row r="459" spans="1:11" customFormat="1" ht="17.45" customHeight="1">
      <c r="A459" s="88"/>
    </row>
    <row r="460" spans="1:11" customFormat="1" ht="17.45" customHeight="1">
      <c r="A460" s="88"/>
    </row>
    <row r="461" spans="1:11" customFormat="1" ht="17.45" customHeight="1">
      <c r="A461" s="88"/>
      <c r="B461" s="59" t="s">
        <v>574</v>
      </c>
      <c r="C461" s="58"/>
      <c r="D461" s="58"/>
      <c r="E461" s="58"/>
      <c r="F461" s="58"/>
      <c r="G461" s="58"/>
      <c r="H461" s="58"/>
      <c r="I461" s="58"/>
      <c r="J461" s="58"/>
      <c r="K461" s="58"/>
    </row>
    <row r="462" spans="1:11" customFormat="1" ht="17.45" customHeight="1">
      <c r="A462" s="88"/>
      <c r="B462" s="61"/>
      <c r="C462" s="60"/>
      <c r="D462" s="60"/>
      <c r="E462" s="60"/>
      <c r="F462" s="80"/>
      <c r="G462" s="80"/>
      <c r="H462" s="80"/>
      <c r="I462" s="80"/>
      <c r="J462" s="80"/>
      <c r="K462" s="81"/>
    </row>
    <row r="463" spans="1:11" customFormat="1" ht="17.45" customHeight="1">
      <c r="A463" s="88"/>
      <c r="B463" s="689" t="s">
        <v>575</v>
      </c>
      <c r="C463" s="690"/>
      <c r="D463" s="690"/>
      <c r="E463" s="690"/>
      <c r="F463" s="690"/>
      <c r="G463" s="690"/>
      <c r="H463" s="690"/>
      <c r="I463" s="690"/>
      <c r="J463" s="690"/>
      <c r="K463" s="70"/>
    </row>
    <row r="464" spans="1:11" customFormat="1" ht="17.45" customHeight="1">
      <c r="A464" s="88"/>
      <c r="B464" s="689"/>
      <c r="C464" s="690"/>
      <c r="D464" s="690"/>
      <c r="E464" s="690"/>
      <c r="F464" s="690"/>
      <c r="G464" s="690"/>
      <c r="H464" s="690"/>
      <c r="I464" s="690"/>
      <c r="J464" s="690"/>
      <c r="K464" s="70"/>
    </row>
    <row r="465" spans="1:11" customFormat="1" ht="17.45" customHeight="1">
      <c r="A465" s="88"/>
      <c r="B465" s="76"/>
      <c r="C465" s="69"/>
      <c r="D465" s="69"/>
      <c r="E465" s="69"/>
      <c r="F465" s="69"/>
      <c r="G465" s="69"/>
      <c r="H465" s="69"/>
      <c r="I465" s="69"/>
      <c r="J465" s="69"/>
      <c r="K465" s="70"/>
    </row>
    <row r="466" spans="1:11" customFormat="1" ht="17.45" customHeight="1">
      <c r="A466" s="88"/>
      <c r="B466" s="76"/>
      <c r="C466" s="69"/>
      <c r="D466" s="69"/>
      <c r="E466" s="69"/>
      <c r="F466" s="69"/>
      <c r="G466" s="69"/>
      <c r="H466" s="69"/>
      <c r="I466" s="69"/>
      <c r="J466" s="69"/>
      <c r="K466" s="70"/>
    </row>
    <row r="467" spans="1:11" customFormat="1" ht="17.45" customHeight="1">
      <c r="A467" s="88"/>
      <c r="B467" s="76"/>
      <c r="C467" s="69"/>
      <c r="D467" s="69"/>
      <c r="E467" s="69"/>
      <c r="F467" s="69"/>
      <c r="G467" s="69"/>
      <c r="H467" s="69"/>
      <c r="I467" s="69"/>
      <c r="J467" s="69"/>
      <c r="K467" s="70"/>
    </row>
    <row r="468" spans="1:11" customFormat="1" ht="17.45" customHeight="1">
      <c r="A468" s="88"/>
      <c r="B468" s="76"/>
      <c r="C468" s="69"/>
      <c r="D468" s="69"/>
      <c r="E468" s="69"/>
      <c r="F468" s="69"/>
      <c r="G468" s="69"/>
      <c r="H468" s="69"/>
      <c r="I468" s="69"/>
      <c r="J468" s="69"/>
      <c r="K468" s="70"/>
    </row>
    <row r="469" spans="1:11" customFormat="1" ht="17.45" customHeight="1">
      <c r="A469" s="88"/>
      <c r="B469" s="77"/>
      <c r="C469" s="75"/>
      <c r="D469" s="75"/>
      <c r="E469" s="75"/>
      <c r="F469" s="75"/>
      <c r="G469" s="75"/>
      <c r="H469" s="69"/>
      <c r="I469" s="69"/>
      <c r="J469" s="69"/>
      <c r="K469" s="70"/>
    </row>
    <row r="470" spans="1:11" customFormat="1" ht="17.45" customHeight="1">
      <c r="A470" s="88"/>
      <c r="B470" s="77"/>
      <c r="C470" s="75"/>
      <c r="D470" s="75"/>
      <c r="E470" s="75"/>
      <c r="F470" s="75"/>
      <c r="G470" s="75"/>
      <c r="H470" s="69"/>
      <c r="I470" s="69"/>
      <c r="J470" s="69"/>
      <c r="K470" s="70"/>
    </row>
    <row r="471" spans="1:11" customFormat="1" ht="17.45" customHeight="1">
      <c r="A471" s="88"/>
      <c r="B471" s="77"/>
      <c r="C471" s="75"/>
      <c r="D471" s="75"/>
      <c r="E471" s="75"/>
      <c r="F471" s="75"/>
      <c r="G471" s="75"/>
      <c r="H471" s="69"/>
      <c r="I471" s="69"/>
      <c r="J471" s="69"/>
      <c r="K471" s="70"/>
    </row>
    <row r="472" spans="1:11" customFormat="1" ht="17.45" customHeight="1">
      <c r="A472" s="88"/>
      <c r="B472" s="77"/>
      <c r="C472" s="75"/>
      <c r="D472" s="75"/>
      <c r="E472" s="75"/>
      <c r="F472" s="75"/>
      <c r="G472" s="75"/>
      <c r="H472" s="69"/>
      <c r="I472" s="69"/>
      <c r="J472" s="69"/>
      <c r="K472" s="70"/>
    </row>
    <row r="473" spans="1:11" customFormat="1" ht="17.45" customHeight="1">
      <c r="A473" s="88"/>
      <c r="B473" s="84"/>
      <c r="C473" s="85"/>
      <c r="D473" s="85"/>
      <c r="E473" s="85"/>
      <c r="F473" s="85"/>
      <c r="G473" s="85"/>
      <c r="H473" s="85"/>
      <c r="I473" s="85"/>
      <c r="J473" s="85"/>
      <c r="K473" s="70"/>
    </row>
    <row r="474" spans="1:11" customFormat="1" ht="17.45" customHeight="1">
      <c r="A474" s="88"/>
      <c r="B474" s="77"/>
      <c r="C474" s="75"/>
      <c r="D474" s="75"/>
      <c r="E474" s="75"/>
      <c r="F474" s="75"/>
      <c r="G474" s="75"/>
      <c r="H474" s="69"/>
      <c r="I474" s="69"/>
      <c r="J474" s="69"/>
      <c r="K474" s="70"/>
    </row>
    <row r="475" spans="1:11" customFormat="1" ht="17.45" customHeight="1">
      <c r="A475" s="88"/>
      <c r="B475" s="76"/>
      <c r="C475" s="69"/>
      <c r="D475" s="69"/>
      <c r="E475" s="69"/>
      <c r="F475" s="69"/>
      <c r="G475" s="69"/>
      <c r="H475" s="69"/>
      <c r="I475" s="69"/>
      <c r="J475" s="69"/>
      <c r="K475" s="70"/>
    </row>
    <row r="476" spans="1:11" customFormat="1" ht="17.45" customHeight="1">
      <c r="A476" s="88"/>
      <c r="B476" s="76"/>
      <c r="C476" s="69"/>
      <c r="D476" s="69"/>
      <c r="E476" s="69"/>
      <c r="F476" s="69"/>
      <c r="G476" s="69"/>
      <c r="H476" s="69"/>
      <c r="I476" s="69"/>
      <c r="J476" s="69"/>
      <c r="K476" s="70"/>
    </row>
    <row r="477" spans="1:11" customFormat="1" ht="17.45" customHeight="1">
      <c r="A477" s="88"/>
      <c r="B477" s="78"/>
      <c r="C477" s="79"/>
      <c r="D477" s="79"/>
      <c r="E477" s="79"/>
      <c r="F477" s="79"/>
      <c r="G477" s="79"/>
      <c r="H477" s="79"/>
      <c r="I477" s="79"/>
      <c r="J477" s="79"/>
      <c r="K477" s="70"/>
    </row>
    <row r="478" spans="1:11" customFormat="1" ht="17.45" customHeight="1">
      <c r="A478" s="88"/>
      <c r="B478" s="78"/>
      <c r="C478" s="79"/>
      <c r="D478" s="79"/>
      <c r="E478" s="79"/>
      <c r="F478" s="79"/>
      <c r="G478" s="79"/>
      <c r="H478" s="79"/>
      <c r="I478" s="79"/>
      <c r="J478" s="79"/>
      <c r="K478" s="70"/>
    </row>
    <row r="479" spans="1:11" customFormat="1" ht="17.45" customHeight="1">
      <c r="A479" s="88"/>
      <c r="B479" s="689" t="s">
        <v>576</v>
      </c>
      <c r="C479" s="690"/>
      <c r="D479" s="690"/>
      <c r="E479" s="690"/>
      <c r="F479" s="690"/>
      <c r="G479" s="690"/>
      <c r="H479" s="690"/>
      <c r="I479" s="79"/>
      <c r="J479" s="79"/>
      <c r="K479" s="70"/>
    </row>
    <row r="480" spans="1:11" customFormat="1" ht="17.45" customHeight="1">
      <c r="A480" s="88"/>
      <c r="B480" s="689"/>
      <c r="C480" s="690"/>
      <c r="D480" s="690"/>
      <c r="E480" s="690"/>
      <c r="F480" s="690"/>
      <c r="G480" s="690"/>
      <c r="H480" s="690"/>
      <c r="I480" s="79"/>
      <c r="J480" s="79"/>
      <c r="K480" s="70"/>
    </row>
    <row r="481" spans="1:11" customFormat="1" ht="17.45" customHeight="1">
      <c r="A481" s="88"/>
      <c r="B481" s="689" t="s">
        <v>577</v>
      </c>
      <c r="C481" s="690"/>
      <c r="D481" s="690"/>
      <c r="E481" s="690"/>
      <c r="F481" s="690"/>
      <c r="G481" s="690"/>
      <c r="H481" s="690"/>
      <c r="I481" s="79"/>
      <c r="J481" s="79"/>
      <c r="K481" s="70"/>
    </row>
    <row r="482" spans="1:11" customFormat="1" ht="17.45" customHeight="1">
      <c r="A482" s="88"/>
      <c r="B482" s="689"/>
      <c r="C482" s="690"/>
      <c r="D482" s="690"/>
      <c r="E482" s="690"/>
      <c r="F482" s="690"/>
      <c r="G482" s="690"/>
      <c r="H482" s="690"/>
      <c r="I482" s="79"/>
      <c r="J482" s="79"/>
      <c r="K482" s="70"/>
    </row>
    <row r="483" spans="1:11" customFormat="1" ht="17.45" customHeight="1">
      <c r="A483" s="88"/>
      <c r="B483" s="71"/>
      <c r="C483" s="72"/>
      <c r="D483" s="72"/>
      <c r="E483" s="73"/>
      <c r="F483" s="72"/>
      <c r="G483" s="72"/>
      <c r="H483" s="72"/>
      <c r="I483" s="72"/>
      <c r="J483" s="72"/>
      <c r="K483" s="74"/>
    </row>
    <row r="484" spans="1:11" customFormat="1" ht="17.45" customHeight="1">
      <c r="A484" s="88"/>
    </row>
    <row r="485" spans="1:11" customFormat="1" ht="17.45" customHeight="1">
      <c r="A485" s="88"/>
    </row>
    <row r="486" spans="1:11" customFormat="1" ht="17.45" customHeight="1">
      <c r="A486" s="88"/>
      <c r="B486" s="59" t="s">
        <v>578</v>
      </c>
      <c r="C486" s="58"/>
      <c r="D486" s="58"/>
      <c r="E486" s="58"/>
      <c r="F486" s="58"/>
      <c r="G486" s="58"/>
      <c r="H486" s="58"/>
      <c r="I486" s="58"/>
      <c r="J486" s="58"/>
      <c r="K486" s="58"/>
    </row>
    <row r="487" spans="1:11" customFormat="1" ht="17.45" customHeight="1">
      <c r="A487" s="88"/>
      <c r="B487" s="61"/>
      <c r="C487" s="60"/>
      <c r="D487" s="60"/>
      <c r="E487" s="60"/>
      <c r="F487" s="80"/>
      <c r="G487" s="80"/>
      <c r="H487" s="80"/>
      <c r="I487" s="80"/>
      <c r="J487" s="80"/>
      <c r="K487" s="81"/>
    </row>
    <row r="488" spans="1:11" customFormat="1" ht="17.45" customHeight="1">
      <c r="A488" s="88"/>
      <c r="B488" s="689" t="s">
        <v>579</v>
      </c>
      <c r="C488" s="690"/>
      <c r="D488" s="690"/>
      <c r="E488" s="690"/>
      <c r="F488" s="690"/>
      <c r="G488" s="690"/>
      <c r="H488" s="690"/>
      <c r="I488" s="690"/>
      <c r="J488" s="690"/>
      <c r="K488" s="70"/>
    </row>
    <row r="489" spans="1:11" customFormat="1" ht="17.45" customHeight="1">
      <c r="A489" s="88"/>
      <c r="B489" s="689"/>
      <c r="C489" s="690"/>
      <c r="D489" s="690"/>
      <c r="E489" s="690"/>
      <c r="F489" s="690"/>
      <c r="G489" s="690"/>
      <c r="H489" s="690"/>
      <c r="I489" s="690"/>
      <c r="J489" s="690"/>
      <c r="K489" s="70"/>
    </row>
    <row r="490" spans="1:11" customFormat="1" ht="17.45" customHeight="1">
      <c r="A490" s="88"/>
      <c r="B490" s="76"/>
      <c r="C490" s="69"/>
      <c r="D490" s="69"/>
      <c r="E490" s="69"/>
      <c r="F490" s="69"/>
      <c r="G490" s="69"/>
      <c r="H490" s="69"/>
      <c r="I490" s="69"/>
      <c r="J490" s="69"/>
      <c r="K490" s="70"/>
    </row>
    <row r="491" spans="1:11" customFormat="1" ht="17.45" customHeight="1">
      <c r="A491" s="88"/>
      <c r="B491" s="76"/>
      <c r="C491" s="69"/>
      <c r="D491" s="69"/>
      <c r="E491" s="69"/>
      <c r="F491" s="69"/>
      <c r="G491" s="69"/>
      <c r="H491" s="69"/>
      <c r="I491" s="69"/>
      <c r="J491" s="69"/>
      <c r="K491" s="70"/>
    </row>
    <row r="492" spans="1:11" customFormat="1" ht="17.45" customHeight="1">
      <c r="A492" s="88"/>
      <c r="B492" s="76"/>
      <c r="C492" s="69"/>
      <c r="D492" s="69"/>
      <c r="E492" s="69"/>
      <c r="F492" s="69"/>
      <c r="G492" s="69"/>
      <c r="H492" s="69"/>
      <c r="I492" s="69"/>
      <c r="J492" s="69"/>
      <c r="K492" s="70"/>
    </row>
    <row r="493" spans="1:11" customFormat="1" ht="17.45" customHeight="1">
      <c r="A493" s="88"/>
      <c r="B493" s="76"/>
      <c r="C493" s="69"/>
      <c r="D493" s="69"/>
      <c r="E493" s="69"/>
      <c r="F493" s="69"/>
      <c r="G493" s="69"/>
      <c r="H493" s="69"/>
      <c r="I493" s="69"/>
      <c r="J493" s="69"/>
      <c r="K493" s="70"/>
    </row>
    <row r="494" spans="1:11" customFormat="1" ht="17.45" customHeight="1">
      <c r="A494" s="88"/>
      <c r="B494" s="77"/>
      <c r="C494" s="75"/>
      <c r="D494" s="75"/>
      <c r="E494" s="75"/>
      <c r="F494" s="75"/>
      <c r="G494" s="75"/>
      <c r="H494" s="69"/>
      <c r="I494" s="69"/>
      <c r="J494" s="69"/>
      <c r="K494" s="70"/>
    </row>
    <row r="495" spans="1:11" customFormat="1" ht="17.45" customHeight="1">
      <c r="A495" s="88"/>
      <c r="B495" s="77"/>
      <c r="C495" s="75"/>
      <c r="D495" s="75"/>
      <c r="E495" s="75"/>
      <c r="F495" s="75"/>
      <c r="G495" s="75"/>
      <c r="H495" s="69"/>
      <c r="I495" s="69"/>
      <c r="J495" s="69"/>
      <c r="K495" s="70"/>
    </row>
    <row r="496" spans="1:11" customFormat="1" ht="17.45" customHeight="1">
      <c r="A496" s="88"/>
      <c r="B496" s="77"/>
      <c r="C496" s="75"/>
      <c r="D496" s="75"/>
      <c r="E496" s="75"/>
      <c r="F496" s="75"/>
      <c r="G496" s="75"/>
      <c r="H496" s="69"/>
      <c r="I496" s="69"/>
      <c r="J496" s="69"/>
      <c r="K496" s="70"/>
    </row>
    <row r="497" spans="1:11" customFormat="1" ht="17.45" customHeight="1">
      <c r="A497" s="88"/>
      <c r="B497" s="77"/>
      <c r="C497" s="75"/>
      <c r="D497" s="75"/>
      <c r="E497" s="75"/>
      <c r="F497" s="75"/>
      <c r="G497" s="75"/>
      <c r="H497" s="69"/>
      <c r="I497" s="69"/>
      <c r="J497" s="69"/>
      <c r="K497" s="70"/>
    </row>
    <row r="498" spans="1:11" customFormat="1" ht="17.45" customHeight="1">
      <c r="A498" s="88"/>
      <c r="B498" s="756" t="s">
        <v>580</v>
      </c>
      <c r="C498" s="757"/>
      <c r="D498" s="757"/>
      <c r="E498" s="757"/>
      <c r="F498" s="757"/>
      <c r="G498" s="757"/>
      <c r="H498" s="757"/>
      <c r="I498" s="757"/>
      <c r="J498" s="757"/>
      <c r="K498" s="70"/>
    </row>
    <row r="499" spans="1:11" customFormat="1" ht="17.45" customHeight="1">
      <c r="A499" s="88"/>
      <c r="B499" s="77"/>
      <c r="C499" s="75"/>
      <c r="D499" s="75"/>
      <c r="E499" s="75"/>
      <c r="F499" s="75"/>
      <c r="G499" s="75"/>
      <c r="H499" s="69"/>
      <c r="I499" s="69"/>
      <c r="J499" s="69"/>
      <c r="K499" s="70"/>
    </row>
    <row r="500" spans="1:11" customFormat="1" ht="17.45" customHeight="1">
      <c r="A500" s="88"/>
      <c r="B500" s="77"/>
      <c r="C500" s="75"/>
      <c r="D500" s="75"/>
      <c r="E500" s="75"/>
      <c r="F500" s="75"/>
      <c r="G500" s="75"/>
      <c r="H500" s="69"/>
      <c r="I500" s="69"/>
      <c r="J500" s="69"/>
      <c r="K500" s="70"/>
    </row>
    <row r="501" spans="1:11" customFormat="1" ht="17.45" customHeight="1">
      <c r="A501" s="88"/>
      <c r="B501" s="77"/>
      <c r="C501" s="75"/>
      <c r="D501" s="75"/>
      <c r="E501" s="75"/>
      <c r="F501" s="75"/>
      <c r="G501" s="75"/>
      <c r="H501" s="69"/>
      <c r="I501" s="69"/>
      <c r="J501" s="69"/>
      <c r="K501" s="70"/>
    </row>
    <row r="502" spans="1:11" customFormat="1" ht="17.45" customHeight="1">
      <c r="A502" s="88"/>
      <c r="B502" s="77"/>
      <c r="C502" s="75"/>
      <c r="D502" s="75"/>
      <c r="E502" s="75"/>
      <c r="F502" s="75"/>
      <c r="G502" s="75"/>
      <c r="H502" s="69"/>
      <c r="I502" s="69"/>
      <c r="J502" s="69"/>
      <c r="K502" s="70"/>
    </row>
    <row r="503" spans="1:11" customFormat="1" ht="17.45" customHeight="1">
      <c r="A503" s="88"/>
      <c r="B503" s="77"/>
      <c r="C503" s="75"/>
      <c r="D503" s="75"/>
      <c r="E503" s="75"/>
      <c r="F503" s="75"/>
      <c r="G503" s="75"/>
      <c r="H503" s="69"/>
      <c r="I503" s="69"/>
      <c r="J503" s="69"/>
      <c r="K503" s="70"/>
    </row>
    <row r="504" spans="1:11" customFormat="1" ht="17.45" customHeight="1">
      <c r="A504" s="88"/>
      <c r="B504" s="77"/>
      <c r="C504" s="75"/>
      <c r="D504" s="75"/>
      <c r="E504" s="75"/>
      <c r="F504" s="75"/>
      <c r="G504" s="75"/>
      <c r="H504" s="69"/>
      <c r="I504" s="69"/>
      <c r="J504" s="69"/>
      <c r="K504" s="70"/>
    </row>
    <row r="505" spans="1:11" customFormat="1" ht="17.45" customHeight="1">
      <c r="A505" s="88"/>
      <c r="B505" s="77"/>
      <c r="C505" s="75"/>
      <c r="D505" s="75"/>
      <c r="E505" s="75"/>
      <c r="F505" s="75"/>
      <c r="G505" s="75"/>
      <c r="H505" s="69"/>
      <c r="I505" s="69"/>
      <c r="J505" s="69"/>
      <c r="K505" s="70"/>
    </row>
    <row r="506" spans="1:11" customFormat="1" ht="17.45" customHeight="1">
      <c r="A506" s="88"/>
      <c r="B506" s="77"/>
      <c r="C506" s="75"/>
      <c r="D506" s="75"/>
      <c r="E506" s="75"/>
      <c r="F506" s="75"/>
      <c r="G506" s="75"/>
      <c r="H506" s="69"/>
      <c r="I506" s="69"/>
      <c r="J506" s="69"/>
      <c r="K506" s="70"/>
    </row>
    <row r="507" spans="1:11" customFormat="1" ht="17.45" customHeight="1">
      <c r="A507" s="88"/>
      <c r="B507" s="77"/>
      <c r="C507" s="75"/>
      <c r="D507" s="75"/>
      <c r="E507" s="75"/>
      <c r="F507" s="75"/>
      <c r="G507" s="75"/>
      <c r="H507" s="69"/>
      <c r="I507" s="69"/>
      <c r="J507" s="69"/>
      <c r="K507" s="70"/>
    </row>
    <row r="508" spans="1:11" customFormat="1" ht="17.45" customHeight="1">
      <c r="A508" s="88"/>
      <c r="B508" s="77"/>
      <c r="C508" s="75"/>
      <c r="D508" s="75"/>
      <c r="E508" s="75"/>
      <c r="F508" s="75"/>
      <c r="G508" s="75"/>
      <c r="H508" s="69"/>
      <c r="I508" s="69"/>
      <c r="J508" s="69"/>
      <c r="K508" s="70"/>
    </row>
    <row r="509" spans="1:11" customFormat="1" ht="17.45" customHeight="1">
      <c r="A509" s="88"/>
      <c r="B509" s="77"/>
      <c r="C509" s="75"/>
      <c r="D509" s="75"/>
      <c r="E509" s="75"/>
      <c r="F509" s="75"/>
      <c r="G509" s="75"/>
      <c r="H509" s="69"/>
      <c r="I509" s="69"/>
      <c r="J509" s="69"/>
      <c r="K509" s="70"/>
    </row>
    <row r="510" spans="1:11" customFormat="1" ht="17.45" customHeight="1">
      <c r="A510" s="88"/>
      <c r="B510" s="77"/>
      <c r="C510" s="75"/>
      <c r="D510" s="75"/>
      <c r="E510" s="75"/>
      <c r="F510" s="75"/>
      <c r="G510" s="75"/>
      <c r="H510" s="69"/>
      <c r="I510" s="69"/>
      <c r="J510" s="69"/>
      <c r="K510" s="70"/>
    </row>
    <row r="511" spans="1:11" customFormat="1" ht="17.45" customHeight="1">
      <c r="A511" s="88"/>
      <c r="B511" s="77"/>
      <c r="C511" s="75"/>
      <c r="D511" s="75"/>
      <c r="E511" s="75"/>
      <c r="F511" s="75"/>
      <c r="G511" s="75"/>
      <c r="H511" s="69"/>
      <c r="I511" s="69"/>
      <c r="J511" s="69"/>
      <c r="K511" s="70"/>
    </row>
    <row r="512" spans="1:11" customFormat="1" ht="17.45" customHeight="1">
      <c r="A512" s="88"/>
      <c r="B512" s="77"/>
      <c r="C512" s="75"/>
      <c r="D512" s="75"/>
      <c r="E512" s="75"/>
      <c r="F512" s="75"/>
      <c r="G512" s="75"/>
      <c r="H512" s="69"/>
      <c r="I512" s="69"/>
      <c r="J512" s="69"/>
      <c r="K512" s="70"/>
    </row>
    <row r="513" spans="1:11" customFormat="1" ht="17.45" customHeight="1">
      <c r="A513" s="88"/>
      <c r="B513" s="689" t="s">
        <v>581</v>
      </c>
      <c r="C513" s="690"/>
      <c r="D513" s="690"/>
      <c r="E513" s="690"/>
      <c r="F513" s="690"/>
      <c r="G513" s="690"/>
      <c r="H513" s="690"/>
      <c r="I513" s="690"/>
      <c r="J513" s="690"/>
      <c r="K513" s="70"/>
    </row>
    <row r="514" spans="1:11" customFormat="1" ht="17.45" customHeight="1">
      <c r="A514" s="88"/>
      <c r="B514" s="689"/>
      <c r="C514" s="690"/>
      <c r="D514" s="690"/>
      <c r="E514" s="690"/>
      <c r="F514" s="690"/>
      <c r="G514" s="690"/>
      <c r="H514" s="690"/>
      <c r="I514" s="690"/>
      <c r="J514" s="690"/>
      <c r="K514" s="70"/>
    </row>
    <row r="515" spans="1:11" customFormat="1" ht="17.45" customHeight="1">
      <c r="A515" s="88"/>
      <c r="B515" s="76"/>
      <c r="C515" s="69"/>
      <c r="D515" s="69"/>
      <c r="E515" s="69"/>
      <c r="F515" s="69"/>
      <c r="G515" s="69"/>
      <c r="H515" s="69"/>
      <c r="I515" s="69"/>
      <c r="J515" s="69"/>
      <c r="K515" s="70"/>
    </row>
    <row r="516" spans="1:11" customFormat="1" ht="17.45" customHeight="1">
      <c r="A516" s="88"/>
      <c r="B516" s="76"/>
      <c r="C516" s="69"/>
      <c r="D516" s="69"/>
      <c r="E516" s="69"/>
      <c r="F516" s="69"/>
      <c r="G516" s="69"/>
      <c r="H516" s="69"/>
      <c r="I516" s="69"/>
      <c r="J516" s="69"/>
      <c r="K516" s="70"/>
    </row>
    <row r="517" spans="1:11" customFormat="1" ht="17.45" customHeight="1">
      <c r="A517" s="88"/>
      <c r="B517" s="78"/>
      <c r="C517" s="79" t="e">
        <f>128/0</f>
        <v>#DIV/0!</v>
      </c>
      <c r="D517" s="79"/>
      <c r="E517" s="79" t="e">
        <f>a+b</f>
        <v>#NAME?</v>
      </c>
      <c r="F517" s="79"/>
      <c r="G517" s="79" t="e">
        <f>1234+" "</f>
        <v>#VALUE!</v>
      </c>
      <c r="H517" s="79"/>
      <c r="I517" s="79"/>
      <c r="J517" s="69"/>
      <c r="K517" s="70"/>
    </row>
    <row r="518" spans="1:11" customFormat="1" ht="17.45" customHeight="1">
      <c r="A518" s="88"/>
      <c r="B518" s="78"/>
      <c r="C518" s="79"/>
      <c r="D518" s="79"/>
      <c r="E518" s="79"/>
      <c r="F518" s="79"/>
      <c r="G518" s="79"/>
      <c r="H518" s="79"/>
      <c r="I518" s="79"/>
      <c r="J518" s="69"/>
      <c r="K518" s="70"/>
    </row>
    <row r="519" spans="1:11" customFormat="1" ht="17.45" customHeight="1">
      <c r="A519" s="88"/>
      <c r="B519" s="78"/>
      <c r="C519" s="79"/>
      <c r="D519" s="79"/>
      <c r="E519" s="79"/>
      <c r="F519" s="79"/>
      <c r="G519" s="79"/>
      <c r="H519" s="79"/>
      <c r="I519" s="79"/>
      <c r="J519" s="79"/>
      <c r="K519" s="70"/>
    </row>
    <row r="520" spans="1:11" customFormat="1" ht="17.45" customHeight="1">
      <c r="A520" s="88"/>
      <c r="B520" s="63" t="s">
        <v>536</v>
      </c>
      <c r="C520" s="69"/>
      <c r="D520" s="69"/>
      <c r="E520" s="69"/>
      <c r="F520" s="69"/>
      <c r="G520" s="69"/>
      <c r="H520" s="69"/>
      <c r="I520" s="69"/>
      <c r="J520" s="69"/>
      <c r="K520" s="70"/>
    </row>
    <row r="521" spans="1:11" customFormat="1" ht="17.45" customHeight="1">
      <c r="A521" s="88"/>
      <c r="B521" s="71"/>
      <c r="C521" s="72"/>
      <c r="D521" s="72"/>
      <c r="E521" s="73"/>
      <c r="F521" s="72"/>
      <c r="G521" s="72"/>
      <c r="H521" s="72"/>
      <c r="I521" s="72"/>
      <c r="J521" s="72"/>
      <c r="K521" s="74"/>
    </row>
    <row r="522" spans="1:11" customFormat="1" ht="17.45" customHeight="1">
      <c r="A522" s="88"/>
    </row>
    <row r="523" spans="1:11" customFormat="1" ht="17.45" customHeight="1">
      <c r="A523" s="88"/>
    </row>
    <row r="524" spans="1:11" customFormat="1" ht="17.45" customHeight="1">
      <c r="A524" s="88"/>
    </row>
    <row r="525" spans="1:11" customFormat="1" ht="19.149999999999999" customHeight="1">
      <c r="A525" s="88"/>
      <c r="B525" s="170" t="str">
        <f>"Thema "&amp;B17</f>
        <v>Thema 3.10</v>
      </c>
      <c r="C525" s="10"/>
      <c r="D525" s="10"/>
      <c r="E525" s="10"/>
      <c r="F525" s="10"/>
      <c r="G525" s="10"/>
      <c r="H525" s="10"/>
      <c r="I525" s="10"/>
    </row>
    <row r="526" spans="1:11" customFormat="1" ht="17.45" customHeight="1">
      <c r="A526" s="88"/>
    </row>
    <row r="527" spans="1:11" customFormat="1" ht="17.45" customHeight="1">
      <c r="A527" s="88"/>
    </row>
    <row r="528" spans="1:11" customFormat="1" ht="17.45" customHeight="1">
      <c r="A528" s="88"/>
    </row>
    <row r="529" spans="1:12" customFormat="1" ht="17.45" customHeight="1">
      <c r="A529" s="88"/>
    </row>
    <row r="530" spans="1:12" customFormat="1" ht="17.45" customHeight="1">
      <c r="A530" s="90"/>
      <c r="B530" s="15"/>
      <c r="C530" s="15"/>
      <c r="D530" s="15"/>
      <c r="E530" s="15"/>
      <c r="F530" s="15"/>
      <c r="G530" s="15"/>
      <c r="H530" s="15"/>
      <c r="I530" s="15"/>
      <c r="J530" s="15"/>
      <c r="K530" s="15"/>
      <c r="L530" s="15"/>
    </row>
    <row r="531" spans="1:12" customFormat="1" ht="17.45" customHeight="1">
      <c r="A531" s="90"/>
      <c r="B531" s="15"/>
      <c r="C531" s="15"/>
      <c r="D531" s="15"/>
      <c r="E531" s="15"/>
      <c r="F531" s="15"/>
      <c r="G531" s="15"/>
      <c r="H531" s="15"/>
      <c r="I531" s="15"/>
      <c r="J531" s="15"/>
      <c r="K531" s="15"/>
      <c r="L531" s="15"/>
    </row>
    <row r="532" spans="1:12" customFormat="1" ht="17.45" customHeight="1">
      <c r="A532" s="90"/>
      <c r="B532" s="15"/>
      <c r="C532" s="15"/>
      <c r="D532" s="15"/>
      <c r="E532" s="15"/>
      <c r="F532" s="15"/>
      <c r="G532" s="15"/>
      <c r="H532" s="15"/>
      <c r="I532" s="15"/>
      <c r="J532" s="15"/>
      <c r="K532" s="15"/>
      <c r="L532" s="15"/>
    </row>
    <row r="533" spans="1:12" customFormat="1" ht="17.45" customHeight="1">
      <c r="A533" s="92"/>
      <c r="B533" s="661" t="s">
        <v>36</v>
      </c>
      <c r="C533" s="661"/>
      <c r="D533" s="661"/>
      <c r="E533" s="661"/>
      <c r="F533" s="661"/>
      <c r="G533" s="661"/>
      <c r="H533" s="661"/>
      <c r="I533" s="661"/>
      <c r="J533" s="661"/>
      <c r="K533" s="661"/>
      <c r="L533" s="25"/>
    </row>
    <row r="534" spans="1:12" customFormat="1" ht="17.45" customHeight="1">
      <c r="A534" s="92"/>
      <c r="B534" s="661"/>
      <c r="C534" s="661"/>
      <c r="D534" s="661"/>
      <c r="E534" s="661"/>
      <c r="F534" s="661"/>
      <c r="G534" s="661"/>
      <c r="H534" s="661"/>
      <c r="I534" s="661"/>
      <c r="J534" s="661"/>
      <c r="K534" s="661"/>
      <c r="L534" s="25"/>
    </row>
    <row r="535" spans="1:12" customFormat="1" ht="17.45" customHeight="1">
      <c r="A535" s="93"/>
      <c r="B535" s="661"/>
      <c r="C535" s="661"/>
      <c r="D535" s="661"/>
      <c r="E535" s="661"/>
      <c r="F535" s="661"/>
      <c r="G535" s="661"/>
      <c r="H535" s="661"/>
      <c r="I535" s="661"/>
      <c r="J535" s="661"/>
      <c r="K535" s="661"/>
      <c r="L535" s="27"/>
    </row>
    <row r="536" spans="1:12" customFormat="1" ht="17.45" customHeight="1">
      <c r="A536" s="94"/>
      <c r="B536" s="21"/>
      <c r="C536" s="21"/>
      <c r="D536" s="21"/>
      <c r="E536" s="21"/>
      <c r="F536" s="21"/>
      <c r="G536" s="21"/>
      <c r="H536" s="21"/>
      <c r="I536" s="21"/>
      <c r="J536" s="21"/>
      <c r="K536" s="21"/>
      <c r="L536" s="21"/>
    </row>
    <row r="537" spans="1:12" customFormat="1" ht="17.45" customHeight="1">
      <c r="A537" s="94"/>
      <c r="B537" s="23" t="str">
        <f ca="1">"© "&amp;YEAR(TODAY())&amp;" Martin Weiß"</f>
        <v>© 2025 Martin Weiß</v>
      </c>
      <c r="C537" s="21"/>
      <c r="D537" s="21"/>
      <c r="E537" s="21"/>
      <c r="F537" s="21"/>
      <c r="G537" s="21"/>
      <c r="H537" s="21"/>
      <c r="I537" s="21"/>
      <c r="J537" s="21"/>
      <c r="K537" s="21"/>
      <c r="L537" s="21"/>
    </row>
    <row r="538" spans="1:12" customFormat="1" ht="17.45" customHeight="1">
      <c r="A538" s="94"/>
      <c r="B538" s="23" t="s">
        <v>37</v>
      </c>
      <c r="C538" s="21"/>
      <c r="D538" s="21"/>
      <c r="E538" s="21"/>
      <c r="F538" s="21"/>
      <c r="G538" s="21"/>
      <c r="H538" s="21"/>
      <c r="I538" s="21"/>
      <c r="J538" s="21"/>
      <c r="K538" s="21"/>
      <c r="L538" s="21"/>
    </row>
    <row r="539" spans="1:12" customFormat="1" ht="17.45" customHeight="1">
      <c r="A539" s="94"/>
      <c r="B539" s="23" t="s">
        <v>38</v>
      </c>
      <c r="C539" s="21"/>
      <c r="D539" s="21"/>
      <c r="E539" s="21"/>
      <c r="F539" s="21"/>
      <c r="G539" s="21"/>
      <c r="H539" s="21"/>
      <c r="I539" s="21"/>
      <c r="J539" s="21"/>
      <c r="K539" s="21"/>
      <c r="L539" s="21"/>
    </row>
    <row r="540" spans="1:12" customFormat="1" ht="17.45" customHeight="1">
      <c r="A540" s="94"/>
      <c r="B540" s="21"/>
      <c r="C540" s="21"/>
      <c r="D540" s="21"/>
      <c r="E540" s="21"/>
      <c r="F540" s="21"/>
      <c r="G540" s="21"/>
      <c r="H540" s="21"/>
      <c r="I540" s="21"/>
      <c r="J540" s="21"/>
      <c r="K540" s="21"/>
      <c r="L540" s="21"/>
    </row>
  </sheetData>
  <sheetProtection formatCells="0" formatColumns="0" formatRows="0"/>
  <mergeCells count="91">
    <mergeCell ref="B50:K51"/>
    <mergeCell ref="B397:C397"/>
    <mergeCell ref="B261:J261"/>
    <mergeCell ref="B262:J262"/>
    <mergeCell ref="B264:G264"/>
    <mergeCell ref="B267:G267"/>
    <mergeCell ref="B273:J273"/>
    <mergeCell ref="B242:F242"/>
    <mergeCell ref="B254:K255"/>
    <mergeCell ref="B256:K257"/>
    <mergeCell ref="B210:F210"/>
    <mergeCell ref="B211:F211"/>
    <mergeCell ref="B224:F224"/>
    <mergeCell ref="B274:J274"/>
    <mergeCell ref="B276:G276"/>
    <mergeCell ref="B293:K294"/>
    <mergeCell ref="B310:J310"/>
    <mergeCell ref="B277:F278"/>
    <mergeCell ref="B291:J291"/>
    <mergeCell ref="B302:K305"/>
    <mergeCell ref="B344:F344"/>
    <mergeCell ref="B345:F345"/>
    <mergeCell ref="B347:F347"/>
    <mergeCell ref="B398:C398"/>
    <mergeCell ref="E398:J398"/>
    <mergeCell ref="B350:F352"/>
    <mergeCell ref="B382:K383"/>
    <mergeCell ref="B533:K535"/>
    <mergeCell ref="H2:J2"/>
    <mergeCell ref="H4:J4"/>
    <mergeCell ref="C17:F17"/>
    <mergeCell ref="C16:F16"/>
    <mergeCell ref="C15:F15"/>
    <mergeCell ref="C14:F14"/>
    <mergeCell ref="C13:F13"/>
    <mergeCell ref="C12:F12"/>
    <mergeCell ref="C11:F11"/>
    <mergeCell ref="C10:F10"/>
    <mergeCell ref="C9:F9"/>
    <mergeCell ref="C8:F8"/>
    <mergeCell ref="B225:F225"/>
    <mergeCell ref="B400:J401"/>
    <mergeCell ref="B405:J405"/>
    <mergeCell ref="B204:E209"/>
    <mergeCell ref="B141:J141"/>
    <mergeCell ref="B34:J34"/>
    <mergeCell ref="B189:J189"/>
    <mergeCell ref="B252:J252"/>
    <mergeCell ref="B115:K119"/>
    <mergeCell ref="B143:K145"/>
    <mergeCell ref="B178:G178"/>
    <mergeCell ref="B191:K197"/>
    <mergeCell ref="B199:K200"/>
    <mergeCell ref="B80:J80"/>
    <mergeCell ref="B113:J113"/>
    <mergeCell ref="B82:K86"/>
    <mergeCell ref="B217:E222"/>
    <mergeCell ref="B226:F226"/>
    <mergeCell ref="B36:K39"/>
    <mergeCell ref="B233:E238"/>
    <mergeCell ref="B463:J464"/>
    <mergeCell ref="B423:K424"/>
    <mergeCell ref="B425:K425"/>
    <mergeCell ref="B440:K441"/>
    <mergeCell ref="B442:K443"/>
    <mergeCell ref="B240:F240"/>
    <mergeCell ref="B241:F241"/>
    <mergeCell ref="B348:F348"/>
    <mergeCell ref="B355:H355"/>
    <mergeCell ref="B311:J311"/>
    <mergeCell ref="B313:G313"/>
    <mergeCell ref="B323:J324"/>
    <mergeCell ref="B332:J332"/>
    <mergeCell ref="B335:K337"/>
    <mergeCell ref="B342:F343"/>
    <mergeCell ref="B123:F131"/>
    <mergeCell ref="H7:I7"/>
    <mergeCell ref="B498:J498"/>
    <mergeCell ref="B513:J514"/>
    <mergeCell ref="B479:H480"/>
    <mergeCell ref="B481:H482"/>
    <mergeCell ref="B488:J489"/>
    <mergeCell ref="B372:J372"/>
    <mergeCell ref="B421:J421"/>
    <mergeCell ref="B407:J408"/>
    <mergeCell ref="B387:K388"/>
    <mergeCell ref="B393:J393"/>
    <mergeCell ref="B399:G399"/>
    <mergeCell ref="B374:K375"/>
    <mergeCell ref="B376:K378"/>
    <mergeCell ref="B380:K381"/>
  </mergeCells>
  <conditionalFormatting sqref="H2">
    <cfRule type="dataBar" priority="25">
      <dataBar>
        <cfvo type="num" val="0"/>
        <cfvo type="num" val="1"/>
        <color rgb="FF007373"/>
      </dataBar>
    </cfRule>
  </conditionalFormatting>
  <conditionalFormatting sqref="H4">
    <cfRule type="dataBar" priority="1">
      <dataBar>
        <cfvo type="num" val="0"/>
        <cfvo type="num" val="1"/>
        <color rgb="FF007373"/>
      </dataBar>
    </cfRule>
  </conditionalFormatting>
  <conditionalFormatting sqref="I8:I27">
    <cfRule type="iconSet" priority="23">
      <iconSet iconSet="3Symbols2" showValue="0">
        <cfvo type="percent" val="0"/>
        <cfvo type="num" val="0" gte="0"/>
        <cfvo type="num" val="1"/>
      </iconSet>
    </cfRule>
  </conditionalFormatting>
  <conditionalFormatting sqref="K141 K113 K34 K80">
    <cfRule type="iconSet" priority="24">
      <iconSet iconSet="3Symbols2" showValue="0">
        <cfvo type="percent" val="0"/>
        <cfvo type="num" val="0" gte="0"/>
        <cfvo type="num" val="1"/>
      </iconSet>
    </cfRule>
  </conditionalFormatting>
  <conditionalFormatting sqref="K189">
    <cfRule type="iconSet" priority="22">
      <iconSet iconSet="3Symbols2" showValue="0">
        <cfvo type="percent" val="0"/>
        <cfvo type="num" val="0" gte="0"/>
        <cfvo type="num" val="1"/>
      </iconSet>
    </cfRule>
  </conditionalFormatting>
  <conditionalFormatting sqref="K252">
    <cfRule type="iconSet" priority="19">
      <iconSet iconSet="3Symbols2" showValue="0">
        <cfvo type="percent" val="0"/>
        <cfvo type="num" val="0" gte="0"/>
        <cfvo type="num" val="1"/>
      </iconSet>
    </cfRule>
  </conditionalFormatting>
  <conditionalFormatting sqref="K291">
    <cfRule type="iconSet" priority="16">
      <iconSet iconSet="3Symbols2" showValue="0">
        <cfvo type="percent" val="0"/>
        <cfvo type="num" val="0" gte="0"/>
        <cfvo type="num" val="1"/>
      </iconSet>
    </cfRule>
  </conditionalFormatting>
  <conditionalFormatting sqref="K332">
    <cfRule type="iconSet" priority="13">
      <iconSet iconSet="3Symbols2" showValue="0">
        <cfvo type="percent" val="0"/>
        <cfvo type="num" val="0" gte="0"/>
        <cfvo type="num" val="1"/>
      </iconSet>
    </cfRule>
  </conditionalFormatting>
  <conditionalFormatting sqref="K372">
    <cfRule type="iconSet" priority="10">
      <iconSet iconSet="3Symbols2" showValue="0">
        <cfvo type="percent" val="0"/>
        <cfvo type="num" val="0" gte="0"/>
        <cfvo type="num" val="1"/>
      </iconSet>
    </cfRule>
  </conditionalFormatting>
  <conditionalFormatting sqref="K421">
    <cfRule type="iconSet" priority="7">
      <iconSet iconSet="3Symbols2" showValue="0">
        <cfvo type="percent" val="0"/>
        <cfvo type="num" val="0" gte="0"/>
        <cfvo type="num" val="1"/>
      </iconSet>
    </cfRule>
  </conditionalFormatting>
  <hyperlinks>
    <hyperlink ref="C8:D8" location="tip_nav7" display="tip_nav7" xr:uid="{00000000-0004-0000-0400-000000000000}"/>
    <hyperlink ref="L34" location="'3_Navigation'!A6" tooltip="Nach oben" display="é" xr:uid="{00000000-0004-0000-0400-000001000000}"/>
    <hyperlink ref="C8" location="'1_Erste_Schritte'!B36" display="'1_Erste_Schritte'!B36" xr:uid="{00000000-0004-0000-0400-000002000000}"/>
    <hyperlink ref="C9:F9" location="'3_Navigation'!L_Thema2" tooltip="Thema 2: Bewegen zwischen Arbeitsblättern" display="'3_Navigation'!L_Thema2" xr:uid="{00000000-0004-0000-0400-000003000000}"/>
    <hyperlink ref="C10:F10" location="'3_Navigation'!L_Thema3" tooltip="Thema 3: Bewegen innerhalb eines Tabellenbereichs" display="'3_Navigation'!L_Thema3" xr:uid="{00000000-0004-0000-0400-000004000000}"/>
    <hyperlink ref="C11:F11" location="'3_Navigation'!L_Thema4" tooltip="Thema 4: Sprung zu einer beliebigen Zelle" display="'3_Navigation'!L_Thema4" xr:uid="{00000000-0004-0000-0400-000005000000}"/>
    <hyperlink ref="C12:F12" location="'3_Navigation'!L_Thema5" tooltip="Thema 5: Zellbereiche markieren" display="'3_Navigation'!L_Thema5" xr:uid="{00000000-0004-0000-0400-000006000000}"/>
    <hyperlink ref="C13:F13" location="'3_Navigation'!L_Thema6" tooltip="Thema 6: Zeilen oder Spalten markieren" display="'3_Navigation'!L_Thema6" xr:uid="{00000000-0004-0000-0400-000007000000}"/>
    <hyperlink ref="C14:F14" location="'3_Navigation'!L_Thema7" tooltip="Thema 7: Ganzes Arbeitsblatt markieren" display="'3_Navigation'!L_Thema7" xr:uid="{00000000-0004-0000-0400-000008000000}"/>
    <hyperlink ref="C15:F15" location="'3_Navigation'!L_Thema8" tooltip="Thema 8: Nicht-zusammenhängende Bereiche" display="'3_Navigation'!L_Thema8" xr:uid="{00000000-0004-0000-0400-000009000000}"/>
    <hyperlink ref="C16:F16" location="'3_Navigation'!L_Thema9" tooltip="Thema 9: Mehrere Arbeitsblätter markieren" display="'3_Navigation'!L_Thema9" xr:uid="{00000000-0004-0000-0400-00000A000000}"/>
    <hyperlink ref="C17:F17" location="'3_Navigation'!L_Thema10" tooltip="Thema 10: Spezialauswahl" display="'3_Navigation'!L_Thema10" xr:uid="{00000000-0004-0000-0400-00000B000000}"/>
    <hyperlink ref="C8:F8" location="'3_Navigation'!L_Thema1" tooltip="Thema 1: Bewegen zum Tabellenanfang und -ende" display="'3_Navigation'!L_Thema1" xr:uid="{00000000-0004-0000-0400-00000C000000}"/>
    <hyperlink ref="L80" location="'3_Navigation'!A6" tooltip="Nach oben" display="é" xr:uid="{00000000-0004-0000-0400-00000D000000}"/>
    <hyperlink ref="L113" location="'3_Navigation'!A6" tooltip="Nach oben" display="é" xr:uid="{00000000-0004-0000-0400-00000E000000}"/>
    <hyperlink ref="L141" location="'3_Navigation'!A6" tooltip="Nach oben" display="é" xr:uid="{00000000-0004-0000-0400-00000F000000}"/>
    <hyperlink ref="L189" location="'3_Navigation'!A6" tooltip="Nach oben" display="é" xr:uid="{00000000-0004-0000-0400-000010000000}"/>
    <hyperlink ref="L252" location="'3_Navigation'!A6" tooltip="Nach oben" display="é" xr:uid="{00000000-0004-0000-0400-000011000000}"/>
    <hyperlink ref="L291" location="'3_Navigation'!A6" tooltip="Nach oben" display="é" xr:uid="{00000000-0004-0000-0400-000012000000}"/>
    <hyperlink ref="L332" location="'3_Navigation'!A6" tooltip="Nach oben" display="é" xr:uid="{00000000-0004-0000-0400-000013000000}"/>
    <hyperlink ref="L372" location="'3_Navigation'!A6" tooltip="Nach oben" display="é" xr:uid="{00000000-0004-0000-0400-000014000000}"/>
    <hyperlink ref="L421" location="'3_Navigation'!A6" tooltip="Nach oben" display="é" xr:uid="{00000000-0004-0000-0400-000015000000}"/>
    <hyperlink ref="H4:J4" location="Inhalt!S_Gesamtfortschritt" tooltip="Zur Fortschritts-Übersicht" display="Inhalt!S_Gesamtfortschritt" xr:uid="{00000000-0004-0000-0400-000016000000}"/>
    <hyperlink ref="B533:K535" r:id="rId1" location="newsletter" tooltip="Für den kostenlosen Newsletter anmelden" display="Du willst auf dem Laufenden bleiben? Dann melde Dich für den kostenlosen Newsletter an!" xr:uid="{00000000-0004-0000-0400-000017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nchor moveWithCells="1">
                  <from>
                    <xdr:col>2</xdr:col>
                    <xdr:colOff>9525</xdr:colOff>
                    <xdr:row>76</xdr:row>
                    <xdr:rowOff>9525</xdr:rowOff>
                  </from>
                  <to>
                    <xdr:col>3</xdr:col>
                    <xdr:colOff>114300</xdr:colOff>
                    <xdr:row>76</xdr:row>
                    <xdr:rowOff>228600</xdr:rowOff>
                  </to>
                </anchor>
              </controlPr>
            </control>
          </mc:Choice>
        </mc:AlternateContent>
        <mc:AlternateContent xmlns:mc="http://schemas.openxmlformats.org/markup-compatibility/2006">
          <mc:Choice Requires="x14">
            <control shapeId="5122" r:id="rId6" name="Check Box 2">
              <controlPr defaultSize="0" autoFill="0" autoLine="0" autoPict="0">
                <anchor moveWithCells="1">
                  <from>
                    <xdr:col>2</xdr:col>
                    <xdr:colOff>9525</xdr:colOff>
                    <xdr:row>109</xdr:row>
                    <xdr:rowOff>9525</xdr:rowOff>
                  </from>
                  <to>
                    <xdr:col>3</xdr:col>
                    <xdr:colOff>114300</xdr:colOff>
                    <xdr:row>109</xdr:row>
                    <xdr:rowOff>228600</xdr:rowOff>
                  </to>
                </anchor>
              </controlPr>
            </control>
          </mc:Choice>
        </mc:AlternateContent>
        <mc:AlternateContent xmlns:mc="http://schemas.openxmlformats.org/markup-compatibility/2006">
          <mc:Choice Requires="x14">
            <control shapeId="5123" r:id="rId7" name="Check Box 3">
              <controlPr defaultSize="0" autoFill="0" autoLine="0" autoPict="0">
                <anchor moveWithCells="1">
                  <from>
                    <xdr:col>2</xdr:col>
                    <xdr:colOff>9525</xdr:colOff>
                    <xdr:row>137</xdr:row>
                    <xdr:rowOff>9525</xdr:rowOff>
                  </from>
                  <to>
                    <xdr:col>3</xdr:col>
                    <xdr:colOff>114300</xdr:colOff>
                    <xdr:row>137</xdr:row>
                    <xdr:rowOff>228600</xdr:rowOff>
                  </to>
                </anchor>
              </controlPr>
            </control>
          </mc:Choice>
        </mc:AlternateContent>
        <mc:AlternateContent xmlns:mc="http://schemas.openxmlformats.org/markup-compatibility/2006">
          <mc:Choice Requires="x14">
            <control shapeId="5124" r:id="rId8" name="Check Box 4">
              <controlPr defaultSize="0" autoFill="0" autoLine="0" autoPict="0">
                <anchor moveWithCells="1">
                  <from>
                    <xdr:col>2</xdr:col>
                    <xdr:colOff>9525</xdr:colOff>
                    <xdr:row>185</xdr:row>
                    <xdr:rowOff>9525</xdr:rowOff>
                  </from>
                  <to>
                    <xdr:col>3</xdr:col>
                    <xdr:colOff>114300</xdr:colOff>
                    <xdr:row>185</xdr:row>
                    <xdr:rowOff>228600</xdr:rowOff>
                  </to>
                </anchor>
              </controlPr>
            </control>
          </mc:Choice>
        </mc:AlternateContent>
        <mc:AlternateContent xmlns:mc="http://schemas.openxmlformats.org/markup-compatibility/2006">
          <mc:Choice Requires="x14">
            <control shapeId="5125" r:id="rId9" name="Check Box 5">
              <controlPr defaultSize="0" autoFill="0" autoLine="0" autoPict="0">
                <anchor moveWithCells="1">
                  <from>
                    <xdr:col>2</xdr:col>
                    <xdr:colOff>9525</xdr:colOff>
                    <xdr:row>248</xdr:row>
                    <xdr:rowOff>9525</xdr:rowOff>
                  </from>
                  <to>
                    <xdr:col>3</xdr:col>
                    <xdr:colOff>114300</xdr:colOff>
                    <xdr:row>248</xdr:row>
                    <xdr:rowOff>228600</xdr:rowOff>
                  </to>
                </anchor>
              </controlPr>
            </control>
          </mc:Choice>
        </mc:AlternateContent>
        <mc:AlternateContent xmlns:mc="http://schemas.openxmlformats.org/markup-compatibility/2006">
          <mc:Choice Requires="x14">
            <control shapeId="5126" r:id="rId10" name="Check Box 6">
              <controlPr defaultSize="0" autoFill="0" autoLine="0" autoPict="0">
                <anchor moveWithCells="1">
                  <from>
                    <xdr:col>2</xdr:col>
                    <xdr:colOff>9525</xdr:colOff>
                    <xdr:row>287</xdr:row>
                    <xdr:rowOff>9525</xdr:rowOff>
                  </from>
                  <to>
                    <xdr:col>3</xdr:col>
                    <xdr:colOff>114300</xdr:colOff>
                    <xdr:row>287</xdr:row>
                    <xdr:rowOff>228600</xdr:rowOff>
                  </to>
                </anchor>
              </controlPr>
            </control>
          </mc:Choice>
        </mc:AlternateContent>
        <mc:AlternateContent xmlns:mc="http://schemas.openxmlformats.org/markup-compatibility/2006">
          <mc:Choice Requires="x14">
            <control shapeId="5127" r:id="rId11" name="Check Box 7">
              <controlPr defaultSize="0" autoFill="0" autoLine="0" autoPict="0">
                <anchor moveWithCells="1">
                  <from>
                    <xdr:col>2</xdr:col>
                    <xdr:colOff>9525</xdr:colOff>
                    <xdr:row>328</xdr:row>
                    <xdr:rowOff>9525</xdr:rowOff>
                  </from>
                  <to>
                    <xdr:col>3</xdr:col>
                    <xdr:colOff>114300</xdr:colOff>
                    <xdr:row>328</xdr:row>
                    <xdr:rowOff>228600</xdr:rowOff>
                  </to>
                </anchor>
              </controlPr>
            </control>
          </mc:Choice>
        </mc:AlternateContent>
        <mc:AlternateContent xmlns:mc="http://schemas.openxmlformats.org/markup-compatibility/2006">
          <mc:Choice Requires="x14">
            <control shapeId="5128" r:id="rId12" name="Check Box 8">
              <controlPr defaultSize="0" autoFill="0" autoLine="0" autoPict="0">
                <anchor moveWithCells="1">
                  <from>
                    <xdr:col>2</xdr:col>
                    <xdr:colOff>9525</xdr:colOff>
                    <xdr:row>368</xdr:row>
                    <xdr:rowOff>9525</xdr:rowOff>
                  </from>
                  <to>
                    <xdr:col>3</xdr:col>
                    <xdr:colOff>114300</xdr:colOff>
                    <xdr:row>368</xdr:row>
                    <xdr:rowOff>228600</xdr:rowOff>
                  </to>
                </anchor>
              </controlPr>
            </control>
          </mc:Choice>
        </mc:AlternateContent>
        <mc:AlternateContent xmlns:mc="http://schemas.openxmlformats.org/markup-compatibility/2006">
          <mc:Choice Requires="x14">
            <control shapeId="5129" r:id="rId13" name="Check Box 9">
              <controlPr defaultSize="0" autoFill="0" autoLine="0" autoPict="0">
                <anchor moveWithCells="1">
                  <from>
                    <xdr:col>2</xdr:col>
                    <xdr:colOff>0</xdr:colOff>
                    <xdr:row>417</xdr:row>
                    <xdr:rowOff>9525</xdr:rowOff>
                  </from>
                  <to>
                    <xdr:col>3</xdr:col>
                    <xdr:colOff>104775</xdr:colOff>
                    <xdr:row>417</xdr:row>
                    <xdr:rowOff>228600</xdr:rowOff>
                  </to>
                </anchor>
              </controlPr>
            </control>
          </mc:Choice>
        </mc:AlternateContent>
        <mc:AlternateContent xmlns:mc="http://schemas.openxmlformats.org/markup-compatibility/2006">
          <mc:Choice Requires="x14">
            <control shapeId="5130" r:id="rId14" name="Check Box 10">
              <controlPr defaultSize="0" autoFill="0" autoLine="0" autoPict="0">
                <anchor moveWithCells="1">
                  <from>
                    <xdr:col>2</xdr:col>
                    <xdr:colOff>9525</xdr:colOff>
                    <xdr:row>524</xdr:row>
                    <xdr:rowOff>9525</xdr:rowOff>
                  </from>
                  <to>
                    <xdr:col>3</xdr:col>
                    <xdr:colOff>114300</xdr:colOff>
                    <xdr:row>524</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rgb="FFBF0000"/>
    <pageSetUpPr autoPageBreaks="0" fitToPage="1"/>
  </sheetPr>
  <dimension ref="A1:M802"/>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140625" style="22" customWidth="1"/>
    <col min="3" max="6" width="10.7109375" style="22" customWidth="1"/>
    <col min="7" max="12" width="9.140625" style="22" customWidth="1"/>
    <col min="13" max="13" width="9.140625" style="212" hidden="1" customWidth="1"/>
    <col min="14" max="16384" width="12.140625" style="22" hidden="1"/>
  </cols>
  <sheetData>
    <row r="1" spans="1:13" customFormat="1" ht="3.75" customHeight="1">
      <c r="A1" s="87"/>
      <c r="M1" s="211"/>
    </row>
    <row r="2" spans="1:13" customFormat="1" ht="17.45" customHeight="1">
      <c r="A2" s="88"/>
      <c r="B2" s="44" t="s">
        <v>582</v>
      </c>
      <c r="C2" s="44"/>
      <c r="D2" s="44"/>
      <c r="E2" s="44"/>
      <c r="F2" s="36"/>
      <c r="G2" s="37" t="s">
        <v>51</v>
      </c>
      <c r="H2" s="680">
        <f>H30/C30</f>
        <v>0</v>
      </c>
      <c r="I2" s="680"/>
      <c r="J2" s="680"/>
      <c r="M2" s="211"/>
    </row>
    <row r="3" spans="1:13" customFormat="1" ht="3.75" customHeight="1">
      <c r="A3" s="87"/>
      <c r="B3" s="44"/>
      <c r="C3" s="44"/>
      <c r="D3" s="44"/>
      <c r="E3" s="44"/>
      <c r="M3" s="211"/>
    </row>
    <row r="4" spans="1:13" customFormat="1" ht="17.45" customHeight="1">
      <c r="A4" s="88"/>
      <c r="B4" s="44" t="s">
        <v>583</v>
      </c>
      <c r="C4" s="44"/>
      <c r="D4" s="44"/>
      <c r="E4" s="44"/>
      <c r="F4" s="36"/>
      <c r="G4" s="37" t="s">
        <v>53</v>
      </c>
      <c r="H4" s="680">
        <f>[0]!S_Gesamtfortschritt</f>
        <v>0</v>
      </c>
      <c r="I4" s="680"/>
      <c r="J4" s="680"/>
      <c r="M4" s="211"/>
    </row>
    <row r="5" spans="1:13" customFormat="1" ht="3.75" customHeight="1" thickBot="1">
      <c r="A5" s="88"/>
      <c r="B5" s="52"/>
      <c r="C5" s="52"/>
      <c r="D5" s="52"/>
      <c r="E5" s="52"/>
      <c r="F5" s="52"/>
      <c r="G5" s="52"/>
      <c r="H5" s="52"/>
      <c r="I5" s="52"/>
      <c r="J5" s="52"/>
      <c r="K5" s="52"/>
      <c r="L5" s="46"/>
      <c r="M5" s="211"/>
    </row>
    <row r="6" spans="1:13" customFormat="1" ht="17.45" customHeight="1">
      <c r="A6" s="88"/>
      <c r="B6" s="17"/>
      <c r="C6" s="36"/>
      <c r="D6" s="36"/>
      <c r="E6" s="36"/>
      <c r="F6" s="36"/>
      <c r="G6" s="37"/>
      <c r="H6" s="38"/>
      <c r="I6" s="38"/>
      <c r="J6" s="38"/>
      <c r="M6" s="211"/>
    </row>
    <row r="7" spans="1:13" customFormat="1" ht="17.45" customHeight="1">
      <c r="A7" s="88"/>
      <c r="B7" s="17"/>
      <c r="C7" s="36" t="s">
        <v>54</v>
      </c>
      <c r="D7" s="36"/>
      <c r="E7" s="36"/>
      <c r="F7" s="39"/>
      <c r="G7" s="39"/>
      <c r="H7" s="681" t="s">
        <v>55</v>
      </c>
      <c r="I7" s="681"/>
      <c r="J7" s="38"/>
      <c r="M7" s="211"/>
    </row>
    <row r="8" spans="1:13" customFormat="1" ht="17.45" customHeight="1">
      <c r="A8" s="88"/>
      <c r="B8" s="45" t="s">
        <v>584</v>
      </c>
      <c r="C8" s="785" t="str">
        <f t="shared" ref="C8:C17" si="0">INDEX(B:B,MATCH(B8,A:A,0))</f>
        <v>Arbeitsblatt einfügen</v>
      </c>
      <c r="D8" s="785"/>
      <c r="E8" s="785"/>
      <c r="F8" s="785"/>
      <c r="G8" s="40"/>
      <c r="H8" s="86">
        <f>1*J8</f>
        <v>0</v>
      </c>
      <c r="I8" s="41">
        <f>H8</f>
        <v>0</v>
      </c>
      <c r="J8" s="42" t="b">
        <v>0</v>
      </c>
      <c r="M8" s="211"/>
    </row>
    <row r="9" spans="1:13" customFormat="1" ht="17.45" customHeight="1">
      <c r="A9" s="88"/>
      <c r="B9" s="45" t="s">
        <v>585</v>
      </c>
      <c r="C9" s="785" t="str">
        <f t="shared" si="0"/>
        <v>Arbeitsblatt verschieben</v>
      </c>
      <c r="D9" s="785"/>
      <c r="E9" s="785"/>
      <c r="F9" s="785"/>
      <c r="G9" s="40"/>
      <c r="H9" s="86">
        <f>1*J9</f>
        <v>0</v>
      </c>
      <c r="I9" s="41">
        <f t="shared" ref="I9:I17" si="1">H9</f>
        <v>0</v>
      </c>
      <c r="J9" s="42" t="b">
        <v>0</v>
      </c>
      <c r="M9" s="211"/>
    </row>
    <row r="10" spans="1:13" customFormat="1" ht="17.45" customHeight="1">
      <c r="A10" s="88"/>
      <c r="B10" s="45" t="s">
        <v>586</v>
      </c>
      <c r="C10" s="785" t="str">
        <f t="shared" si="0"/>
        <v>Arbeitsblatt kopieren</v>
      </c>
      <c r="D10" s="785"/>
      <c r="E10" s="785"/>
      <c r="F10" s="785"/>
      <c r="G10" s="40"/>
      <c r="H10" s="86">
        <f>1*J10</f>
        <v>0</v>
      </c>
      <c r="I10" s="41">
        <f t="shared" si="1"/>
        <v>0</v>
      </c>
      <c r="J10" s="42" t="b">
        <v>0</v>
      </c>
      <c r="M10" s="211"/>
    </row>
    <row r="11" spans="1:13" customFormat="1" ht="17.45" customHeight="1">
      <c r="A11" s="88"/>
      <c r="B11" s="45" t="s">
        <v>587</v>
      </c>
      <c r="C11" s="785" t="str">
        <f t="shared" si="0"/>
        <v>Arbeitsblatt umbenennen</v>
      </c>
      <c r="D11" s="785"/>
      <c r="E11" s="785"/>
      <c r="F11" s="785"/>
      <c r="G11" s="40"/>
      <c r="H11" s="86">
        <f>1*J11</f>
        <v>0</v>
      </c>
      <c r="I11" s="41">
        <f t="shared" si="1"/>
        <v>0</v>
      </c>
      <c r="J11" s="42" t="b">
        <v>0</v>
      </c>
      <c r="M11" s="211"/>
    </row>
    <row r="12" spans="1:13" customFormat="1" ht="17.45" customHeight="1">
      <c r="A12" s="88"/>
      <c r="B12" s="45" t="s">
        <v>588</v>
      </c>
      <c r="C12" s="785" t="str">
        <f t="shared" si="0"/>
        <v>Arbeitsblatt löschen</v>
      </c>
      <c r="D12" s="785"/>
      <c r="E12" s="785"/>
      <c r="F12" s="785"/>
      <c r="G12" s="40"/>
      <c r="H12" s="86">
        <f t="shared" ref="H12:H17" si="2">1*J12</f>
        <v>0</v>
      </c>
      <c r="I12" s="41">
        <f t="shared" si="1"/>
        <v>0</v>
      </c>
      <c r="J12" s="42" t="b">
        <v>0</v>
      </c>
      <c r="M12" s="211"/>
    </row>
    <row r="13" spans="1:13" customFormat="1" ht="17.45" customHeight="1">
      <c r="A13" s="88"/>
      <c r="B13" s="45" t="s">
        <v>589</v>
      </c>
      <c r="C13" s="785" t="str">
        <f t="shared" si="0"/>
        <v>Arbeitsblatt ein- und ausblenden</v>
      </c>
      <c r="D13" s="785"/>
      <c r="E13" s="785"/>
      <c r="F13" s="785"/>
      <c r="G13" s="40"/>
      <c r="H13" s="86">
        <f t="shared" si="2"/>
        <v>0</v>
      </c>
      <c r="I13" s="41">
        <f t="shared" si="1"/>
        <v>0</v>
      </c>
      <c r="J13" s="42" t="b">
        <v>0</v>
      </c>
      <c r="M13" s="211"/>
    </row>
    <row r="14" spans="1:13" customFormat="1" ht="17.45" customHeight="1">
      <c r="A14" s="88"/>
      <c r="B14" s="45" t="s">
        <v>590</v>
      </c>
      <c r="C14" s="785" t="str">
        <f t="shared" si="0"/>
        <v>Fenster fixieren</v>
      </c>
      <c r="D14" s="785"/>
      <c r="E14" s="785"/>
      <c r="F14" s="785"/>
      <c r="G14" s="40"/>
      <c r="H14" s="86">
        <f t="shared" si="2"/>
        <v>0</v>
      </c>
      <c r="I14" s="41">
        <f t="shared" si="1"/>
        <v>0</v>
      </c>
      <c r="J14" s="42" t="b">
        <v>0</v>
      </c>
      <c r="M14" s="211"/>
    </row>
    <row r="15" spans="1:13" customFormat="1" ht="17.45" customHeight="1">
      <c r="A15" s="88"/>
      <c r="B15" s="45" t="s">
        <v>591</v>
      </c>
      <c r="C15" s="785" t="str">
        <f t="shared" si="0"/>
        <v>Fenster teilen</v>
      </c>
      <c r="D15" s="785"/>
      <c r="E15" s="785"/>
      <c r="F15" s="785"/>
      <c r="G15" s="40"/>
      <c r="H15" s="86">
        <f t="shared" si="2"/>
        <v>0</v>
      </c>
      <c r="I15" s="41">
        <f t="shared" si="1"/>
        <v>0</v>
      </c>
      <c r="J15" s="42" t="b">
        <v>0</v>
      </c>
      <c r="M15" s="211"/>
    </row>
    <row r="16" spans="1:13" customFormat="1" ht="17.45" customHeight="1">
      <c r="A16" s="88"/>
      <c r="B16" s="45" t="s">
        <v>592</v>
      </c>
      <c r="C16" s="785" t="str">
        <f t="shared" si="0"/>
        <v>Fenster anordnen</v>
      </c>
      <c r="D16" s="785"/>
      <c r="E16" s="785"/>
      <c r="F16" s="785"/>
      <c r="G16" s="40"/>
      <c r="H16" s="86">
        <f t="shared" si="2"/>
        <v>0</v>
      </c>
      <c r="I16" s="41">
        <f t="shared" si="1"/>
        <v>0</v>
      </c>
      <c r="J16" s="42" t="b">
        <v>0</v>
      </c>
      <c r="M16" s="211"/>
    </row>
    <row r="17" spans="1:13" customFormat="1" ht="17.45" customHeight="1">
      <c r="A17" s="88"/>
      <c r="B17" s="45" t="s">
        <v>593</v>
      </c>
      <c r="C17" s="785" t="str">
        <f t="shared" si="0"/>
        <v>Zoom-Funktionen</v>
      </c>
      <c r="D17" s="785"/>
      <c r="E17" s="785"/>
      <c r="F17" s="785"/>
      <c r="G17" s="40"/>
      <c r="H17" s="86">
        <f t="shared" si="2"/>
        <v>0</v>
      </c>
      <c r="I17" s="41">
        <f t="shared" si="1"/>
        <v>0</v>
      </c>
      <c r="J17" s="42" t="b">
        <v>0</v>
      </c>
      <c r="M17" s="211"/>
    </row>
    <row r="18" spans="1:13" customFormat="1" ht="17.45" hidden="1" customHeight="1">
      <c r="A18" s="88"/>
      <c r="B18" s="45"/>
      <c r="F18" s="40"/>
      <c r="G18" s="40"/>
      <c r="H18" s="5"/>
      <c r="I18" s="41"/>
      <c r="J18" s="42"/>
      <c r="M18" s="211"/>
    </row>
    <row r="19" spans="1:13" customFormat="1" ht="17.45" hidden="1" customHeight="1">
      <c r="A19" s="88"/>
      <c r="B19" s="45"/>
      <c r="F19" s="40"/>
      <c r="G19" s="40"/>
      <c r="H19" s="5"/>
      <c r="I19" s="41"/>
      <c r="J19" s="42"/>
      <c r="M19" s="211"/>
    </row>
    <row r="20" spans="1:13" customFormat="1" ht="17.45" hidden="1" customHeight="1">
      <c r="A20" s="88"/>
      <c r="B20" s="45"/>
      <c r="F20" s="40"/>
      <c r="G20" s="40"/>
      <c r="H20" s="5"/>
      <c r="I20" s="41"/>
      <c r="J20" s="42"/>
      <c r="M20" s="211"/>
    </row>
    <row r="21" spans="1:13" customFormat="1" ht="17.45" hidden="1" customHeight="1">
      <c r="A21" s="88"/>
      <c r="B21" s="45"/>
      <c r="F21" s="40"/>
      <c r="G21" s="40"/>
      <c r="H21" s="5"/>
      <c r="I21" s="41"/>
      <c r="J21" s="42"/>
      <c r="M21" s="211"/>
    </row>
    <row r="22" spans="1:13" customFormat="1" ht="17.45" hidden="1" customHeight="1">
      <c r="A22" s="88"/>
      <c r="B22" s="45"/>
      <c r="F22" s="40"/>
      <c r="G22" s="40"/>
      <c r="H22" s="5"/>
      <c r="I22" s="41"/>
      <c r="J22" s="42"/>
      <c r="M22" s="211"/>
    </row>
    <row r="23" spans="1:13" customFormat="1" ht="17.45" hidden="1" customHeight="1">
      <c r="A23" s="88"/>
      <c r="B23" s="45"/>
      <c r="F23" s="40"/>
      <c r="G23" s="40"/>
      <c r="H23" s="5"/>
      <c r="I23" s="41"/>
      <c r="J23" s="42"/>
      <c r="M23" s="211"/>
    </row>
    <row r="24" spans="1:13" customFormat="1" ht="17.45" hidden="1" customHeight="1">
      <c r="A24" s="88"/>
      <c r="B24" s="45"/>
      <c r="F24" s="40"/>
      <c r="G24" s="40"/>
      <c r="H24" s="5"/>
      <c r="I24" s="41"/>
      <c r="J24" s="42"/>
      <c r="M24" s="211"/>
    </row>
    <row r="25" spans="1:13" customFormat="1" ht="17.45" hidden="1" customHeight="1">
      <c r="A25" s="88"/>
      <c r="B25" s="45"/>
      <c r="F25" s="40"/>
      <c r="G25" s="40"/>
      <c r="H25" s="5"/>
      <c r="I25" s="41"/>
      <c r="J25" s="42"/>
      <c r="M25" s="211"/>
    </row>
    <row r="26" spans="1:13" customFormat="1" ht="17.45" hidden="1" customHeight="1">
      <c r="A26" s="88"/>
      <c r="B26" s="45"/>
      <c r="F26" s="40"/>
      <c r="G26" s="40"/>
      <c r="H26" s="5"/>
      <c r="I26" s="41"/>
      <c r="J26" s="42"/>
      <c r="M26" s="211"/>
    </row>
    <row r="27" spans="1:13" customFormat="1" ht="17.45" hidden="1" customHeight="1">
      <c r="A27" s="88"/>
      <c r="B27" s="45"/>
      <c r="F27" s="40"/>
      <c r="G27" s="40"/>
      <c r="H27" s="5"/>
      <c r="I27" s="41"/>
      <c r="J27" s="43"/>
      <c r="M27" s="211"/>
    </row>
    <row r="28" spans="1:13" customFormat="1" ht="17.45" hidden="1" customHeight="1">
      <c r="A28" s="88"/>
      <c r="M28" s="211"/>
    </row>
    <row r="29" spans="1:13" customFormat="1" ht="17.45" hidden="1" customHeight="1" thickBot="1">
      <c r="A29" s="88"/>
      <c r="B29" s="6"/>
      <c r="C29" s="6"/>
      <c r="D29" s="6"/>
      <c r="E29" s="6"/>
      <c r="F29" s="6"/>
      <c r="G29" s="6"/>
      <c r="H29" s="6"/>
      <c r="I29" s="6"/>
      <c r="J29" s="6"/>
      <c r="M29" s="211"/>
    </row>
    <row r="30" spans="1:13" customFormat="1" ht="17.45" hidden="1" customHeight="1">
      <c r="A30" s="88"/>
      <c r="C30" s="5">
        <f>COUNTA(C8:C29)</f>
        <v>10</v>
      </c>
      <c r="H30" s="5">
        <f>SUM(H8:H29)</f>
        <v>0</v>
      </c>
      <c r="M30" s="211"/>
    </row>
    <row r="31" spans="1:13" customFormat="1" ht="17.45" customHeight="1">
      <c r="A31" s="88"/>
      <c r="C31" s="5"/>
      <c r="H31" s="5"/>
      <c r="M31" s="211"/>
    </row>
    <row r="32" spans="1:13" customFormat="1" ht="17.45" customHeight="1">
      <c r="A32" s="88"/>
      <c r="C32" s="5"/>
      <c r="H32" s="5"/>
      <c r="M32" s="211"/>
    </row>
    <row r="33" spans="1:13" customFormat="1" ht="17.45" customHeight="1">
      <c r="A33" s="88"/>
      <c r="M33" s="211"/>
    </row>
    <row r="34" spans="1:13" customFormat="1" ht="25.5" customHeight="1">
      <c r="A34" s="96" t="str">
        <f>B8</f>
        <v>4.1</v>
      </c>
      <c r="B34" s="675" t="s">
        <v>594</v>
      </c>
      <c r="C34" s="675"/>
      <c r="D34" s="675"/>
      <c r="E34" s="675"/>
      <c r="F34" s="675"/>
      <c r="G34" s="675"/>
      <c r="H34" s="675"/>
      <c r="I34" s="675"/>
      <c r="J34" s="675"/>
      <c r="K34" s="35">
        <f>H8</f>
        <v>0</v>
      </c>
      <c r="L34" s="7" t="s">
        <v>62</v>
      </c>
      <c r="M34" s="211"/>
    </row>
    <row r="35" spans="1:13" customFormat="1" ht="17.45" customHeight="1">
      <c r="A35" s="88"/>
      <c r="M35" s="211"/>
    </row>
    <row r="36" spans="1:13" customFormat="1" ht="17.45" customHeight="1">
      <c r="A36" s="88"/>
      <c r="B36" t="s">
        <v>595</v>
      </c>
      <c r="M36" s="211"/>
    </row>
    <row r="37" spans="1:13" customFormat="1" ht="17.45" customHeight="1">
      <c r="A37" s="88"/>
      <c r="M37" s="211"/>
    </row>
    <row r="38" spans="1:13" customFormat="1" ht="17.45" customHeight="1">
      <c r="A38" s="88"/>
      <c r="M38" s="211"/>
    </row>
    <row r="39" spans="1:13" customFormat="1" ht="17.45" customHeight="1">
      <c r="A39" s="88"/>
      <c r="M39" s="211"/>
    </row>
    <row r="40" spans="1:13" customFormat="1" ht="17.45" customHeight="1">
      <c r="A40" s="88"/>
      <c r="M40" s="211"/>
    </row>
    <row r="41" spans="1:13" customFormat="1" ht="17.45" customHeight="1">
      <c r="A41" s="88"/>
      <c r="M41" s="211"/>
    </row>
    <row r="42" spans="1:13" customFormat="1" ht="17.45" customHeight="1">
      <c r="A42" s="88"/>
      <c r="B42" t="s">
        <v>596</v>
      </c>
      <c r="M42" s="211"/>
    </row>
    <row r="43" spans="1:13" customFormat="1" ht="17.45" customHeight="1">
      <c r="A43" s="88"/>
      <c r="M43" s="211"/>
    </row>
    <row r="44" spans="1:13" customFormat="1" ht="17.45" customHeight="1">
      <c r="A44" s="88"/>
      <c r="M44" s="211"/>
    </row>
    <row r="45" spans="1:13" customFormat="1" ht="17.45" customHeight="1">
      <c r="A45" s="88"/>
      <c r="M45" s="211"/>
    </row>
    <row r="46" spans="1:13" customFormat="1" ht="17.45" customHeight="1">
      <c r="A46" s="88"/>
      <c r="M46" s="211"/>
    </row>
    <row r="47" spans="1:13" customFormat="1" ht="17.45" customHeight="1">
      <c r="A47" s="88"/>
      <c r="M47" s="211"/>
    </row>
    <row r="48" spans="1:13" customFormat="1" ht="17.45" customHeight="1">
      <c r="A48" s="88"/>
      <c r="B48" s="683" t="s">
        <v>597</v>
      </c>
      <c r="C48" s="683"/>
      <c r="D48" s="683"/>
      <c r="E48" s="683"/>
      <c r="F48" s="683"/>
      <c r="G48" s="683"/>
      <c r="H48" s="683"/>
      <c r="I48" s="683"/>
      <c r="J48" s="683"/>
      <c r="K48" s="683"/>
      <c r="M48" s="211"/>
    </row>
    <row r="49" spans="1:13" customFormat="1" ht="17.45" customHeight="1">
      <c r="A49" s="88"/>
      <c r="B49" s="683"/>
      <c r="C49" s="683"/>
      <c r="D49" s="683"/>
      <c r="E49" s="683"/>
      <c r="F49" s="683"/>
      <c r="G49" s="683"/>
      <c r="H49" s="683"/>
      <c r="I49" s="683"/>
      <c r="J49" s="683"/>
      <c r="K49" s="683"/>
      <c r="M49" s="211"/>
    </row>
    <row r="50" spans="1:13" customFormat="1" ht="17.45" customHeight="1">
      <c r="A50" s="88"/>
      <c r="M50" s="211"/>
    </row>
    <row r="51" spans="1:13" customFormat="1" ht="17.45" customHeight="1">
      <c r="A51" s="88"/>
      <c r="M51" s="211"/>
    </row>
    <row r="52" spans="1:13" customFormat="1" ht="17.45" customHeight="1">
      <c r="A52" s="88"/>
      <c r="M52" s="211"/>
    </row>
    <row r="53" spans="1:13" customFormat="1" ht="17.45" customHeight="1">
      <c r="A53" s="88"/>
      <c r="M53" s="211"/>
    </row>
    <row r="54" spans="1:13" customFormat="1" ht="17.45" customHeight="1">
      <c r="A54" s="88"/>
      <c r="M54" s="211"/>
    </row>
    <row r="55" spans="1:13" customFormat="1" ht="17.45" customHeight="1">
      <c r="A55" s="88"/>
      <c r="M55" s="211"/>
    </row>
    <row r="56" spans="1:13" customFormat="1" ht="17.45" customHeight="1">
      <c r="A56" s="88"/>
      <c r="B56" s="82" t="s">
        <v>598</v>
      </c>
      <c r="M56" s="211"/>
    </row>
    <row r="57" spans="1:13" customFormat="1" ht="17.45" customHeight="1">
      <c r="A57" s="88"/>
      <c r="B57" s="699" t="s">
        <v>599</v>
      </c>
      <c r="C57" s="700"/>
      <c r="D57" s="700"/>
      <c r="E57" s="700"/>
      <c r="F57" s="700"/>
      <c r="G57" s="700"/>
      <c r="H57" s="700"/>
      <c r="I57" s="700"/>
      <c r="J57" s="700"/>
      <c r="K57" s="701"/>
      <c r="M57" s="211"/>
    </row>
    <row r="58" spans="1:13" customFormat="1" ht="17.45" customHeight="1">
      <c r="A58" s="88"/>
      <c r="B58" s="702"/>
      <c r="C58" s="703"/>
      <c r="D58" s="703"/>
      <c r="E58" s="703"/>
      <c r="F58" s="703"/>
      <c r="G58" s="703"/>
      <c r="H58" s="703"/>
      <c r="I58" s="703"/>
      <c r="J58" s="703"/>
      <c r="K58" s="704"/>
      <c r="M58" s="211"/>
    </row>
    <row r="59" spans="1:13" customFormat="1" ht="17.45" customHeight="1">
      <c r="A59" s="88"/>
      <c r="B59" s="702"/>
      <c r="C59" s="703"/>
      <c r="D59" s="703"/>
      <c r="E59" s="703"/>
      <c r="F59" s="703"/>
      <c r="G59" s="703"/>
      <c r="H59" s="703"/>
      <c r="I59" s="703"/>
      <c r="J59" s="703"/>
      <c r="K59" s="704"/>
      <c r="M59" s="211"/>
    </row>
    <row r="60" spans="1:13" customFormat="1" ht="20.100000000000001" customHeight="1">
      <c r="A60" s="88"/>
      <c r="B60" s="167"/>
      <c r="C60" s="168"/>
      <c r="D60" s="168"/>
      <c r="E60" s="168"/>
      <c r="F60" s="168"/>
      <c r="G60" s="168"/>
      <c r="H60" s="168"/>
      <c r="I60" s="168"/>
      <c r="J60" s="168"/>
      <c r="K60" s="169"/>
      <c r="M60" s="211"/>
    </row>
    <row r="61" spans="1:13" customFormat="1" ht="20.100000000000001" customHeight="1">
      <c r="A61" s="88"/>
      <c r="B61" s="167"/>
      <c r="C61" s="168"/>
      <c r="D61" s="168"/>
      <c r="E61" s="168"/>
      <c r="F61" s="168"/>
      <c r="G61" s="168"/>
      <c r="H61" s="168"/>
      <c r="I61" s="168"/>
      <c r="J61" s="168"/>
      <c r="K61" s="169"/>
      <c r="M61" s="211"/>
    </row>
    <row r="62" spans="1:13" customFormat="1" ht="20.100000000000001" customHeight="1">
      <c r="A62" s="88"/>
      <c r="B62" s="167"/>
      <c r="C62" s="168"/>
      <c r="D62" s="168"/>
      <c r="E62" s="168"/>
      <c r="F62" s="168"/>
      <c r="G62" s="168"/>
      <c r="H62" s="168"/>
      <c r="I62" s="168"/>
      <c r="J62" s="168"/>
      <c r="K62" s="169"/>
      <c r="M62" s="211"/>
    </row>
    <row r="63" spans="1:13" customFormat="1" ht="20.100000000000001" customHeight="1">
      <c r="A63" s="88"/>
      <c r="B63" s="167"/>
      <c r="C63" s="168"/>
      <c r="D63" s="168"/>
      <c r="E63" s="168"/>
      <c r="F63" s="168"/>
      <c r="G63" s="168"/>
      <c r="H63" s="168"/>
      <c r="I63" s="168"/>
      <c r="J63" s="168"/>
      <c r="K63" s="169"/>
      <c r="M63" s="211"/>
    </row>
    <row r="64" spans="1:13" customFormat="1" ht="20.100000000000001" customHeight="1">
      <c r="A64" s="88"/>
      <c r="B64" s="167"/>
      <c r="C64" s="168"/>
      <c r="D64" s="168"/>
      <c r="E64" s="168"/>
      <c r="F64" s="168"/>
      <c r="G64" s="168"/>
      <c r="H64" s="168"/>
      <c r="I64" s="168"/>
      <c r="J64" s="168"/>
      <c r="K64" s="169"/>
      <c r="M64" s="211"/>
    </row>
    <row r="65" spans="1:13" customFormat="1" ht="20.100000000000001" customHeight="1">
      <c r="A65" s="88"/>
      <c r="B65" s="167"/>
      <c r="C65" s="168"/>
      <c r="D65" s="168"/>
      <c r="E65" s="168"/>
      <c r="F65" s="168"/>
      <c r="G65" s="168"/>
      <c r="H65" s="168"/>
      <c r="I65" s="168"/>
      <c r="J65" s="168"/>
      <c r="K65" s="169"/>
      <c r="M65" s="211"/>
    </row>
    <row r="66" spans="1:13" customFormat="1" ht="20.100000000000001" customHeight="1">
      <c r="A66" s="88"/>
      <c r="B66" s="167"/>
      <c r="C66" s="168"/>
      <c r="D66" s="168"/>
      <c r="E66" s="168"/>
      <c r="F66" s="168"/>
      <c r="G66" s="168"/>
      <c r="H66" s="168"/>
      <c r="I66" s="168"/>
      <c r="J66" s="168"/>
      <c r="K66" s="169"/>
      <c r="M66" s="211"/>
    </row>
    <row r="67" spans="1:13" customFormat="1" ht="20.100000000000001" customHeight="1">
      <c r="A67" s="88"/>
      <c r="B67" s="167"/>
      <c r="C67" s="168"/>
      <c r="D67" s="168"/>
      <c r="E67" s="168"/>
      <c r="F67" s="168"/>
      <c r="G67" s="168"/>
      <c r="H67" s="168"/>
      <c r="I67" s="168"/>
      <c r="J67" s="168"/>
      <c r="K67" s="169"/>
      <c r="M67" s="211"/>
    </row>
    <row r="68" spans="1:13" customFormat="1" ht="20.100000000000001" customHeight="1">
      <c r="A68" s="88"/>
      <c r="B68" s="167"/>
      <c r="C68" s="168"/>
      <c r="D68" s="168"/>
      <c r="E68" s="168"/>
      <c r="F68" s="168"/>
      <c r="G68" s="168"/>
      <c r="H68" s="168"/>
      <c r="I68" s="168"/>
      <c r="J68" s="168"/>
      <c r="K68" s="169"/>
      <c r="M68" s="211"/>
    </row>
    <row r="69" spans="1:13" customFormat="1" ht="20.100000000000001" customHeight="1">
      <c r="A69" s="88"/>
      <c r="B69" s="188"/>
      <c r="C69" s="189"/>
      <c r="D69" s="189"/>
      <c r="E69" s="189"/>
      <c r="F69" s="189"/>
      <c r="G69" s="189"/>
      <c r="H69" s="189"/>
      <c r="I69" s="189"/>
      <c r="J69" s="189"/>
      <c r="K69" s="190"/>
      <c r="M69" s="211"/>
    </row>
    <row r="70" spans="1:13" customFormat="1" ht="20.100000000000001" customHeight="1">
      <c r="A70" s="88"/>
      <c r="B70" s="188"/>
      <c r="C70" s="189"/>
      <c r="D70" s="189"/>
      <c r="E70" s="189"/>
      <c r="F70" s="189"/>
      <c r="G70" s="189"/>
      <c r="H70" s="189"/>
      <c r="I70" s="189"/>
      <c r="J70" s="189"/>
      <c r="K70" s="190"/>
      <c r="M70" s="211"/>
    </row>
    <row r="71" spans="1:13" customFormat="1" ht="20.100000000000001" customHeight="1">
      <c r="A71" s="88"/>
      <c r="B71" s="188"/>
      <c r="C71" s="189"/>
      <c r="D71" s="189"/>
      <c r="E71" s="189"/>
      <c r="F71" s="189"/>
      <c r="G71" s="189"/>
      <c r="H71" s="189"/>
      <c r="I71" s="189"/>
      <c r="J71" s="189"/>
      <c r="K71" s="190"/>
      <c r="M71" s="211"/>
    </row>
    <row r="72" spans="1:13" customFormat="1" ht="20.100000000000001" customHeight="1">
      <c r="A72" s="88"/>
      <c r="B72" s="188"/>
      <c r="C72" s="189"/>
      <c r="D72" s="189"/>
      <c r="E72" s="189"/>
      <c r="F72" s="189"/>
      <c r="G72" s="189"/>
      <c r="H72" s="189"/>
      <c r="I72" s="189"/>
      <c r="J72" s="189"/>
      <c r="K72" s="190"/>
      <c r="M72" s="211"/>
    </row>
    <row r="73" spans="1:13" customFormat="1" ht="17.45" customHeight="1">
      <c r="A73" s="88"/>
      <c r="B73" s="389" t="s">
        <v>600</v>
      </c>
      <c r="C73" s="189"/>
      <c r="D73" s="189"/>
      <c r="E73" s="189"/>
      <c r="F73" s="189"/>
      <c r="G73" s="189"/>
      <c r="H73" s="189"/>
      <c r="I73" s="189"/>
      <c r="J73" s="189"/>
      <c r="K73" s="190"/>
      <c r="M73" s="211"/>
    </row>
    <row r="74" spans="1:13" customFormat="1" ht="17.45" customHeight="1">
      <c r="A74" s="88"/>
      <c r="B74" s="191"/>
      <c r="C74" s="192"/>
      <c r="D74" s="192"/>
      <c r="E74" s="192"/>
      <c r="F74" s="192"/>
      <c r="G74" s="192"/>
      <c r="H74" s="192"/>
      <c r="I74" s="192"/>
      <c r="J74" s="192"/>
      <c r="K74" s="193"/>
      <c r="M74" s="211"/>
    </row>
    <row r="75" spans="1:13" customFormat="1" ht="17.45" customHeight="1">
      <c r="A75" s="88"/>
      <c r="M75" s="211"/>
    </row>
    <row r="76" spans="1:13" customFormat="1" ht="17.45" customHeight="1">
      <c r="A76" s="88"/>
      <c r="C76" s="47"/>
      <c r="D76" s="47"/>
      <c r="E76" s="47"/>
      <c r="F76" s="47"/>
      <c r="G76" s="47"/>
      <c r="H76" s="47"/>
      <c r="I76" s="47"/>
      <c r="J76" s="47"/>
      <c r="K76" s="47"/>
      <c r="M76" s="211"/>
    </row>
    <row r="77" spans="1:13" customFormat="1" ht="17.45" customHeight="1">
      <c r="A77" s="88"/>
      <c r="B77" s="59" t="s">
        <v>601</v>
      </c>
      <c r="C77" s="58"/>
      <c r="D77" s="58"/>
      <c r="E77" s="58"/>
      <c r="F77" s="58"/>
      <c r="G77" s="58"/>
      <c r="H77" s="58"/>
      <c r="I77" s="58"/>
      <c r="J77" s="58"/>
      <c r="K77" s="58"/>
      <c r="M77" s="211"/>
    </row>
    <row r="78" spans="1:13" customFormat="1" ht="17.45" customHeight="1">
      <c r="A78" s="88"/>
      <c r="B78" s="777" t="s">
        <v>602</v>
      </c>
      <c r="C78" s="778"/>
      <c r="D78" s="778"/>
      <c r="E78" s="778"/>
      <c r="F78" s="778"/>
      <c r="G78" s="778"/>
      <c r="H78" s="778"/>
      <c r="I78" s="778"/>
      <c r="J78" s="778"/>
      <c r="K78" s="779"/>
      <c r="M78" s="211"/>
    </row>
    <row r="79" spans="1:13" customFormat="1" ht="17.45" customHeight="1">
      <c r="A79" s="88"/>
      <c r="B79" s="764"/>
      <c r="C79" s="765"/>
      <c r="D79" s="765"/>
      <c r="E79" s="765"/>
      <c r="F79" s="765"/>
      <c r="G79" s="765"/>
      <c r="H79" s="765"/>
      <c r="I79" s="765"/>
      <c r="J79" s="765"/>
      <c r="K79" s="766"/>
      <c r="M79" s="211"/>
    </row>
    <row r="80" spans="1:13" customFormat="1" ht="17.45" customHeight="1">
      <c r="A80" s="88"/>
      <c r="B80" s="781" t="s">
        <v>603</v>
      </c>
      <c r="C80" s="782"/>
      <c r="D80" s="782"/>
      <c r="E80" s="782"/>
      <c r="F80" s="782"/>
      <c r="G80" s="782"/>
      <c r="H80" s="782"/>
      <c r="I80" s="782"/>
      <c r="J80" s="782"/>
      <c r="K80" s="783"/>
      <c r="M80" s="211"/>
    </row>
    <row r="81" spans="1:13" customFormat="1" ht="17.45" customHeight="1">
      <c r="A81" s="88"/>
      <c r="B81" s="781"/>
      <c r="C81" s="782"/>
      <c r="D81" s="782"/>
      <c r="E81" s="782"/>
      <c r="F81" s="782"/>
      <c r="G81" s="782"/>
      <c r="H81" s="782"/>
      <c r="I81" s="782"/>
      <c r="J81" s="782"/>
      <c r="K81" s="783"/>
      <c r="M81" s="211"/>
    </row>
    <row r="82" spans="1:13" customFormat="1" ht="17.45" customHeight="1">
      <c r="A82" s="88"/>
      <c r="B82" s="781"/>
      <c r="C82" s="782"/>
      <c r="D82" s="782"/>
      <c r="E82" s="782"/>
      <c r="F82" s="782"/>
      <c r="G82" s="782"/>
      <c r="H82" s="782"/>
      <c r="I82" s="782"/>
      <c r="J82" s="782"/>
      <c r="K82" s="783"/>
      <c r="M82" s="211"/>
    </row>
    <row r="83" spans="1:13" customFormat="1" ht="17.45" customHeight="1">
      <c r="A83" s="88"/>
      <c r="B83" s="764" t="s">
        <v>604</v>
      </c>
      <c r="C83" s="765"/>
      <c r="D83" s="765"/>
      <c r="E83" s="765"/>
      <c r="F83" s="765"/>
      <c r="G83" s="765"/>
      <c r="H83" s="765"/>
      <c r="I83" s="765"/>
      <c r="J83" s="765"/>
      <c r="K83" s="766"/>
      <c r="M83" s="211"/>
    </row>
    <row r="84" spans="1:13" customFormat="1" ht="17.45" customHeight="1">
      <c r="A84" s="88"/>
      <c r="B84" s="764"/>
      <c r="C84" s="765"/>
      <c r="D84" s="765"/>
      <c r="E84" s="765"/>
      <c r="F84" s="765"/>
      <c r="G84" s="765"/>
      <c r="H84" s="765"/>
      <c r="I84" s="765"/>
      <c r="J84" s="765"/>
      <c r="K84" s="766"/>
      <c r="M84" s="211"/>
    </row>
    <row r="85" spans="1:13" customFormat="1" ht="17.45" customHeight="1">
      <c r="A85" s="88"/>
      <c r="B85" s="764" t="s">
        <v>605</v>
      </c>
      <c r="C85" s="765"/>
      <c r="D85" s="765"/>
      <c r="E85" s="765"/>
      <c r="F85" s="765"/>
      <c r="G85" s="765"/>
      <c r="H85" s="765"/>
      <c r="I85" s="765"/>
      <c r="J85" s="765"/>
      <c r="K85" s="766"/>
      <c r="M85" s="211"/>
    </row>
    <row r="86" spans="1:13" customFormat="1" ht="17.45" customHeight="1">
      <c r="A86" s="88"/>
      <c r="B86" s="764"/>
      <c r="C86" s="765"/>
      <c r="D86" s="765"/>
      <c r="E86" s="765"/>
      <c r="F86" s="765"/>
      <c r="G86" s="765"/>
      <c r="H86" s="765"/>
      <c r="I86" s="765"/>
      <c r="J86" s="765"/>
      <c r="K86" s="766"/>
      <c r="M86" s="211"/>
    </row>
    <row r="87" spans="1:13" customFormat="1" ht="17.45" customHeight="1">
      <c r="A87" s="88"/>
      <c r="B87" s="71"/>
      <c r="C87" s="72"/>
      <c r="D87" s="72"/>
      <c r="E87" s="73"/>
      <c r="F87" s="72"/>
      <c r="G87" s="72"/>
      <c r="H87" s="72"/>
      <c r="I87" s="72"/>
      <c r="J87" s="72"/>
      <c r="K87" s="74"/>
      <c r="M87" s="211"/>
    </row>
    <row r="88" spans="1:13" customFormat="1" ht="17.45" customHeight="1">
      <c r="A88" s="88"/>
      <c r="M88" s="211"/>
    </row>
    <row r="89" spans="1:13" customFormat="1" ht="17.45" customHeight="1">
      <c r="A89" s="88"/>
      <c r="M89" s="211"/>
    </row>
    <row r="90" spans="1:13" customFormat="1" ht="19.149999999999999" customHeight="1">
      <c r="A90" s="88"/>
      <c r="B90" s="170" t="str">
        <f>"Thema "&amp;B8</f>
        <v>Thema 4.1</v>
      </c>
      <c r="C90" s="10"/>
      <c r="D90" s="10"/>
      <c r="E90" s="10"/>
      <c r="F90" s="10"/>
      <c r="G90" s="10"/>
      <c r="H90" s="10"/>
      <c r="I90" s="10"/>
      <c r="M90" s="211"/>
    </row>
    <row r="91" spans="1:13" customFormat="1" ht="17.45" customHeight="1">
      <c r="A91" s="88"/>
      <c r="M91" s="211"/>
    </row>
    <row r="92" spans="1:13" customFormat="1" ht="17.45" customHeight="1">
      <c r="A92" s="88"/>
      <c r="M92" s="211"/>
    </row>
    <row r="93" spans="1:13" customFormat="1" ht="25.5" customHeight="1">
      <c r="A93" s="89" t="str">
        <f>B9</f>
        <v>4.2</v>
      </c>
      <c r="B93" s="675" t="s">
        <v>606</v>
      </c>
      <c r="C93" s="675"/>
      <c r="D93" s="675"/>
      <c r="E93" s="675"/>
      <c r="F93" s="675"/>
      <c r="G93" s="675"/>
      <c r="H93" s="675"/>
      <c r="I93" s="675"/>
      <c r="J93" s="675"/>
      <c r="K93" s="35">
        <f>H9</f>
        <v>0</v>
      </c>
      <c r="L93" s="7" t="s">
        <v>62</v>
      </c>
      <c r="M93" s="211"/>
    </row>
    <row r="94" spans="1:13" customFormat="1" ht="17.45" customHeight="1">
      <c r="A94" s="88"/>
      <c r="M94" s="211"/>
    </row>
    <row r="95" spans="1:13" customFormat="1" ht="17.45" customHeight="1">
      <c r="A95" s="88"/>
      <c r="B95" s="683" t="s">
        <v>607</v>
      </c>
      <c r="C95" s="683"/>
      <c r="D95" s="683"/>
      <c r="E95" s="683"/>
      <c r="F95" s="683"/>
      <c r="G95" s="683"/>
      <c r="H95" s="683"/>
      <c r="I95" s="683"/>
      <c r="J95" s="683"/>
      <c r="K95" s="683"/>
      <c r="M95" s="211"/>
    </row>
    <row r="96" spans="1:13" customFormat="1" ht="17.45" customHeight="1">
      <c r="A96" s="88"/>
      <c r="B96" s="683"/>
      <c r="C96" s="683"/>
      <c r="D96" s="683"/>
      <c r="E96" s="683"/>
      <c r="F96" s="683"/>
      <c r="G96" s="683"/>
      <c r="H96" s="683"/>
      <c r="I96" s="683"/>
      <c r="J96" s="683"/>
      <c r="K96" s="683"/>
      <c r="M96" s="211"/>
    </row>
    <row r="97" spans="1:13" customFormat="1" ht="17.45" customHeight="1">
      <c r="A97" s="88"/>
      <c r="B97" s="683"/>
      <c r="C97" s="683"/>
      <c r="D97" s="683"/>
      <c r="E97" s="683"/>
      <c r="F97" s="683"/>
      <c r="G97" s="683"/>
      <c r="H97" s="683"/>
      <c r="I97" s="683"/>
      <c r="J97" s="683"/>
      <c r="K97" s="683"/>
      <c r="M97" s="211"/>
    </row>
    <row r="98" spans="1:13" customFormat="1" ht="17.45" customHeight="1">
      <c r="A98" s="88"/>
      <c r="B98" s="683"/>
      <c r="C98" s="683"/>
      <c r="D98" s="683"/>
      <c r="E98" s="683"/>
      <c r="F98" s="683"/>
      <c r="G98" s="683"/>
      <c r="H98" s="683"/>
      <c r="I98" s="683"/>
      <c r="J98" s="683"/>
      <c r="K98" s="683"/>
      <c r="M98" s="211"/>
    </row>
    <row r="99" spans="1:13" customFormat="1" ht="17.45" customHeight="1">
      <c r="A99" s="88"/>
      <c r="M99" s="211"/>
    </row>
    <row r="100" spans="1:13" customFormat="1" ht="17.45" customHeight="1">
      <c r="A100" s="88"/>
      <c r="B100" t="s">
        <v>608</v>
      </c>
      <c r="M100" s="211"/>
    </row>
    <row r="101" spans="1:13" customFormat="1" ht="17.45" customHeight="1">
      <c r="A101" s="88"/>
      <c r="M101" s="211"/>
    </row>
    <row r="102" spans="1:13" customFormat="1" ht="17.45" customHeight="1">
      <c r="A102" s="88"/>
      <c r="M102" s="211"/>
    </row>
    <row r="103" spans="1:13" customFormat="1" ht="17.45" customHeight="1">
      <c r="A103" s="88"/>
      <c r="M103" s="211"/>
    </row>
    <row r="104" spans="1:13" customFormat="1" ht="17.45" customHeight="1">
      <c r="A104" s="88"/>
      <c r="M104" s="211"/>
    </row>
    <row r="105" spans="1:13" customFormat="1" ht="17.45" customHeight="1">
      <c r="A105" s="88"/>
      <c r="M105" s="211"/>
    </row>
    <row r="106" spans="1:13" customFormat="1" ht="17.45" customHeight="1">
      <c r="A106" s="88"/>
      <c r="B106" s="683" t="s">
        <v>609</v>
      </c>
      <c r="C106" s="683"/>
      <c r="M106" s="211"/>
    </row>
    <row r="107" spans="1:13" customFormat="1" ht="17.45" customHeight="1">
      <c r="A107" s="88"/>
      <c r="B107" s="683"/>
      <c r="C107" s="683"/>
      <c r="M107" s="211"/>
    </row>
    <row r="108" spans="1:13" customFormat="1" ht="17.45" customHeight="1">
      <c r="A108" s="88"/>
      <c r="M108" s="211"/>
    </row>
    <row r="109" spans="1:13" customFormat="1" ht="17.45" customHeight="1">
      <c r="A109" s="88"/>
      <c r="M109" s="211"/>
    </row>
    <row r="110" spans="1:13" customFormat="1" ht="17.45" customHeight="1">
      <c r="A110" s="88"/>
      <c r="M110" s="211"/>
    </row>
    <row r="111" spans="1:13" customFormat="1" ht="17.45" customHeight="1">
      <c r="A111" s="88"/>
      <c r="B111" t="s">
        <v>610</v>
      </c>
      <c r="M111" s="211"/>
    </row>
    <row r="112" spans="1:13" customFormat="1" ht="17.45" customHeight="1">
      <c r="A112" s="88"/>
      <c r="M112" s="211"/>
    </row>
    <row r="113" spans="1:13" customFormat="1" ht="17.45" customHeight="1">
      <c r="A113" s="88"/>
      <c r="M113" s="211"/>
    </row>
    <row r="114" spans="1:13" customFormat="1" ht="17.45" customHeight="1">
      <c r="A114" s="88"/>
      <c r="M114" s="211"/>
    </row>
    <row r="115" spans="1:13" customFormat="1" ht="17.45" customHeight="1">
      <c r="A115" s="88"/>
      <c r="M115" s="211"/>
    </row>
    <row r="116" spans="1:13" customFormat="1" ht="17.45" customHeight="1">
      <c r="A116" s="88"/>
      <c r="C116" s="47"/>
      <c r="D116" s="47"/>
      <c r="E116" s="47"/>
      <c r="F116" s="47"/>
      <c r="G116" s="47"/>
      <c r="H116" s="47"/>
      <c r="I116" s="47"/>
      <c r="J116" s="47"/>
      <c r="K116" s="47"/>
      <c r="M116" s="211"/>
    </row>
    <row r="117" spans="1:13" customFormat="1" ht="17.45" customHeight="1">
      <c r="A117" s="88"/>
      <c r="B117" s="59" t="s">
        <v>611</v>
      </c>
      <c r="C117" s="58"/>
      <c r="D117" s="58"/>
      <c r="E117" s="58"/>
      <c r="F117" s="58"/>
      <c r="G117" s="58"/>
      <c r="H117" s="58"/>
      <c r="I117" s="58"/>
      <c r="J117" s="58"/>
      <c r="K117" s="58"/>
      <c r="M117" s="211"/>
    </row>
    <row r="118" spans="1:13" customFormat="1" ht="17.45" customHeight="1">
      <c r="A118" s="88"/>
      <c r="B118" s="236"/>
      <c r="C118" s="80"/>
      <c r="D118" s="80"/>
      <c r="E118" s="80"/>
      <c r="F118" s="80"/>
      <c r="G118" s="80"/>
      <c r="H118" s="60"/>
      <c r="I118" s="60"/>
      <c r="J118" s="60"/>
      <c r="K118" s="62"/>
      <c r="M118" s="211"/>
    </row>
    <row r="119" spans="1:13" customFormat="1" ht="17.45" customHeight="1">
      <c r="A119" s="88"/>
      <c r="B119" s="689" t="s">
        <v>612</v>
      </c>
      <c r="C119" s="690"/>
      <c r="D119" s="690"/>
      <c r="E119" s="690"/>
      <c r="F119" s="690"/>
      <c r="G119" s="690"/>
      <c r="H119" s="690"/>
      <c r="I119" s="690"/>
      <c r="J119" s="690"/>
      <c r="K119" s="780"/>
      <c r="M119" s="211"/>
    </row>
    <row r="120" spans="1:13" customFormat="1" ht="17.45" customHeight="1">
      <c r="A120" s="88"/>
      <c r="B120" s="689"/>
      <c r="C120" s="690"/>
      <c r="D120" s="690"/>
      <c r="E120" s="690"/>
      <c r="F120" s="690"/>
      <c r="G120" s="690"/>
      <c r="H120" s="690"/>
      <c r="I120" s="690"/>
      <c r="J120" s="690"/>
      <c r="K120" s="780"/>
      <c r="M120" s="211"/>
    </row>
    <row r="121" spans="1:13" customFormat="1" ht="17.45" customHeight="1">
      <c r="A121" s="88"/>
      <c r="B121" s="781" t="s">
        <v>603</v>
      </c>
      <c r="C121" s="782"/>
      <c r="D121" s="782"/>
      <c r="E121" s="782"/>
      <c r="F121" s="782"/>
      <c r="G121" s="782"/>
      <c r="H121" s="782"/>
      <c r="I121" s="782"/>
      <c r="J121" s="782"/>
      <c r="K121" s="783"/>
      <c r="M121" s="211"/>
    </row>
    <row r="122" spans="1:13" customFormat="1" ht="17.45" customHeight="1">
      <c r="A122" s="88"/>
      <c r="B122" s="781"/>
      <c r="C122" s="782"/>
      <c r="D122" s="782"/>
      <c r="E122" s="782"/>
      <c r="F122" s="782"/>
      <c r="G122" s="782"/>
      <c r="H122" s="782"/>
      <c r="I122" s="782"/>
      <c r="J122" s="782"/>
      <c r="K122" s="783"/>
      <c r="M122" s="211"/>
    </row>
    <row r="123" spans="1:13" customFormat="1" ht="17.45" customHeight="1">
      <c r="A123" s="88"/>
      <c r="B123" s="781"/>
      <c r="C123" s="782"/>
      <c r="D123" s="782"/>
      <c r="E123" s="782"/>
      <c r="F123" s="782"/>
      <c r="G123" s="782"/>
      <c r="H123" s="782"/>
      <c r="I123" s="782"/>
      <c r="J123" s="782"/>
      <c r="K123" s="783"/>
      <c r="M123" s="211"/>
    </row>
    <row r="124" spans="1:13" customFormat="1" ht="17.45" customHeight="1">
      <c r="A124" s="88"/>
      <c r="B124" s="115" t="s">
        <v>613</v>
      </c>
      <c r="C124" s="69"/>
      <c r="D124" s="69"/>
      <c r="E124" s="69"/>
      <c r="F124" s="69"/>
      <c r="G124" s="69"/>
      <c r="H124" s="69"/>
      <c r="I124" s="69"/>
      <c r="J124" s="69"/>
      <c r="K124" s="67"/>
      <c r="M124" s="211"/>
    </row>
    <row r="125" spans="1:13" customFormat="1" ht="17.45" customHeight="1">
      <c r="A125" s="88"/>
      <c r="B125" s="115" t="s">
        <v>614</v>
      </c>
      <c r="C125" s="69"/>
      <c r="D125" s="69"/>
      <c r="E125" s="69"/>
      <c r="F125" s="69"/>
      <c r="G125" s="69"/>
      <c r="H125" s="69"/>
      <c r="I125" s="69"/>
      <c r="J125" s="69"/>
      <c r="K125" s="67"/>
      <c r="M125" s="211"/>
    </row>
    <row r="126" spans="1:13" customFormat="1" ht="17.45" customHeight="1">
      <c r="A126" s="88"/>
      <c r="B126" s="237"/>
      <c r="C126" s="72"/>
      <c r="D126" s="72"/>
      <c r="E126" s="72"/>
      <c r="F126" s="72"/>
      <c r="G126" s="72"/>
      <c r="H126" s="72"/>
      <c r="I126" s="72"/>
      <c r="J126" s="72"/>
      <c r="K126" s="74"/>
      <c r="M126" s="211"/>
    </row>
    <row r="127" spans="1:13" customFormat="1" ht="17.45" customHeight="1">
      <c r="A127" s="88"/>
      <c r="M127" s="211"/>
    </row>
    <row r="128" spans="1:13" customFormat="1" ht="17.45" customHeight="1">
      <c r="A128" s="88"/>
      <c r="M128" s="211"/>
    </row>
    <row r="129" spans="1:13" customFormat="1" ht="19.149999999999999" customHeight="1">
      <c r="A129" s="88"/>
      <c r="B129" s="170" t="str">
        <f>"Thema "&amp;B9</f>
        <v>Thema 4.2</v>
      </c>
      <c r="C129" s="10"/>
      <c r="D129" s="10"/>
      <c r="E129" s="10"/>
      <c r="F129" s="10"/>
      <c r="G129" s="10"/>
      <c r="H129" s="10"/>
      <c r="I129" s="10"/>
      <c r="M129" s="211"/>
    </row>
    <row r="130" spans="1:13" customFormat="1" ht="17.45" customHeight="1">
      <c r="A130" s="88"/>
      <c r="M130" s="211"/>
    </row>
    <row r="131" spans="1:13" customFormat="1" ht="17.45" customHeight="1">
      <c r="A131" s="88"/>
      <c r="M131" s="211"/>
    </row>
    <row r="132" spans="1:13" customFormat="1" ht="25.5" customHeight="1">
      <c r="A132" s="89" t="str">
        <f>B10</f>
        <v>4.3</v>
      </c>
      <c r="B132" s="675" t="s">
        <v>615</v>
      </c>
      <c r="C132" s="675"/>
      <c r="D132" s="675"/>
      <c r="E132" s="675"/>
      <c r="F132" s="675"/>
      <c r="G132" s="675"/>
      <c r="H132" s="675"/>
      <c r="I132" s="675"/>
      <c r="J132" s="675"/>
      <c r="K132" s="35">
        <f>H10</f>
        <v>0</v>
      </c>
      <c r="L132" s="7" t="s">
        <v>62</v>
      </c>
      <c r="M132" s="211"/>
    </row>
    <row r="133" spans="1:13" customFormat="1" ht="17.45" customHeight="1">
      <c r="A133" s="88"/>
      <c r="M133" s="211"/>
    </row>
    <row r="134" spans="1:13" customFormat="1" ht="17.45" customHeight="1">
      <c r="A134" s="88"/>
      <c r="B134" s="683" t="s">
        <v>616</v>
      </c>
      <c r="C134" s="683"/>
      <c r="D134" s="683"/>
      <c r="E134" s="683"/>
      <c r="F134" s="683"/>
      <c r="G134" s="683"/>
      <c r="H134" s="683"/>
      <c r="I134" s="683"/>
      <c r="J134" s="683"/>
      <c r="K134" s="683"/>
      <c r="M134" s="211"/>
    </row>
    <row r="135" spans="1:13" customFormat="1" ht="17.45" customHeight="1">
      <c r="A135" s="88"/>
      <c r="B135" s="683"/>
      <c r="C135" s="683"/>
      <c r="D135" s="683"/>
      <c r="E135" s="683"/>
      <c r="F135" s="683"/>
      <c r="G135" s="683"/>
      <c r="H135" s="683"/>
      <c r="I135" s="683"/>
      <c r="J135" s="683"/>
      <c r="K135" s="683"/>
      <c r="M135" s="211"/>
    </row>
    <row r="136" spans="1:13" customFormat="1" ht="17.45" customHeight="1">
      <c r="A136" s="88"/>
      <c r="B136" s="683" t="s">
        <v>617</v>
      </c>
      <c r="C136" s="683"/>
      <c r="D136" s="683"/>
      <c r="E136" s="683"/>
      <c r="F136" s="683"/>
      <c r="G136" s="683"/>
      <c r="H136" s="683"/>
      <c r="I136" s="683"/>
      <c r="J136" s="683"/>
      <c r="K136" s="683"/>
      <c r="M136" s="211"/>
    </row>
    <row r="137" spans="1:13" customFormat="1" ht="17.45" customHeight="1">
      <c r="A137" s="88"/>
      <c r="B137" s="683"/>
      <c r="C137" s="683"/>
      <c r="D137" s="683"/>
      <c r="E137" s="683"/>
      <c r="F137" s="683"/>
      <c r="G137" s="683"/>
      <c r="H137" s="683"/>
      <c r="I137" s="683"/>
      <c r="J137" s="683"/>
      <c r="K137" s="683"/>
      <c r="M137" s="211"/>
    </row>
    <row r="138" spans="1:13" customFormat="1" ht="17.45" customHeight="1">
      <c r="A138" s="88"/>
      <c r="M138" s="211"/>
    </row>
    <row r="139" spans="1:13" customFormat="1" ht="17.45" customHeight="1">
      <c r="A139" s="88"/>
      <c r="B139" s="653" t="s">
        <v>618</v>
      </c>
      <c r="C139" s="653"/>
      <c r="D139" s="653"/>
      <c r="E139" s="653"/>
      <c r="F139" s="653"/>
      <c r="G139" s="653"/>
      <c r="H139" s="653"/>
      <c r="I139" s="653"/>
      <c r="J139" s="653"/>
      <c r="K139" s="653"/>
      <c r="M139" s="211"/>
    </row>
    <row r="140" spans="1:13" customFormat="1" ht="17.45" customHeight="1">
      <c r="A140" s="88"/>
      <c r="B140" s="653"/>
      <c r="C140" s="653"/>
      <c r="D140" s="653"/>
      <c r="E140" s="653"/>
      <c r="F140" s="653"/>
      <c r="G140" s="653"/>
      <c r="H140" s="653"/>
      <c r="I140" s="653"/>
      <c r="J140" s="653"/>
      <c r="K140" s="653"/>
      <c r="M140" s="211"/>
    </row>
    <row r="141" spans="1:13" customFormat="1" ht="17.45" customHeight="1">
      <c r="A141" s="88"/>
      <c r="M141" s="211"/>
    </row>
    <row r="142" spans="1:13" customFormat="1" ht="17.45" customHeight="1">
      <c r="A142" s="88"/>
      <c r="B142" s="683" t="s">
        <v>619</v>
      </c>
      <c r="C142" s="683"/>
      <c r="D142" s="683"/>
      <c r="M142" s="211"/>
    </row>
    <row r="143" spans="1:13" customFormat="1" ht="17.45" customHeight="1">
      <c r="A143" s="88"/>
      <c r="B143" s="683"/>
      <c r="C143" s="683"/>
      <c r="D143" s="683"/>
      <c r="M143" s="211"/>
    </row>
    <row r="144" spans="1:13" customFormat="1" ht="17.45" customHeight="1">
      <c r="A144" s="88"/>
      <c r="B144" s="683"/>
      <c r="C144" s="683"/>
      <c r="D144" s="683"/>
      <c r="M144" s="211"/>
    </row>
    <row r="145" spans="1:13" customFormat="1" ht="17.45" customHeight="1">
      <c r="A145" s="88"/>
      <c r="B145" t="s">
        <v>620</v>
      </c>
      <c r="C145" s="174"/>
      <c r="D145" s="174"/>
      <c r="M145" s="211"/>
    </row>
    <row r="146" spans="1:13" customFormat="1" ht="17.45" customHeight="1">
      <c r="A146" s="88"/>
      <c r="M146" s="211"/>
    </row>
    <row r="147" spans="1:13" customFormat="1" ht="17.45" customHeight="1">
      <c r="A147" s="88"/>
      <c r="M147" s="211"/>
    </row>
    <row r="148" spans="1:13" customFormat="1" ht="17.45" customHeight="1">
      <c r="A148" s="88"/>
      <c r="M148" s="211"/>
    </row>
    <row r="149" spans="1:13" customFormat="1" ht="17.45" customHeight="1">
      <c r="A149" s="88"/>
      <c r="M149" s="211"/>
    </row>
    <row r="150" spans="1:13" customFormat="1" ht="17.45" customHeight="1">
      <c r="A150" s="88"/>
      <c r="M150" s="211"/>
    </row>
    <row r="151" spans="1:13" customFormat="1" ht="17.45" customHeight="1">
      <c r="A151" s="88"/>
      <c r="M151" s="211"/>
    </row>
    <row r="152" spans="1:13" customFormat="1" ht="17.45" customHeight="1">
      <c r="A152" s="88"/>
      <c r="M152" s="211"/>
    </row>
    <row r="153" spans="1:13" customFormat="1" ht="17.45" customHeight="1">
      <c r="A153" s="88"/>
      <c r="B153" t="s">
        <v>621</v>
      </c>
      <c r="M153" s="211"/>
    </row>
    <row r="154" spans="1:13" customFormat="1" ht="17.45" customHeight="1">
      <c r="A154" s="88"/>
      <c r="B154" t="s">
        <v>622</v>
      </c>
      <c r="M154" s="211"/>
    </row>
    <row r="155" spans="1:13" customFormat="1" ht="17.45" customHeight="1">
      <c r="A155" s="88"/>
      <c r="M155" s="211"/>
    </row>
    <row r="156" spans="1:13" customFormat="1" ht="17.45" customHeight="1">
      <c r="A156" s="88"/>
      <c r="M156" s="211"/>
    </row>
    <row r="157" spans="1:13" customFormat="1" ht="17.45" customHeight="1">
      <c r="A157" s="88"/>
      <c r="M157" s="211"/>
    </row>
    <row r="158" spans="1:13" customFormat="1" ht="17.45" customHeight="1">
      <c r="A158" s="88"/>
      <c r="M158" s="211"/>
    </row>
    <row r="159" spans="1:13" customFormat="1" ht="17.45" customHeight="1">
      <c r="A159" s="88"/>
      <c r="M159" s="211"/>
    </row>
    <row r="160" spans="1:13" customFormat="1" ht="17.45" customHeight="1">
      <c r="A160" s="88"/>
      <c r="M160" s="211"/>
    </row>
    <row r="161" spans="1:13" customFormat="1" ht="17.45" customHeight="1">
      <c r="A161" s="88"/>
      <c r="M161" s="211"/>
    </row>
    <row r="162" spans="1:13" customFormat="1" ht="17.45" customHeight="1">
      <c r="A162" s="88"/>
      <c r="M162" s="211"/>
    </row>
    <row r="163" spans="1:13" customFormat="1" ht="17.45" customHeight="1">
      <c r="A163" s="88"/>
      <c r="B163" s="683" t="s">
        <v>623</v>
      </c>
      <c r="C163" s="683"/>
      <c r="D163" s="683"/>
      <c r="M163" s="211"/>
    </row>
    <row r="164" spans="1:13" customFormat="1" ht="17.45" customHeight="1">
      <c r="A164" s="88"/>
      <c r="B164" s="683"/>
      <c r="C164" s="683"/>
      <c r="D164" s="683"/>
      <c r="M164" s="211"/>
    </row>
    <row r="165" spans="1:13" customFormat="1" ht="17.45" customHeight="1">
      <c r="A165" s="88"/>
      <c r="B165" s="683"/>
      <c r="C165" s="683"/>
      <c r="D165" s="683"/>
      <c r="M165" s="211"/>
    </row>
    <row r="166" spans="1:13" customFormat="1" ht="17.45" customHeight="1">
      <c r="A166" s="88"/>
      <c r="M166" s="211"/>
    </row>
    <row r="167" spans="1:13" customFormat="1" ht="17.45" customHeight="1">
      <c r="A167" s="88"/>
      <c r="M167" s="211"/>
    </row>
    <row r="168" spans="1:13" customFormat="1" ht="17.45" customHeight="1">
      <c r="A168" s="88"/>
      <c r="M168" s="211"/>
    </row>
    <row r="169" spans="1:13" customFormat="1" ht="17.45" customHeight="1">
      <c r="A169" s="88"/>
      <c r="M169" s="211"/>
    </row>
    <row r="170" spans="1:13" customFormat="1" ht="17.45" customHeight="1">
      <c r="A170" s="88"/>
      <c r="M170" s="211"/>
    </row>
    <row r="171" spans="1:13" customFormat="1" ht="17.45" customHeight="1">
      <c r="A171" s="88"/>
      <c r="M171" s="211"/>
    </row>
    <row r="172" spans="1:13" customFormat="1" ht="17.45" customHeight="1">
      <c r="A172" s="88"/>
      <c r="B172" t="s">
        <v>624</v>
      </c>
      <c r="M172" s="211"/>
    </row>
    <row r="173" spans="1:13" customFormat="1" ht="17.45" customHeight="1">
      <c r="A173" s="88"/>
      <c r="M173" s="211"/>
    </row>
    <row r="174" spans="1:13" customFormat="1" ht="17.45" customHeight="1">
      <c r="A174" s="88"/>
      <c r="C174" s="47"/>
      <c r="D174" s="47"/>
      <c r="E174" s="47"/>
      <c r="F174" s="47"/>
      <c r="G174" s="47"/>
      <c r="H174" s="47"/>
      <c r="I174" s="47"/>
      <c r="J174" s="47"/>
      <c r="K174" s="47"/>
      <c r="M174" s="211"/>
    </row>
    <row r="175" spans="1:13" customFormat="1" ht="17.45" customHeight="1">
      <c r="A175" s="88"/>
      <c r="B175" s="59" t="s">
        <v>625</v>
      </c>
      <c r="C175" s="58"/>
      <c r="D175" s="58"/>
      <c r="E175" s="58"/>
      <c r="F175" s="58"/>
      <c r="G175" s="58"/>
      <c r="H175" s="58"/>
      <c r="I175" s="58"/>
      <c r="J175" s="58"/>
      <c r="K175" s="58"/>
      <c r="M175" s="211"/>
    </row>
    <row r="176" spans="1:13" customFormat="1" ht="17.45" customHeight="1">
      <c r="A176" s="88"/>
      <c r="B176" s="61"/>
      <c r="C176" s="60"/>
      <c r="D176" s="60"/>
      <c r="E176" s="60"/>
      <c r="F176" s="60"/>
      <c r="G176" s="60"/>
      <c r="H176" s="60"/>
      <c r="I176" s="60"/>
      <c r="J176" s="60"/>
      <c r="K176" s="62"/>
      <c r="M176" s="211"/>
    </row>
    <row r="177" spans="1:13" customFormat="1" ht="17.45" customHeight="1">
      <c r="A177" s="88"/>
      <c r="B177" s="764" t="s">
        <v>626</v>
      </c>
      <c r="C177" s="765"/>
      <c r="D177" s="765"/>
      <c r="E177" s="765"/>
      <c r="F177" s="765"/>
      <c r="G177" s="765"/>
      <c r="H177" s="765"/>
      <c r="I177" s="765"/>
      <c r="J177" s="765"/>
      <c r="K177" s="766"/>
      <c r="M177" s="211"/>
    </row>
    <row r="178" spans="1:13" customFormat="1" ht="17.45" customHeight="1">
      <c r="A178" s="88"/>
      <c r="B178" s="764"/>
      <c r="C178" s="765"/>
      <c r="D178" s="765"/>
      <c r="E178" s="765"/>
      <c r="F178" s="765"/>
      <c r="G178" s="765"/>
      <c r="H178" s="765"/>
      <c r="I178" s="765"/>
      <c r="J178" s="765"/>
      <c r="K178" s="766"/>
      <c r="M178" s="211"/>
    </row>
    <row r="179" spans="1:13" customFormat="1" ht="17.45" customHeight="1">
      <c r="A179" s="88"/>
      <c r="B179" s="764"/>
      <c r="C179" s="765"/>
      <c r="D179" s="765"/>
      <c r="E179" s="765"/>
      <c r="F179" s="765"/>
      <c r="G179" s="765"/>
      <c r="H179" s="765"/>
      <c r="I179" s="765"/>
      <c r="J179" s="765"/>
      <c r="K179" s="766"/>
      <c r="M179" s="211"/>
    </row>
    <row r="180" spans="1:13" customFormat="1" ht="17.45" customHeight="1">
      <c r="A180" s="88"/>
      <c r="B180" s="781" t="s">
        <v>627</v>
      </c>
      <c r="C180" s="782"/>
      <c r="D180" s="782"/>
      <c r="E180" s="782"/>
      <c r="F180" s="782"/>
      <c r="G180" s="782"/>
      <c r="H180" s="782"/>
      <c r="I180" s="782"/>
      <c r="J180" s="782"/>
      <c r="K180" s="783"/>
      <c r="M180" s="211"/>
    </row>
    <row r="181" spans="1:13" customFormat="1" ht="17.45" customHeight="1">
      <c r="A181" s="88"/>
      <c r="B181" s="781"/>
      <c r="C181" s="782"/>
      <c r="D181" s="782"/>
      <c r="E181" s="782"/>
      <c r="F181" s="782"/>
      <c r="G181" s="782"/>
      <c r="H181" s="782"/>
      <c r="I181" s="782"/>
      <c r="J181" s="782"/>
      <c r="K181" s="783"/>
      <c r="M181" s="211"/>
    </row>
    <row r="182" spans="1:13" customFormat="1" ht="17.45" customHeight="1">
      <c r="A182" s="88"/>
      <c r="B182" s="689" t="s">
        <v>628</v>
      </c>
      <c r="C182" s="690"/>
      <c r="D182" s="690"/>
      <c r="E182" s="690"/>
      <c r="F182" s="690"/>
      <c r="G182" s="690"/>
      <c r="H182" s="690"/>
      <c r="I182" s="690"/>
      <c r="J182" s="690"/>
      <c r="K182" s="780"/>
      <c r="M182" s="211"/>
    </row>
    <row r="183" spans="1:13" customFormat="1" ht="17.45" customHeight="1">
      <c r="A183" s="88"/>
      <c r="B183" s="689"/>
      <c r="C183" s="690"/>
      <c r="D183" s="690"/>
      <c r="E183" s="690"/>
      <c r="F183" s="690"/>
      <c r="G183" s="690"/>
      <c r="H183" s="690"/>
      <c r="I183" s="690"/>
      <c r="J183" s="690"/>
      <c r="K183" s="780"/>
      <c r="M183" s="211"/>
    </row>
    <row r="184" spans="1:13" customFormat="1" ht="17.45" customHeight="1">
      <c r="A184" s="88"/>
      <c r="B184" s="115" t="s">
        <v>614</v>
      </c>
      <c r="C184" s="69"/>
      <c r="D184" s="69"/>
      <c r="E184" s="69"/>
      <c r="F184" s="69"/>
      <c r="G184" s="69"/>
      <c r="H184" s="69"/>
      <c r="I184" s="69"/>
      <c r="J184" s="69"/>
      <c r="K184" s="70"/>
      <c r="M184" s="211"/>
    </row>
    <row r="185" spans="1:13" customFormat="1" ht="17.45" customHeight="1">
      <c r="A185" s="88"/>
      <c r="B185" s="237"/>
      <c r="C185" s="72"/>
      <c r="D185" s="72"/>
      <c r="E185" s="72"/>
      <c r="F185" s="72"/>
      <c r="G185" s="72"/>
      <c r="H185" s="72"/>
      <c r="I185" s="72"/>
      <c r="J185" s="72"/>
      <c r="K185" s="74"/>
      <c r="M185" s="211"/>
    </row>
    <row r="186" spans="1:13" customFormat="1" ht="17.45" customHeight="1">
      <c r="A186" s="88"/>
      <c r="M186" s="211"/>
    </row>
    <row r="187" spans="1:13" customFormat="1" ht="17.45" customHeight="1">
      <c r="A187" s="88"/>
      <c r="M187" s="211"/>
    </row>
    <row r="188" spans="1:13" customFormat="1" ht="19.149999999999999" customHeight="1">
      <c r="A188" s="88"/>
      <c r="B188" s="170" t="str">
        <f>"Thema "&amp;B10</f>
        <v>Thema 4.3</v>
      </c>
      <c r="C188" s="10"/>
      <c r="D188" s="10"/>
      <c r="E188" s="10"/>
      <c r="F188" s="10"/>
      <c r="G188" s="10"/>
      <c r="H188" s="10"/>
      <c r="I188" s="10"/>
      <c r="M188" s="211"/>
    </row>
    <row r="189" spans="1:13" customFormat="1" ht="17.45" customHeight="1">
      <c r="A189" s="88"/>
      <c r="M189" s="211"/>
    </row>
    <row r="190" spans="1:13" customFormat="1" ht="17.45" customHeight="1">
      <c r="A190" s="88"/>
      <c r="M190" s="211"/>
    </row>
    <row r="191" spans="1:13" customFormat="1" ht="25.5" customHeight="1">
      <c r="A191" s="89" t="str">
        <f>B11</f>
        <v>4.4</v>
      </c>
      <c r="B191" s="675" t="s">
        <v>629</v>
      </c>
      <c r="C191" s="675"/>
      <c r="D191" s="675"/>
      <c r="E191" s="675"/>
      <c r="F191" s="675"/>
      <c r="G191" s="675"/>
      <c r="H191" s="675"/>
      <c r="I191" s="675"/>
      <c r="J191" s="675"/>
      <c r="K191" s="35">
        <f>H11</f>
        <v>0</v>
      </c>
      <c r="L191" s="7" t="s">
        <v>62</v>
      </c>
      <c r="M191" s="211"/>
    </row>
    <row r="192" spans="1:13" customFormat="1" ht="17.45" customHeight="1">
      <c r="A192" s="88"/>
      <c r="M192" s="211"/>
    </row>
    <row r="193" spans="1:13" customFormat="1" ht="17.45" customHeight="1">
      <c r="A193" s="88"/>
      <c r="B193" s="653" t="s">
        <v>630</v>
      </c>
      <c r="C193" s="653"/>
      <c r="D193" s="653"/>
      <c r="E193" s="653"/>
      <c r="F193" s="653"/>
      <c r="G193" s="653"/>
      <c r="H193" s="653"/>
      <c r="I193" s="653"/>
      <c r="J193" s="653"/>
      <c r="K193" s="653"/>
      <c r="M193" s="211"/>
    </row>
    <row r="194" spans="1:13" customFormat="1" ht="17.45" customHeight="1">
      <c r="A194" s="88"/>
      <c r="B194" s="653"/>
      <c r="C194" s="653"/>
      <c r="D194" s="653"/>
      <c r="E194" s="653"/>
      <c r="F194" s="653"/>
      <c r="G194" s="653"/>
      <c r="H194" s="653"/>
      <c r="I194" s="653"/>
      <c r="J194" s="653"/>
      <c r="K194" s="653"/>
      <c r="M194" s="211"/>
    </row>
    <row r="195" spans="1:13" customFormat="1" ht="17.45" customHeight="1">
      <c r="A195" s="88"/>
      <c r="B195" t="s">
        <v>631</v>
      </c>
      <c r="M195" s="211"/>
    </row>
    <row r="196" spans="1:13" customFormat="1" ht="17.45" customHeight="1">
      <c r="A196" s="88"/>
      <c r="M196" s="211"/>
    </row>
    <row r="197" spans="1:13" customFormat="1" ht="17.45" customHeight="1">
      <c r="A197" s="88"/>
      <c r="B197" t="s">
        <v>632</v>
      </c>
      <c r="M197" s="211"/>
    </row>
    <row r="198" spans="1:13" customFormat="1" ht="17.45" customHeight="1">
      <c r="A198" s="88"/>
      <c r="M198" s="211"/>
    </row>
    <row r="199" spans="1:13" customFormat="1" ht="17.45" customHeight="1">
      <c r="A199" s="88"/>
      <c r="M199" s="211"/>
    </row>
    <row r="200" spans="1:13" customFormat="1" ht="17.45" customHeight="1">
      <c r="A200" s="88"/>
      <c r="M200" s="211"/>
    </row>
    <row r="201" spans="1:13" customFormat="1" ht="17.45" customHeight="1">
      <c r="A201" s="88"/>
      <c r="M201" s="211"/>
    </row>
    <row r="202" spans="1:13" customFormat="1" ht="17.45" customHeight="1">
      <c r="A202" s="88"/>
      <c r="B202" t="s">
        <v>633</v>
      </c>
      <c r="M202" s="211"/>
    </row>
    <row r="203" spans="1:13" customFormat="1" ht="17.45" customHeight="1">
      <c r="A203" s="88"/>
      <c r="M203" s="211"/>
    </row>
    <row r="204" spans="1:13" customFormat="1" ht="17.45" customHeight="1">
      <c r="A204" s="88"/>
      <c r="B204" t="s">
        <v>634</v>
      </c>
      <c r="M204" s="211"/>
    </row>
    <row r="205" spans="1:13" customFormat="1" ht="17.45" customHeight="1">
      <c r="A205" s="88"/>
      <c r="M205" s="211"/>
    </row>
    <row r="206" spans="1:13" customFormat="1" ht="17.45" customHeight="1">
      <c r="A206" s="88"/>
      <c r="M206" s="211"/>
    </row>
    <row r="207" spans="1:13" customFormat="1" ht="17.45" customHeight="1">
      <c r="A207" s="88"/>
      <c r="M207" s="211"/>
    </row>
    <row r="208" spans="1:13" customFormat="1" ht="17.45" customHeight="1">
      <c r="A208" s="88"/>
      <c r="M208" s="211"/>
    </row>
    <row r="209" spans="1:13" customFormat="1" ht="17.45" customHeight="1">
      <c r="A209" s="88"/>
      <c r="M209" s="211"/>
    </row>
    <row r="210" spans="1:13" customFormat="1" ht="17.45" customHeight="1">
      <c r="A210" s="88"/>
      <c r="M210" s="211"/>
    </row>
    <row r="211" spans="1:13" customFormat="1" ht="17.45" customHeight="1">
      <c r="A211" s="88"/>
      <c r="M211" s="211"/>
    </row>
    <row r="212" spans="1:13" customFormat="1" ht="17.45" customHeight="1">
      <c r="A212" s="88"/>
      <c r="B212" t="s">
        <v>635</v>
      </c>
      <c r="M212" s="211"/>
    </row>
    <row r="213" spans="1:13" customFormat="1" ht="17.45" customHeight="1">
      <c r="A213" s="88"/>
      <c r="M213" s="211"/>
    </row>
    <row r="214" spans="1:13" customFormat="1" ht="17.45" customHeight="1">
      <c r="A214" s="88"/>
      <c r="M214" s="211"/>
    </row>
    <row r="215" spans="1:13" customFormat="1" ht="17.45" customHeight="1">
      <c r="A215" s="88"/>
      <c r="M215" s="211"/>
    </row>
    <row r="216" spans="1:13" customFormat="1" ht="17.45" customHeight="1">
      <c r="A216" s="88"/>
      <c r="M216" s="211"/>
    </row>
    <row r="217" spans="1:13" customFormat="1" ht="17.45" customHeight="1">
      <c r="A217" s="88"/>
      <c r="M217" s="211"/>
    </row>
    <row r="218" spans="1:13" customFormat="1" ht="17.45" customHeight="1">
      <c r="A218" s="88"/>
      <c r="M218" s="211"/>
    </row>
    <row r="219" spans="1:13" customFormat="1" ht="17.45" customHeight="1">
      <c r="A219" s="88"/>
      <c r="B219" s="82" t="s">
        <v>598</v>
      </c>
      <c r="M219" s="211"/>
    </row>
    <row r="220" spans="1:13" customFormat="1" ht="17.45" customHeight="1">
      <c r="A220" s="88"/>
      <c r="B220" s="699" t="s">
        <v>636</v>
      </c>
      <c r="C220" s="700"/>
      <c r="D220" s="700"/>
      <c r="E220" s="700"/>
      <c r="F220" s="700"/>
      <c r="G220" s="700"/>
      <c r="H220" s="700"/>
      <c r="I220" s="700"/>
      <c r="J220" s="700"/>
      <c r="K220" s="701"/>
      <c r="M220" s="211"/>
    </row>
    <row r="221" spans="1:13" customFormat="1" ht="17.45" customHeight="1">
      <c r="A221" s="88"/>
      <c r="B221" s="702"/>
      <c r="C221" s="703"/>
      <c r="D221" s="703"/>
      <c r="E221" s="703"/>
      <c r="F221" s="703"/>
      <c r="G221" s="703"/>
      <c r="H221" s="703"/>
      <c r="I221" s="703"/>
      <c r="J221" s="703"/>
      <c r="K221" s="704"/>
      <c r="M221" s="211"/>
    </row>
    <row r="222" spans="1:13" customFormat="1" ht="17.45" customHeight="1">
      <c r="A222" s="88"/>
      <c r="B222" s="705"/>
      <c r="C222" s="706"/>
      <c r="D222" s="706"/>
      <c r="E222" s="706"/>
      <c r="F222" s="706"/>
      <c r="G222" s="706"/>
      <c r="H222" s="706"/>
      <c r="I222" s="706"/>
      <c r="J222" s="706"/>
      <c r="K222" s="707"/>
      <c r="M222" s="211"/>
    </row>
    <row r="223" spans="1:13" customFormat="1" ht="17.45" customHeight="1">
      <c r="A223" s="88"/>
      <c r="M223" s="211"/>
    </row>
    <row r="224" spans="1:13" customFormat="1" ht="17.45" customHeight="1">
      <c r="A224" s="88"/>
      <c r="M224" s="211"/>
    </row>
    <row r="225" spans="1:13" customFormat="1" ht="17.45" customHeight="1">
      <c r="A225" s="88"/>
      <c r="B225" s="59" t="s">
        <v>637</v>
      </c>
      <c r="C225" s="58"/>
      <c r="D225" s="58"/>
      <c r="E225" s="58"/>
      <c r="F225" s="58"/>
      <c r="G225" s="58"/>
      <c r="H225" s="58"/>
      <c r="I225" s="58"/>
      <c r="J225" s="58"/>
      <c r="K225" s="58"/>
      <c r="M225" s="211"/>
    </row>
    <row r="226" spans="1:13" customFormat="1" ht="17.45" customHeight="1">
      <c r="A226" s="88"/>
      <c r="B226" s="61"/>
      <c r="C226" s="60"/>
      <c r="D226" s="60"/>
      <c r="E226" s="60"/>
      <c r="F226" s="60"/>
      <c r="G226" s="60"/>
      <c r="H226" s="60"/>
      <c r="I226" s="60"/>
      <c r="J226" s="60"/>
      <c r="K226" s="62"/>
      <c r="M226" s="211"/>
    </row>
    <row r="227" spans="1:13" customFormat="1" ht="17.45" customHeight="1">
      <c r="A227" s="88"/>
      <c r="B227" s="689" t="s">
        <v>638</v>
      </c>
      <c r="C227" s="690"/>
      <c r="D227" s="690"/>
      <c r="E227" s="690"/>
      <c r="F227" s="690"/>
      <c r="G227" s="690"/>
      <c r="H227" s="690"/>
      <c r="I227" s="690"/>
      <c r="J227" s="690"/>
      <c r="K227" s="780"/>
      <c r="M227" s="211"/>
    </row>
    <row r="228" spans="1:13" customFormat="1" ht="17.45" customHeight="1">
      <c r="A228" s="88"/>
      <c r="B228" s="781" t="s">
        <v>627</v>
      </c>
      <c r="C228" s="782"/>
      <c r="D228" s="782"/>
      <c r="E228" s="782"/>
      <c r="F228" s="782"/>
      <c r="G228" s="782"/>
      <c r="H228" s="782"/>
      <c r="I228" s="782"/>
      <c r="J228" s="782"/>
      <c r="K228" s="783"/>
      <c r="M228" s="211"/>
    </row>
    <row r="229" spans="1:13" customFormat="1" ht="17.45" customHeight="1">
      <c r="A229" s="88"/>
      <c r="B229" s="781"/>
      <c r="C229" s="782"/>
      <c r="D229" s="782"/>
      <c r="E229" s="782"/>
      <c r="F229" s="782"/>
      <c r="G229" s="782"/>
      <c r="H229" s="782"/>
      <c r="I229" s="782"/>
      <c r="J229" s="782"/>
      <c r="K229" s="783"/>
      <c r="M229" s="211"/>
    </row>
    <row r="230" spans="1:13" customFormat="1" ht="17.45" customHeight="1">
      <c r="A230" s="88"/>
      <c r="B230" s="187" t="s">
        <v>639</v>
      </c>
      <c r="C230" s="160"/>
      <c r="D230" s="160"/>
      <c r="E230" s="160"/>
      <c r="F230" s="160"/>
      <c r="G230" s="160"/>
      <c r="H230" s="160"/>
      <c r="I230" s="160"/>
      <c r="J230" s="160"/>
      <c r="K230" s="229"/>
      <c r="M230" s="211"/>
    </row>
    <row r="231" spans="1:13" customFormat="1" ht="17.45" customHeight="1">
      <c r="A231" s="88"/>
      <c r="B231" s="115" t="s">
        <v>614</v>
      </c>
      <c r="C231" s="69"/>
      <c r="D231" s="69"/>
      <c r="E231" s="69"/>
      <c r="F231" s="69"/>
      <c r="G231" s="69"/>
      <c r="H231" s="69"/>
      <c r="I231" s="69"/>
      <c r="J231" s="69"/>
      <c r="K231" s="70"/>
      <c r="M231" s="211"/>
    </row>
    <row r="232" spans="1:13" customFormat="1" ht="17.45" customHeight="1">
      <c r="A232" s="88"/>
      <c r="B232" s="237"/>
      <c r="C232" s="72"/>
      <c r="D232" s="72"/>
      <c r="E232" s="72"/>
      <c r="F232" s="72"/>
      <c r="G232" s="72"/>
      <c r="H232" s="72"/>
      <c r="I232" s="72"/>
      <c r="J232" s="72"/>
      <c r="K232" s="74"/>
      <c r="M232" s="211"/>
    </row>
    <row r="233" spans="1:13" customFormat="1" ht="17.45" customHeight="1">
      <c r="A233" s="88"/>
      <c r="M233" s="211"/>
    </row>
    <row r="234" spans="1:13" customFormat="1" ht="17.45" customHeight="1">
      <c r="A234" s="88"/>
      <c r="M234" s="211"/>
    </row>
    <row r="235" spans="1:13" customFormat="1" ht="19.149999999999999" customHeight="1">
      <c r="A235" s="88"/>
      <c r="B235" s="170" t="str">
        <f>"Thema "&amp;B11</f>
        <v>Thema 4.4</v>
      </c>
      <c r="C235" s="10"/>
      <c r="D235" s="10"/>
      <c r="E235" s="10"/>
      <c r="F235" s="10"/>
      <c r="G235" s="10"/>
      <c r="H235" s="10"/>
      <c r="I235" s="10"/>
      <c r="M235" s="211"/>
    </row>
    <row r="236" spans="1:13" customFormat="1" ht="17.45" customHeight="1">
      <c r="A236" s="88"/>
      <c r="M236" s="211"/>
    </row>
    <row r="237" spans="1:13" customFormat="1" ht="17.45" customHeight="1">
      <c r="A237" s="88"/>
      <c r="M237" s="211"/>
    </row>
    <row r="238" spans="1:13" customFormat="1" ht="25.5" customHeight="1">
      <c r="A238" s="89" t="str">
        <f>B12</f>
        <v>4.5</v>
      </c>
      <c r="B238" s="675" t="s">
        <v>640</v>
      </c>
      <c r="C238" s="675"/>
      <c r="D238" s="675"/>
      <c r="E238" s="675"/>
      <c r="F238" s="675"/>
      <c r="G238" s="675"/>
      <c r="H238" s="675"/>
      <c r="I238" s="675"/>
      <c r="J238" s="675"/>
      <c r="K238" s="35">
        <f>H12</f>
        <v>0</v>
      </c>
      <c r="L238" s="7" t="s">
        <v>62</v>
      </c>
      <c r="M238" s="211"/>
    </row>
    <row r="239" spans="1:13" customFormat="1" ht="17.45" customHeight="1">
      <c r="A239" s="88"/>
      <c r="M239" s="211"/>
    </row>
    <row r="240" spans="1:13" customFormat="1" ht="17.45" customHeight="1">
      <c r="A240" s="88"/>
      <c r="B240" s="683" t="s">
        <v>641</v>
      </c>
      <c r="C240" s="683"/>
      <c r="D240" s="683"/>
      <c r="E240" s="683"/>
      <c r="F240" s="683"/>
      <c r="G240" s="683"/>
      <c r="H240" s="683"/>
      <c r="I240" s="683"/>
      <c r="J240" s="683"/>
      <c r="K240" s="683"/>
      <c r="M240" s="211"/>
    </row>
    <row r="241" spans="1:13" customFormat="1" ht="17.45" customHeight="1">
      <c r="A241" s="88"/>
      <c r="B241" s="683"/>
      <c r="C241" s="683"/>
      <c r="D241" s="683"/>
      <c r="E241" s="683"/>
      <c r="F241" s="683"/>
      <c r="G241" s="683"/>
      <c r="H241" s="683"/>
      <c r="I241" s="683"/>
      <c r="J241" s="683"/>
      <c r="K241" s="683"/>
      <c r="M241" s="211"/>
    </row>
    <row r="242" spans="1:13" customFormat="1" ht="17.45" customHeight="1">
      <c r="A242" s="88"/>
      <c r="B242" s="696" t="s">
        <v>642</v>
      </c>
      <c r="C242" s="696"/>
      <c r="D242" s="696"/>
      <c r="E242" s="696"/>
      <c r="F242" s="696"/>
      <c r="G242" s="696"/>
      <c r="H242" s="696"/>
      <c r="I242" s="696"/>
      <c r="J242" s="696"/>
      <c r="K242" s="696"/>
      <c r="M242" s="211"/>
    </row>
    <row r="243" spans="1:13" customFormat="1" ht="17.45" customHeight="1">
      <c r="A243" s="88"/>
      <c r="B243" s="696"/>
      <c r="C243" s="696"/>
      <c r="D243" s="696"/>
      <c r="E243" s="696"/>
      <c r="F243" s="696"/>
      <c r="G243" s="696"/>
      <c r="H243" s="696"/>
      <c r="I243" s="696"/>
      <c r="J243" s="696"/>
      <c r="K243" s="696"/>
      <c r="M243" s="211"/>
    </row>
    <row r="244" spans="1:13" customFormat="1" ht="17.45" customHeight="1">
      <c r="A244" s="88"/>
      <c r="B244" s="174"/>
      <c r="C244" s="174"/>
      <c r="D244" s="174"/>
      <c r="E244" s="174"/>
      <c r="F244" s="174"/>
      <c r="G244" s="174"/>
      <c r="H244" s="174"/>
      <c r="I244" s="174"/>
      <c r="J244" s="174"/>
      <c r="K244" s="174"/>
      <c r="M244" s="211"/>
    </row>
    <row r="245" spans="1:13" customFormat="1" ht="17.45" customHeight="1">
      <c r="A245" s="88"/>
      <c r="M245" s="211"/>
    </row>
    <row r="246" spans="1:13" customFormat="1" ht="17.45" customHeight="1">
      <c r="A246" s="88"/>
      <c r="M246" s="211"/>
    </row>
    <row r="247" spans="1:13" customFormat="1" ht="17.45" customHeight="1">
      <c r="A247" s="88"/>
      <c r="M247" s="211"/>
    </row>
    <row r="248" spans="1:13" customFormat="1" ht="17.45" customHeight="1">
      <c r="A248" s="88"/>
      <c r="M248" s="211"/>
    </row>
    <row r="249" spans="1:13" customFormat="1" ht="17.45" customHeight="1">
      <c r="A249" s="88"/>
      <c r="M249" s="211"/>
    </row>
    <row r="250" spans="1:13" customFormat="1" ht="17.45" customHeight="1">
      <c r="A250" s="88"/>
      <c r="B250" s="784" t="s">
        <v>643</v>
      </c>
      <c r="C250" s="784"/>
      <c r="D250" s="784"/>
      <c r="E250" s="784"/>
      <c r="F250" s="784"/>
      <c r="G250" s="784"/>
      <c r="H250" s="784"/>
      <c r="I250" s="784"/>
      <c r="J250" s="784"/>
      <c r="K250" s="784"/>
      <c r="M250" s="211"/>
    </row>
    <row r="251" spans="1:13" customFormat="1" ht="17.45" customHeight="1">
      <c r="A251" s="88"/>
      <c r="B251" s="784"/>
      <c r="C251" s="784"/>
      <c r="D251" s="784"/>
      <c r="E251" s="784"/>
      <c r="F251" s="784"/>
      <c r="G251" s="784"/>
      <c r="H251" s="784"/>
      <c r="I251" s="784"/>
      <c r="J251" s="784"/>
      <c r="K251" s="784"/>
      <c r="M251" s="211"/>
    </row>
    <row r="252" spans="1:13" customFormat="1" ht="17.45" hidden="1" customHeight="1">
      <c r="A252" s="88"/>
      <c r="M252" s="211"/>
    </row>
    <row r="253" spans="1:13" customFormat="1" ht="17.45" hidden="1" customHeight="1">
      <c r="A253" s="88"/>
      <c r="M253" s="211"/>
    </row>
    <row r="254" spans="1:13" customFormat="1" ht="17.45" hidden="1" customHeight="1">
      <c r="A254" s="88"/>
      <c r="M254" s="211"/>
    </row>
    <row r="255" spans="1:13" customFormat="1" ht="17.45" hidden="1" customHeight="1">
      <c r="A255" s="88"/>
      <c r="M255" s="211"/>
    </row>
    <row r="256" spans="1:13" customFormat="1" ht="17.45" hidden="1" customHeight="1">
      <c r="A256" s="88"/>
      <c r="M256" s="211"/>
    </row>
    <row r="257" spans="1:13" customFormat="1" ht="17.45" hidden="1" customHeight="1">
      <c r="A257" s="88"/>
      <c r="M257" s="211"/>
    </row>
    <row r="258" spans="1:13" customFormat="1" ht="17.45" customHeight="1">
      <c r="A258" s="88"/>
      <c r="B258" s="47"/>
      <c r="C258" s="47"/>
      <c r="D258" s="47"/>
      <c r="E258" s="47"/>
      <c r="F258" s="47"/>
      <c r="G258" s="47"/>
      <c r="H258" s="47"/>
      <c r="I258" s="47"/>
      <c r="J258" s="47"/>
      <c r="K258" s="47"/>
      <c r="M258" s="211"/>
    </row>
    <row r="259" spans="1:13" customFormat="1" ht="17.45" customHeight="1">
      <c r="A259" s="88"/>
      <c r="C259" s="47"/>
      <c r="D259" s="47"/>
      <c r="E259" s="47"/>
      <c r="F259" s="47"/>
      <c r="G259" s="47"/>
      <c r="H259" s="47"/>
      <c r="I259" s="47"/>
      <c r="J259" s="47"/>
      <c r="K259" s="47"/>
      <c r="M259" s="211"/>
    </row>
    <row r="260" spans="1:13" customFormat="1" ht="17.45" customHeight="1">
      <c r="A260" s="88"/>
      <c r="B260" s="59" t="s">
        <v>644</v>
      </c>
      <c r="C260" s="58"/>
      <c r="D260" s="58"/>
      <c r="E260" s="58"/>
      <c r="F260" s="58"/>
      <c r="G260" s="58"/>
      <c r="H260" s="58"/>
      <c r="I260" s="58"/>
      <c r="J260" s="58"/>
      <c r="K260" s="58"/>
      <c r="M260" s="211"/>
    </row>
    <row r="261" spans="1:13" customFormat="1" ht="17.45" customHeight="1">
      <c r="A261" s="88"/>
      <c r="B261" s="61"/>
      <c r="C261" s="60"/>
      <c r="D261" s="60"/>
      <c r="E261" s="60"/>
      <c r="F261" s="60"/>
      <c r="G261" s="60"/>
      <c r="H261" s="60"/>
      <c r="I261" s="60"/>
      <c r="J261" s="60"/>
      <c r="K261" s="62"/>
      <c r="M261" s="211"/>
    </row>
    <row r="262" spans="1:13" customFormat="1" ht="17.45" customHeight="1">
      <c r="A262" s="88"/>
      <c r="B262" s="689" t="s">
        <v>638</v>
      </c>
      <c r="C262" s="690"/>
      <c r="D262" s="690"/>
      <c r="E262" s="690"/>
      <c r="F262" s="690"/>
      <c r="G262" s="690"/>
      <c r="H262" s="690"/>
      <c r="I262" s="690"/>
      <c r="J262" s="690"/>
      <c r="K262" s="780"/>
      <c r="M262" s="211"/>
    </row>
    <row r="263" spans="1:13" customFormat="1" ht="17.45" customHeight="1">
      <c r="A263" s="88"/>
      <c r="B263" s="781" t="s">
        <v>627</v>
      </c>
      <c r="C263" s="782"/>
      <c r="D263" s="782"/>
      <c r="E263" s="782"/>
      <c r="F263" s="782"/>
      <c r="G263" s="782"/>
      <c r="H263" s="782"/>
      <c r="I263" s="782"/>
      <c r="J263" s="782"/>
      <c r="K263" s="783"/>
      <c r="M263" s="211"/>
    </row>
    <row r="264" spans="1:13" customFormat="1" ht="17.45" customHeight="1">
      <c r="A264" s="88"/>
      <c r="B264" s="781"/>
      <c r="C264" s="782"/>
      <c r="D264" s="782"/>
      <c r="E264" s="782"/>
      <c r="F264" s="782"/>
      <c r="G264" s="782"/>
      <c r="H264" s="782"/>
      <c r="I264" s="782"/>
      <c r="J264" s="782"/>
      <c r="K264" s="783"/>
      <c r="M264" s="211"/>
    </row>
    <row r="265" spans="1:13" customFormat="1" ht="17.45" customHeight="1">
      <c r="A265" s="88"/>
      <c r="B265" s="187" t="s">
        <v>645</v>
      </c>
      <c r="C265" s="208"/>
      <c r="D265" s="208"/>
      <c r="E265" s="208"/>
      <c r="F265" s="208"/>
      <c r="G265" s="208"/>
      <c r="H265" s="208"/>
      <c r="I265" s="208"/>
      <c r="J265" s="208"/>
      <c r="K265" s="442"/>
      <c r="M265" s="211"/>
    </row>
    <row r="266" spans="1:13" customFormat="1" ht="17.45" customHeight="1">
      <c r="A266" s="88"/>
      <c r="B266" s="68" t="s">
        <v>614</v>
      </c>
      <c r="C266" s="69"/>
      <c r="D266" s="69"/>
      <c r="E266" s="69"/>
      <c r="F266" s="69"/>
      <c r="G266" s="69"/>
      <c r="H266" s="69"/>
      <c r="I266" s="69"/>
      <c r="J266" s="69"/>
      <c r="K266" s="70"/>
      <c r="M266" s="211"/>
    </row>
    <row r="267" spans="1:13" customFormat="1" ht="17.45" customHeight="1">
      <c r="A267" s="88"/>
      <c r="B267" s="237"/>
      <c r="C267" s="72"/>
      <c r="D267" s="72"/>
      <c r="E267" s="72"/>
      <c r="F267" s="72"/>
      <c r="G267" s="72"/>
      <c r="H267" s="72"/>
      <c r="I267" s="72"/>
      <c r="J267" s="72"/>
      <c r="K267" s="74"/>
      <c r="M267" s="211"/>
    </row>
    <row r="268" spans="1:13" customFormat="1" ht="17.45" customHeight="1">
      <c r="A268" s="88"/>
      <c r="M268" s="211"/>
    </row>
    <row r="269" spans="1:13" customFormat="1" ht="17.45" customHeight="1">
      <c r="A269" s="88"/>
      <c r="M269" s="211"/>
    </row>
    <row r="270" spans="1:13" customFormat="1" ht="19.149999999999999" customHeight="1">
      <c r="A270" s="88"/>
      <c r="B270" s="170" t="str">
        <f>"Thema "&amp;B12</f>
        <v>Thema 4.5</v>
      </c>
      <c r="C270" s="10"/>
      <c r="D270" s="10"/>
      <c r="E270" s="10"/>
      <c r="F270" s="10"/>
      <c r="G270" s="10"/>
      <c r="H270" s="10"/>
      <c r="I270" s="10"/>
      <c r="M270" s="211"/>
    </row>
    <row r="271" spans="1:13" customFormat="1" ht="17.45" customHeight="1">
      <c r="A271" s="88"/>
      <c r="M271" s="211"/>
    </row>
    <row r="272" spans="1:13" customFormat="1" ht="17.45" customHeight="1">
      <c r="A272" s="88"/>
      <c r="M272" s="211"/>
    </row>
    <row r="273" spans="1:13" customFormat="1" ht="25.5" customHeight="1">
      <c r="A273" s="89" t="str">
        <f>B13</f>
        <v>4.6</v>
      </c>
      <c r="B273" s="675" t="s">
        <v>646</v>
      </c>
      <c r="C273" s="675"/>
      <c r="D273" s="675"/>
      <c r="E273" s="675"/>
      <c r="F273" s="675"/>
      <c r="G273" s="675"/>
      <c r="H273" s="675"/>
      <c r="I273" s="675"/>
      <c r="J273" s="675"/>
      <c r="K273" s="35">
        <f>H13</f>
        <v>0</v>
      </c>
      <c r="L273" s="7" t="s">
        <v>62</v>
      </c>
      <c r="M273" s="211"/>
    </row>
    <row r="274" spans="1:13" customFormat="1" ht="17.45" customHeight="1">
      <c r="A274" s="88"/>
      <c r="M274" s="211"/>
    </row>
    <row r="275" spans="1:13" customFormat="1" ht="17.45" customHeight="1">
      <c r="A275" s="88"/>
      <c r="B275" s="683" t="s">
        <v>647</v>
      </c>
      <c r="C275" s="683"/>
      <c r="D275" s="683"/>
      <c r="E275" s="683"/>
      <c r="F275" s="683"/>
      <c r="G275" s="683"/>
      <c r="H275" s="683"/>
      <c r="I275" s="683"/>
      <c r="J275" s="683"/>
      <c r="K275" s="683"/>
      <c r="M275" s="211"/>
    </row>
    <row r="276" spans="1:13" customFormat="1" ht="17.45" customHeight="1">
      <c r="A276" s="88"/>
      <c r="B276" s="683"/>
      <c r="C276" s="683"/>
      <c r="D276" s="683"/>
      <c r="E276" s="683"/>
      <c r="F276" s="683"/>
      <c r="G276" s="683"/>
      <c r="H276" s="683"/>
      <c r="I276" s="683"/>
      <c r="J276" s="683"/>
      <c r="K276" s="683"/>
      <c r="M276" s="211"/>
    </row>
    <row r="277" spans="1:13" customFormat="1" ht="17.45" customHeight="1">
      <c r="A277" s="88"/>
      <c r="B277" s="683"/>
      <c r="C277" s="683"/>
      <c r="D277" s="683"/>
      <c r="E277" s="683"/>
      <c r="F277" s="683"/>
      <c r="G277" s="683"/>
      <c r="H277" s="683"/>
      <c r="I277" s="683"/>
      <c r="J277" s="683"/>
      <c r="K277" s="683"/>
      <c r="M277" s="211"/>
    </row>
    <row r="278" spans="1:13" customFormat="1" ht="17.45" customHeight="1">
      <c r="A278" s="88"/>
      <c r="B278" t="s">
        <v>648</v>
      </c>
      <c r="M278" s="211"/>
    </row>
    <row r="279" spans="1:13" customFormat="1" ht="17.45" customHeight="1">
      <c r="A279" s="88"/>
      <c r="M279" s="211"/>
    </row>
    <row r="280" spans="1:13" customFormat="1" ht="17.45" customHeight="1" thickBot="1">
      <c r="A280" s="88"/>
      <c r="B280" s="180" t="s">
        <v>649</v>
      </c>
      <c r="C280" s="182"/>
      <c r="D280" s="181"/>
      <c r="E280" s="52"/>
      <c r="F280" s="52"/>
      <c r="G280" s="52"/>
      <c r="H280" s="52"/>
      <c r="I280" s="52"/>
      <c r="J280" s="52"/>
      <c r="K280" s="52"/>
      <c r="M280" s="211"/>
    </row>
    <row r="281" spans="1:13" customFormat="1" ht="17.45" customHeight="1">
      <c r="A281" s="88"/>
      <c r="B281" s="776" t="s">
        <v>650</v>
      </c>
      <c r="C281" s="776"/>
      <c r="D281" s="776"/>
      <c r="E281" s="776"/>
      <c r="F281" s="776"/>
      <c r="G281" s="776"/>
      <c r="H281" s="776"/>
      <c r="I281" s="776"/>
      <c r="J281" s="776"/>
      <c r="K281" s="776"/>
      <c r="M281" s="211"/>
    </row>
    <row r="282" spans="1:13" customFormat="1" ht="17.45" customHeight="1">
      <c r="A282" s="88"/>
      <c r="B282" s="683"/>
      <c r="C282" s="683"/>
      <c r="D282" s="683"/>
      <c r="E282" s="683"/>
      <c r="F282" s="683"/>
      <c r="G282" s="683"/>
      <c r="H282" s="683"/>
      <c r="I282" s="683"/>
      <c r="J282" s="683"/>
      <c r="K282" s="683"/>
      <c r="M282" s="211"/>
    </row>
    <row r="283" spans="1:13" customFormat="1" ht="17.45" customHeight="1">
      <c r="A283" s="88"/>
      <c r="M283" s="211"/>
    </row>
    <row r="284" spans="1:13" customFormat="1" ht="17.45" customHeight="1">
      <c r="A284" s="88"/>
      <c r="M284" s="211"/>
    </row>
    <row r="285" spans="1:13" customFormat="1" ht="17.45" customHeight="1">
      <c r="A285" s="88"/>
      <c r="M285" s="211"/>
    </row>
    <row r="286" spans="1:13" customFormat="1" ht="17.45" customHeight="1">
      <c r="A286" s="88"/>
      <c r="M286" s="211"/>
    </row>
    <row r="287" spans="1:13" customFormat="1" ht="17.45" customHeight="1">
      <c r="A287" s="88"/>
      <c r="M287" s="211"/>
    </row>
    <row r="288" spans="1:13" customFormat="1" ht="17.45" customHeight="1">
      <c r="A288" s="88"/>
      <c r="M288" s="211"/>
    </row>
    <row r="289" spans="1:13" customFormat="1" ht="17.45" customHeight="1">
      <c r="A289" s="88"/>
      <c r="M289" s="211"/>
    </row>
    <row r="290" spans="1:13" customFormat="1" ht="17.45" customHeight="1">
      <c r="A290" s="88"/>
      <c r="M290" s="211"/>
    </row>
    <row r="291" spans="1:13" customFormat="1" ht="17.45" customHeight="1">
      <c r="A291" s="88"/>
      <c r="M291" s="211"/>
    </row>
    <row r="292" spans="1:13" customFormat="1" ht="17.45" customHeight="1">
      <c r="A292" s="88"/>
      <c r="M292" s="211"/>
    </row>
    <row r="293" spans="1:13" customFormat="1" ht="17.45" customHeight="1">
      <c r="A293" s="88"/>
      <c r="M293" s="211"/>
    </row>
    <row r="294" spans="1:13" customFormat="1" ht="17.45" customHeight="1">
      <c r="A294" s="88"/>
      <c r="M294" s="211"/>
    </row>
    <row r="295" spans="1:13" customFormat="1" ht="17.45" customHeight="1" thickBot="1">
      <c r="A295" s="88"/>
      <c r="B295" s="180" t="s">
        <v>651</v>
      </c>
      <c r="C295" s="182"/>
      <c r="D295" s="181"/>
      <c r="E295" s="52"/>
      <c r="F295" s="52"/>
      <c r="G295" s="52"/>
      <c r="H295" s="52"/>
      <c r="I295" s="52"/>
      <c r="J295" s="52"/>
      <c r="K295" s="52"/>
      <c r="M295" s="211"/>
    </row>
    <row r="296" spans="1:13" customFormat="1" ht="17.45" customHeight="1">
      <c r="A296" s="88"/>
      <c r="B296" s="776" t="s">
        <v>652</v>
      </c>
      <c r="C296" s="776"/>
      <c r="D296" s="776"/>
      <c r="E296" s="776"/>
      <c r="F296" s="776"/>
      <c r="G296" s="776"/>
      <c r="H296" s="776"/>
      <c r="I296" s="776"/>
      <c r="J296" s="776"/>
      <c r="K296" s="776"/>
      <c r="M296" s="211"/>
    </row>
    <row r="297" spans="1:13" customFormat="1" ht="17.45" customHeight="1">
      <c r="A297" s="88"/>
      <c r="B297" s="683"/>
      <c r="C297" s="683"/>
      <c r="D297" s="683"/>
      <c r="E297" s="683"/>
      <c r="F297" s="683"/>
      <c r="G297" s="683"/>
      <c r="H297" s="683"/>
      <c r="I297" s="683"/>
      <c r="J297" s="683"/>
      <c r="K297" s="683"/>
      <c r="M297" s="211"/>
    </row>
    <row r="298" spans="1:13" customFormat="1" ht="17.45" customHeight="1">
      <c r="A298" s="88"/>
      <c r="B298" s="683"/>
      <c r="C298" s="683"/>
      <c r="D298" s="683"/>
      <c r="E298" s="683"/>
      <c r="F298" s="683"/>
      <c r="G298" s="683"/>
      <c r="H298" s="683"/>
      <c r="I298" s="683"/>
      <c r="J298" s="683"/>
      <c r="K298" s="683"/>
      <c r="M298" s="211"/>
    </row>
    <row r="299" spans="1:13" customFormat="1" ht="17.45" customHeight="1">
      <c r="A299" s="88"/>
      <c r="M299" s="211"/>
    </row>
    <row r="300" spans="1:13" customFormat="1" ht="17.45" customHeight="1">
      <c r="A300" s="88"/>
      <c r="M300" s="211"/>
    </row>
    <row r="301" spans="1:13" customFormat="1" ht="17.45" customHeight="1">
      <c r="A301" s="88"/>
      <c r="M301" s="211"/>
    </row>
    <row r="302" spans="1:13" customFormat="1" ht="17.45" customHeight="1">
      <c r="A302" s="88"/>
      <c r="M302" s="211"/>
    </row>
    <row r="303" spans="1:13" customFormat="1" ht="17.45" customHeight="1">
      <c r="A303" s="88"/>
      <c r="M303" s="211"/>
    </row>
    <row r="304" spans="1:13" customFormat="1" ht="17.45" customHeight="1">
      <c r="A304" s="88"/>
      <c r="M304" s="211"/>
    </row>
    <row r="305" spans="1:13" customFormat="1" ht="17.45" customHeight="1">
      <c r="A305" s="88"/>
      <c r="M305" s="211"/>
    </row>
    <row r="306" spans="1:13" customFormat="1" ht="17.45" customHeight="1">
      <c r="A306" s="88"/>
      <c r="M306" s="211"/>
    </row>
    <row r="307" spans="1:13" customFormat="1" ht="17.45" customHeight="1">
      <c r="A307" s="88"/>
      <c r="M307" s="211"/>
    </row>
    <row r="308" spans="1:13" customFormat="1" ht="17.45" customHeight="1">
      <c r="A308" s="88"/>
      <c r="M308" s="211"/>
    </row>
    <row r="309" spans="1:13" customFormat="1" ht="17.45" customHeight="1">
      <c r="A309" s="88"/>
      <c r="M309" s="211"/>
    </row>
    <row r="310" spans="1:13" customFormat="1" ht="17.45" customHeight="1">
      <c r="A310" s="88"/>
      <c r="M310" s="211"/>
    </row>
    <row r="311" spans="1:13" customFormat="1" ht="17.45" customHeight="1">
      <c r="A311" s="88"/>
      <c r="M311" s="211"/>
    </row>
    <row r="312" spans="1:13" customFormat="1" ht="17.45" customHeight="1">
      <c r="A312" s="88"/>
      <c r="B312" s="683" t="s">
        <v>653</v>
      </c>
      <c r="C312" s="683"/>
      <c r="D312" s="683"/>
      <c r="E312" s="683"/>
      <c r="F312" s="683"/>
      <c r="G312" s="683"/>
      <c r="H312" s="683"/>
      <c r="I312" s="683"/>
      <c r="J312" s="683"/>
      <c r="K312" s="683"/>
      <c r="M312" s="211"/>
    </row>
    <row r="313" spans="1:13" customFormat="1" ht="17.45" customHeight="1">
      <c r="A313" s="88"/>
      <c r="B313" s="683"/>
      <c r="C313" s="683"/>
      <c r="D313" s="683"/>
      <c r="E313" s="683"/>
      <c r="F313" s="683"/>
      <c r="G313" s="683"/>
      <c r="H313" s="683"/>
      <c r="I313" s="683"/>
      <c r="J313" s="683"/>
      <c r="K313" s="683"/>
      <c r="M313" s="211"/>
    </row>
    <row r="314" spans="1:13" customFormat="1" ht="17.45" customHeight="1">
      <c r="A314" s="88"/>
      <c r="M314" s="211"/>
    </row>
    <row r="315" spans="1:13" customFormat="1" ht="17.45" customHeight="1">
      <c r="A315" s="88"/>
      <c r="M315" s="211"/>
    </row>
    <row r="316" spans="1:13" customFormat="1" ht="17.45" customHeight="1">
      <c r="A316" s="88"/>
      <c r="M316" s="211"/>
    </row>
    <row r="317" spans="1:13" customFormat="1" ht="17.45" customHeight="1">
      <c r="A317" s="88"/>
      <c r="M317" s="211"/>
    </row>
    <row r="318" spans="1:13" customFormat="1" ht="17.45" customHeight="1">
      <c r="A318" s="88"/>
      <c r="M318" s="211"/>
    </row>
    <row r="319" spans="1:13" customFormat="1" ht="17.45" customHeight="1">
      <c r="A319" s="88"/>
      <c r="M319" s="211"/>
    </row>
    <row r="320" spans="1:13" customFormat="1" ht="17.45" customHeight="1">
      <c r="A320" s="88"/>
      <c r="M320" s="211"/>
    </row>
    <row r="321" spans="1:13" customFormat="1" ht="17.45" customHeight="1">
      <c r="A321" s="88"/>
      <c r="M321" s="211"/>
    </row>
    <row r="322" spans="1:13" customFormat="1" ht="17.45" customHeight="1">
      <c r="A322" s="88"/>
      <c r="M322" s="211"/>
    </row>
    <row r="323" spans="1:13" customFormat="1" ht="17.45" customHeight="1">
      <c r="A323" s="88"/>
      <c r="M323" s="211"/>
    </row>
    <row r="324" spans="1:13" customFormat="1" ht="17.45" customHeight="1">
      <c r="A324" s="88"/>
      <c r="M324" s="211"/>
    </row>
    <row r="325" spans="1:13" customFormat="1" ht="17.45" customHeight="1">
      <c r="A325" s="88"/>
      <c r="B325" s="59" t="s">
        <v>654</v>
      </c>
      <c r="C325" s="58"/>
      <c r="D325" s="58"/>
      <c r="E325" s="58"/>
      <c r="F325" s="58"/>
      <c r="G325" s="58"/>
      <c r="H325" s="58"/>
      <c r="I325" s="58"/>
      <c r="J325" s="58"/>
      <c r="K325" s="58"/>
      <c r="M325" s="211"/>
    </row>
    <row r="326" spans="1:13" customFormat="1" ht="17.45" customHeight="1">
      <c r="A326" s="88"/>
      <c r="B326" s="61"/>
      <c r="C326" s="60"/>
      <c r="D326" s="60"/>
      <c r="E326" s="60"/>
      <c r="F326" s="60"/>
      <c r="G326" s="60"/>
      <c r="H326" s="60"/>
      <c r="I326" s="60"/>
      <c r="J326" s="60"/>
      <c r="K326" s="62"/>
      <c r="M326" s="211"/>
    </row>
    <row r="327" spans="1:13" customFormat="1" ht="17.45" customHeight="1">
      <c r="A327" s="88"/>
      <c r="B327" s="689" t="s">
        <v>638</v>
      </c>
      <c r="C327" s="690"/>
      <c r="D327" s="690"/>
      <c r="E327" s="690"/>
      <c r="F327" s="690"/>
      <c r="G327" s="690"/>
      <c r="H327" s="690"/>
      <c r="I327" s="690"/>
      <c r="J327" s="690"/>
      <c r="K327" s="780"/>
      <c r="M327" s="211"/>
    </row>
    <row r="328" spans="1:13" customFormat="1" ht="17.45" customHeight="1">
      <c r="A328" s="88"/>
      <c r="B328" s="781" t="s">
        <v>627</v>
      </c>
      <c r="C328" s="782"/>
      <c r="D328" s="782"/>
      <c r="E328" s="782"/>
      <c r="F328" s="782"/>
      <c r="G328" s="782"/>
      <c r="H328" s="782"/>
      <c r="I328" s="782"/>
      <c r="J328" s="782"/>
      <c r="K328" s="783"/>
      <c r="M328" s="211"/>
    </row>
    <row r="329" spans="1:13" customFormat="1" ht="17.45" customHeight="1">
      <c r="A329" s="88"/>
      <c r="B329" s="781"/>
      <c r="C329" s="782"/>
      <c r="D329" s="782"/>
      <c r="E329" s="782"/>
      <c r="F329" s="782"/>
      <c r="G329" s="782"/>
      <c r="H329" s="782"/>
      <c r="I329" s="782"/>
      <c r="J329" s="782"/>
      <c r="K329" s="783"/>
      <c r="M329" s="211"/>
    </row>
    <row r="330" spans="1:13" customFormat="1" ht="17.45" customHeight="1">
      <c r="A330" s="88"/>
      <c r="B330" s="187" t="s">
        <v>655</v>
      </c>
      <c r="C330" s="208"/>
      <c r="D330" s="208"/>
      <c r="E330" s="208"/>
      <c r="F330" s="208"/>
      <c r="G330" s="208"/>
      <c r="H330" s="208"/>
      <c r="I330" s="208"/>
      <c r="J330" s="208"/>
      <c r="K330" s="442"/>
      <c r="M330" s="211"/>
    </row>
    <row r="331" spans="1:13" customFormat="1" ht="17.45" customHeight="1">
      <c r="A331" s="88"/>
      <c r="B331" s="68" t="s">
        <v>614</v>
      </c>
      <c r="C331" s="69"/>
      <c r="D331" s="69"/>
      <c r="E331" s="69"/>
      <c r="F331" s="69"/>
      <c r="G331" s="69"/>
      <c r="H331" s="69"/>
      <c r="I331" s="69"/>
      <c r="J331" s="69"/>
      <c r="K331" s="70"/>
      <c r="M331" s="211"/>
    </row>
    <row r="332" spans="1:13" customFormat="1" ht="17.45" customHeight="1">
      <c r="A332" s="88"/>
      <c r="B332" s="237"/>
      <c r="C332" s="72"/>
      <c r="D332" s="72"/>
      <c r="E332" s="72"/>
      <c r="F332" s="72"/>
      <c r="G332" s="72"/>
      <c r="H332" s="72"/>
      <c r="I332" s="72"/>
      <c r="J332" s="72"/>
      <c r="K332" s="74"/>
      <c r="M332" s="211"/>
    </row>
    <row r="333" spans="1:13" customFormat="1" ht="17.45" customHeight="1">
      <c r="A333" s="88"/>
      <c r="M333" s="211"/>
    </row>
    <row r="334" spans="1:13" customFormat="1" ht="17.45" customHeight="1">
      <c r="A334" s="88"/>
      <c r="M334" s="211"/>
    </row>
    <row r="335" spans="1:13" customFormat="1" ht="19.149999999999999" customHeight="1">
      <c r="A335" s="88"/>
      <c r="B335" s="170" t="str">
        <f>"Thema "&amp;B13</f>
        <v>Thema 4.6</v>
      </c>
      <c r="C335" s="10"/>
      <c r="D335" s="10"/>
      <c r="E335" s="10"/>
      <c r="F335" s="10"/>
      <c r="G335" s="10"/>
      <c r="H335" s="10"/>
      <c r="I335" s="10"/>
      <c r="M335" s="211"/>
    </row>
    <row r="336" spans="1:13" customFormat="1" ht="17.45" customHeight="1">
      <c r="A336" s="88"/>
      <c r="M336" s="211"/>
    </row>
    <row r="337" spans="1:13" customFormat="1" ht="17.45" customHeight="1">
      <c r="A337" s="88"/>
      <c r="M337" s="211"/>
    </row>
    <row r="338" spans="1:13" customFormat="1" ht="25.5" customHeight="1">
      <c r="A338" s="89" t="str">
        <f>B14</f>
        <v>4.7</v>
      </c>
      <c r="B338" s="675" t="s">
        <v>656</v>
      </c>
      <c r="C338" s="675"/>
      <c r="D338" s="675"/>
      <c r="E338" s="675"/>
      <c r="F338" s="675"/>
      <c r="G338" s="675"/>
      <c r="H338" s="675"/>
      <c r="I338" s="675"/>
      <c r="J338" s="675"/>
      <c r="K338" s="35">
        <f>H14</f>
        <v>0</v>
      </c>
      <c r="L338" s="7" t="s">
        <v>62</v>
      </c>
      <c r="M338" s="211"/>
    </row>
    <row r="339" spans="1:13" customFormat="1" ht="17.45" customHeight="1">
      <c r="A339" s="88"/>
      <c r="M339" s="211"/>
    </row>
    <row r="340" spans="1:13" customFormat="1" ht="17.45" customHeight="1">
      <c r="A340" s="88"/>
      <c r="B340" s="653" t="s">
        <v>657</v>
      </c>
      <c r="C340" s="653"/>
      <c r="D340" s="653"/>
      <c r="E340" s="653"/>
      <c r="F340" s="653"/>
      <c r="G340" s="653"/>
      <c r="H340" s="653"/>
      <c r="I340" s="653"/>
      <c r="J340" s="653"/>
      <c r="K340" s="653"/>
      <c r="M340" s="211"/>
    </row>
    <row r="341" spans="1:13" customFormat="1" ht="17.45" customHeight="1">
      <c r="A341" s="88"/>
      <c r="B341" s="653"/>
      <c r="C341" s="653"/>
      <c r="D341" s="653"/>
      <c r="E341" s="653"/>
      <c r="F341" s="653"/>
      <c r="G341" s="653"/>
      <c r="H341" s="653"/>
      <c r="I341" s="653"/>
      <c r="J341" s="653"/>
      <c r="K341" s="653"/>
      <c r="M341" s="211"/>
    </row>
    <row r="342" spans="1:13" customFormat="1" ht="17.45" customHeight="1">
      <c r="A342" s="88"/>
      <c r="B342" s="653" t="s">
        <v>658</v>
      </c>
      <c r="C342" s="653"/>
      <c r="D342" s="653"/>
      <c r="E342" s="653"/>
      <c r="F342" s="653"/>
      <c r="G342" s="653"/>
      <c r="H342" s="653"/>
      <c r="I342" s="653"/>
      <c r="J342" s="653"/>
      <c r="K342" s="653"/>
      <c r="M342" s="211"/>
    </row>
    <row r="343" spans="1:13" customFormat="1" ht="17.45" customHeight="1">
      <c r="A343" s="88"/>
      <c r="B343" s="653"/>
      <c r="C343" s="653"/>
      <c r="D343" s="653"/>
      <c r="E343" s="653"/>
      <c r="F343" s="653"/>
      <c r="G343" s="653"/>
      <c r="H343" s="653"/>
      <c r="I343" s="653"/>
      <c r="J343" s="653"/>
      <c r="K343" s="653"/>
      <c r="M343" s="211"/>
    </row>
    <row r="344" spans="1:13" customFormat="1" ht="17.45" customHeight="1">
      <c r="A344" s="88"/>
      <c r="B344" t="s">
        <v>659</v>
      </c>
      <c r="M344" s="211"/>
    </row>
    <row r="345" spans="1:13" customFormat="1" ht="17.45" customHeight="1">
      <c r="A345" s="88"/>
      <c r="M345" s="211"/>
    </row>
    <row r="346" spans="1:13" customFormat="1" ht="17.45" customHeight="1">
      <c r="A346" s="88"/>
      <c r="M346" s="211"/>
    </row>
    <row r="347" spans="1:13" customFormat="1" ht="17.45" customHeight="1">
      <c r="A347" s="88"/>
      <c r="M347" s="211"/>
    </row>
    <row r="348" spans="1:13" customFormat="1" ht="17.45" customHeight="1">
      <c r="A348" s="88"/>
      <c r="M348" s="211"/>
    </row>
    <row r="349" spans="1:13" customFormat="1" ht="17.45" customHeight="1">
      <c r="A349" s="88"/>
      <c r="M349" s="211"/>
    </row>
    <row r="350" spans="1:13" customFormat="1" ht="17.45" customHeight="1">
      <c r="A350" s="88"/>
      <c r="M350" s="211"/>
    </row>
    <row r="351" spans="1:13" customFormat="1" ht="17.45" customHeight="1">
      <c r="A351" s="88"/>
      <c r="M351" s="211"/>
    </row>
    <row r="352" spans="1:13" customFormat="1" ht="17.45" customHeight="1">
      <c r="A352" s="88"/>
      <c r="B352" t="s">
        <v>660</v>
      </c>
      <c r="M352" s="211"/>
    </row>
    <row r="353" spans="1:13" customFormat="1" ht="17.45" customHeight="1">
      <c r="A353" s="88"/>
      <c r="M353" s="211"/>
    </row>
    <row r="354" spans="1:13" customFormat="1" ht="17.45" customHeight="1">
      <c r="A354" s="88"/>
      <c r="M354" s="211"/>
    </row>
    <row r="355" spans="1:13" customFormat="1" ht="17.45" customHeight="1">
      <c r="A355" s="88"/>
      <c r="M355" s="211"/>
    </row>
    <row r="356" spans="1:13" customFormat="1" ht="17.45" customHeight="1">
      <c r="A356" s="88"/>
      <c r="M356" s="211"/>
    </row>
    <row r="357" spans="1:13" customFormat="1" ht="17.45" customHeight="1">
      <c r="A357" s="88"/>
      <c r="M357" s="211"/>
    </row>
    <row r="358" spans="1:13" customFormat="1" ht="17.45" customHeight="1">
      <c r="A358" s="88"/>
      <c r="M358" s="211"/>
    </row>
    <row r="359" spans="1:13" customFormat="1" ht="17.45" customHeight="1">
      <c r="A359" s="88"/>
      <c r="M359" s="211"/>
    </row>
    <row r="360" spans="1:13" customFormat="1" ht="17.45" customHeight="1">
      <c r="A360" s="88"/>
      <c r="M360" s="211"/>
    </row>
    <row r="361" spans="1:13" customFormat="1" ht="17.45" customHeight="1">
      <c r="A361" s="88"/>
      <c r="M361" s="211"/>
    </row>
    <row r="362" spans="1:13" customFormat="1" ht="17.45" customHeight="1">
      <c r="A362" s="88"/>
      <c r="M362" s="211"/>
    </row>
    <row r="363" spans="1:13" customFormat="1" ht="17.45" customHeight="1" thickBot="1">
      <c r="A363" s="88"/>
      <c r="B363" s="180" t="s">
        <v>656</v>
      </c>
      <c r="C363" s="182"/>
      <c r="D363" s="181"/>
      <c r="E363" s="52"/>
      <c r="F363" s="52"/>
      <c r="G363" s="52"/>
      <c r="H363" s="52"/>
      <c r="I363" s="52"/>
      <c r="J363" s="52"/>
      <c r="K363" s="52"/>
      <c r="M363" s="211"/>
    </row>
    <row r="364" spans="1:13" customFormat="1" ht="17.45" customHeight="1">
      <c r="A364" s="88"/>
      <c r="B364" t="s">
        <v>661</v>
      </c>
      <c r="M364" s="211"/>
    </row>
    <row r="365" spans="1:13" customFormat="1" ht="17.45" customHeight="1">
      <c r="A365" s="88"/>
      <c r="B365" s="696" t="s">
        <v>662</v>
      </c>
      <c r="C365" s="696"/>
      <c r="D365" s="696"/>
      <c r="E365" s="696"/>
      <c r="F365" s="696"/>
      <c r="G365" s="696"/>
      <c r="H365" s="696"/>
      <c r="I365" s="696"/>
      <c r="J365" s="696"/>
      <c r="K365" s="696"/>
      <c r="M365" s="211"/>
    </row>
    <row r="366" spans="1:13" customFormat="1" ht="17.45" customHeight="1">
      <c r="A366" s="88"/>
      <c r="B366" s="696"/>
      <c r="C366" s="696"/>
      <c r="D366" s="696"/>
      <c r="E366" s="696"/>
      <c r="F366" s="696"/>
      <c r="G366" s="696"/>
      <c r="H366" s="696"/>
      <c r="I366" s="696"/>
      <c r="J366" s="696"/>
      <c r="K366" s="696"/>
      <c r="M366" s="211"/>
    </row>
    <row r="367" spans="1:13" customFormat="1" ht="17.45" customHeight="1">
      <c r="A367" s="88"/>
      <c r="M367" s="211"/>
    </row>
    <row r="368" spans="1:13" customFormat="1" ht="17.45" customHeight="1">
      <c r="A368" s="88"/>
      <c r="M368" s="211"/>
    </row>
    <row r="369" spans="1:13" customFormat="1" ht="17.45" customHeight="1">
      <c r="A369" s="88"/>
      <c r="M369" s="211"/>
    </row>
    <row r="370" spans="1:13" customFormat="1" ht="17.45" customHeight="1">
      <c r="A370" s="88"/>
      <c r="M370" s="211"/>
    </row>
    <row r="371" spans="1:13" customFormat="1" ht="17.45" customHeight="1">
      <c r="A371" s="88"/>
      <c r="M371" s="211"/>
    </row>
    <row r="372" spans="1:13" customFormat="1" ht="17.45" customHeight="1">
      <c r="A372" s="88"/>
      <c r="M372" s="211"/>
    </row>
    <row r="373" spans="1:13" customFormat="1" ht="17.45" customHeight="1">
      <c r="A373" s="88"/>
      <c r="M373" s="211"/>
    </row>
    <row r="374" spans="1:13" customFormat="1" ht="17.45" customHeight="1">
      <c r="A374" s="88"/>
      <c r="M374" s="211"/>
    </row>
    <row r="375" spans="1:13" customFormat="1" ht="17.45" customHeight="1">
      <c r="A375" s="88"/>
      <c r="B375" t="s">
        <v>663</v>
      </c>
      <c r="M375" s="211"/>
    </row>
    <row r="376" spans="1:13" customFormat="1" ht="17.45" customHeight="1">
      <c r="A376" s="88"/>
      <c r="M376" s="211"/>
    </row>
    <row r="377" spans="1:13" customFormat="1" ht="17.45" customHeight="1">
      <c r="A377" s="88"/>
      <c r="B377" s="82" t="s">
        <v>664</v>
      </c>
      <c r="M377" s="211"/>
    </row>
    <row r="378" spans="1:13" customFormat="1" ht="17.45" customHeight="1">
      <c r="A378" s="88"/>
      <c r="B378" s="699" t="s">
        <v>665</v>
      </c>
      <c r="C378" s="700"/>
      <c r="D378" s="700"/>
      <c r="E378" s="700"/>
      <c r="F378" s="700"/>
      <c r="G378" s="700"/>
      <c r="H378" s="700"/>
      <c r="I378" s="700"/>
      <c r="J378" s="700"/>
      <c r="K378" s="701"/>
      <c r="M378" s="211"/>
    </row>
    <row r="379" spans="1:13" customFormat="1" ht="17.45" customHeight="1">
      <c r="A379" s="88"/>
      <c r="B379" s="705"/>
      <c r="C379" s="706"/>
      <c r="D379" s="706"/>
      <c r="E379" s="706"/>
      <c r="F379" s="706"/>
      <c r="G379" s="706"/>
      <c r="H379" s="706"/>
      <c r="I379" s="706"/>
      <c r="J379" s="706"/>
      <c r="K379" s="707"/>
      <c r="M379" s="211"/>
    </row>
    <row r="380" spans="1:13" customFormat="1" ht="17.45" customHeight="1">
      <c r="A380" s="88"/>
      <c r="M380" s="211"/>
    </row>
    <row r="381" spans="1:13" customFormat="1" ht="17.45" customHeight="1">
      <c r="A381" s="88"/>
      <c r="M381" s="211"/>
    </row>
    <row r="382" spans="1:13" customFormat="1" ht="17.45" customHeight="1" thickBot="1">
      <c r="A382" s="88"/>
      <c r="B382" s="180" t="s">
        <v>666</v>
      </c>
      <c r="C382" s="182"/>
      <c r="D382" s="181"/>
      <c r="E382" s="52"/>
      <c r="F382" s="52"/>
      <c r="G382" s="52"/>
      <c r="H382" s="52"/>
      <c r="I382" s="52"/>
      <c r="J382" s="52"/>
      <c r="K382" s="52"/>
      <c r="M382" s="211"/>
    </row>
    <row r="383" spans="1:13" customFormat="1" ht="17.45" customHeight="1">
      <c r="A383" s="88"/>
      <c r="B383" t="s">
        <v>667</v>
      </c>
      <c r="M383" s="211"/>
    </row>
    <row r="384" spans="1:13" customFormat="1" ht="17.45" customHeight="1">
      <c r="A384" s="88"/>
      <c r="M384" s="211"/>
    </row>
    <row r="385" spans="1:13" customFormat="1" ht="17.45" customHeight="1">
      <c r="A385" s="88"/>
      <c r="M385" s="211"/>
    </row>
    <row r="386" spans="1:13" customFormat="1" ht="17.45" customHeight="1">
      <c r="A386" s="88"/>
      <c r="M386" s="211"/>
    </row>
    <row r="387" spans="1:13" customFormat="1" ht="17.45" customHeight="1">
      <c r="A387" s="88"/>
      <c r="M387" s="211"/>
    </row>
    <row r="388" spans="1:13" customFormat="1" ht="17.45" customHeight="1">
      <c r="A388" s="88"/>
      <c r="M388" s="211"/>
    </row>
    <row r="389" spans="1:13" customFormat="1" ht="17.45" customHeight="1">
      <c r="A389" s="88"/>
      <c r="M389" s="211"/>
    </row>
    <row r="390" spans="1:13" customFormat="1" ht="17.45" customHeight="1">
      <c r="A390" s="88"/>
      <c r="M390" s="211"/>
    </row>
    <row r="391" spans="1:13" customFormat="1" ht="17.45" customHeight="1">
      <c r="A391" s="88"/>
      <c r="B391" t="s">
        <v>663</v>
      </c>
      <c r="M391" s="211"/>
    </row>
    <row r="392" spans="1:13" customFormat="1" ht="17.45" customHeight="1">
      <c r="A392" s="88"/>
      <c r="M392" s="211"/>
    </row>
    <row r="393" spans="1:13" customFormat="1" ht="17.45" customHeight="1">
      <c r="A393" s="88"/>
      <c r="M393" s="211"/>
    </row>
    <row r="394" spans="1:13" customFormat="1" ht="17.45" customHeight="1" thickBot="1">
      <c r="A394" s="88"/>
      <c r="B394" s="180" t="s">
        <v>668</v>
      </c>
      <c r="C394" s="182"/>
      <c r="D394" s="181"/>
      <c r="E394" s="52"/>
      <c r="F394" s="52"/>
      <c r="G394" s="52"/>
      <c r="H394" s="52"/>
      <c r="I394" s="52"/>
      <c r="J394" s="52"/>
      <c r="K394" s="52"/>
      <c r="M394" s="211"/>
    </row>
    <row r="395" spans="1:13" customFormat="1" ht="17.45" customHeight="1">
      <c r="A395" s="88"/>
      <c r="B395" t="s">
        <v>669</v>
      </c>
      <c r="M395" s="211"/>
    </row>
    <row r="396" spans="1:13" customFormat="1" ht="17.45" customHeight="1">
      <c r="A396" s="88"/>
      <c r="M396" s="211"/>
    </row>
    <row r="397" spans="1:13" customFormat="1" ht="17.45" customHeight="1">
      <c r="A397" s="88"/>
      <c r="M397" s="211"/>
    </row>
    <row r="398" spans="1:13" customFormat="1" ht="17.45" customHeight="1">
      <c r="A398" s="88"/>
      <c r="M398" s="211"/>
    </row>
    <row r="399" spans="1:13" customFormat="1" ht="17.45" customHeight="1">
      <c r="A399" s="88"/>
      <c r="M399" s="211"/>
    </row>
    <row r="400" spans="1:13" customFormat="1" ht="17.45" customHeight="1">
      <c r="A400" s="88"/>
      <c r="M400" s="211"/>
    </row>
    <row r="401" spans="1:13" customFormat="1" ht="17.45" customHeight="1">
      <c r="A401" s="88"/>
      <c r="M401" s="211"/>
    </row>
    <row r="402" spans="1:13" customFormat="1" ht="17.45" customHeight="1">
      <c r="A402" s="88"/>
      <c r="M402" s="211"/>
    </row>
    <row r="403" spans="1:13" customFormat="1" ht="17.45" customHeight="1">
      <c r="A403" s="88"/>
      <c r="B403" t="s">
        <v>663</v>
      </c>
      <c r="M403" s="211"/>
    </row>
    <row r="404" spans="1:13" customFormat="1" ht="17.45" customHeight="1">
      <c r="A404" s="88"/>
      <c r="M404" s="211"/>
    </row>
    <row r="405" spans="1:13" customFormat="1" ht="17.45" customHeight="1">
      <c r="A405" s="88"/>
      <c r="M405" s="211"/>
    </row>
    <row r="406" spans="1:13" customFormat="1" ht="17.45" customHeight="1" thickBot="1">
      <c r="A406" s="88"/>
      <c r="B406" s="180" t="s">
        <v>670</v>
      </c>
      <c r="C406" s="182"/>
      <c r="D406" s="181"/>
      <c r="E406" s="52"/>
      <c r="F406" s="52"/>
      <c r="G406" s="52"/>
      <c r="H406" s="52"/>
      <c r="I406" s="52"/>
      <c r="J406" s="52"/>
      <c r="K406" s="52"/>
      <c r="M406" s="211"/>
    </row>
    <row r="407" spans="1:13" customFormat="1" ht="17.45" customHeight="1">
      <c r="A407" s="88"/>
      <c r="B407" t="s">
        <v>671</v>
      </c>
      <c r="M407" s="211"/>
    </row>
    <row r="408" spans="1:13" customFormat="1" ht="17.45" customHeight="1">
      <c r="A408" s="88"/>
      <c r="M408" s="211"/>
    </row>
    <row r="409" spans="1:13" customFormat="1" ht="17.45" customHeight="1">
      <c r="A409" s="88"/>
      <c r="M409" s="211"/>
    </row>
    <row r="410" spans="1:13" customFormat="1" ht="17.45" customHeight="1">
      <c r="A410" s="88"/>
      <c r="M410" s="211"/>
    </row>
    <row r="411" spans="1:13" customFormat="1" ht="17.45" customHeight="1">
      <c r="A411" s="88"/>
      <c r="M411" s="211"/>
    </row>
    <row r="412" spans="1:13" customFormat="1" ht="17.45" customHeight="1">
      <c r="A412" s="88"/>
      <c r="M412" s="211"/>
    </row>
    <row r="413" spans="1:13" customFormat="1" ht="17.45" customHeight="1">
      <c r="A413" s="88"/>
      <c r="M413" s="211"/>
    </row>
    <row r="414" spans="1:13" customFormat="1" ht="17.45" customHeight="1">
      <c r="A414" s="88"/>
      <c r="M414" s="211"/>
    </row>
    <row r="415" spans="1:13" customFormat="1" ht="17.45" customHeight="1">
      <c r="A415" s="88"/>
      <c r="M415" s="211"/>
    </row>
    <row r="416" spans="1:13" customFormat="1" ht="17.45" customHeight="1">
      <c r="A416" s="88"/>
      <c r="M416" s="211"/>
    </row>
    <row r="417" spans="1:13" customFormat="1" ht="17.45" customHeight="1">
      <c r="A417" s="88"/>
      <c r="M417" s="211"/>
    </row>
    <row r="418" spans="1:13" customFormat="1" ht="17.45" customHeight="1">
      <c r="A418" s="88"/>
      <c r="B418" t="s">
        <v>672</v>
      </c>
      <c r="M418" s="211"/>
    </row>
    <row r="419" spans="1:13" customFormat="1" ht="17.45" customHeight="1">
      <c r="A419" s="88"/>
      <c r="M419" s="211"/>
    </row>
    <row r="420" spans="1:13" customFormat="1" ht="17.45" customHeight="1">
      <c r="A420" s="88"/>
      <c r="M420" s="211"/>
    </row>
    <row r="421" spans="1:13" customFormat="1" ht="17.45" customHeight="1">
      <c r="A421" s="88"/>
      <c r="B421" s="59" t="s">
        <v>673</v>
      </c>
      <c r="C421" s="58"/>
      <c r="D421" s="58"/>
      <c r="E421" s="58"/>
      <c r="F421" s="58"/>
      <c r="G421" s="58"/>
      <c r="H421" s="58"/>
      <c r="I421" s="58"/>
      <c r="J421" s="58"/>
      <c r="K421" s="58"/>
      <c r="M421" s="211"/>
    </row>
    <row r="422" spans="1:13" customFormat="1" ht="17.45" customHeight="1">
      <c r="A422" s="88"/>
      <c r="B422" s="61"/>
      <c r="C422" s="60"/>
      <c r="D422" s="60"/>
      <c r="E422" s="60"/>
      <c r="F422" s="80"/>
      <c r="G422" s="80"/>
      <c r="H422" s="80"/>
      <c r="I422" s="80"/>
      <c r="J422" s="80"/>
      <c r="K422" s="81"/>
      <c r="M422" s="211"/>
    </row>
    <row r="423" spans="1:13" customFormat="1" ht="35.25" customHeight="1">
      <c r="A423" s="88"/>
      <c r="B423" s="689" t="s">
        <v>674</v>
      </c>
      <c r="C423" s="690"/>
      <c r="D423" s="690"/>
      <c r="E423" s="690"/>
      <c r="F423" s="690"/>
      <c r="G423" s="690"/>
      <c r="H423" s="690"/>
      <c r="I423" s="690"/>
      <c r="J423" s="690"/>
      <c r="K423" s="70"/>
      <c r="M423" s="211"/>
    </row>
    <row r="424" spans="1:13" customFormat="1" ht="17.45" customHeight="1">
      <c r="A424" s="88"/>
      <c r="B424" s="76"/>
      <c r="C424" s="69"/>
      <c r="D424" s="69"/>
      <c r="E424" s="69"/>
      <c r="F424" s="69"/>
      <c r="G424" s="75"/>
      <c r="H424" s="75"/>
      <c r="I424" s="75"/>
      <c r="J424" s="75"/>
      <c r="K424" s="70"/>
      <c r="M424" s="211"/>
    </row>
    <row r="425" spans="1:13" customFormat="1" ht="17.45" customHeight="1">
      <c r="A425" s="88"/>
      <c r="B425" s="302" t="s">
        <v>675</v>
      </c>
      <c r="C425" s="69"/>
      <c r="D425" s="69"/>
      <c r="E425" s="239"/>
      <c r="F425" s="239"/>
      <c r="G425" s="75"/>
      <c r="H425" s="75"/>
      <c r="I425" s="75"/>
      <c r="J425" s="75"/>
      <c r="K425" s="70"/>
      <c r="M425" s="211"/>
    </row>
    <row r="426" spans="1:13" customFormat="1" ht="17.45" customHeight="1">
      <c r="A426" s="88"/>
      <c r="B426" s="71"/>
      <c r="C426" s="72"/>
      <c r="D426" s="72"/>
      <c r="E426" s="73"/>
      <c r="F426" s="72"/>
      <c r="G426" s="72"/>
      <c r="H426" s="72"/>
      <c r="I426" s="72"/>
      <c r="J426" s="72"/>
      <c r="K426" s="74"/>
      <c r="M426" s="211"/>
    </row>
    <row r="427" spans="1:13" customFormat="1" ht="17.45" customHeight="1">
      <c r="A427" s="88"/>
      <c r="M427" s="211"/>
    </row>
    <row r="428" spans="1:13" customFormat="1" ht="17.45" customHeight="1">
      <c r="A428" s="88"/>
      <c r="M428" s="211"/>
    </row>
    <row r="429" spans="1:13" customFormat="1" ht="19.149999999999999" customHeight="1">
      <c r="A429" s="88"/>
      <c r="B429" s="170" t="str">
        <f>"Thema "&amp;B14</f>
        <v>Thema 4.7</v>
      </c>
      <c r="C429" s="10"/>
      <c r="D429" s="10"/>
      <c r="E429" s="10"/>
      <c r="F429" s="10"/>
      <c r="G429" s="10"/>
      <c r="H429" s="10"/>
      <c r="I429" s="10"/>
      <c r="M429" s="211"/>
    </row>
    <row r="430" spans="1:13" customFormat="1" ht="17.45" customHeight="1">
      <c r="A430" s="88"/>
      <c r="M430" s="211"/>
    </row>
    <row r="431" spans="1:13" customFormat="1" ht="17.45" customHeight="1">
      <c r="A431" s="88"/>
      <c r="M431" s="211"/>
    </row>
    <row r="432" spans="1:13" customFormat="1" ht="25.5" customHeight="1">
      <c r="A432" s="89" t="str">
        <f>B15</f>
        <v>4.8</v>
      </c>
      <c r="B432" s="675" t="s">
        <v>676</v>
      </c>
      <c r="C432" s="675"/>
      <c r="D432" s="675"/>
      <c r="E432" s="675"/>
      <c r="F432" s="675"/>
      <c r="G432" s="675"/>
      <c r="H432" s="675"/>
      <c r="I432" s="675"/>
      <c r="J432" s="675"/>
      <c r="K432" s="35">
        <f>H15</f>
        <v>0</v>
      </c>
      <c r="L432" s="7" t="s">
        <v>62</v>
      </c>
      <c r="M432" s="211"/>
    </row>
    <row r="433" spans="1:13" customFormat="1" ht="17.45" customHeight="1">
      <c r="A433" s="88"/>
      <c r="M433" s="211"/>
    </row>
    <row r="434" spans="1:13" customFormat="1" ht="17.45" customHeight="1">
      <c r="A434" s="88"/>
      <c r="B434" s="683" t="s">
        <v>677</v>
      </c>
      <c r="C434" s="683"/>
      <c r="D434" s="683"/>
      <c r="E434" s="683"/>
      <c r="F434" s="683"/>
      <c r="G434" s="683"/>
      <c r="H434" s="683"/>
      <c r="I434" s="683"/>
      <c r="J434" s="683"/>
      <c r="K434" s="683"/>
      <c r="M434" s="211"/>
    </row>
    <row r="435" spans="1:13" customFormat="1" ht="17.45" customHeight="1">
      <c r="A435" s="88"/>
      <c r="B435" s="683"/>
      <c r="C435" s="683"/>
      <c r="D435" s="683"/>
      <c r="E435" s="683"/>
      <c r="F435" s="683"/>
      <c r="G435" s="683"/>
      <c r="H435" s="683"/>
      <c r="I435" s="683"/>
      <c r="J435" s="683"/>
      <c r="K435" s="683"/>
      <c r="M435" s="211"/>
    </row>
    <row r="436" spans="1:13" customFormat="1" ht="17.45" customHeight="1">
      <c r="A436" s="88"/>
      <c r="B436" s="683" t="s">
        <v>678</v>
      </c>
      <c r="C436" s="683"/>
      <c r="D436" s="683"/>
      <c r="E436" s="683"/>
      <c r="F436" s="683"/>
      <c r="G436" s="683"/>
      <c r="H436" s="683"/>
      <c r="I436" s="683"/>
      <c r="J436" s="683"/>
      <c r="K436" s="683"/>
      <c r="M436" s="211"/>
    </row>
    <row r="437" spans="1:13" customFormat="1" ht="17.45" customHeight="1">
      <c r="A437" s="88"/>
      <c r="B437" s="683"/>
      <c r="C437" s="683"/>
      <c r="D437" s="683"/>
      <c r="E437" s="683"/>
      <c r="F437" s="683"/>
      <c r="G437" s="683"/>
      <c r="H437" s="683"/>
      <c r="I437" s="683"/>
      <c r="J437" s="683"/>
      <c r="K437" s="683"/>
      <c r="M437" s="211"/>
    </row>
    <row r="438" spans="1:13" customFormat="1" ht="17.45" customHeight="1">
      <c r="A438" s="88"/>
      <c r="M438" s="211"/>
    </row>
    <row r="439" spans="1:13" customFormat="1" ht="17.45" customHeight="1" thickBot="1">
      <c r="A439" s="88"/>
      <c r="B439" s="180" t="s">
        <v>676</v>
      </c>
      <c r="C439" s="182"/>
      <c r="D439" s="181"/>
      <c r="E439" s="52"/>
      <c r="F439" s="52"/>
      <c r="G439" s="52"/>
      <c r="H439" s="52"/>
      <c r="I439" s="52"/>
      <c r="J439" s="52"/>
      <c r="K439" s="52"/>
      <c r="M439" s="211"/>
    </row>
    <row r="440" spans="1:13" customFormat="1" ht="17.45" customHeight="1">
      <c r="A440" s="88"/>
      <c r="B440" s="683" t="s">
        <v>679</v>
      </c>
      <c r="C440" s="683"/>
      <c r="D440" s="683"/>
      <c r="E440" s="683"/>
      <c r="F440" s="683"/>
      <c r="G440" s="683"/>
      <c r="H440" s="683"/>
      <c r="I440" s="683"/>
      <c r="J440" s="683"/>
      <c r="K440" s="683"/>
      <c r="M440" s="211"/>
    </row>
    <row r="441" spans="1:13" customFormat="1" ht="17.45" customHeight="1">
      <c r="A441" s="88"/>
      <c r="B441" s="683"/>
      <c r="C441" s="683"/>
      <c r="D441" s="683"/>
      <c r="E441" s="683"/>
      <c r="F441" s="683"/>
      <c r="G441" s="683"/>
      <c r="H441" s="683"/>
      <c r="I441" s="683"/>
      <c r="J441" s="683"/>
      <c r="K441" s="683"/>
      <c r="M441" s="211"/>
    </row>
    <row r="442" spans="1:13" customFormat="1" ht="17.45" customHeight="1">
      <c r="A442" s="88"/>
      <c r="M442" s="211"/>
    </row>
    <row r="443" spans="1:13" customFormat="1" ht="17.45" customHeight="1">
      <c r="A443" s="88"/>
      <c r="M443" s="211"/>
    </row>
    <row r="444" spans="1:13" customFormat="1" ht="17.45" customHeight="1">
      <c r="A444" s="88"/>
      <c r="M444" s="211"/>
    </row>
    <row r="445" spans="1:13" customFormat="1" ht="17.45" customHeight="1">
      <c r="A445" s="88"/>
      <c r="M445" s="211"/>
    </row>
    <row r="446" spans="1:13" customFormat="1" ht="17.45" customHeight="1">
      <c r="A446" s="88"/>
      <c r="M446" s="211"/>
    </row>
    <row r="447" spans="1:13" customFormat="1" ht="17.45" customHeight="1">
      <c r="A447" s="88"/>
      <c r="B447" t="s">
        <v>680</v>
      </c>
      <c r="M447" s="211"/>
    </row>
    <row r="448" spans="1:13" customFormat="1" ht="17.45" customHeight="1">
      <c r="A448" s="88"/>
      <c r="M448" s="211"/>
    </row>
    <row r="449" spans="1:13" customFormat="1" ht="17.45" customHeight="1">
      <c r="A449" s="88"/>
      <c r="M449" s="211"/>
    </row>
    <row r="450" spans="1:13" customFormat="1" ht="17.45" customHeight="1">
      <c r="A450" s="88"/>
      <c r="M450" s="211"/>
    </row>
    <row r="451" spans="1:13" customFormat="1" ht="17.45" customHeight="1">
      <c r="A451" s="88"/>
      <c r="M451" s="211"/>
    </row>
    <row r="452" spans="1:13" customFormat="1" ht="17.45" customHeight="1">
      <c r="A452" s="88"/>
      <c r="M452" s="211"/>
    </row>
    <row r="453" spans="1:13" customFormat="1" ht="17.45" customHeight="1">
      <c r="A453" s="88"/>
      <c r="M453" s="211"/>
    </row>
    <row r="454" spans="1:13" customFormat="1" ht="17.45" customHeight="1">
      <c r="A454" s="88"/>
      <c r="M454" s="211"/>
    </row>
    <row r="455" spans="1:13" customFormat="1" ht="17.45" customHeight="1">
      <c r="A455" s="88"/>
      <c r="M455" s="211"/>
    </row>
    <row r="456" spans="1:13" customFormat="1" ht="17.45" customHeight="1">
      <c r="A456" s="88"/>
      <c r="M456" s="211"/>
    </row>
    <row r="457" spans="1:13" customFormat="1" ht="17.45" customHeight="1">
      <c r="A457" s="88"/>
      <c r="M457" s="211"/>
    </row>
    <row r="458" spans="1:13" customFormat="1" ht="17.45" customHeight="1">
      <c r="A458" s="88"/>
      <c r="B458" s="683" t="s">
        <v>681</v>
      </c>
      <c r="C458" s="683"/>
      <c r="D458" s="683"/>
      <c r="E458" s="683"/>
      <c r="F458" s="683"/>
      <c r="G458" s="683"/>
      <c r="H458" s="683"/>
      <c r="I458" s="683"/>
      <c r="J458" s="683"/>
      <c r="K458" s="683"/>
      <c r="M458" s="211"/>
    </row>
    <row r="459" spans="1:13" customFormat="1" ht="17.45" customHeight="1">
      <c r="A459" s="88"/>
      <c r="B459" s="683"/>
      <c r="C459" s="683"/>
      <c r="D459" s="683"/>
      <c r="E459" s="683"/>
      <c r="F459" s="683"/>
      <c r="G459" s="683"/>
      <c r="H459" s="683"/>
      <c r="I459" s="683"/>
      <c r="J459" s="683"/>
      <c r="K459" s="683"/>
      <c r="M459" s="211"/>
    </row>
    <row r="460" spans="1:13" customFormat="1" ht="17.45" customHeight="1">
      <c r="A460" s="88"/>
      <c r="M460" s="211"/>
    </row>
    <row r="461" spans="1:13" customFormat="1" ht="17.45" customHeight="1">
      <c r="A461" s="88"/>
      <c r="M461" s="211"/>
    </row>
    <row r="462" spans="1:13" customFormat="1" ht="17.45" customHeight="1">
      <c r="A462" s="88"/>
      <c r="M462" s="211"/>
    </row>
    <row r="463" spans="1:13" customFormat="1" ht="17.45" customHeight="1">
      <c r="A463" s="88"/>
      <c r="M463" s="211"/>
    </row>
    <row r="464" spans="1:13" customFormat="1" ht="17.45" customHeight="1">
      <c r="A464" s="88"/>
      <c r="M464" s="211"/>
    </row>
    <row r="465" spans="1:13" customFormat="1" ht="17.45" customHeight="1">
      <c r="A465" s="88"/>
      <c r="M465" s="211"/>
    </row>
    <row r="466" spans="1:13" customFormat="1" ht="17.45" customHeight="1">
      <c r="A466" s="88"/>
      <c r="M466" s="211"/>
    </row>
    <row r="467" spans="1:13" customFormat="1" ht="17.45" customHeight="1">
      <c r="A467" s="88"/>
      <c r="M467" s="211"/>
    </row>
    <row r="468" spans="1:13" customFormat="1" ht="17.45" customHeight="1">
      <c r="A468" s="88"/>
      <c r="M468" s="211"/>
    </row>
    <row r="469" spans="1:13" customFormat="1" ht="17.45" customHeight="1">
      <c r="A469" s="88"/>
      <c r="M469" s="211"/>
    </row>
    <row r="470" spans="1:13" customFormat="1" ht="17.45" customHeight="1">
      <c r="A470" s="88"/>
      <c r="M470" s="211"/>
    </row>
    <row r="471" spans="1:13" customFormat="1" ht="17.45" customHeight="1">
      <c r="A471" s="88"/>
      <c r="M471" s="211"/>
    </row>
    <row r="472" spans="1:13" customFormat="1" ht="17.45" customHeight="1">
      <c r="A472" s="88"/>
      <c r="M472" s="211"/>
    </row>
    <row r="473" spans="1:13" customFormat="1" ht="17.45" customHeight="1">
      <c r="A473" s="88"/>
      <c r="M473" s="211"/>
    </row>
    <row r="474" spans="1:13" customFormat="1" ht="17.45" customHeight="1">
      <c r="A474" s="88"/>
      <c r="M474" s="211"/>
    </row>
    <row r="475" spans="1:13" customFormat="1" ht="17.45" customHeight="1">
      <c r="A475" s="88"/>
      <c r="M475" s="211"/>
    </row>
    <row r="476" spans="1:13" customFormat="1" ht="17.45" customHeight="1">
      <c r="A476" s="88"/>
      <c r="B476" t="s">
        <v>682</v>
      </c>
      <c r="M476" s="211"/>
    </row>
    <row r="477" spans="1:13" customFormat="1" ht="17.45" customHeight="1">
      <c r="A477" s="88"/>
      <c r="M477" s="211"/>
    </row>
    <row r="478" spans="1:13" customFormat="1" ht="17.45" customHeight="1">
      <c r="A478" s="88"/>
      <c r="B478" s="683" t="s">
        <v>683</v>
      </c>
      <c r="C478" s="683"/>
      <c r="D478" s="683"/>
      <c r="E478" s="683"/>
      <c r="F478" s="683"/>
      <c r="G478" s="683"/>
      <c r="H478" s="683"/>
      <c r="I478" s="683"/>
      <c r="J478" s="683"/>
      <c r="K478" s="683"/>
      <c r="M478" s="211"/>
    </row>
    <row r="479" spans="1:13" customFormat="1" ht="17.45" customHeight="1">
      <c r="A479" s="88"/>
      <c r="B479" s="683"/>
      <c r="C479" s="683"/>
      <c r="D479" s="683"/>
      <c r="E479" s="683"/>
      <c r="F479" s="683"/>
      <c r="G479" s="683"/>
      <c r="H479" s="683"/>
      <c r="I479" s="683"/>
      <c r="J479" s="683"/>
      <c r="K479" s="683"/>
      <c r="M479" s="211"/>
    </row>
    <row r="480" spans="1:13" customFormat="1" ht="17.45" customHeight="1">
      <c r="A480" s="88"/>
      <c r="B480" s="683"/>
      <c r="C480" s="683"/>
      <c r="D480" s="683"/>
      <c r="E480" s="683"/>
      <c r="F480" s="683"/>
      <c r="G480" s="683"/>
      <c r="H480" s="683"/>
      <c r="I480" s="683"/>
      <c r="J480" s="683"/>
      <c r="K480" s="683"/>
      <c r="M480" s="211"/>
    </row>
    <row r="481" spans="1:13" customFormat="1" ht="17.45" customHeight="1">
      <c r="A481" s="88"/>
      <c r="B481" s="683"/>
      <c r="C481" s="683"/>
      <c r="D481" s="683"/>
      <c r="E481" s="683"/>
      <c r="F481" s="683"/>
      <c r="G481" s="683"/>
      <c r="H481" s="683"/>
      <c r="I481" s="683"/>
      <c r="J481" s="683"/>
      <c r="K481" s="683"/>
      <c r="M481" s="211"/>
    </row>
    <row r="482" spans="1:13" customFormat="1" ht="17.45" customHeight="1">
      <c r="A482" s="88"/>
      <c r="M482" s="211"/>
    </row>
    <row r="483" spans="1:13" customFormat="1" ht="17.45" customHeight="1">
      <c r="A483" s="88"/>
      <c r="M483" s="211"/>
    </row>
    <row r="484" spans="1:13" customFormat="1" ht="17.45" customHeight="1">
      <c r="A484" s="88"/>
      <c r="M484" s="211"/>
    </row>
    <row r="485" spans="1:13" customFormat="1" ht="17.45" customHeight="1">
      <c r="A485" s="88"/>
      <c r="M485" s="211"/>
    </row>
    <row r="486" spans="1:13" customFormat="1" ht="17.45" customHeight="1">
      <c r="A486" s="88"/>
      <c r="M486" s="211"/>
    </row>
    <row r="487" spans="1:13" customFormat="1" ht="17.45" customHeight="1">
      <c r="A487" s="88"/>
      <c r="M487" s="211"/>
    </row>
    <row r="488" spans="1:13" customFormat="1" ht="17.45" customHeight="1">
      <c r="A488" s="88"/>
      <c r="M488" s="211"/>
    </row>
    <row r="489" spans="1:13" customFormat="1" ht="17.45" customHeight="1">
      <c r="A489" s="88"/>
      <c r="M489" s="211"/>
    </row>
    <row r="490" spans="1:13" customFormat="1" ht="17.45" customHeight="1">
      <c r="A490" s="88"/>
      <c r="M490" s="211"/>
    </row>
    <row r="491" spans="1:13" customFormat="1" ht="17.45" customHeight="1">
      <c r="A491" s="88"/>
      <c r="M491" s="211"/>
    </row>
    <row r="492" spans="1:13" customFormat="1" ht="17.45" customHeight="1">
      <c r="A492" s="88"/>
      <c r="M492" s="211"/>
    </row>
    <row r="493" spans="1:13" customFormat="1" ht="17.45" customHeight="1">
      <c r="A493" s="88"/>
      <c r="M493" s="211"/>
    </row>
    <row r="494" spans="1:13" customFormat="1" ht="17.45" customHeight="1">
      <c r="A494" s="88"/>
      <c r="M494" s="211"/>
    </row>
    <row r="495" spans="1:13" customFormat="1" ht="17.45" customHeight="1">
      <c r="A495" s="88"/>
      <c r="M495" s="211"/>
    </row>
    <row r="496" spans="1:13" customFormat="1" ht="17.45" customHeight="1">
      <c r="A496" s="88"/>
      <c r="M496" s="211"/>
    </row>
    <row r="497" spans="1:13" customFormat="1" ht="17.45" customHeight="1">
      <c r="A497" s="88"/>
      <c r="M497" s="211"/>
    </row>
    <row r="498" spans="1:13" customFormat="1" ht="17.45" customHeight="1">
      <c r="A498" s="88"/>
      <c r="M498" s="211"/>
    </row>
    <row r="499" spans="1:13" customFormat="1" ht="17.45" customHeight="1">
      <c r="A499" s="88"/>
      <c r="B499" s="82" t="s">
        <v>664</v>
      </c>
      <c r="M499" s="211"/>
    </row>
    <row r="500" spans="1:13" customFormat="1" ht="17.45" customHeight="1">
      <c r="A500" s="88"/>
      <c r="B500" s="699" t="s">
        <v>684</v>
      </c>
      <c r="C500" s="700"/>
      <c r="D500" s="700"/>
      <c r="E500" s="700"/>
      <c r="F500" s="700"/>
      <c r="G500" s="700"/>
      <c r="H500" s="700"/>
      <c r="I500" s="700"/>
      <c r="J500" s="700"/>
      <c r="K500" s="701"/>
      <c r="M500" s="211"/>
    </row>
    <row r="501" spans="1:13" customFormat="1" ht="17.45" customHeight="1">
      <c r="A501" s="88"/>
      <c r="B501" s="705"/>
      <c r="C501" s="706"/>
      <c r="D501" s="706"/>
      <c r="E501" s="706"/>
      <c r="F501" s="706"/>
      <c r="G501" s="706"/>
      <c r="H501" s="706"/>
      <c r="I501" s="706"/>
      <c r="J501" s="706"/>
      <c r="K501" s="707"/>
      <c r="M501" s="211"/>
    </row>
    <row r="502" spans="1:13" customFormat="1" ht="17.45" customHeight="1">
      <c r="A502" s="88"/>
      <c r="M502" s="211"/>
    </row>
    <row r="503" spans="1:13" customFormat="1" ht="17.45" customHeight="1">
      <c r="A503" s="88"/>
      <c r="M503" s="211"/>
    </row>
    <row r="504" spans="1:13" customFormat="1" ht="17.45" customHeight="1" thickBot="1">
      <c r="A504" s="88"/>
      <c r="B504" s="180" t="s">
        <v>685</v>
      </c>
      <c r="C504" s="182"/>
      <c r="D504" s="181"/>
      <c r="E504" s="52"/>
      <c r="F504" s="52"/>
      <c r="G504" s="52"/>
      <c r="H504" s="52"/>
      <c r="I504" s="52"/>
      <c r="J504" s="52"/>
      <c r="K504" s="52"/>
      <c r="M504" s="211"/>
    </row>
    <row r="505" spans="1:13" customFormat="1" ht="17.45" customHeight="1">
      <c r="A505" s="88"/>
      <c r="B505" s="683" t="s">
        <v>686</v>
      </c>
      <c r="C505" s="683"/>
      <c r="D505" s="683"/>
      <c r="E505" s="683"/>
      <c r="F505" s="683"/>
      <c r="G505" s="683"/>
      <c r="H505" s="683"/>
      <c r="I505" s="683"/>
      <c r="J505" s="683"/>
      <c r="K505" s="683"/>
      <c r="M505" s="211"/>
    </row>
    <row r="506" spans="1:13" customFormat="1" ht="17.45" customHeight="1">
      <c r="A506" s="88"/>
      <c r="B506" s="683"/>
      <c r="C506" s="683"/>
      <c r="D506" s="683"/>
      <c r="E506" s="683"/>
      <c r="F506" s="683"/>
      <c r="G506" s="683"/>
      <c r="H506" s="683"/>
      <c r="I506" s="683"/>
      <c r="J506" s="683"/>
      <c r="K506" s="683"/>
      <c r="M506" s="211"/>
    </row>
    <row r="507" spans="1:13" customFormat="1" ht="17.45" customHeight="1">
      <c r="A507" s="88"/>
      <c r="B507" s="683"/>
      <c r="C507" s="683"/>
      <c r="D507" s="683"/>
      <c r="E507" s="683"/>
      <c r="F507" s="683"/>
      <c r="G507" s="683"/>
      <c r="H507" s="683"/>
      <c r="I507" s="683"/>
      <c r="J507" s="683"/>
      <c r="K507" s="683"/>
      <c r="M507" s="211"/>
    </row>
    <row r="508" spans="1:13" customFormat="1" ht="17.45" customHeight="1">
      <c r="A508" s="88"/>
      <c r="M508" s="211"/>
    </row>
    <row r="509" spans="1:13" customFormat="1" ht="17.45" customHeight="1">
      <c r="A509" s="88"/>
      <c r="M509" s="211"/>
    </row>
    <row r="510" spans="1:13" customFormat="1" ht="17.45" customHeight="1">
      <c r="A510" s="88"/>
      <c r="M510" s="211"/>
    </row>
    <row r="511" spans="1:13" customFormat="1" ht="17.45" customHeight="1">
      <c r="A511" s="88"/>
      <c r="M511" s="211"/>
    </row>
    <row r="512" spans="1:13" customFormat="1" ht="17.45" customHeight="1">
      <c r="A512" s="88"/>
      <c r="M512" s="211"/>
    </row>
    <row r="513" spans="1:13" customFormat="1" ht="17.45" customHeight="1">
      <c r="A513" s="88"/>
      <c r="M513" s="211"/>
    </row>
    <row r="514" spans="1:13" customFormat="1" ht="17.45" customHeight="1">
      <c r="A514" s="88"/>
      <c r="B514" s="683" t="s">
        <v>687</v>
      </c>
      <c r="C514" s="683"/>
      <c r="D514" s="683"/>
      <c r="E514" s="683"/>
      <c r="F514" s="683"/>
      <c r="G514" s="683"/>
      <c r="H514" s="683"/>
      <c r="I514" s="683"/>
      <c r="J514" s="683"/>
      <c r="K514" s="683"/>
      <c r="M514" s="211"/>
    </row>
    <row r="515" spans="1:13" customFormat="1" ht="17.45" customHeight="1">
      <c r="A515" s="88"/>
      <c r="B515" s="683"/>
      <c r="C515" s="683"/>
      <c r="D515" s="683"/>
      <c r="E515" s="683"/>
      <c r="F515" s="683"/>
      <c r="G515" s="683"/>
      <c r="H515" s="683"/>
      <c r="I515" s="683"/>
      <c r="J515" s="683"/>
      <c r="K515" s="683"/>
      <c r="M515" s="211"/>
    </row>
    <row r="516" spans="1:13" customFormat="1" ht="17.45" customHeight="1">
      <c r="A516" s="88"/>
      <c r="M516" s="211"/>
    </row>
    <row r="517" spans="1:13" customFormat="1" ht="17.45" customHeight="1">
      <c r="A517" s="88"/>
      <c r="M517" s="211"/>
    </row>
    <row r="518" spans="1:13" customFormat="1" ht="17.45" customHeight="1">
      <c r="A518" s="88"/>
      <c r="M518" s="211"/>
    </row>
    <row r="519" spans="1:13" customFormat="1" ht="17.45" customHeight="1">
      <c r="A519" s="88"/>
      <c r="M519" s="211"/>
    </row>
    <row r="520" spans="1:13" customFormat="1" ht="17.45" customHeight="1">
      <c r="A520" s="88"/>
      <c r="M520" s="211"/>
    </row>
    <row r="521" spans="1:13" customFormat="1" ht="17.45" customHeight="1">
      <c r="A521" s="88"/>
      <c r="M521" s="211"/>
    </row>
    <row r="522" spans="1:13" customFormat="1" ht="17.45" customHeight="1">
      <c r="A522" s="88"/>
      <c r="M522" s="211"/>
    </row>
    <row r="523" spans="1:13" customFormat="1" ht="17.45" customHeight="1">
      <c r="A523" s="88"/>
      <c r="B523" s="653" t="s">
        <v>688</v>
      </c>
      <c r="C523" s="653"/>
      <c r="D523" s="653"/>
      <c r="E523" s="653"/>
      <c r="F523" s="653"/>
      <c r="G523" s="653"/>
      <c r="H523" s="653"/>
      <c r="I523" s="653"/>
      <c r="J523" s="653"/>
      <c r="K523" s="653"/>
      <c r="M523" s="211"/>
    </row>
    <row r="524" spans="1:13" customFormat="1" ht="17.45" customHeight="1">
      <c r="A524" s="88"/>
      <c r="B524" s="653"/>
      <c r="C524" s="653"/>
      <c r="D524" s="653"/>
      <c r="E524" s="653"/>
      <c r="F524" s="653"/>
      <c r="G524" s="653"/>
      <c r="H524" s="653"/>
      <c r="I524" s="653"/>
      <c r="J524" s="653"/>
      <c r="K524" s="653"/>
      <c r="M524" s="211"/>
    </row>
    <row r="525" spans="1:13" customFormat="1" ht="17.45" customHeight="1">
      <c r="A525" s="88"/>
      <c r="B525" s="653"/>
      <c r="C525" s="653"/>
      <c r="D525" s="653"/>
      <c r="E525" s="653"/>
      <c r="F525" s="653"/>
      <c r="G525" s="653"/>
      <c r="H525" s="653"/>
      <c r="I525" s="653"/>
      <c r="J525" s="653"/>
      <c r="K525" s="653"/>
      <c r="M525" s="211"/>
    </row>
    <row r="526" spans="1:13" customFormat="1" ht="17.45" customHeight="1">
      <c r="A526" s="88"/>
      <c r="M526" s="211"/>
    </row>
    <row r="527" spans="1:13" customFormat="1" ht="17.45" customHeight="1">
      <c r="A527" s="88"/>
      <c r="M527" s="211"/>
    </row>
    <row r="528" spans="1:13" customFormat="1" ht="17.45" customHeight="1">
      <c r="A528" s="88"/>
      <c r="M528" s="211"/>
    </row>
    <row r="529" spans="1:13" customFormat="1" ht="17.45" customHeight="1">
      <c r="A529" s="88"/>
      <c r="M529" s="211"/>
    </row>
    <row r="530" spans="1:13" customFormat="1" ht="17.45" customHeight="1">
      <c r="A530" s="88"/>
      <c r="M530" s="211"/>
    </row>
    <row r="531" spans="1:13" customFormat="1" ht="17.45" customHeight="1">
      <c r="A531" s="88"/>
      <c r="M531" s="211"/>
    </row>
    <row r="532" spans="1:13" customFormat="1" ht="17.45" customHeight="1">
      <c r="A532" s="88"/>
      <c r="M532" s="211"/>
    </row>
    <row r="533" spans="1:13" customFormat="1" ht="17.45" customHeight="1">
      <c r="A533" s="88"/>
      <c r="M533" s="211"/>
    </row>
    <row r="534" spans="1:13" customFormat="1" ht="17.45" customHeight="1">
      <c r="A534" s="88"/>
      <c r="M534" s="211"/>
    </row>
    <row r="535" spans="1:13" customFormat="1" ht="17.45" customHeight="1">
      <c r="A535" s="88"/>
      <c r="M535" s="211"/>
    </row>
    <row r="536" spans="1:13" customFormat="1" ht="17.45" customHeight="1">
      <c r="A536" s="88"/>
      <c r="M536" s="211"/>
    </row>
    <row r="537" spans="1:13" customFormat="1" ht="17.45" customHeight="1" thickBot="1">
      <c r="A537" s="88"/>
      <c r="B537" s="180" t="s">
        <v>689</v>
      </c>
      <c r="C537" s="182"/>
      <c r="D537" s="181"/>
      <c r="E537" s="52"/>
      <c r="F537" s="52"/>
      <c r="G537" s="52"/>
      <c r="H537" s="52"/>
      <c r="I537" s="52"/>
      <c r="J537" s="52"/>
      <c r="K537" s="52"/>
      <c r="M537" s="211"/>
    </row>
    <row r="538" spans="1:13" customFormat="1" ht="17.45" customHeight="1">
      <c r="A538" s="88"/>
      <c r="B538" t="s">
        <v>690</v>
      </c>
      <c r="M538" s="211"/>
    </row>
    <row r="539" spans="1:13" customFormat="1" ht="17.45" customHeight="1">
      <c r="A539" s="88"/>
      <c r="M539" s="211"/>
    </row>
    <row r="540" spans="1:13" customFormat="1" ht="17.45" customHeight="1">
      <c r="A540" s="88"/>
      <c r="M540" s="211"/>
    </row>
    <row r="541" spans="1:13" customFormat="1" ht="17.45" customHeight="1">
      <c r="A541" s="88"/>
      <c r="M541" s="211"/>
    </row>
    <row r="542" spans="1:13" customFormat="1" ht="17.45" customHeight="1">
      <c r="A542" s="88"/>
      <c r="B542" s="59" t="s">
        <v>691</v>
      </c>
      <c r="C542" s="58"/>
      <c r="D542" s="58"/>
      <c r="E542" s="58"/>
      <c r="F542" s="58"/>
      <c r="G542" s="58"/>
      <c r="H542" s="58"/>
      <c r="I542" s="58"/>
      <c r="J542" s="58"/>
      <c r="K542" s="58"/>
      <c r="M542" s="211"/>
    </row>
    <row r="543" spans="1:13" customFormat="1" ht="17.45" customHeight="1">
      <c r="A543" s="88"/>
      <c r="B543" s="61"/>
      <c r="C543" s="60"/>
      <c r="D543" s="60"/>
      <c r="E543" s="60"/>
      <c r="F543" s="80"/>
      <c r="G543" s="80"/>
      <c r="H543" s="80"/>
      <c r="I543" s="80"/>
      <c r="J543" s="80"/>
      <c r="K543" s="81"/>
      <c r="M543" s="211"/>
    </row>
    <row r="544" spans="1:13" customFormat="1" ht="17.45" customHeight="1">
      <c r="A544" s="88"/>
      <c r="B544" s="689" t="s">
        <v>692</v>
      </c>
      <c r="C544" s="690"/>
      <c r="D544" s="690"/>
      <c r="E544" s="690"/>
      <c r="F544" s="690"/>
      <c r="G544" s="690"/>
      <c r="H544" s="690"/>
      <c r="I544" s="690"/>
      <c r="J544" s="690"/>
      <c r="K544" s="70"/>
      <c r="M544" s="211"/>
    </row>
    <row r="545" spans="1:13" customFormat="1" ht="17.45" customHeight="1">
      <c r="A545" s="88"/>
      <c r="B545" s="76"/>
      <c r="C545" s="69"/>
      <c r="D545" s="69"/>
      <c r="E545" s="69"/>
      <c r="F545" s="69"/>
      <c r="G545" s="75"/>
      <c r="H545" s="75"/>
      <c r="I545" s="75"/>
      <c r="J545" s="75"/>
      <c r="K545" s="70"/>
      <c r="M545" s="211"/>
    </row>
    <row r="546" spans="1:13" customFormat="1" ht="17.45" customHeight="1">
      <c r="A546" s="88"/>
      <c r="B546" s="302" t="s">
        <v>675</v>
      </c>
      <c r="C546" s="69"/>
      <c r="D546" s="69"/>
      <c r="E546" s="239"/>
      <c r="F546" s="239"/>
      <c r="G546" s="75"/>
      <c r="H546" s="75"/>
      <c r="I546" s="75"/>
      <c r="J546" s="75"/>
      <c r="K546" s="70"/>
      <c r="M546" s="211"/>
    </row>
    <row r="547" spans="1:13" customFormat="1" ht="17.45" customHeight="1">
      <c r="A547" s="88"/>
      <c r="B547" s="71"/>
      <c r="C547" s="72"/>
      <c r="D547" s="72"/>
      <c r="E547" s="73"/>
      <c r="F547" s="72"/>
      <c r="G547" s="72"/>
      <c r="H547" s="72"/>
      <c r="I547" s="72"/>
      <c r="J547" s="72"/>
      <c r="K547" s="74"/>
      <c r="M547" s="211"/>
    </row>
    <row r="548" spans="1:13" customFormat="1" ht="17.45" customHeight="1">
      <c r="A548" s="88"/>
      <c r="M548" s="211"/>
    </row>
    <row r="549" spans="1:13" customFormat="1" ht="17.45" customHeight="1">
      <c r="A549" s="88"/>
      <c r="M549" s="211"/>
    </row>
    <row r="550" spans="1:13" customFormat="1" ht="19.149999999999999" customHeight="1">
      <c r="A550" s="88"/>
      <c r="B550" s="170" t="str">
        <f>"Thema "&amp;B15</f>
        <v>Thema 4.8</v>
      </c>
      <c r="C550" s="10"/>
      <c r="D550" s="10"/>
      <c r="E550" s="10"/>
      <c r="F550" s="10"/>
      <c r="G550" s="10"/>
      <c r="H550" s="10"/>
      <c r="I550" s="10"/>
      <c r="M550" s="211"/>
    </row>
    <row r="551" spans="1:13" customFormat="1" ht="17.45" customHeight="1">
      <c r="A551" s="88"/>
      <c r="M551" s="211"/>
    </row>
    <row r="552" spans="1:13" customFormat="1" ht="17.45" customHeight="1">
      <c r="A552" s="88"/>
      <c r="M552" s="211"/>
    </row>
    <row r="553" spans="1:13" customFormat="1" ht="25.5" customHeight="1">
      <c r="A553" s="89" t="str">
        <f>B16</f>
        <v>4.9</v>
      </c>
      <c r="B553" s="675" t="s">
        <v>693</v>
      </c>
      <c r="C553" s="675"/>
      <c r="D553" s="675"/>
      <c r="E553" s="675"/>
      <c r="F553" s="675"/>
      <c r="G553" s="675"/>
      <c r="H553" s="675"/>
      <c r="I553" s="675"/>
      <c r="J553" s="675"/>
      <c r="K553" s="35">
        <f>H16</f>
        <v>0</v>
      </c>
      <c r="L553" s="7" t="s">
        <v>62</v>
      </c>
      <c r="M553" s="211"/>
    </row>
    <row r="554" spans="1:13" customFormat="1" ht="17.45" customHeight="1">
      <c r="A554" s="88"/>
      <c r="M554" s="211"/>
    </row>
    <row r="555" spans="1:13" customFormat="1" ht="17.45" customHeight="1">
      <c r="A555" s="88"/>
      <c r="B555" s="683" t="s">
        <v>694</v>
      </c>
      <c r="C555" s="683"/>
      <c r="D555" s="683"/>
      <c r="E555" s="683"/>
      <c r="F555" s="683"/>
      <c r="G555" s="683"/>
      <c r="H555" s="683"/>
      <c r="I555" s="683"/>
      <c r="J555" s="683"/>
      <c r="K555" s="683"/>
      <c r="M555" s="211"/>
    </row>
    <row r="556" spans="1:13" customFormat="1" ht="17.45" customHeight="1">
      <c r="A556" s="88"/>
      <c r="B556" s="683"/>
      <c r="C556" s="683"/>
      <c r="D556" s="683"/>
      <c r="E556" s="683"/>
      <c r="F556" s="683"/>
      <c r="G556" s="683"/>
      <c r="H556" s="683"/>
      <c r="I556" s="683"/>
      <c r="J556" s="683"/>
      <c r="K556" s="683"/>
      <c r="M556" s="211"/>
    </row>
    <row r="557" spans="1:13" customFormat="1" ht="17.45" customHeight="1">
      <c r="A557" s="88"/>
      <c r="B557" s="683" t="s">
        <v>695</v>
      </c>
      <c r="C557" s="683"/>
      <c r="D557" s="683"/>
      <c r="E557" s="683"/>
      <c r="F557" s="683"/>
      <c r="G557" s="683"/>
      <c r="H557" s="683"/>
      <c r="I557" s="683"/>
      <c r="J557" s="683"/>
      <c r="K557" s="683"/>
      <c r="M557" s="211"/>
    </row>
    <row r="558" spans="1:13" customFormat="1" ht="17.45" customHeight="1">
      <c r="A558" s="88"/>
      <c r="B558" s="683"/>
      <c r="C558" s="683"/>
      <c r="D558" s="683"/>
      <c r="E558" s="683"/>
      <c r="F558" s="683"/>
      <c r="G558" s="683"/>
      <c r="H558" s="683"/>
      <c r="I558" s="683"/>
      <c r="J558" s="683"/>
      <c r="K558" s="683"/>
      <c r="M558" s="211"/>
    </row>
    <row r="559" spans="1:13" customFormat="1" ht="17.45" customHeight="1">
      <c r="A559" s="88"/>
      <c r="M559" s="211"/>
    </row>
    <row r="560" spans="1:13" customFormat="1" ht="17.45" customHeight="1">
      <c r="A560" s="88"/>
      <c r="M560" s="211"/>
    </row>
    <row r="561" spans="1:13" customFormat="1" ht="17.45" customHeight="1">
      <c r="A561" s="88"/>
      <c r="M561" s="211"/>
    </row>
    <row r="562" spans="1:13" customFormat="1" ht="17.45" customHeight="1">
      <c r="A562" s="88"/>
      <c r="M562" s="211"/>
    </row>
    <row r="563" spans="1:13" customFormat="1" ht="17.45" customHeight="1">
      <c r="A563" s="88"/>
      <c r="M563" s="211"/>
    </row>
    <row r="564" spans="1:13" customFormat="1" ht="17.45" customHeight="1">
      <c r="A564" s="88"/>
      <c r="B564" s="683" t="s">
        <v>696</v>
      </c>
      <c r="C564" s="683"/>
      <c r="D564" s="683"/>
      <c r="E564" s="683"/>
      <c r="F564" s="683"/>
      <c r="G564" s="683"/>
      <c r="H564" s="683"/>
      <c r="I564" s="683"/>
      <c r="J564" s="683"/>
      <c r="K564" s="683"/>
      <c r="M564" s="211"/>
    </row>
    <row r="565" spans="1:13" customFormat="1" ht="17.45" customHeight="1">
      <c r="A565" s="222"/>
      <c r="B565" s="683"/>
      <c r="C565" s="683"/>
      <c r="D565" s="683"/>
      <c r="E565" s="683"/>
      <c r="F565" s="683"/>
      <c r="G565" s="683"/>
      <c r="H565" s="683"/>
      <c r="I565" s="683"/>
      <c r="J565" s="683"/>
      <c r="K565" s="683"/>
      <c r="M565" s="211"/>
    </row>
    <row r="566" spans="1:13" customFormat="1" ht="17.45" customHeight="1">
      <c r="A566" s="222"/>
      <c r="M566" s="211"/>
    </row>
    <row r="567" spans="1:13" customFormat="1" ht="17.45" customHeight="1">
      <c r="A567" s="222"/>
      <c r="M567" s="211"/>
    </row>
    <row r="568" spans="1:13" customFormat="1" ht="17.45" customHeight="1">
      <c r="A568" s="88"/>
      <c r="M568" s="211"/>
    </row>
    <row r="569" spans="1:13" customFormat="1" ht="17.45" customHeight="1">
      <c r="A569" s="88"/>
      <c r="M569" s="211"/>
    </row>
    <row r="570" spans="1:13" customFormat="1" ht="17.45" customHeight="1">
      <c r="A570" s="88"/>
      <c r="M570" s="211"/>
    </row>
    <row r="571" spans="1:13" customFormat="1" ht="17.45" customHeight="1">
      <c r="A571" s="88"/>
      <c r="M571" s="211"/>
    </row>
    <row r="572" spans="1:13" customFormat="1" ht="17.45" customHeight="1">
      <c r="A572" s="88"/>
      <c r="M572" s="211"/>
    </row>
    <row r="573" spans="1:13" customFormat="1" ht="17.45" customHeight="1">
      <c r="A573" s="88"/>
      <c r="M573" s="211"/>
    </row>
    <row r="574" spans="1:13" customFormat="1" ht="17.45" customHeight="1">
      <c r="A574" s="88"/>
      <c r="M574" s="211"/>
    </row>
    <row r="575" spans="1:13" customFormat="1" ht="17.45" customHeight="1">
      <c r="A575" s="88"/>
      <c r="M575" s="211"/>
    </row>
    <row r="576" spans="1:13" customFormat="1" ht="17.45" customHeight="1" thickBot="1">
      <c r="A576" s="88"/>
      <c r="B576" s="180" t="s">
        <v>697</v>
      </c>
      <c r="C576" s="182"/>
      <c r="D576" s="181"/>
      <c r="E576" s="52"/>
      <c r="F576" s="52"/>
      <c r="G576" s="52"/>
      <c r="H576" s="52"/>
      <c r="I576" s="52"/>
      <c r="J576" s="52"/>
      <c r="K576" s="52"/>
      <c r="M576" s="211"/>
    </row>
    <row r="577" spans="1:13" customFormat="1" ht="17.45" customHeight="1">
      <c r="A577" s="88"/>
      <c r="B577" t="s">
        <v>698</v>
      </c>
      <c r="M577" s="211"/>
    </row>
    <row r="578" spans="1:13" customFormat="1" ht="17.45" customHeight="1">
      <c r="A578" s="88"/>
      <c r="M578" s="211"/>
    </row>
    <row r="579" spans="1:13" customFormat="1" ht="17.45" customHeight="1">
      <c r="A579" s="88"/>
      <c r="M579" s="211"/>
    </row>
    <row r="580" spans="1:13" customFormat="1" ht="17.45" customHeight="1">
      <c r="A580" s="88"/>
      <c r="M580" s="211"/>
    </row>
    <row r="581" spans="1:13" customFormat="1" ht="17.45" customHeight="1">
      <c r="A581" s="88"/>
      <c r="M581" s="211"/>
    </row>
    <row r="582" spans="1:13" customFormat="1" ht="17.45" customHeight="1">
      <c r="A582" s="88"/>
      <c r="M582" s="211"/>
    </row>
    <row r="583" spans="1:13" customFormat="1" ht="17.45" customHeight="1">
      <c r="A583" s="88"/>
      <c r="M583" s="211"/>
    </row>
    <row r="584" spans="1:13" customFormat="1" ht="17.45" customHeight="1">
      <c r="A584" s="88"/>
      <c r="M584" s="211"/>
    </row>
    <row r="585" spans="1:13" customFormat="1" ht="17.45" customHeight="1">
      <c r="A585" s="88"/>
      <c r="M585" s="211"/>
    </row>
    <row r="586" spans="1:13" customFormat="1" ht="17.45" customHeight="1">
      <c r="A586" s="88"/>
      <c r="M586" s="211"/>
    </row>
    <row r="587" spans="1:13" customFormat="1" ht="17.45" customHeight="1">
      <c r="A587" s="88"/>
      <c r="M587" s="211"/>
    </row>
    <row r="588" spans="1:13" customFormat="1" ht="17.45" customHeight="1">
      <c r="A588" s="88"/>
      <c r="M588" s="211"/>
    </row>
    <row r="589" spans="1:13" customFormat="1" ht="17.45" customHeight="1">
      <c r="A589" s="88"/>
      <c r="M589" s="211"/>
    </row>
    <row r="590" spans="1:13" customFormat="1" ht="17.45" customHeight="1">
      <c r="A590" s="88"/>
      <c r="M590" s="211"/>
    </row>
    <row r="591" spans="1:13" customFormat="1" ht="17.45" customHeight="1">
      <c r="A591" s="88"/>
      <c r="M591" s="211"/>
    </row>
    <row r="592" spans="1:13" customFormat="1" ht="17.45" customHeight="1">
      <c r="A592" s="88"/>
      <c r="M592" s="211"/>
    </row>
    <row r="593" spans="1:13" customFormat="1" ht="17.45" customHeight="1">
      <c r="A593" s="88"/>
      <c r="M593" s="211"/>
    </row>
    <row r="594" spans="1:13" customFormat="1" ht="17.45" customHeight="1">
      <c r="A594" s="88"/>
      <c r="M594" s="211"/>
    </row>
    <row r="595" spans="1:13" customFormat="1" ht="17.45" customHeight="1" thickBot="1">
      <c r="A595" s="88"/>
      <c r="B595" s="180" t="s">
        <v>699</v>
      </c>
      <c r="C595" s="182"/>
      <c r="D595" s="181"/>
      <c r="E595" s="52"/>
      <c r="F595" s="52"/>
      <c r="G595" s="52"/>
      <c r="H595" s="52"/>
      <c r="I595" s="52"/>
      <c r="J595" s="52"/>
      <c r="K595" s="52"/>
      <c r="M595" s="211"/>
    </row>
    <row r="596" spans="1:13" customFormat="1" ht="17.45" customHeight="1">
      <c r="A596" s="88"/>
      <c r="B596" t="s">
        <v>700</v>
      </c>
      <c r="M596" s="211"/>
    </row>
    <row r="597" spans="1:13" customFormat="1" ht="17.45" customHeight="1">
      <c r="A597" s="88"/>
      <c r="M597" s="211"/>
    </row>
    <row r="598" spans="1:13" customFormat="1" ht="17.45" customHeight="1">
      <c r="A598" s="88"/>
      <c r="M598" s="211"/>
    </row>
    <row r="599" spans="1:13" customFormat="1" ht="17.45" customHeight="1">
      <c r="A599" s="88"/>
      <c r="M599" s="211"/>
    </row>
    <row r="600" spans="1:13" customFormat="1" ht="17.45" customHeight="1">
      <c r="A600" s="88"/>
      <c r="M600" s="211"/>
    </row>
    <row r="601" spans="1:13" customFormat="1" ht="17.45" customHeight="1">
      <c r="A601" s="88"/>
      <c r="M601" s="211"/>
    </row>
    <row r="602" spans="1:13" customFormat="1" ht="17.45" customHeight="1">
      <c r="A602" s="88"/>
      <c r="M602" s="211"/>
    </row>
    <row r="603" spans="1:13" customFormat="1" ht="17.45" customHeight="1">
      <c r="A603" s="88"/>
      <c r="M603" s="211"/>
    </row>
    <row r="604" spans="1:13" customFormat="1" ht="17.45" customHeight="1">
      <c r="A604" s="88"/>
      <c r="M604" s="211"/>
    </row>
    <row r="605" spans="1:13" customFormat="1" ht="17.45" customHeight="1">
      <c r="A605" s="88"/>
      <c r="M605" s="211"/>
    </row>
    <row r="606" spans="1:13" customFormat="1" ht="17.45" customHeight="1">
      <c r="A606" s="88"/>
      <c r="M606" s="211"/>
    </row>
    <row r="607" spans="1:13" customFormat="1" ht="17.45" customHeight="1">
      <c r="A607" s="88"/>
      <c r="M607" s="211"/>
    </row>
    <row r="608" spans="1:13" customFormat="1" ht="17.45" customHeight="1">
      <c r="A608" s="88"/>
      <c r="M608" s="211"/>
    </row>
    <row r="609" spans="1:13" customFormat="1" ht="17.45" customHeight="1">
      <c r="A609" s="88"/>
      <c r="M609" s="211"/>
    </row>
    <row r="610" spans="1:13" customFormat="1" ht="17.45" customHeight="1">
      <c r="A610" s="88"/>
      <c r="M610" s="211"/>
    </row>
    <row r="611" spans="1:13" customFormat="1" ht="17.45" customHeight="1">
      <c r="A611" s="88"/>
      <c r="M611" s="211"/>
    </row>
    <row r="612" spans="1:13" customFormat="1" ht="17.45" customHeight="1">
      <c r="A612" s="88"/>
      <c r="M612" s="211"/>
    </row>
    <row r="613" spans="1:13" customFormat="1" ht="17.45" customHeight="1">
      <c r="A613" s="88"/>
      <c r="M613" s="211"/>
    </row>
    <row r="614" spans="1:13" customFormat="1" ht="17.45" customHeight="1" thickBot="1">
      <c r="A614" s="88"/>
      <c r="B614" s="180" t="s">
        <v>701</v>
      </c>
      <c r="C614" s="182"/>
      <c r="D614" s="181"/>
      <c r="E614" s="52"/>
      <c r="F614" s="52"/>
      <c r="G614" s="52"/>
      <c r="H614" s="52"/>
      <c r="I614" s="52"/>
      <c r="J614" s="52"/>
      <c r="K614" s="52"/>
      <c r="M614" s="211"/>
    </row>
    <row r="615" spans="1:13" customFormat="1" ht="17.45" customHeight="1">
      <c r="A615" s="88"/>
      <c r="B615" t="s">
        <v>702</v>
      </c>
      <c r="M615" s="211"/>
    </row>
    <row r="616" spans="1:13" customFormat="1" ht="17.45" customHeight="1">
      <c r="A616" s="88"/>
      <c r="M616" s="211"/>
    </row>
    <row r="617" spans="1:13" customFormat="1" ht="17.45" customHeight="1">
      <c r="A617" s="88"/>
      <c r="M617" s="211"/>
    </row>
    <row r="618" spans="1:13" customFormat="1" ht="17.45" customHeight="1">
      <c r="A618" s="88"/>
      <c r="M618" s="211"/>
    </row>
    <row r="619" spans="1:13" customFormat="1" ht="17.45" customHeight="1">
      <c r="A619" s="88"/>
      <c r="M619" s="211"/>
    </row>
    <row r="620" spans="1:13" customFormat="1" ht="17.45" customHeight="1">
      <c r="A620" s="88"/>
      <c r="M620" s="211"/>
    </row>
    <row r="621" spans="1:13" customFormat="1" ht="17.45" customHeight="1">
      <c r="A621" s="88"/>
      <c r="M621" s="211"/>
    </row>
    <row r="622" spans="1:13" customFormat="1" ht="17.45" customHeight="1">
      <c r="A622" s="88"/>
      <c r="M622" s="211"/>
    </row>
    <row r="623" spans="1:13" customFormat="1" ht="17.45" customHeight="1">
      <c r="A623" s="88"/>
      <c r="M623" s="211"/>
    </row>
    <row r="624" spans="1:13" customFormat="1" ht="17.45" customHeight="1">
      <c r="A624" s="88"/>
      <c r="M624" s="211"/>
    </row>
    <row r="625" spans="1:13" customFormat="1" ht="17.45" customHeight="1">
      <c r="A625" s="88"/>
      <c r="M625" s="211"/>
    </row>
    <row r="626" spans="1:13" customFormat="1" ht="17.45" customHeight="1">
      <c r="A626" s="88"/>
      <c r="M626" s="211"/>
    </row>
    <row r="627" spans="1:13" customFormat="1" ht="17.45" customHeight="1">
      <c r="A627" s="88"/>
      <c r="M627" s="211"/>
    </row>
    <row r="628" spans="1:13" customFormat="1" ht="17.45" customHeight="1">
      <c r="A628" s="88"/>
      <c r="M628" s="211"/>
    </row>
    <row r="629" spans="1:13" customFormat="1" ht="17.45" customHeight="1">
      <c r="A629" s="88"/>
      <c r="M629" s="211"/>
    </row>
    <row r="630" spans="1:13" customFormat="1" ht="17.45" customHeight="1">
      <c r="A630" s="88"/>
      <c r="M630" s="211"/>
    </row>
    <row r="631" spans="1:13" customFormat="1" ht="17.45" customHeight="1">
      <c r="A631" s="88"/>
      <c r="M631" s="211"/>
    </row>
    <row r="632" spans="1:13" customFormat="1" ht="17.45" customHeight="1">
      <c r="A632" s="88"/>
      <c r="M632" s="211"/>
    </row>
    <row r="633" spans="1:13" customFormat="1" ht="17.45" customHeight="1" thickBot="1">
      <c r="A633" s="88"/>
      <c r="B633" s="180" t="s">
        <v>703</v>
      </c>
      <c r="C633" s="182"/>
      <c r="D633" s="181"/>
      <c r="E633" s="52"/>
      <c r="F633" s="52"/>
      <c r="G633" s="52"/>
      <c r="H633" s="52"/>
      <c r="I633" s="52"/>
      <c r="J633" s="52"/>
      <c r="K633" s="52"/>
      <c r="M633" s="211"/>
    </row>
    <row r="634" spans="1:13" customFormat="1" ht="17.45" customHeight="1">
      <c r="A634" s="88"/>
      <c r="B634" t="s">
        <v>704</v>
      </c>
      <c r="M634" s="211"/>
    </row>
    <row r="635" spans="1:13" customFormat="1" ht="17.45" customHeight="1">
      <c r="A635" s="88"/>
      <c r="M635" s="211"/>
    </row>
    <row r="636" spans="1:13" customFormat="1" ht="17.45" customHeight="1">
      <c r="A636" s="88"/>
      <c r="M636" s="211"/>
    </row>
    <row r="637" spans="1:13" customFormat="1" ht="17.45" customHeight="1">
      <c r="A637" s="88"/>
      <c r="M637" s="211"/>
    </row>
    <row r="638" spans="1:13" customFormat="1" ht="17.45" customHeight="1">
      <c r="A638" s="88"/>
      <c r="M638" s="211"/>
    </row>
    <row r="639" spans="1:13" customFormat="1" ht="17.45" customHeight="1">
      <c r="A639" s="88"/>
      <c r="M639" s="211"/>
    </row>
    <row r="640" spans="1:13" customFormat="1" ht="17.45" customHeight="1">
      <c r="A640" s="88"/>
      <c r="M640" s="211"/>
    </row>
    <row r="641" spans="1:13" customFormat="1" ht="17.45" customHeight="1">
      <c r="A641" s="88"/>
      <c r="M641" s="211"/>
    </row>
    <row r="642" spans="1:13" customFormat="1" ht="17.45" customHeight="1">
      <c r="A642" s="88"/>
      <c r="M642" s="211"/>
    </row>
    <row r="643" spans="1:13" customFormat="1" ht="17.45" customHeight="1">
      <c r="A643" s="88"/>
      <c r="M643" s="211"/>
    </row>
    <row r="644" spans="1:13" customFormat="1" ht="17.45" customHeight="1">
      <c r="A644" s="88"/>
      <c r="M644" s="211"/>
    </row>
    <row r="645" spans="1:13" customFormat="1" ht="17.45" customHeight="1">
      <c r="A645" s="88"/>
      <c r="M645" s="211"/>
    </row>
    <row r="646" spans="1:13" customFormat="1" ht="17.45" customHeight="1">
      <c r="A646" s="88"/>
      <c r="M646" s="211"/>
    </row>
    <row r="647" spans="1:13" customFormat="1" ht="17.45" customHeight="1">
      <c r="A647" s="88"/>
      <c r="M647" s="211"/>
    </row>
    <row r="648" spans="1:13" customFormat="1" ht="17.45" customHeight="1">
      <c r="A648" s="88"/>
      <c r="M648" s="211"/>
    </row>
    <row r="649" spans="1:13" customFormat="1" ht="17.45" customHeight="1">
      <c r="A649" s="88"/>
      <c r="M649" s="211"/>
    </row>
    <row r="650" spans="1:13" customFormat="1" ht="17.45" customHeight="1">
      <c r="A650" s="88"/>
      <c r="M650" s="211"/>
    </row>
    <row r="651" spans="1:13" customFormat="1" ht="17.45" customHeight="1">
      <c r="A651" s="88"/>
      <c r="M651" s="211"/>
    </row>
    <row r="652" spans="1:13" customFormat="1" ht="17.45" customHeight="1">
      <c r="A652" s="88"/>
      <c r="M652" s="211"/>
    </row>
    <row r="653" spans="1:13" customFormat="1" ht="17.45" customHeight="1">
      <c r="A653" s="88"/>
      <c r="M653" s="211"/>
    </row>
    <row r="654" spans="1:13" customFormat="1" ht="17.45" customHeight="1" thickBot="1">
      <c r="A654" s="88"/>
      <c r="B654" s="180" t="s">
        <v>705</v>
      </c>
      <c r="C654" s="182"/>
      <c r="D654" s="181"/>
      <c r="E654" s="52"/>
      <c r="F654" s="52"/>
      <c r="G654" s="52"/>
      <c r="H654" s="52"/>
      <c r="I654" s="52"/>
      <c r="J654" s="52"/>
      <c r="K654" s="52"/>
      <c r="M654" s="211"/>
    </row>
    <row r="655" spans="1:13" customFormat="1" ht="17.45" customHeight="1">
      <c r="A655" s="88"/>
      <c r="B655" s="776" t="s">
        <v>706</v>
      </c>
      <c r="C655" s="776"/>
      <c r="D655" s="776"/>
      <c r="E655" s="776"/>
      <c r="F655" s="776"/>
      <c r="G655" s="776"/>
      <c r="H655" s="776"/>
      <c r="I655" s="776"/>
      <c r="J655" s="776"/>
      <c r="K655" s="776"/>
      <c r="M655" s="211"/>
    </row>
    <row r="656" spans="1:13" customFormat="1" ht="17.45" customHeight="1">
      <c r="A656" s="88"/>
      <c r="B656" s="683"/>
      <c r="C656" s="683"/>
      <c r="D656" s="683"/>
      <c r="E656" s="683"/>
      <c r="F656" s="683"/>
      <c r="G656" s="683"/>
      <c r="H656" s="683"/>
      <c r="I656" s="683"/>
      <c r="J656" s="683"/>
      <c r="K656" s="683"/>
      <c r="M656" s="211"/>
    </row>
    <row r="657" spans="1:13" customFormat="1" ht="17.45" customHeight="1">
      <c r="A657" s="88"/>
      <c r="M657" s="211"/>
    </row>
    <row r="658" spans="1:13" customFormat="1" ht="17.45" customHeight="1">
      <c r="A658" s="88"/>
      <c r="M658" s="211"/>
    </row>
    <row r="659" spans="1:13" customFormat="1" ht="17.45" customHeight="1">
      <c r="A659" s="88"/>
      <c r="M659" s="211"/>
    </row>
    <row r="660" spans="1:13" customFormat="1" ht="17.45" customHeight="1">
      <c r="A660" s="88"/>
      <c r="M660" s="211"/>
    </row>
    <row r="661" spans="1:13" customFormat="1" ht="17.45" customHeight="1">
      <c r="A661" s="88"/>
      <c r="M661" s="211"/>
    </row>
    <row r="662" spans="1:13" customFormat="1" ht="17.45" customHeight="1">
      <c r="A662" s="88"/>
      <c r="M662" s="211"/>
    </row>
    <row r="663" spans="1:13" customFormat="1" ht="17.45" customHeight="1">
      <c r="A663" s="88"/>
      <c r="M663" s="211"/>
    </row>
    <row r="664" spans="1:13" customFormat="1" ht="17.45" customHeight="1">
      <c r="A664" s="88"/>
      <c r="M664" s="211"/>
    </row>
    <row r="665" spans="1:13" customFormat="1" ht="17.45" customHeight="1">
      <c r="A665" s="88"/>
      <c r="M665" s="211"/>
    </row>
    <row r="666" spans="1:13" customFormat="1" ht="17.45" customHeight="1">
      <c r="A666" s="88"/>
      <c r="M666" s="211"/>
    </row>
    <row r="667" spans="1:13" customFormat="1" ht="17.45" customHeight="1">
      <c r="A667" s="88"/>
      <c r="M667" s="211"/>
    </row>
    <row r="668" spans="1:13" customFormat="1" ht="17.45" customHeight="1">
      <c r="A668" s="88"/>
      <c r="M668" s="211"/>
    </row>
    <row r="669" spans="1:13" customFormat="1" ht="17.45" customHeight="1">
      <c r="A669" s="88"/>
      <c r="M669" s="211"/>
    </row>
    <row r="670" spans="1:13" customFormat="1" ht="17.45" customHeight="1">
      <c r="A670" s="88"/>
      <c r="M670" s="211"/>
    </row>
    <row r="671" spans="1:13" customFormat="1" ht="17.45" customHeight="1">
      <c r="A671" s="88"/>
      <c r="M671" s="211"/>
    </row>
    <row r="672" spans="1:13" customFormat="1" ht="17.45" customHeight="1">
      <c r="A672" s="88"/>
      <c r="M672" s="211"/>
    </row>
    <row r="673" spans="1:13" customFormat="1" ht="17.45" customHeight="1">
      <c r="A673" s="88"/>
      <c r="M673" s="211"/>
    </row>
    <row r="674" spans="1:13" customFormat="1" ht="17.45" customHeight="1">
      <c r="A674" s="88"/>
      <c r="B674" s="83"/>
      <c r="C674" s="83"/>
      <c r="D674" s="83"/>
      <c r="E674" s="83"/>
      <c r="F674" s="83"/>
      <c r="G674" s="83"/>
      <c r="H674" s="83"/>
      <c r="I674" s="83"/>
      <c r="J674" s="83"/>
      <c r="K674" s="83"/>
      <c r="M674" s="211"/>
    </row>
    <row r="675" spans="1:13" customFormat="1" ht="17.45" customHeight="1">
      <c r="A675" s="88"/>
      <c r="B675" s="59" t="s">
        <v>707</v>
      </c>
      <c r="C675" s="58"/>
      <c r="D675" s="58"/>
      <c r="E675" s="58"/>
      <c r="F675" s="58"/>
      <c r="G675" s="58"/>
      <c r="H675" s="58"/>
      <c r="I675" s="58"/>
      <c r="J675" s="58"/>
      <c r="K675" s="58"/>
      <c r="M675" s="211"/>
    </row>
    <row r="676" spans="1:13" customFormat="1" ht="17.45" customHeight="1">
      <c r="A676" s="88"/>
      <c r="B676" s="777" t="s">
        <v>708</v>
      </c>
      <c r="C676" s="778"/>
      <c r="D676" s="778"/>
      <c r="E676" s="778"/>
      <c r="F676" s="778"/>
      <c r="G676" s="778"/>
      <c r="H676" s="778"/>
      <c r="I676" s="778"/>
      <c r="J676" s="778"/>
      <c r="K676" s="779"/>
      <c r="M676" s="211"/>
    </row>
    <row r="677" spans="1:13" customFormat="1" ht="17.45" customHeight="1">
      <c r="A677" s="88"/>
      <c r="B677" s="764"/>
      <c r="C677" s="765"/>
      <c r="D677" s="765"/>
      <c r="E677" s="765"/>
      <c r="F677" s="765"/>
      <c r="G677" s="765"/>
      <c r="H677" s="765"/>
      <c r="I677" s="765"/>
      <c r="J677" s="765"/>
      <c r="K677" s="766"/>
      <c r="M677" s="211"/>
    </row>
    <row r="678" spans="1:13" customFormat="1" ht="17.45" customHeight="1">
      <c r="A678" s="88"/>
      <c r="B678" s="764" t="s">
        <v>709</v>
      </c>
      <c r="C678" s="765"/>
      <c r="D678" s="765"/>
      <c r="E678" s="765"/>
      <c r="F678" s="765"/>
      <c r="G678" s="765"/>
      <c r="H678" s="765"/>
      <c r="I678" s="765"/>
      <c r="J678" s="765"/>
      <c r="K678" s="766"/>
      <c r="M678" s="211"/>
    </row>
    <row r="679" spans="1:13" customFormat="1" ht="17.45" customHeight="1">
      <c r="A679" s="88"/>
      <c r="B679" s="764"/>
      <c r="C679" s="765"/>
      <c r="D679" s="765"/>
      <c r="E679" s="765"/>
      <c r="F679" s="765"/>
      <c r="G679" s="765"/>
      <c r="H679" s="765"/>
      <c r="I679" s="765"/>
      <c r="J679" s="765"/>
      <c r="K679" s="766"/>
      <c r="M679" s="211"/>
    </row>
    <row r="680" spans="1:13" customFormat="1" ht="17.45" customHeight="1">
      <c r="A680" s="88"/>
      <c r="B680" s="764" t="s">
        <v>710</v>
      </c>
      <c r="C680" s="765"/>
      <c r="D680" s="765"/>
      <c r="E680" s="765"/>
      <c r="F680" s="765"/>
      <c r="G680" s="765"/>
      <c r="H680" s="765"/>
      <c r="I680" s="765"/>
      <c r="J680" s="765"/>
      <c r="K680" s="766"/>
      <c r="M680" s="211"/>
    </row>
    <row r="681" spans="1:13" customFormat="1" ht="17.45" customHeight="1">
      <c r="A681" s="88"/>
      <c r="B681" s="71"/>
      <c r="C681" s="72"/>
      <c r="D681" s="72"/>
      <c r="E681" s="73"/>
      <c r="F681" s="72"/>
      <c r="G681" s="72"/>
      <c r="H681" s="72"/>
      <c r="I681" s="72"/>
      <c r="J681" s="72"/>
      <c r="K681" s="74"/>
      <c r="M681" s="211"/>
    </row>
    <row r="682" spans="1:13" customFormat="1" ht="17.45" customHeight="1">
      <c r="A682" s="88"/>
      <c r="M682" s="211"/>
    </row>
    <row r="683" spans="1:13" customFormat="1" ht="17.45" customHeight="1">
      <c r="A683" s="88"/>
      <c r="M683" s="211"/>
    </row>
    <row r="684" spans="1:13" customFormat="1" ht="19.149999999999999" customHeight="1">
      <c r="A684" s="88"/>
      <c r="B684" s="170" t="str">
        <f>"Thema "&amp;B16</f>
        <v>Thema 4.9</v>
      </c>
      <c r="C684" s="10"/>
      <c r="D684" s="10"/>
      <c r="E684" s="10"/>
      <c r="F684" s="10"/>
      <c r="G684" s="10"/>
      <c r="H684" s="10"/>
      <c r="I684" s="10"/>
      <c r="M684" s="211"/>
    </row>
    <row r="685" spans="1:13" customFormat="1" ht="17.45" customHeight="1">
      <c r="A685" s="88"/>
      <c r="M685" s="211"/>
    </row>
    <row r="686" spans="1:13" customFormat="1" ht="17.45" customHeight="1">
      <c r="A686" s="88"/>
      <c r="M686" s="211"/>
    </row>
    <row r="687" spans="1:13" customFormat="1" ht="25.5" customHeight="1">
      <c r="A687" s="89" t="str">
        <f>B17</f>
        <v>4.10</v>
      </c>
      <c r="B687" s="675" t="s">
        <v>711</v>
      </c>
      <c r="C687" s="675"/>
      <c r="D687" s="675"/>
      <c r="E687" s="675"/>
      <c r="F687" s="675"/>
      <c r="G687" s="675"/>
      <c r="H687" s="675"/>
      <c r="I687" s="675"/>
      <c r="J687" s="675"/>
      <c r="K687" s="35">
        <f>H17</f>
        <v>0</v>
      </c>
      <c r="L687" s="7" t="s">
        <v>62</v>
      </c>
      <c r="M687" s="211"/>
    </row>
    <row r="688" spans="1:13" customFormat="1" ht="17.45" customHeight="1">
      <c r="A688" s="88"/>
      <c r="M688" s="211"/>
    </row>
    <row r="689" spans="1:13" customFormat="1" ht="17.45" customHeight="1">
      <c r="A689" s="88"/>
      <c r="B689" s="653" t="s">
        <v>712</v>
      </c>
      <c r="C689" s="653"/>
      <c r="D689" s="653"/>
      <c r="E689" s="653"/>
      <c r="F689" s="653"/>
      <c r="G689" s="653"/>
      <c r="H689" s="653"/>
      <c r="I689" s="653"/>
      <c r="J689" s="653"/>
      <c r="K689" s="653"/>
      <c r="M689" s="211"/>
    </row>
    <row r="690" spans="1:13" customFormat="1" ht="17.45" customHeight="1">
      <c r="A690" s="88"/>
      <c r="B690" s="653"/>
      <c r="C690" s="653"/>
      <c r="D690" s="653"/>
      <c r="E690" s="653"/>
      <c r="F690" s="653"/>
      <c r="G690" s="653"/>
      <c r="H690" s="653"/>
      <c r="I690" s="653"/>
      <c r="J690" s="653"/>
      <c r="K690" s="653"/>
      <c r="M690" s="211"/>
    </row>
    <row r="691" spans="1:13" customFormat="1" ht="17.45" customHeight="1">
      <c r="A691" s="88"/>
      <c r="B691" t="s">
        <v>713</v>
      </c>
      <c r="M691" s="211"/>
    </row>
    <row r="692" spans="1:13" customFormat="1" ht="17.45" customHeight="1">
      <c r="A692" s="88"/>
      <c r="M692" s="211"/>
    </row>
    <row r="693" spans="1:13" customFormat="1" ht="17.45" customHeight="1">
      <c r="A693" s="88"/>
      <c r="M693" s="211"/>
    </row>
    <row r="694" spans="1:13" customFormat="1" ht="17.45" customHeight="1">
      <c r="A694" s="88"/>
      <c r="M694" s="211"/>
    </row>
    <row r="695" spans="1:13" customFormat="1" ht="17.45" customHeight="1">
      <c r="A695" s="88"/>
      <c r="M695" s="211"/>
    </row>
    <row r="696" spans="1:13" customFormat="1" ht="17.45" customHeight="1">
      <c r="A696" s="88"/>
      <c r="M696" s="211"/>
    </row>
    <row r="697" spans="1:13" customFormat="1" ht="17.45" customHeight="1">
      <c r="A697" s="88"/>
      <c r="M697" s="211"/>
    </row>
    <row r="698" spans="1:13" customFormat="1" ht="17.45" customHeight="1">
      <c r="A698" s="222"/>
      <c r="M698" s="211"/>
    </row>
    <row r="699" spans="1:13" customFormat="1" ht="17.45" customHeight="1">
      <c r="A699" s="222"/>
      <c r="B699" s="653" t="s">
        <v>714</v>
      </c>
      <c r="C699" s="653"/>
      <c r="D699" s="653"/>
      <c r="E699" s="653"/>
      <c r="F699" s="653"/>
      <c r="G699" s="653"/>
      <c r="H699" s="653"/>
      <c r="I699" s="653"/>
      <c r="J699" s="653"/>
      <c r="K699" s="653"/>
      <c r="M699" s="211"/>
    </row>
    <row r="700" spans="1:13" customFormat="1" ht="17.45" customHeight="1">
      <c r="A700" s="222"/>
      <c r="B700" s="653"/>
      <c r="C700" s="653"/>
      <c r="D700" s="653"/>
      <c r="E700" s="653"/>
      <c r="F700" s="653"/>
      <c r="G700" s="653"/>
      <c r="H700" s="653"/>
      <c r="I700" s="653"/>
      <c r="J700" s="653"/>
      <c r="K700" s="653"/>
      <c r="M700" s="211"/>
    </row>
    <row r="701" spans="1:13" customFormat="1" ht="17.45" customHeight="1">
      <c r="A701" s="222"/>
      <c r="M701" s="211"/>
    </row>
    <row r="702" spans="1:13" customFormat="1" ht="17.45" customHeight="1">
      <c r="A702" s="88"/>
      <c r="M702" s="211"/>
    </row>
    <row r="703" spans="1:13" customFormat="1" ht="17.45" customHeight="1">
      <c r="A703" s="88"/>
      <c r="M703" s="211"/>
    </row>
    <row r="704" spans="1:13" customFormat="1" ht="17.45" customHeight="1">
      <c r="A704" s="88"/>
      <c r="M704" s="211"/>
    </row>
    <row r="705" spans="1:13" customFormat="1" ht="17.45" customHeight="1">
      <c r="A705" s="88"/>
      <c r="M705" s="211"/>
    </row>
    <row r="706" spans="1:13" customFormat="1" ht="17.45" customHeight="1" thickBot="1">
      <c r="A706" s="88"/>
      <c r="B706" s="180" t="s">
        <v>715</v>
      </c>
      <c r="C706" s="182"/>
      <c r="D706" s="181"/>
      <c r="E706" s="52"/>
      <c r="F706" s="52"/>
      <c r="G706" s="52"/>
      <c r="H706" s="52"/>
      <c r="I706" s="52"/>
      <c r="J706" s="52"/>
      <c r="K706" s="52"/>
      <c r="M706" s="211"/>
    </row>
    <row r="707" spans="1:13" customFormat="1" ht="17.45" customHeight="1">
      <c r="A707" s="88"/>
      <c r="B707" s="653" t="s">
        <v>716</v>
      </c>
      <c r="C707" s="653"/>
      <c r="D707" s="653"/>
      <c r="E707" s="653"/>
      <c r="F707" s="653"/>
      <c r="G707" s="653"/>
      <c r="H707" s="653"/>
      <c r="I707" s="653"/>
      <c r="J707" s="653"/>
      <c r="K707" s="653"/>
      <c r="M707" s="211"/>
    </row>
    <row r="708" spans="1:13" customFormat="1" ht="17.45" customHeight="1">
      <c r="A708" s="88"/>
      <c r="B708" s="653"/>
      <c r="C708" s="653"/>
      <c r="D708" s="653"/>
      <c r="E708" s="653"/>
      <c r="F708" s="653"/>
      <c r="G708" s="653"/>
      <c r="H708" s="653"/>
      <c r="I708" s="653"/>
      <c r="J708" s="653"/>
      <c r="K708" s="653"/>
      <c r="M708" s="211"/>
    </row>
    <row r="709" spans="1:13" customFormat="1" ht="17.45" customHeight="1">
      <c r="A709" s="88"/>
      <c r="M709" s="211"/>
    </row>
    <row r="710" spans="1:13" customFormat="1" ht="17.45" customHeight="1">
      <c r="A710" s="88"/>
      <c r="M710" s="211"/>
    </row>
    <row r="711" spans="1:13" customFormat="1" ht="17.45" customHeight="1">
      <c r="A711" s="88"/>
      <c r="M711" s="211"/>
    </row>
    <row r="712" spans="1:13" customFormat="1" ht="17.45" customHeight="1">
      <c r="A712" s="88"/>
      <c r="M712" s="211"/>
    </row>
    <row r="713" spans="1:13" customFormat="1" ht="17.45" customHeight="1">
      <c r="A713" s="88"/>
      <c r="M713" s="211"/>
    </row>
    <row r="714" spans="1:13" customFormat="1" ht="17.45" customHeight="1">
      <c r="A714" s="88"/>
      <c r="M714" s="211"/>
    </row>
    <row r="715" spans="1:13" customFormat="1" ht="17.45" customHeight="1">
      <c r="A715" s="88"/>
      <c r="M715" s="211"/>
    </row>
    <row r="716" spans="1:13" customFormat="1" ht="17.45" customHeight="1">
      <c r="A716" s="88"/>
      <c r="M716" s="211"/>
    </row>
    <row r="717" spans="1:13" customFormat="1" ht="17.45" customHeight="1">
      <c r="A717" s="88"/>
      <c r="M717" s="211"/>
    </row>
    <row r="718" spans="1:13" customFormat="1" ht="17.45" customHeight="1">
      <c r="A718" s="88"/>
      <c r="M718" s="211"/>
    </row>
    <row r="719" spans="1:13" customFormat="1" ht="17.45" customHeight="1">
      <c r="A719" s="88"/>
      <c r="B719" s="653" t="s">
        <v>717</v>
      </c>
      <c r="C719" s="653"/>
      <c r="D719" s="653"/>
      <c r="E719" s="653"/>
      <c r="F719" s="653"/>
      <c r="G719" s="653"/>
      <c r="H719" s="653"/>
      <c r="I719" s="653"/>
      <c r="J719" s="653"/>
      <c r="K719" s="653"/>
      <c r="M719" s="211"/>
    </row>
    <row r="720" spans="1:13" customFormat="1" ht="17.45" customHeight="1">
      <c r="A720" s="88"/>
      <c r="B720" s="653"/>
      <c r="C720" s="653"/>
      <c r="D720" s="653"/>
      <c r="E720" s="653"/>
      <c r="F720" s="653"/>
      <c r="G720" s="653"/>
      <c r="H720" s="653"/>
      <c r="I720" s="653"/>
      <c r="J720" s="653"/>
      <c r="K720" s="653"/>
      <c r="M720" s="211"/>
    </row>
    <row r="721" spans="1:13" customFormat="1" ht="17.45" customHeight="1">
      <c r="A721" s="88"/>
      <c r="B721" t="s">
        <v>718</v>
      </c>
      <c r="M721" s="211"/>
    </row>
    <row r="722" spans="1:13" customFormat="1" ht="17.45" customHeight="1">
      <c r="A722" s="88"/>
      <c r="M722" s="211"/>
    </row>
    <row r="723" spans="1:13" customFormat="1" ht="17.45" customHeight="1">
      <c r="A723" s="88"/>
      <c r="M723" s="211"/>
    </row>
    <row r="724" spans="1:13" customFormat="1" ht="17.45" customHeight="1">
      <c r="A724" s="88"/>
      <c r="M724" s="211"/>
    </row>
    <row r="725" spans="1:13" customFormat="1" ht="17.45" customHeight="1">
      <c r="A725" s="88"/>
      <c r="M725" s="211"/>
    </row>
    <row r="726" spans="1:13" customFormat="1" ht="17.45" customHeight="1">
      <c r="A726" s="88"/>
      <c r="M726" s="211"/>
    </row>
    <row r="727" spans="1:13" customFormat="1" ht="17.45" customHeight="1">
      <c r="A727" s="88"/>
      <c r="M727" s="211"/>
    </row>
    <row r="728" spans="1:13" customFormat="1" ht="17.45" customHeight="1">
      <c r="A728" s="88"/>
      <c r="M728" s="211"/>
    </row>
    <row r="729" spans="1:13" customFormat="1" ht="17.45" customHeight="1">
      <c r="A729" s="88"/>
      <c r="M729" s="211"/>
    </row>
    <row r="730" spans="1:13" customFormat="1" ht="17.45" customHeight="1">
      <c r="A730" s="88"/>
      <c r="M730" s="211"/>
    </row>
    <row r="731" spans="1:13" customFormat="1" ht="17.45" customHeight="1">
      <c r="A731" s="88"/>
      <c r="M731" s="211"/>
    </row>
    <row r="732" spans="1:13" customFormat="1" ht="17.45" customHeight="1">
      <c r="A732" s="88"/>
      <c r="B732" s="683" t="s">
        <v>719</v>
      </c>
      <c r="C732" s="683"/>
      <c r="D732" s="683"/>
      <c r="E732" s="683"/>
      <c r="F732" s="683"/>
      <c r="G732" s="683"/>
      <c r="H732" s="683"/>
      <c r="I732" s="683"/>
      <c r="J732" s="683"/>
      <c r="K732" s="683"/>
      <c r="M732" s="211"/>
    </row>
    <row r="733" spans="1:13" customFormat="1" ht="17.45" customHeight="1">
      <c r="A733" s="88"/>
      <c r="B733" s="683"/>
      <c r="C733" s="683"/>
      <c r="D733" s="683"/>
      <c r="E733" s="683"/>
      <c r="F733" s="683"/>
      <c r="G733" s="683"/>
      <c r="H733" s="683"/>
      <c r="I733" s="683"/>
      <c r="J733" s="683"/>
      <c r="K733" s="683"/>
      <c r="M733" s="211"/>
    </row>
    <row r="734" spans="1:13" customFormat="1" ht="17.45" customHeight="1">
      <c r="A734" s="88"/>
      <c r="B734" s="683"/>
      <c r="C734" s="683"/>
      <c r="D734" s="683"/>
      <c r="E734" s="683"/>
      <c r="F734" s="683"/>
      <c r="G734" s="683"/>
      <c r="H734" s="683"/>
      <c r="I734" s="683"/>
      <c r="J734" s="683"/>
      <c r="K734" s="683"/>
      <c r="M734" s="211"/>
    </row>
    <row r="735" spans="1:13" customFormat="1" ht="17.45" customHeight="1">
      <c r="A735" s="88"/>
      <c r="B735" s="683"/>
      <c r="C735" s="683"/>
      <c r="D735" s="683"/>
      <c r="E735" s="683"/>
      <c r="F735" s="683"/>
      <c r="G735" s="683"/>
      <c r="H735" s="683"/>
      <c r="I735" s="683"/>
      <c r="J735" s="683"/>
      <c r="K735" s="683"/>
      <c r="M735" s="211"/>
    </row>
    <row r="736" spans="1:13" customFormat="1" ht="17.45" customHeight="1">
      <c r="A736" s="88"/>
      <c r="B736" s="653" t="s">
        <v>720</v>
      </c>
      <c r="C736" s="653"/>
      <c r="D736" s="653"/>
      <c r="E736" s="653"/>
      <c r="F736" s="653"/>
      <c r="G736" s="653"/>
      <c r="H736" s="653"/>
      <c r="I736" s="653"/>
      <c r="J736" s="653"/>
      <c r="K736" s="653"/>
      <c r="M736" s="211"/>
    </row>
    <row r="737" spans="1:13" customFormat="1" ht="17.45" customHeight="1">
      <c r="A737" s="88"/>
      <c r="B737" s="653"/>
      <c r="C737" s="653"/>
      <c r="D737" s="653"/>
      <c r="E737" s="653"/>
      <c r="F737" s="653"/>
      <c r="G737" s="653"/>
      <c r="H737" s="653"/>
      <c r="I737" s="653"/>
      <c r="J737" s="653"/>
      <c r="K737" s="653"/>
      <c r="M737" s="211"/>
    </row>
    <row r="738" spans="1:13" customFormat="1" ht="17.45" customHeight="1">
      <c r="A738" s="88"/>
      <c r="B738" s="14"/>
      <c r="C738" s="14"/>
      <c r="D738" s="14"/>
      <c r="E738" s="14"/>
      <c r="F738" s="14"/>
      <c r="G738" s="14"/>
      <c r="H738" s="14"/>
      <c r="I738" s="14"/>
      <c r="J738" s="14"/>
      <c r="K738" s="14"/>
      <c r="M738" s="211"/>
    </row>
    <row r="739" spans="1:13" customFormat="1" ht="17.45" customHeight="1">
      <c r="A739" s="88"/>
      <c r="B739" s="14"/>
      <c r="C739" s="14"/>
      <c r="D739" s="14"/>
      <c r="E739" s="14"/>
      <c r="F739" s="14"/>
      <c r="G739" s="14"/>
      <c r="H739" s="14"/>
      <c r="I739" s="14"/>
      <c r="J739" s="14"/>
      <c r="K739" s="14"/>
      <c r="M739" s="211"/>
    </row>
    <row r="740" spans="1:13" customFormat="1" ht="17.45" customHeight="1">
      <c r="A740" s="88"/>
      <c r="B740" s="14"/>
      <c r="C740" s="14"/>
      <c r="D740" s="14"/>
      <c r="E740" s="14"/>
      <c r="F740" s="14"/>
      <c r="G740" s="14"/>
      <c r="H740" s="14"/>
      <c r="I740" s="14"/>
      <c r="J740" s="14"/>
      <c r="K740" s="14"/>
      <c r="M740" s="211"/>
    </row>
    <row r="741" spans="1:13" customFormat="1" ht="17.45" customHeight="1">
      <c r="A741" s="88"/>
      <c r="B741" s="14"/>
      <c r="C741" s="14"/>
      <c r="D741" s="14"/>
      <c r="E741" s="14"/>
      <c r="F741" s="14"/>
      <c r="G741" s="14"/>
      <c r="H741" s="14"/>
      <c r="I741" s="14"/>
      <c r="J741" s="14"/>
      <c r="K741" s="14"/>
      <c r="M741" s="211"/>
    </row>
    <row r="742" spans="1:13" customFormat="1" ht="17.45" customHeight="1">
      <c r="A742" s="88"/>
      <c r="B742" s="14"/>
      <c r="C742" s="14"/>
      <c r="D742" s="14"/>
      <c r="E742" s="14"/>
      <c r="F742" s="14"/>
      <c r="G742" s="14"/>
      <c r="H742" s="14"/>
      <c r="I742" s="14"/>
      <c r="J742" s="14"/>
      <c r="K742" s="14"/>
      <c r="M742" s="211"/>
    </row>
    <row r="743" spans="1:13" customFormat="1" ht="17.45" customHeight="1">
      <c r="A743" s="88"/>
      <c r="B743" s="14"/>
      <c r="C743" s="14"/>
      <c r="D743" s="14"/>
      <c r="E743" s="14"/>
      <c r="F743" s="14"/>
      <c r="G743" s="14"/>
      <c r="H743" s="14"/>
      <c r="I743" s="14"/>
      <c r="J743" s="14"/>
      <c r="K743" s="14"/>
      <c r="M743" s="211"/>
    </row>
    <row r="744" spans="1:13" customFormat="1" ht="17.45" customHeight="1">
      <c r="A744" s="88"/>
      <c r="B744" s="14"/>
      <c r="C744" s="14"/>
      <c r="D744" s="14"/>
      <c r="E744" s="14"/>
      <c r="F744" s="14"/>
      <c r="G744" s="14"/>
      <c r="H744" s="14"/>
      <c r="I744" s="14"/>
      <c r="J744" s="14"/>
      <c r="K744" s="14"/>
      <c r="M744" s="211"/>
    </row>
    <row r="745" spans="1:13" customFormat="1" ht="17.45" customHeight="1">
      <c r="A745" s="88"/>
      <c r="B745" s="14"/>
      <c r="C745" s="14"/>
      <c r="D745" s="14"/>
      <c r="E745" s="14"/>
      <c r="F745" s="14"/>
      <c r="G745" s="14"/>
      <c r="H745" s="14"/>
      <c r="I745" s="14"/>
      <c r="J745" s="14"/>
      <c r="K745" s="14"/>
      <c r="M745" s="211"/>
    </row>
    <row r="746" spans="1:13" customFormat="1" ht="17.45" customHeight="1">
      <c r="A746" s="88"/>
      <c r="B746" s="14"/>
      <c r="C746" s="14"/>
      <c r="D746" s="14"/>
      <c r="E746" s="14"/>
      <c r="F746" s="14"/>
      <c r="G746" s="14"/>
      <c r="H746" s="14"/>
      <c r="I746" s="14"/>
      <c r="J746" s="14"/>
      <c r="K746" s="14"/>
      <c r="M746" s="211"/>
    </row>
    <row r="747" spans="1:13" customFormat="1" ht="17.45" customHeight="1">
      <c r="A747" s="88"/>
      <c r="B747" s="14"/>
      <c r="C747" s="14"/>
      <c r="D747" s="14"/>
      <c r="E747" s="14"/>
      <c r="F747" s="14"/>
      <c r="G747" s="14"/>
      <c r="H747" s="14"/>
      <c r="I747" s="14"/>
      <c r="J747" s="14"/>
      <c r="K747" s="14"/>
      <c r="M747" s="211"/>
    </row>
    <row r="748" spans="1:13" customFormat="1" ht="17.45" customHeight="1">
      <c r="A748" s="88"/>
      <c r="B748" s="14"/>
      <c r="C748" s="14"/>
      <c r="D748" s="14"/>
      <c r="E748" s="14"/>
      <c r="F748" s="14"/>
      <c r="G748" s="14"/>
      <c r="H748" s="14"/>
      <c r="I748" s="14"/>
      <c r="J748" s="14"/>
      <c r="K748" s="14"/>
      <c r="M748" s="211"/>
    </row>
    <row r="749" spans="1:13" customFormat="1" ht="17.45" customHeight="1">
      <c r="A749" s="88"/>
      <c r="B749" s="123"/>
      <c r="C749" s="123"/>
      <c r="D749" s="123"/>
      <c r="E749" s="123"/>
      <c r="F749" s="123"/>
      <c r="G749" s="123"/>
      <c r="H749" s="123"/>
      <c r="I749" s="123"/>
      <c r="J749" s="123"/>
      <c r="K749" s="123"/>
      <c r="M749" s="211"/>
    </row>
    <row r="750" spans="1:13" customFormat="1" ht="17.45" customHeight="1">
      <c r="A750" s="88"/>
      <c r="B750" s="123"/>
      <c r="C750" s="123"/>
      <c r="D750" s="123"/>
      <c r="E750" s="123"/>
      <c r="F750" s="123"/>
      <c r="G750" s="123"/>
      <c r="H750" s="123"/>
      <c r="I750" s="123"/>
      <c r="J750" s="123"/>
      <c r="K750" s="123"/>
      <c r="M750" s="211"/>
    </row>
    <row r="751" spans="1:13" customFormat="1" ht="17.45" customHeight="1">
      <c r="A751" s="88"/>
      <c r="B751" s="123"/>
      <c r="C751" s="123"/>
      <c r="D751" s="123"/>
      <c r="E751" s="123"/>
      <c r="F751" s="123"/>
      <c r="G751" s="123"/>
      <c r="H751" s="123"/>
      <c r="I751" s="123"/>
      <c r="J751" s="123"/>
      <c r="K751" s="123"/>
      <c r="M751" s="211"/>
    </row>
    <row r="752" spans="1:13" customFormat="1" ht="17.45" customHeight="1">
      <c r="A752" s="88"/>
      <c r="B752" s="123"/>
      <c r="C752" s="123"/>
      <c r="D752" s="123"/>
      <c r="E752" s="123"/>
      <c r="F752" s="123"/>
      <c r="G752" s="123"/>
      <c r="H752" s="123"/>
      <c r="I752" s="123"/>
      <c r="J752" s="123"/>
      <c r="K752" s="123"/>
      <c r="M752" s="211"/>
    </row>
    <row r="753" spans="1:13" customFormat="1" ht="17.45" customHeight="1">
      <c r="A753" s="88"/>
      <c r="B753" s="123"/>
      <c r="C753" s="123"/>
      <c r="D753" s="123"/>
      <c r="E753" s="123"/>
      <c r="F753" s="123"/>
      <c r="G753" s="123"/>
      <c r="H753" s="123"/>
      <c r="I753" s="123"/>
      <c r="J753" s="123"/>
      <c r="K753" s="123"/>
      <c r="M753" s="211"/>
    </row>
    <row r="754" spans="1:13" customFormat="1" ht="17.45" customHeight="1">
      <c r="A754" s="88"/>
      <c r="B754" s="123"/>
      <c r="C754" s="123"/>
      <c r="D754" s="123"/>
      <c r="E754" s="123"/>
      <c r="F754" s="123"/>
      <c r="G754" s="123"/>
      <c r="H754" s="123"/>
      <c r="I754" s="123"/>
      <c r="J754" s="123"/>
      <c r="K754" s="123"/>
      <c r="M754" s="211"/>
    </row>
    <row r="755" spans="1:13" customFormat="1" ht="17.45" customHeight="1">
      <c r="A755" s="88"/>
      <c r="B755" s="123"/>
      <c r="C755" s="123"/>
      <c r="D755" s="123"/>
      <c r="E755" s="123"/>
      <c r="F755" s="123"/>
      <c r="G755" s="123"/>
      <c r="H755" s="123"/>
      <c r="I755" s="123"/>
      <c r="J755" s="123"/>
      <c r="K755" s="123"/>
      <c r="M755" s="211"/>
    </row>
    <row r="756" spans="1:13" customFormat="1" ht="17.45" customHeight="1">
      <c r="A756" s="88"/>
      <c r="B756" s="123"/>
      <c r="C756" s="123"/>
      <c r="D756" s="123"/>
      <c r="E756" s="123"/>
      <c r="F756" s="123"/>
      <c r="G756" s="123"/>
      <c r="H756" s="123"/>
      <c r="I756" s="123"/>
      <c r="J756" s="123"/>
      <c r="K756" s="123"/>
      <c r="M756" s="211"/>
    </row>
    <row r="757" spans="1:13" customFormat="1" ht="17.45" customHeight="1">
      <c r="A757" s="88"/>
      <c r="B757" s="123"/>
      <c r="C757" s="123"/>
      <c r="D757" s="123"/>
      <c r="E757" s="123"/>
      <c r="F757" s="123"/>
      <c r="G757" s="123"/>
      <c r="H757" s="123"/>
      <c r="I757" s="123"/>
      <c r="J757" s="123"/>
      <c r="K757" s="123"/>
      <c r="M757" s="211"/>
    </row>
    <row r="758" spans="1:13" customFormat="1" ht="17.45" customHeight="1">
      <c r="A758" s="88"/>
      <c r="B758" s="123"/>
      <c r="C758" s="123"/>
      <c r="D758" s="123"/>
      <c r="E758" s="123"/>
      <c r="F758" s="123"/>
      <c r="G758" s="123"/>
      <c r="H758" s="123"/>
      <c r="I758" s="123"/>
      <c r="J758" s="123"/>
      <c r="K758" s="123"/>
      <c r="M758" s="211"/>
    </row>
    <row r="759" spans="1:13" customFormat="1" ht="17.45" customHeight="1">
      <c r="A759" s="88"/>
      <c r="M759" s="211"/>
    </row>
    <row r="760" spans="1:13" customFormat="1" ht="17.45" customHeight="1">
      <c r="A760" s="88"/>
      <c r="M760" s="211"/>
    </row>
    <row r="761" spans="1:13" customFormat="1" ht="17.45" customHeight="1">
      <c r="A761" s="222"/>
      <c r="M761" s="211"/>
    </row>
    <row r="762" spans="1:13" customFormat="1" ht="17.45" customHeight="1">
      <c r="A762" s="222"/>
      <c r="M762" s="211"/>
    </row>
    <row r="763" spans="1:13" customFormat="1" ht="17.45" customHeight="1">
      <c r="A763" s="222"/>
      <c r="M763" s="211"/>
    </row>
    <row r="764" spans="1:13" customFormat="1" ht="17.45" customHeight="1" thickBot="1">
      <c r="A764" s="222"/>
      <c r="B764" s="180" t="s">
        <v>721</v>
      </c>
      <c r="C764" s="182"/>
      <c r="D764" s="181"/>
      <c r="E764" s="52"/>
      <c r="F764" s="52"/>
      <c r="G764" s="52"/>
      <c r="H764" s="52"/>
      <c r="I764" s="52"/>
      <c r="J764" s="52"/>
      <c r="K764" s="52"/>
      <c r="M764" s="211"/>
    </row>
    <row r="765" spans="1:13" customFormat="1" ht="17.45" customHeight="1">
      <c r="A765" s="222"/>
      <c r="B765" t="s">
        <v>722</v>
      </c>
      <c r="M765" s="211"/>
    </row>
    <row r="766" spans="1:13" customFormat="1" ht="17.45" customHeight="1">
      <c r="A766" s="222"/>
      <c r="M766" s="211"/>
    </row>
    <row r="767" spans="1:13" customFormat="1" ht="17.45" customHeight="1">
      <c r="A767" s="222"/>
      <c r="M767" s="211"/>
    </row>
    <row r="768" spans="1:13" customFormat="1" ht="17.45" customHeight="1">
      <c r="A768" s="222"/>
      <c r="M768" s="211"/>
    </row>
    <row r="769" spans="1:13" customFormat="1" ht="17.45" customHeight="1">
      <c r="A769" s="222"/>
      <c r="M769" s="211"/>
    </row>
    <row r="770" spans="1:13" customFormat="1" ht="17.45" customHeight="1">
      <c r="A770" s="222"/>
      <c r="M770" s="211"/>
    </row>
    <row r="771" spans="1:13" customFormat="1" ht="17.45" customHeight="1">
      <c r="A771" s="222"/>
      <c r="B771" t="s">
        <v>723</v>
      </c>
      <c r="M771" s="211"/>
    </row>
    <row r="772" spans="1:13" customFormat="1" ht="17.45" customHeight="1">
      <c r="A772" s="222"/>
      <c r="M772" s="211"/>
    </row>
    <row r="773" spans="1:13" customFormat="1" ht="17.45" customHeight="1">
      <c r="A773" s="222"/>
      <c r="M773" s="211"/>
    </row>
    <row r="774" spans="1:13" customFormat="1" ht="17.45" customHeight="1">
      <c r="A774" s="222"/>
      <c r="M774" s="211"/>
    </row>
    <row r="775" spans="1:13" customFormat="1" ht="17.45" customHeight="1">
      <c r="A775" s="222"/>
      <c r="M775" s="211"/>
    </row>
    <row r="776" spans="1:13" customFormat="1" ht="17.45" customHeight="1">
      <c r="A776" s="88"/>
      <c r="M776" s="211"/>
    </row>
    <row r="777" spans="1:13" customFormat="1" ht="17.45" customHeight="1">
      <c r="A777" s="88"/>
      <c r="M777" s="211"/>
    </row>
    <row r="778" spans="1:13" customFormat="1" ht="17.45" customHeight="1">
      <c r="A778" s="88"/>
      <c r="B778" s="59" t="s">
        <v>724</v>
      </c>
      <c r="C778" s="58"/>
      <c r="D778" s="58"/>
      <c r="E778" s="58"/>
      <c r="F778" s="58"/>
      <c r="G778" s="58"/>
      <c r="H778" s="58"/>
      <c r="I778" s="58"/>
      <c r="J778" s="58"/>
      <c r="K778" s="58"/>
      <c r="M778" s="211"/>
    </row>
    <row r="779" spans="1:13" customFormat="1" ht="17.45" customHeight="1">
      <c r="A779" s="88"/>
      <c r="B779" s="770" t="s">
        <v>725</v>
      </c>
      <c r="C779" s="771"/>
      <c r="D779" s="771"/>
      <c r="E779" s="771"/>
      <c r="F779" s="771"/>
      <c r="G779" s="771"/>
      <c r="H779" s="771"/>
      <c r="I779" s="771"/>
      <c r="J779" s="771"/>
      <c r="K779" s="772"/>
      <c r="M779" s="211"/>
    </row>
    <row r="780" spans="1:13" customFormat="1" ht="17.45" customHeight="1">
      <c r="A780" s="88"/>
      <c r="B780" s="773"/>
      <c r="C780" s="774"/>
      <c r="D780" s="774"/>
      <c r="E780" s="774"/>
      <c r="F780" s="774"/>
      <c r="G780" s="774"/>
      <c r="H780" s="774"/>
      <c r="I780" s="774"/>
      <c r="J780" s="774"/>
      <c r="K780" s="775"/>
      <c r="M780" s="211"/>
    </row>
    <row r="781" spans="1:13" customFormat="1" ht="17.45" customHeight="1">
      <c r="A781" s="88"/>
      <c r="B781" s="773" t="s">
        <v>726</v>
      </c>
      <c r="C781" s="774"/>
      <c r="D781" s="774"/>
      <c r="E781" s="774"/>
      <c r="F781" s="774"/>
      <c r="G781" s="774"/>
      <c r="H781" s="774"/>
      <c r="I781" s="774"/>
      <c r="J781" s="774"/>
      <c r="K781" s="775"/>
      <c r="M781" s="211"/>
    </row>
    <row r="782" spans="1:13" s="30" customFormat="1" ht="17.45" customHeight="1">
      <c r="A782" s="88"/>
      <c r="B782" s="773"/>
      <c r="C782" s="774"/>
      <c r="D782" s="774"/>
      <c r="E782" s="774"/>
      <c r="F782" s="774"/>
      <c r="G782" s="774"/>
      <c r="H782" s="774"/>
      <c r="I782" s="774"/>
      <c r="J782" s="774"/>
      <c r="K782" s="775"/>
      <c r="M782" s="230"/>
    </row>
    <row r="783" spans="1:13" customFormat="1" ht="17.45" customHeight="1">
      <c r="A783" s="88"/>
      <c r="B783" s="764" t="s">
        <v>727</v>
      </c>
      <c r="C783" s="765"/>
      <c r="D783" s="765"/>
      <c r="E783" s="765"/>
      <c r="F783" s="765"/>
      <c r="G783" s="765"/>
      <c r="H783" s="765"/>
      <c r="I783" s="765"/>
      <c r="J783" s="765"/>
      <c r="K783" s="766"/>
      <c r="M783" s="211"/>
    </row>
    <row r="784" spans="1:13" customFormat="1" ht="17.45" customHeight="1">
      <c r="A784" s="88"/>
      <c r="B784" s="767"/>
      <c r="C784" s="768"/>
      <c r="D784" s="768"/>
      <c r="E784" s="768"/>
      <c r="F784" s="768"/>
      <c r="G784" s="768"/>
      <c r="H784" s="768"/>
      <c r="I784" s="768"/>
      <c r="J784" s="768"/>
      <c r="K784" s="769"/>
      <c r="M784" s="211"/>
    </row>
    <row r="785" spans="1:13" customFormat="1" ht="17.45" customHeight="1">
      <c r="A785" s="88"/>
      <c r="M785" s="211"/>
    </row>
    <row r="786" spans="1:13" customFormat="1" ht="17.45" customHeight="1">
      <c r="A786" s="88"/>
      <c r="M786" s="211"/>
    </row>
    <row r="787" spans="1:13" customFormat="1" ht="19.149999999999999" customHeight="1">
      <c r="A787" s="88"/>
      <c r="B787" s="170" t="str">
        <f>"Thema "&amp;B17</f>
        <v>Thema 4.10</v>
      </c>
      <c r="C787" s="10"/>
      <c r="D787" s="10"/>
      <c r="E787" s="10"/>
      <c r="F787" s="10"/>
      <c r="G787" s="10"/>
      <c r="H787" s="10"/>
      <c r="I787" s="10"/>
      <c r="M787" s="211"/>
    </row>
    <row r="788" spans="1:13" customFormat="1" ht="17.45" customHeight="1">
      <c r="A788" s="88"/>
      <c r="M788" s="211"/>
    </row>
    <row r="789" spans="1:13" customFormat="1" ht="17.45" customHeight="1">
      <c r="A789" s="88"/>
      <c r="M789" s="211"/>
    </row>
    <row r="790" spans="1:13" customFormat="1" ht="17.45" customHeight="1">
      <c r="A790" s="88"/>
      <c r="M790" s="211"/>
    </row>
    <row r="791" spans="1:13" customFormat="1" ht="17.45" customHeight="1">
      <c r="A791" s="88"/>
      <c r="M791" s="211"/>
    </row>
    <row r="792" spans="1:13" customFormat="1" ht="17.45" customHeight="1">
      <c r="A792" s="90"/>
      <c r="B792" s="15"/>
      <c r="C792" s="15"/>
      <c r="D792" s="15"/>
      <c r="E792" s="15"/>
      <c r="F792" s="15"/>
      <c r="G792" s="15"/>
      <c r="H792" s="15"/>
      <c r="I792" s="15"/>
      <c r="J792" s="15"/>
      <c r="K792" s="15"/>
      <c r="L792" s="15"/>
      <c r="M792" s="211"/>
    </row>
    <row r="793" spans="1:13" customFormat="1" ht="17.45" customHeight="1">
      <c r="A793" s="90"/>
      <c r="B793" s="15"/>
      <c r="C793" s="15"/>
      <c r="D793" s="15"/>
      <c r="E793" s="15"/>
      <c r="F793" s="15"/>
      <c r="G793" s="15"/>
      <c r="H793" s="15"/>
      <c r="I793" s="15"/>
      <c r="J793" s="15"/>
      <c r="K793" s="15"/>
      <c r="L793" s="15"/>
      <c r="M793" s="211"/>
    </row>
    <row r="794" spans="1:13" customFormat="1" ht="17.45" customHeight="1">
      <c r="A794" s="90"/>
      <c r="B794" s="15"/>
      <c r="C794" s="15"/>
      <c r="D794" s="15"/>
      <c r="E794" s="15"/>
      <c r="F794" s="15"/>
      <c r="G794" s="15"/>
      <c r="H794" s="15"/>
      <c r="I794" s="15"/>
      <c r="J794" s="15"/>
      <c r="K794" s="15"/>
      <c r="L794" s="15"/>
      <c r="M794" s="211"/>
    </row>
    <row r="795" spans="1:13" customFormat="1" ht="17.45" customHeight="1">
      <c r="A795" s="92"/>
      <c r="B795" s="661" t="s">
        <v>36</v>
      </c>
      <c r="C795" s="661"/>
      <c r="D795" s="661"/>
      <c r="E795" s="661"/>
      <c r="F795" s="661"/>
      <c r="G795" s="661"/>
      <c r="H795" s="661"/>
      <c r="I795" s="661"/>
      <c r="J795" s="661"/>
      <c r="K795" s="661"/>
      <c r="L795" s="25"/>
      <c r="M795" s="211"/>
    </row>
    <row r="796" spans="1:13" customFormat="1" ht="17.45" customHeight="1">
      <c r="A796" s="92"/>
      <c r="B796" s="661"/>
      <c r="C796" s="661"/>
      <c r="D796" s="661"/>
      <c r="E796" s="661"/>
      <c r="F796" s="661"/>
      <c r="G796" s="661"/>
      <c r="H796" s="661"/>
      <c r="I796" s="661"/>
      <c r="J796" s="661"/>
      <c r="K796" s="661"/>
      <c r="L796" s="25"/>
      <c r="M796" s="211"/>
    </row>
    <row r="797" spans="1:13" customFormat="1" ht="17.45" customHeight="1">
      <c r="A797" s="93"/>
      <c r="B797" s="661"/>
      <c r="C797" s="661"/>
      <c r="D797" s="661"/>
      <c r="E797" s="661"/>
      <c r="F797" s="661"/>
      <c r="G797" s="661"/>
      <c r="H797" s="661"/>
      <c r="I797" s="661"/>
      <c r="J797" s="661"/>
      <c r="K797" s="661"/>
      <c r="L797" s="27"/>
      <c r="M797" s="211"/>
    </row>
    <row r="798" spans="1:13" customFormat="1" ht="17.45" customHeight="1">
      <c r="A798" s="94"/>
      <c r="B798" s="21"/>
      <c r="C798" s="21"/>
      <c r="D798" s="21"/>
      <c r="E798" s="21"/>
      <c r="F798" s="21"/>
      <c r="G798" s="21"/>
      <c r="H798" s="21"/>
      <c r="I798" s="21"/>
      <c r="J798" s="21"/>
      <c r="K798" s="21"/>
      <c r="L798" s="21"/>
      <c r="M798" s="211"/>
    </row>
    <row r="799" spans="1:13" customFormat="1" ht="17.45" customHeight="1">
      <c r="A799" s="94"/>
      <c r="B799" s="23" t="str">
        <f ca="1">"© "&amp;YEAR(TODAY())&amp;" Martin Weiß"</f>
        <v>© 2025 Martin Weiß</v>
      </c>
      <c r="C799" s="21"/>
      <c r="D799" s="21"/>
      <c r="E799" s="21"/>
      <c r="F799" s="21"/>
      <c r="G799" s="21"/>
      <c r="H799" s="21"/>
      <c r="I799" s="21"/>
      <c r="J799" s="21"/>
      <c r="K799" s="21"/>
      <c r="L799" s="21"/>
      <c r="M799" s="211"/>
    </row>
    <row r="800" spans="1:13" customFormat="1" ht="17.45" customHeight="1">
      <c r="A800" s="94"/>
      <c r="B800" s="23" t="s">
        <v>37</v>
      </c>
      <c r="C800" s="21"/>
      <c r="D800" s="21"/>
      <c r="E800" s="21"/>
      <c r="F800" s="21"/>
      <c r="G800" s="21"/>
      <c r="H800" s="21"/>
      <c r="I800" s="21"/>
      <c r="J800" s="21"/>
      <c r="K800" s="21"/>
      <c r="L800" s="21"/>
      <c r="M800" s="211"/>
    </row>
    <row r="801" spans="1:13" customFormat="1" ht="17.45" customHeight="1">
      <c r="A801" s="94"/>
      <c r="B801" s="23" t="s">
        <v>38</v>
      </c>
      <c r="C801" s="21"/>
      <c r="D801" s="21"/>
      <c r="E801" s="21"/>
      <c r="F801" s="21"/>
      <c r="G801" s="21"/>
      <c r="H801" s="21"/>
      <c r="I801" s="21"/>
      <c r="J801" s="21"/>
      <c r="K801" s="21"/>
      <c r="L801" s="21"/>
      <c r="M801" s="211"/>
    </row>
    <row r="802" spans="1:13" customFormat="1" ht="17.45" customHeight="1">
      <c r="A802" s="94"/>
      <c r="B802" s="21"/>
      <c r="C802" s="21"/>
      <c r="D802" s="21"/>
      <c r="E802" s="21"/>
      <c r="F802" s="21"/>
      <c r="G802" s="21"/>
      <c r="H802" s="21"/>
      <c r="I802" s="21"/>
      <c r="J802" s="21"/>
      <c r="K802" s="21"/>
      <c r="L802" s="21"/>
      <c r="M802" s="211"/>
    </row>
  </sheetData>
  <mergeCells count="88">
    <mergeCell ref="C16:F16"/>
    <mergeCell ref="H2:J2"/>
    <mergeCell ref="H4:J4"/>
    <mergeCell ref="H7:I7"/>
    <mergeCell ref="C8:F8"/>
    <mergeCell ref="C9:F9"/>
    <mergeCell ref="C10:F10"/>
    <mergeCell ref="C11:F11"/>
    <mergeCell ref="C12:F12"/>
    <mergeCell ref="C13:F13"/>
    <mergeCell ref="C14:F14"/>
    <mergeCell ref="C15:F15"/>
    <mergeCell ref="C17:F17"/>
    <mergeCell ref="B34:J34"/>
    <mergeCell ref="B93:J93"/>
    <mergeCell ref="B132:J132"/>
    <mergeCell ref="B57:K59"/>
    <mergeCell ref="B48:K49"/>
    <mergeCell ref="B78:K79"/>
    <mergeCell ref="B83:K84"/>
    <mergeCell ref="B85:K86"/>
    <mergeCell ref="B80:K82"/>
    <mergeCell ref="B95:K98"/>
    <mergeCell ref="B106:C107"/>
    <mergeCell ref="B119:K120"/>
    <mergeCell ref="B121:K123"/>
    <mergeCell ref="B795:K797"/>
    <mergeCell ref="B238:J238"/>
    <mergeCell ref="B273:J273"/>
    <mergeCell ref="B338:J338"/>
    <mergeCell ref="B432:J432"/>
    <mergeCell ref="B240:K241"/>
    <mergeCell ref="B242:K243"/>
    <mergeCell ref="B250:K251"/>
    <mergeCell ref="B262:K262"/>
    <mergeCell ref="B378:K379"/>
    <mergeCell ref="B327:K327"/>
    <mergeCell ref="B281:K282"/>
    <mergeCell ref="B296:K298"/>
    <mergeCell ref="B312:K313"/>
    <mergeCell ref="B434:K435"/>
    <mergeCell ref="B436:K437"/>
    <mergeCell ref="B553:J553"/>
    <mergeCell ref="B687:J687"/>
    <mergeCell ref="B263:K264"/>
    <mergeCell ref="B275:K277"/>
    <mergeCell ref="B177:K179"/>
    <mergeCell ref="B182:K183"/>
    <mergeCell ref="B193:K194"/>
    <mergeCell ref="B365:K366"/>
    <mergeCell ref="B328:K329"/>
    <mergeCell ref="B340:K341"/>
    <mergeCell ref="B342:K343"/>
    <mergeCell ref="B228:K229"/>
    <mergeCell ref="B423:J423"/>
    <mergeCell ref="B514:K515"/>
    <mergeCell ref="B523:K525"/>
    <mergeCell ref="B500:K501"/>
    <mergeCell ref="B134:K135"/>
    <mergeCell ref="B136:K137"/>
    <mergeCell ref="B191:J191"/>
    <mergeCell ref="B220:K222"/>
    <mergeCell ref="B227:K227"/>
    <mergeCell ref="B180:K181"/>
    <mergeCell ref="B139:K140"/>
    <mergeCell ref="B142:D144"/>
    <mergeCell ref="B163:D165"/>
    <mergeCell ref="B544:J544"/>
    <mergeCell ref="B440:K441"/>
    <mergeCell ref="B458:K459"/>
    <mergeCell ref="B478:K481"/>
    <mergeCell ref="B505:K507"/>
    <mergeCell ref="B555:K556"/>
    <mergeCell ref="B557:K558"/>
    <mergeCell ref="B564:K565"/>
    <mergeCell ref="B655:K656"/>
    <mergeCell ref="B676:K677"/>
    <mergeCell ref="B783:K784"/>
    <mergeCell ref="B779:K780"/>
    <mergeCell ref="B678:K679"/>
    <mergeCell ref="B680:K680"/>
    <mergeCell ref="B689:K690"/>
    <mergeCell ref="B699:K700"/>
    <mergeCell ref="B781:K782"/>
    <mergeCell ref="B707:K708"/>
    <mergeCell ref="B719:K720"/>
    <mergeCell ref="B732:K735"/>
    <mergeCell ref="B736:K737"/>
  </mergeCells>
  <conditionalFormatting sqref="H2">
    <cfRule type="dataBar" priority="17">
      <dataBar>
        <cfvo type="num" val="0"/>
        <cfvo type="num" val="1"/>
        <color rgb="FF007373"/>
      </dataBar>
    </cfRule>
  </conditionalFormatting>
  <conditionalFormatting sqref="H4">
    <cfRule type="dataBar" priority="1">
      <dataBar>
        <cfvo type="num" val="0"/>
        <cfvo type="num" val="1"/>
        <color rgb="FF007373"/>
      </dataBar>
    </cfRule>
  </conditionalFormatting>
  <conditionalFormatting sqref="I8:I27">
    <cfRule type="iconSet" priority="15">
      <iconSet iconSet="3Symbols2" showValue="0">
        <cfvo type="percent" val="0"/>
        <cfvo type="num" val="0" gte="0"/>
        <cfvo type="num" val="1"/>
      </iconSet>
    </cfRule>
  </conditionalFormatting>
  <conditionalFormatting sqref="K191 K132 K34 K93">
    <cfRule type="iconSet" priority="16">
      <iconSet iconSet="3Symbols2" showValue="0">
        <cfvo type="percent" val="0"/>
        <cfvo type="num" val="0" gte="0"/>
        <cfvo type="num" val="1"/>
      </iconSet>
    </cfRule>
  </conditionalFormatting>
  <conditionalFormatting sqref="K238">
    <cfRule type="iconSet" priority="14">
      <iconSet iconSet="3Symbols2" showValue="0">
        <cfvo type="percent" val="0"/>
        <cfvo type="num" val="0" gte="0"/>
        <cfvo type="num" val="1"/>
      </iconSet>
    </cfRule>
  </conditionalFormatting>
  <conditionalFormatting sqref="K273">
    <cfRule type="iconSet" priority="13">
      <iconSet iconSet="3Symbols2" showValue="0">
        <cfvo type="percent" val="0"/>
        <cfvo type="num" val="0" gte="0"/>
        <cfvo type="num" val="1"/>
      </iconSet>
    </cfRule>
  </conditionalFormatting>
  <conditionalFormatting sqref="K338">
    <cfRule type="iconSet" priority="12">
      <iconSet iconSet="3Symbols2" showValue="0">
        <cfvo type="percent" val="0"/>
        <cfvo type="num" val="0" gte="0"/>
        <cfvo type="num" val="1"/>
      </iconSet>
    </cfRule>
  </conditionalFormatting>
  <conditionalFormatting sqref="K432">
    <cfRule type="iconSet" priority="11">
      <iconSet iconSet="3Symbols2" showValue="0">
        <cfvo type="percent" val="0"/>
        <cfvo type="num" val="0" gte="0"/>
        <cfvo type="num" val="1"/>
      </iconSet>
    </cfRule>
  </conditionalFormatting>
  <conditionalFormatting sqref="K553">
    <cfRule type="iconSet" priority="10">
      <iconSet iconSet="3Symbols2" showValue="0">
        <cfvo type="percent" val="0"/>
        <cfvo type="num" val="0" gte="0"/>
        <cfvo type="num" val="1"/>
      </iconSet>
    </cfRule>
  </conditionalFormatting>
  <conditionalFormatting sqref="K687">
    <cfRule type="iconSet" priority="9">
      <iconSet iconSet="3Symbols2" showValue="0">
        <cfvo type="percent" val="0"/>
        <cfvo type="num" val="0" gte="0"/>
        <cfvo type="num" val="1"/>
      </iconSet>
    </cfRule>
  </conditionalFormatting>
  <hyperlinks>
    <hyperlink ref="C8:F8" location="'4_Arbeitsblatt'!L_Thema1" tooltip="Thema 1: Arbeitsblatt einfügen" display="'4_Arbeitsblatt'!L_Thema1" xr:uid="{00000000-0004-0000-0500-000000000000}"/>
    <hyperlink ref="C9:F9" location="'4_Arbeitsblatt'!L_Thema2" tooltip="Thema 2: Arbeitsblatt verschieben" display="'4_Arbeitsblatt'!L_Thema2" xr:uid="{00000000-0004-0000-0500-000001000000}"/>
    <hyperlink ref="C10:F10" location="'4_Arbeitsblatt'!L_Thema3" tooltip="Thema 3: Arbeitsblatt kopieren" display="'4_Arbeitsblatt'!L_Thema3" xr:uid="{00000000-0004-0000-0500-000002000000}"/>
    <hyperlink ref="C11:F11" location="'4_Arbeitsblatt'!L_Thema4" tooltip="Thema 4: Arbeitsblatt umbenennen" display="'4_Arbeitsblatt'!L_Thema4" xr:uid="{00000000-0004-0000-0500-000003000000}"/>
    <hyperlink ref="C12:F12" location="'4_Arbeitsblatt'!L_Thema5" tooltip="Thema 5: Arbeitsblatt löschen" display="'4_Arbeitsblatt'!L_Thema5" xr:uid="{00000000-0004-0000-0500-000004000000}"/>
    <hyperlink ref="C13:F13" location="'4_Arbeitsblatt'!L_Thema6" tooltip="Thema 6: Arbeitsblatt ein- und ausblenden" display="'4_Arbeitsblatt'!L_Thema6" xr:uid="{00000000-0004-0000-0500-000005000000}"/>
    <hyperlink ref="C14:F14" location="'4_Arbeitsblatt'!L_Thema7" tooltip="Thema 7: Fenster fixieren" display="'4_Arbeitsblatt'!L_Thema7" xr:uid="{00000000-0004-0000-0500-000006000000}"/>
    <hyperlink ref="C15:F15" location="'4_Arbeitsblatt'!L_Thema8" tooltip="Thema 8: Fenster teilen" display="'4_Arbeitsblatt'!L_Thema8" xr:uid="{00000000-0004-0000-0500-000007000000}"/>
    <hyperlink ref="C16:F16" location="'4_Arbeitsblatt'!L_Thema9" tooltip="Thema 9: Fenster anordnen" display="'4_Arbeitsblatt'!L_Thema9" xr:uid="{00000000-0004-0000-0500-000008000000}"/>
    <hyperlink ref="C17:F17" location="'4_Arbeitsblatt'!L_Thema10" tooltip="Thema 10: Zoom-Funktionen" display="'4_Arbeitsblatt'!L_Thema10" xr:uid="{00000000-0004-0000-0500-000009000000}"/>
    <hyperlink ref="L34" location="'4_Arbeitsblatt'!A6" tooltip="Nach oben" display="é" xr:uid="{00000000-0004-0000-0500-00000A000000}"/>
    <hyperlink ref="L93" location="'4_Arbeitsblatt'!A6" tooltip="Nach oben" display="é" xr:uid="{00000000-0004-0000-0500-00000B000000}"/>
    <hyperlink ref="L132" location="'4_Arbeitsblatt'!A6" tooltip="Nach oben" display="é" xr:uid="{00000000-0004-0000-0500-00000C000000}"/>
    <hyperlink ref="L191" location="'4_Arbeitsblatt'!A6" tooltip="Nach oben" display="é" xr:uid="{00000000-0004-0000-0500-00000D000000}"/>
    <hyperlink ref="L238" location="'4_Arbeitsblatt'!A6" tooltip="Nach oben" display="é" xr:uid="{00000000-0004-0000-0500-00000E000000}"/>
    <hyperlink ref="L273" location="'4_Arbeitsblatt'!A6" tooltip="Nach oben" display="é" xr:uid="{00000000-0004-0000-0500-00000F000000}"/>
    <hyperlink ref="L338" location="'4_Arbeitsblatt'!A6" tooltip="Nach oben" display="é" xr:uid="{00000000-0004-0000-0500-000010000000}"/>
    <hyperlink ref="L432" location="'4_Arbeitsblatt'!A6" tooltip="Nach oben" display="é" xr:uid="{00000000-0004-0000-0500-000011000000}"/>
    <hyperlink ref="L553" location="'4_Arbeitsblatt'!A6" tooltip="Nach oben" display="é" xr:uid="{00000000-0004-0000-0500-000012000000}"/>
    <hyperlink ref="L687" location="'4_Arbeitsblatt'!A6" tooltip="Nach oben" display="é" xr:uid="{00000000-0004-0000-0500-000013000000}"/>
    <hyperlink ref="H4:J4" location="Inhalt!S_Gesamtfortschritt" tooltip="Zur Fortschritts-Übersicht" display="Inhalt!S_Gesamtfortschritt" xr:uid="{00000000-0004-0000-0500-000014000000}"/>
    <hyperlink ref="B795:K797" r:id="rId1" location="newsletter" tooltip="Für den kostenlosen Newsletter anmelden" display="Du willst auf dem Laufenden bleiben? Dann melde Dich für den kostenlosen Newsletter an!" xr:uid="{00000000-0004-0000-0500-000015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3249" r:id="rId5" name="Check Box 1">
              <controlPr defaultSize="0" autoFill="0" autoLine="0" autoPict="0">
                <anchor moveWithCells="1">
                  <from>
                    <xdr:col>2</xdr:col>
                    <xdr:colOff>0</xdr:colOff>
                    <xdr:row>89</xdr:row>
                    <xdr:rowOff>9525</xdr:rowOff>
                  </from>
                  <to>
                    <xdr:col>3</xdr:col>
                    <xdr:colOff>104775</xdr:colOff>
                    <xdr:row>89</xdr:row>
                    <xdr:rowOff>228600</xdr:rowOff>
                  </to>
                </anchor>
              </controlPr>
            </control>
          </mc:Choice>
        </mc:AlternateContent>
        <mc:AlternateContent xmlns:mc="http://schemas.openxmlformats.org/markup-compatibility/2006">
          <mc:Choice Requires="x14">
            <control shapeId="53250" r:id="rId6" name="Check Box 2">
              <controlPr defaultSize="0" autoFill="0" autoLine="0" autoPict="0">
                <anchor moveWithCells="1">
                  <from>
                    <xdr:col>2</xdr:col>
                    <xdr:colOff>0</xdr:colOff>
                    <xdr:row>128</xdr:row>
                    <xdr:rowOff>9525</xdr:rowOff>
                  </from>
                  <to>
                    <xdr:col>3</xdr:col>
                    <xdr:colOff>104775</xdr:colOff>
                    <xdr:row>128</xdr:row>
                    <xdr:rowOff>228600</xdr:rowOff>
                  </to>
                </anchor>
              </controlPr>
            </control>
          </mc:Choice>
        </mc:AlternateContent>
        <mc:AlternateContent xmlns:mc="http://schemas.openxmlformats.org/markup-compatibility/2006">
          <mc:Choice Requires="x14">
            <control shapeId="53251" r:id="rId7" name="Check Box 3">
              <controlPr defaultSize="0" autoFill="0" autoLine="0" autoPict="0">
                <anchor moveWithCells="1">
                  <from>
                    <xdr:col>2</xdr:col>
                    <xdr:colOff>0</xdr:colOff>
                    <xdr:row>187</xdr:row>
                    <xdr:rowOff>9525</xdr:rowOff>
                  </from>
                  <to>
                    <xdr:col>3</xdr:col>
                    <xdr:colOff>104775</xdr:colOff>
                    <xdr:row>187</xdr:row>
                    <xdr:rowOff>228600</xdr:rowOff>
                  </to>
                </anchor>
              </controlPr>
            </control>
          </mc:Choice>
        </mc:AlternateContent>
        <mc:AlternateContent xmlns:mc="http://schemas.openxmlformats.org/markup-compatibility/2006">
          <mc:Choice Requires="x14">
            <control shapeId="53252" r:id="rId8" name="Check Box 4">
              <controlPr defaultSize="0" autoFill="0" autoLine="0" autoPict="0">
                <anchor moveWithCells="1">
                  <from>
                    <xdr:col>2</xdr:col>
                    <xdr:colOff>0</xdr:colOff>
                    <xdr:row>234</xdr:row>
                    <xdr:rowOff>9525</xdr:rowOff>
                  </from>
                  <to>
                    <xdr:col>3</xdr:col>
                    <xdr:colOff>104775</xdr:colOff>
                    <xdr:row>234</xdr:row>
                    <xdr:rowOff>228600</xdr:rowOff>
                  </to>
                </anchor>
              </controlPr>
            </control>
          </mc:Choice>
        </mc:AlternateContent>
        <mc:AlternateContent xmlns:mc="http://schemas.openxmlformats.org/markup-compatibility/2006">
          <mc:Choice Requires="x14">
            <control shapeId="53253" r:id="rId9" name="Check Box 5">
              <controlPr defaultSize="0" autoFill="0" autoLine="0" autoPict="0">
                <anchor moveWithCells="1">
                  <from>
                    <xdr:col>2</xdr:col>
                    <xdr:colOff>0</xdr:colOff>
                    <xdr:row>269</xdr:row>
                    <xdr:rowOff>9525</xdr:rowOff>
                  </from>
                  <to>
                    <xdr:col>3</xdr:col>
                    <xdr:colOff>104775</xdr:colOff>
                    <xdr:row>269</xdr:row>
                    <xdr:rowOff>228600</xdr:rowOff>
                  </to>
                </anchor>
              </controlPr>
            </control>
          </mc:Choice>
        </mc:AlternateContent>
        <mc:AlternateContent xmlns:mc="http://schemas.openxmlformats.org/markup-compatibility/2006">
          <mc:Choice Requires="x14">
            <control shapeId="53254" r:id="rId10" name="Check Box 6">
              <controlPr defaultSize="0" autoFill="0" autoLine="0" autoPict="0">
                <anchor moveWithCells="1">
                  <from>
                    <xdr:col>2</xdr:col>
                    <xdr:colOff>9525</xdr:colOff>
                    <xdr:row>334</xdr:row>
                    <xdr:rowOff>9525</xdr:rowOff>
                  </from>
                  <to>
                    <xdr:col>3</xdr:col>
                    <xdr:colOff>114300</xdr:colOff>
                    <xdr:row>334</xdr:row>
                    <xdr:rowOff>228600</xdr:rowOff>
                  </to>
                </anchor>
              </controlPr>
            </control>
          </mc:Choice>
        </mc:AlternateContent>
        <mc:AlternateContent xmlns:mc="http://schemas.openxmlformats.org/markup-compatibility/2006">
          <mc:Choice Requires="x14">
            <control shapeId="53255" r:id="rId11" name="Check Box 7">
              <controlPr defaultSize="0" autoFill="0" autoLine="0" autoPict="0">
                <anchor moveWithCells="1">
                  <from>
                    <xdr:col>2</xdr:col>
                    <xdr:colOff>9525</xdr:colOff>
                    <xdr:row>428</xdr:row>
                    <xdr:rowOff>9525</xdr:rowOff>
                  </from>
                  <to>
                    <xdr:col>3</xdr:col>
                    <xdr:colOff>114300</xdr:colOff>
                    <xdr:row>428</xdr:row>
                    <xdr:rowOff>228600</xdr:rowOff>
                  </to>
                </anchor>
              </controlPr>
            </control>
          </mc:Choice>
        </mc:AlternateContent>
        <mc:AlternateContent xmlns:mc="http://schemas.openxmlformats.org/markup-compatibility/2006">
          <mc:Choice Requires="x14">
            <control shapeId="53256" r:id="rId12" name="Check Box 8">
              <controlPr defaultSize="0" autoFill="0" autoLine="0" autoPict="0">
                <anchor moveWithCells="1">
                  <from>
                    <xdr:col>2</xdr:col>
                    <xdr:colOff>9525</xdr:colOff>
                    <xdr:row>549</xdr:row>
                    <xdr:rowOff>9525</xdr:rowOff>
                  </from>
                  <to>
                    <xdr:col>3</xdr:col>
                    <xdr:colOff>114300</xdr:colOff>
                    <xdr:row>549</xdr:row>
                    <xdr:rowOff>228600</xdr:rowOff>
                  </to>
                </anchor>
              </controlPr>
            </control>
          </mc:Choice>
        </mc:AlternateContent>
        <mc:AlternateContent xmlns:mc="http://schemas.openxmlformats.org/markup-compatibility/2006">
          <mc:Choice Requires="x14">
            <control shapeId="53257" r:id="rId13" name="Check Box 9">
              <controlPr defaultSize="0" autoFill="0" autoLine="0" autoPict="0">
                <anchor moveWithCells="1">
                  <from>
                    <xdr:col>2</xdr:col>
                    <xdr:colOff>9525</xdr:colOff>
                    <xdr:row>683</xdr:row>
                    <xdr:rowOff>9525</xdr:rowOff>
                  </from>
                  <to>
                    <xdr:col>3</xdr:col>
                    <xdr:colOff>114300</xdr:colOff>
                    <xdr:row>683</xdr:row>
                    <xdr:rowOff>228600</xdr:rowOff>
                  </to>
                </anchor>
              </controlPr>
            </control>
          </mc:Choice>
        </mc:AlternateContent>
        <mc:AlternateContent xmlns:mc="http://schemas.openxmlformats.org/markup-compatibility/2006">
          <mc:Choice Requires="x14">
            <control shapeId="53258" r:id="rId14" name="Check Box 10">
              <controlPr defaultSize="0" autoFill="0" autoLine="0" autoPict="0">
                <anchor moveWithCells="1">
                  <from>
                    <xdr:col>2</xdr:col>
                    <xdr:colOff>9525</xdr:colOff>
                    <xdr:row>786</xdr:row>
                    <xdr:rowOff>9525</xdr:rowOff>
                  </from>
                  <to>
                    <xdr:col>3</xdr:col>
                    <xdr:colOff>114300</xdr:colOff>
                    <xdr:row>786</xdr:row>
                    <xdr:rowOff>228600</xdr:rowOff>
                  </to>
                </anchor>
              </controlPr>
            </control>
          </mc:Choice>
        </mc:AlternateContent>
        <mc:AlternateContent xmlns:mc="http://schemas.openxmlformats.org/markup-compatibility/2006">
          <mc:Choice Requires="x14">
            <control shapeId="53260" r:id="rId15" name="Group Box 12">
              <controlPr defaultSize="0" autoFill="0" autoPict="0">
                <anchor moveWithCells="1">
                  <from>
                    <xdr:col>4</xdr:col>
                    <xdr:colOff>161925</xdr:colOff>
                    <xdr:row>265</xdr:row>
                    <xdr:rowOff>180975</xdr:rowOff>
                  </from>
                  <to>
                    <xdr:col>5</xdr:col>
                    <xdr:colOff>685800</xdr:colOff>
                    <xdr:row>267</xdr:row>
                    <xdr:rowOff>0</xdr:rowOff>
                  </to>
                </anchor>
              </controlPr>
            </control>
          </mc:Choice>
        </mc:AlternateContent>
        <mc:AlternateContent xmlns:mc="http://schemas.openxmlformats.org/markup-compatibility/2006">
          <mc:Choice Requires="x14">
            <control shapeId="53261" r:id="rId16" name="Group Box 13">
              <controlPr defaultSize="0" autoFill="0" autoPict="0">
                <anchor moveWithCells="1">
                  <from>
                    <xdr:col>4</xdr:col>
                    <xdr:colOff>161925</xdr:colOff>
                    <xdr:row>266</xdr:row>
                    <xdr:rowOff>200025</xdr:rowOff>
                  </from>
                  <to>
                    <xdr:col>5</xdr:col>
                    <xdr:colOff>685800</xdr:colOff>
                    <xdr:row>268</xdr:row>
                    <xdr:rowOff>19050</xdr:rowOff>
                  </to>
                </anchor>
              </controlPr>
            </control>
          </mc:Choice>
        </mc:AlternateContent>
        <mc:AlternateContent xmlns:mc="http://schemas.openxmlformats.org/markup-compatibility/2006">
          <mc:Choice Requires="x14">
            <control shapeId="53262" r:id="rId17" name="Group Box 14">
              <controlPr defaultSize="0" autoFill="0" autoPict="0">
                <anchor moveWithCells="1">
                  <from>
                    <xdr:col>4</xdr:col>
                    <xdr:colOff>161925</xdr:colOff>
                    <xdr:row>267</xdr:row>
                    <xdr:rowOff>0</xdr:rowOff>
                  </from>
                  <to>
                    <xdr:col>5</xdr:col>
                    <xdr:colOff>685800</xdr:colOff>
                    <xdr:row>268</xdr:row>
                    <xdr:rowOff>38100</xdr:rowOff>
                  </to>
                </anchor>
              </controlPr>
            </control>
          </mc:Choice>
        </mc:AlternateContent>
        <mc:AlternateContent xmlns:mc="http://schemas.openxmlformats.org/markup-compatibility/2006">
          <mc:Choice Requires="x14">
            <control shapeId="53263" r:id="rId18" name="Group Box 15">
              <controlPr defaultSize="0" autoFill="0" autoPict="0">
                <anchor moveWithCells="1">
                  <from>
                    <xdr:col>4</xdr:col>
                    <xdr:colOff>0</xdr:colOff>
                    <xdr:row>330</xdr:row>
                    <xdr:rowOff>0</xdr:rowOff>
                  </from>
                  <to>
                    <xdr:col>6</xdr:col>
                    <xdr:colOff>0</xdr:colOff>
                    <xdr:row>331</xdr:row>
                    <xdr:rowOff>28575</xdr:rowOff>
                  </to>
                </anchor>
              </controlPr>
            </control>
          </mc:Choice>
        </mc:AlternateContent>
        <mc:AlternateContent xmlns:mc="http://schemas.openxmlformats.org/markup-compatibility/2006">
          <mc:Choice Requires="x14">
            <control shapeId="53264" r:id="rId19" name="Group Box 16">
              <controlPr defaultSize="0" autoFill="0" autoPict="0">
                <anchor moveWithCells="1">
                  <from>
                    <xdr:col>4</xdr:col>
                    <xdr:colOff>9525</xdr:colOff>
                    <xdr:row>330</xdr:row>
                    <xdr:rowOff>200025</xdr:rowOff>
                  </from>
                  <to>
                    <xdr:col>6</xdr:col>
                    <xdr:colOff>9525</xdr:colOff>
                    <xdr:row>332</xdr:row>
                    <xdr:rowOff>28575</xdr:rowOff>
                  </to>
                </anchor>
              </controlPr>
            </control>
          </mc:Choice>
        </mc:AlternateContent>
        <mc:AlternateContent xmlns:mc="http://schemas.openxmlformats.org/markup-compatibility/2006">
          <mc:Choice Requires="x14">
            <control shapeId="53265" r:id="rId20" name="Group Box 17">
              <controlPr defaultSize="0" autoFill="0" autoPict="0">
                <anchor moveWithCells="1">
                  <from>
                    <xdr:col>4</xdr:col>
                    <xdr:colOff>47625</xdr:colOff>
                    <xdr:row>332</xdr:row>
                    <xdr:rowOff>0</xdr:rowOff>
                  </from>
                  <to>
                    <xdr:col>6</xdr:col>
                    <xdr:colOff>0</xdr:colOff>
                    <xdr:row>333</xdr:row>
                    <xdr:rowOff>76200</xdr:rowOff>
                  </to>
                </anchor>
              </controlPr>
            </control>
          </mc:Choice>
        </mc:AlternateContent>
        <mc:AlternateContent xmlns:mc="http://schemas.openxmlformats.org/markup-compatibility/2006">
          <mc:Choice Requires="x14">
            <control shapeId="53266" r:id="rId21" name="Group Box 18">
              <controlPr defaultSize="0" autoFill="0" autoPict="0">
                <anchor moveWithCells="1">
                  <from>
                    <xdr:col>4</xdr:col>
                    <xdr:colOff>0</xdr:colOff>
                    <xdr:row>545</xdr:row>
                    <xdr:rowOff>171450</xdr:rowOff>
                  </from>
                  <to>
                    <xdr:col>6</xdr:col>
                    <xdr:colOff>0</xdr:colOff>
                    <xdr:row>546</xdr:row>
                    <xdr:rowOff>200025</xdr:rowOff>
                  </to>
                </anchor>
              </controlPr>
            </control>
          </mc:Choice>
        </mc:AlternateContent>
        <mc:AlternateContent xmlns:mc="http://schemas.openxmlformats.org/markup-compatibility/2006">
          <mc:Choice Requires="x14">
            <control shapeId="53267" r:id="rId22" name="Group Box 19">
              <controlPr defaultSize="0" autoFill="0" autoPict="0">
                <anchor moveWithCells="1">
                  <from>
                    <xdr:col>4</xdr:col>
                    <xdr:colOff>9525</xdr:colOff>
                    <xdr:row>546</xdr:row>
                    <xdr:rowOff>200025</xdr:rowOff>
                  </from>
                  <to>
                    <xdr:col>6</xdr:col>
                    <xdr:colOff>9525</xdr:colOff>
                    <xdr:row>548</xdr:row>
                    <xdr:rowOff>28575</xdr:rowOff>
                  </to>
                </anchor>
              </controlPr>
            </control>
          </mc:Choice>
        </mc:AlternateContent>
        <mc:AlternateContent xmlns:mc="http://schemas.openxmlformats.org/markup-compatibility/2006">
          <mc:Choice Requires="x14">
            <control shapeId="53268" r:id="rId23" name="Group Box 20">
              <controlPr defaultSize="0" autoFill="0" autoPict="0">
                <anchor moveWithCells="1">
                  <from>
                    <xdr:col>4</xdr:col>
                    <xdr:colOff>47625</xdr:colOff>
                    <xdr:row>547</xdr:row>
                    <xdr:rowOff>0</xdr:rowOff>
                  </from>
                  <to>
                    <xdr:col>6</xdr:col>
                    <xdr:colOff>0</xdr:colOff>
                    <xdr:row>548</xdr:row>
                    <xdr:rowOff>76200</xdr:rowOff>
                  </to>
                </anchor>
              </controlPr>
            </control>
          </mc:Choice>
        </mc:AlternateContent>
        <mc:AlternateContent xmlns:mc="http://schemas.openxmlformats.org/markup-compatibility/2006">
          <mc:Choice Requires="x14">
            <control shapeId="53269" r:id="rId24" name="Group Box 21">
              <controlPr defaultSize="0" autoFill="0" autoPict="0">
                <anchor moveWithCells="1">
                  <from>
                    <xdr:col>4</xdr:col>
                    <xdr:colOff>95250</xdr:colOff>
                    <xdr:row>547</xdr:row>
                    <xdr:rowOff>0</xdr:rowOff>
                  </from>
                  <to>
                    <xdr:col>6</xdr:col>
                    <xdr:colOff>0</xdr:colOff>
                    <xdr:row>548</xdr:row>
                    <xdr:rowOff>28575</xdr:rowOff>
                  </to>
                </anchor>
              </controlPr>
            </control>
          </mc:Choice>
        </mc:AlternateContent>
        <mc:AlternateContent xmlns:mc="http://schemas.openxmlformats.org/markup-compatibility/2006">
          <mc:Choice Requires="x14">
            <control shapeId="53270" r:id="rId25" name="Group Box 22">
              <controlPr defaultSize="0" autoFill="0" autoPict="0">
                <anchor moveWithCells="1">
                  <from>
                    <xdr:col>4</xdr:col>
                    <xdr:colOff>161925</xdr:colOff>
                    <xdr:row>330</xdr:row>
                    <xdr:rowOff>180975</xdr:rowOff>
                  </from>
                  <to>
                    <xdr:col>5</xdr:col>
                    <xdr:colOff>685800</xdr:colOff>
                    <xdr:row>332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51">
    <tabColor rgb="FFBF0000"/>
    <pageSetUpPr autoPageBreaks="0" fitToPage="1"/>
  </sheetPr>
  <dimension ref="A1:R680"/>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140625" style="22" customWidth="1"/>
    <col min="3" max="6" width="10.7109375" style="22" customWidth="1"/>
    <col min="7" max="12" width="9.140625" style="22" customWidth="1"/>
    <col min="13" max="13" width="9.140625" style="560" hidden="1" customWidth="1"/>
    <col min="14" max="14" width="4" style="22" hidden="1" customWidth="1"/>
    <col min="15" max="15" width="7.7109375" style="22" hidden="1" customWidth="1"/>
    <col min="16" max="16384" width="4" style="22" hidden="1"/>
  </cols>
  <sheetData>
    <row r="1" spans="1:13" customFormat="1" ht="3.75" customHeight="1">
      <c r="A1" s="87"/>
      <c r="M1" s="554"/>
    </row>
    <row r="2" spans="1:13" customFormat="1" ht="17.45" customHeight="1">
      <c r="A2" s="88"/>
      <c r="B2" s="44" t="s">
        <v>728</v>
      </c>
      <c r="C2" s="44"/>
      <c r="D2" s="44"/>
      <c r="E2" s="44"/>
      <c r="F2" s="36"/>
      <c r="G2" s="37" t="s">
        <v>51</v>
      </c>
      <c r="H2" s="680">
        <f>H30/C30</f>
        <v>0</v>
      </c>
      <c r="I2" s="680"/>
      <c r="J2" s="680"/>
      <c r="M2" s="554"/>
    </row>
    <row r="3" spans="1:13" customFormat="1" ht="3.75" customHeight="1">
      <c r="A3" s="87"/>
      <c r="B3" s="44"/>
      <c r="C3" s="44"/>
      <c r="D3" s="44"/>
      <c r="E3" s="44"/>
      <c r="M3" s="554"/>
    </row>
    <row r="4" spans="1:13" customFormat="1" ht="17.45" customHeight="1">
      <c r="A4" s="88"/>
      <c r="B4" s="44" t="s">
        <v>729</v>
      </c>
      <c r="C4" s="44"/>
      <c r="D4" s="44"/>
      <c r="E4" s="44"/>
      <c r="F4" s="36"/>
      <c r="G4" s="37" t="s">
        <v>53</v>
      </c>
      <c r="H4" s="680">
        <f>[0]!S_Gesamtfortschritt</f>
        <v>0</v>
      </c>
      <c r="I4" s="680"/>
      <c r="J4" s="680"/>
      <c r="M4" s="554"/>
    </row>
    <row r="5" spans="1:13" customFormat="1" ht="3.75" customHeight="1" thickBot="1">
      <c r="A5" s="88"/>
      <c r="B5" s="52"/>
      <c r="C5" s="52"/>
      <c r="D5" s="52"/>
      <c r="E5" s="52"/>
      <c r="F5" s="52"/>
      <c r="G5" s="52"/>
      <c r="H5" s="52"/>
      <c r="I5" s="52"/>
      <c r="J5" s="52"/>
      <c r="K5" s="52"/>
      <c r="L5" s="46"/>
      <c r="M5" s="554"/>
    </row>
    <row r="6" spans="1:13" customFormat="1" ht="17.45" customHeight="1">
      <c r="A6" s="88"/>
      <c r="B6" s="17"/>
      <c r="C6" s="36"/>
      <c r="D6" s="36"/>
      <c r="E6" s="36"/>
      <c r="F6" s="36"/>
      <c r="G6" s="37"/>
      <c r="H6" s="38"/>
      <c r="I6" s="38"/>
      <c r="J6" s="38"/>
      <c r="M6" s="554"/>
    </row>
    <row r="7" spans="1:13" customFormat="1" ht="17.45" customHeight="1">
      <c r="A7" s="88"/>
      <c r="B7" s="17"/>
      <c r="C7" s="36" t="s">
        <v>54</v>
      </c>
      <c r="D7" s="36"/>
      <c r="E7" s="36"/>
      <c r="F7" s="39"/>
      <c r="G7" s="39"/>
      <c r="H7" s="681" t="s">
        <v>55</v>
      </c>
      <c r="I7" s="681"/>
      <c r="J7" s="38"/>
      <c r="M7" s="554"/>
    </row>
    <row r="8" spans="1:13" customFormat="1" ht="17.45" customHeight="1">
      <c r="A8" s="88"/>
      <c r="B8" s="45" t="s">
        <v>730</v>
      </c>
      <c r="C8" s="676" t="str">
        <f t="shared" ref="C8:C17" si="0">INDEX(B:B,MATCH(B8,A:A,0))</f>
        <v>Einführung in Formeln und Funktionen</v>
      </c>
      <c r="D8" s="676"/>
      <c r="E8" s="676"/>
      <c r="F8" s="676"/>
      <c r="G8" s="40"/>
      <c r="H8" s="86">
        <f>1*J8</f>
        <v>0</v>
      </c>
      <c r="I8" s="41">
        <f>H8</f>
        <v>0</v>
      </c>
      <c r="J8" s="42" t="b">
        <v>0</v>
      </c>
      <c r="M8" s="554"/>
    </row>
    <row r="9" spans="1:13" customFormat="1" ht="17.45" customHeight="1">
      <c r="A9" s="88"/>
      <c r="B9" s="45" t="s">
        <v>731</v>
      </c>
      <c r="C9" s="676" t="str">
        <f t="shared" si="0"/>
        <v>Die Top 5 der mathematischen Funktionen</v>
      </c>
      <c r="D9" s="676"/>
      <c r="E9" s="676"/>
      <c r="F9" s="676"/>
      <c r="G9" s="40"/>
      <c r="H9" s="86">
        <f>1*J9</f>
        <v>0</v>
      </c>
      <c r="I9" s="41">
        <f t="shared" ref="I9:I17" si="1">H9</f>
        <v>0</v>
      </c>
      <c r="J9" s="42" t="b">
        <v>0</v>
      </c>
      <c r="M9" s="554"/>
    </row>
    <row r="10" spans="1:13" customFormat="1" ht="17.45" customHeight="1">
      <c r="A10" s="88"/>
      <c r="B10" s="45" t="s">
        <v>732</v>
      </c>
      <c r="C10" s="676" t="str">
        <f t="shared" si="0"/>
        <v>Wenn … dann … sonst … (Teil 1)</v>
      </c>
      <c r="D10" s="676"/>
      <c r="E10" s="676"/>
      <c r="F10" s="676"/>
      <c r="G10" s="40"/>
      <c r="H10" s="86">
        <f>1*J10</f>
        <v>0</v>
      </c>
      <c r="I10" s="41">
        <f t="shared" si="1"/>
        <v>0</v>
      </c>
      <c r="J10" s="42" t="b">
        <v>0</v>
      </c>
      <c r="M10" s="554"/>
    </row>
    <row r="11" spans="1:13" customFormat="1" ht="17.45" customHeight="1">
      <c r="A11" s="88"/>
      <c r="B11" s="45" t="s">
        <v>733</v>
      </c>
      <c r="C11" s="676" t="str">
        <f t="shared" si="0"/>
        <v>Wenn … dann … sonst … (Teil 2)</v>
      </c>
      <c r="D11" s="676"/>
      <c r="E11" s="676"/>
      <c r="F11" s="676"/>
      <c r="G11" s="40"/>
      <c r="H11" s="86">
        <f>1*J11</f>
        <v>0</v>
      </c>
      <c r="I11" s="41">
        <f t="shared" si="1"/>
        <v>0</v>
      </c>
      <c r="J11" s="42" t="b">
        <v>0</v>
      </c>
      <c r="M11" s="554"/>
    </row>
    <row r="12" spans="1:13" customFormat="1" ht="17.45" customHeight="1">
      <c r="A12" s="88"/>
      <c r="B12" s="45" t="s">
        <v>734</v>
      </c>
      <c r="C12" s="676" t="str">
        <f t="shared" si="0"/>
        <v>Die logische Funktion =UND()</v>
      </c>
      <c r="D12" s="676"/>
      <c r="E12" s="676"/>
      <c r="F12" s="676"/>
      <c r="G12" s="40"/>
      <c r="H12" s="86">
        <f t="shared" ref="H12:H17" si="2">1*J12</f>
        <v>0</v>
      </c>
      <c r="I12" s="41">
        <f t="shared" si="1"/>
        <v>0</v>
      </c>
      <c r="J12" s="42" t="b">
        <v>0</v>
      </c>
      <c r="M12" s="554"/>
    </row>
    <row r="13" spans="1:13" customFormat="1" ht="17.45" customHeight="1">
      <c r="A13" s="88"/>
      <c r="B13" s="45" t="s">
        <v>735</v>
      </c>
      <c r="C13" s="676" t="str">
        <f t="shared" si="0"/>
        <v>Die logische Funktion =ODER()</v>
      </c>
      <c r="D13" s="676"/>
      <c r="E13" s="676"/>
      <c r="F13" s="676"/>
      <c r="G13" s="40"/>
      <c r="H13" s="86">
        <f t="shared" si="2"/>
        <v>0</v>
      </c>
      <c r="I13" s="41">
        <f t="shared" si="1"/>
        <v>0</v>
      </c>
      <c r="J13" s="42" t="b">
        <v>0</v>
      </c>
      <c r="M13" s="554"/>
    </row>
    <row r="14" spans="1:13" customFormat="1" ht="17.45" customHeight="1">
      <c r="A14" s="88"/>
      <c r="B14" s="45" t="s">
        <v>736</v>
      </c>
      <c r="C14" s="676" t="str">
        <f t="shared" si="0"/>
        <v>Zusammenspiel von WENN, UND, ODER</v>
      </c>
      <c r="D14" s="676"/>
      <c r="E14" s="676"/>
      <c r="F14" s="676"/>
      <c r="G14" s="40"/>
      <c r="H14" s="86">
        <f t="shared" si="2"/>
        <v>0</v>
      </c>
      <c r="I14" s="41">
        <f t="shared" si="1"/>
        <v>0</v>
      </c>
      <c r="J14" s="42" t="b">
        <v>0</v>
      </c>
      <c r="M14" s="554"/>
    </row>
    <row r="15" spans="1:13" customFormat="1" ht="17.45" customHeight="1">
      <c r="A15" s="88"/>
      <c r="B15" s="45" t="s">
        <v>737</v>
      </c>
      <c r="C15" s="676" t="str">
        <f t="shared" si="0"/>
        <v>Die logische Funktion =NICHT()</v>
      </c>
      <c r="D15" s="676"/>
      <c r="E15" s="676"/>
      <c r="F15" s="676"/>
      <c r="G15" s="40"/>
      <c r="H15" s="86">
        <f t="shared" si="2"/>
        <v>0</v>
      </c>
      <c r="I15" s="41">
        <f t="shared" si="1"/>
        <v>0</v>
      </c>
      <c r="J15" s="42" t="b">
        <v>0</v>
      </c>
      <c r="M15" s="554"/>
    </row>
    <row r="16" spans="1:13" customFormat="1" ht="17.45" customHeight="1">
      <c r="A16" s="88"/>
      <c r="B16" s="45" t="s">
        <v>738</v>
      </c>
      <c r="C16" s="676" t="str">
        <f t="shared" si="0"/>
        <v>Runden in Excel</v>
      </c>
      <c r="D16" s="676"/>
      <c r="E16" s="676"/>
      <c r="F16" s="676"/>
      <c r="G16" s="40"/>
      <c r="H16" s="86">
        <f t="shared" si="2"/>
        <v>0</v>
      </c>
      <c r="I16" s="41">
        <f t="shared" si="1"/>
        <v>0</v>
      </c>
      <c r="J16" s="42" t="b">
        <v>0</v>
      </c>
      <c r="M16" s="554"/>
    </row>
    <row r="17" spans="1:13" customFormat="1" ht="17.45" customHeight="1">
      <c r="A17" s="88"/>
      <c r="B17" s="45" t="s">
        <v>739</v>
      </c>
      <c r="C17" s="676" t="str">
        <f t="shared" si="0"/>
        <v>Spezielle Rundungsfunktionen</v>
      </c>
      <c r="D17" s="676"/>
      <c r="E17" s="676"/>
      <c r="F17" s="676"/>
      <c r="G17" s="40"/>
      <c r="H17" s="86">
        <f t="shared" si="2"/>
        <v>0</v>
      </c>
      <c r="I17" s="41">
        <f t="shared" si="1"/>
        <v>0</v>
      </c>
      <c r="J17" s="42" t="b">
        <v>0</v>
      </c>
      <c r="M17" s="554"/>
    </row>
    <row r="18" spans="1:13" customFormat="1" ht="17.45" hidden="1" customHeight="1">
      <c r="A18" s="88"/>
      <c r="B18" s="45"/>
      <c r="F18" s="40"/>
      <c r="G18" s="40"/>
      <c r="H18" s="5"/>
      <c r="I18" s="41"/>
      <c r="J18" s="42"/>
      <c r="M18" s="554"/>
    </row>
    <row r="19" spans="1:13" customFormat="1" ht="17.45" hidden="1" customHeight="1">
      <c r="A19" s="88"/>
      <c r="B19" s="45"/>
      <c r="F19" s="40"/>
      <c r="G19" s="40"/>
      <c r="H19" s="5"/>
      <c r="I19" s="41"/>
      <c r="J19" s="42"/>
      <c r="M19" s="554"/>
    </row>
    <row r="20" spans="1:13" customFormat="1" ht="17.45" hidden="1" customHeight="1">
      <c r="A20" s="88"/>
      <c r="B20" s="45"/>
      <c r="F20" s="40"/>
      <c r="G20" s="40"/>
      <c r="H20" s="5"/>
      <c r="I20" s="41"/>
      <c r="J20" s="42"/>
      <c r="M20" s="554"/>
    </row>
    <row r="21" spans="1:13" customFormat="1" ht="17.45" hidden="1" customHeight="1">
      <c r="A21" s="88"/>
      <c r="B21" s="45"/>
      <c r="F21" s="40"/>
      <c r="G21" s="40"/>
      <c r="H21" s="5"/>
      <c r="I21" s="41"/>
      <c r="J21" s="42"/>
      <c r="M21" s="554"/>
    </row>
    <row r="22" spans="1:13" customFormat="1" ht="17.45" hidden="1" customHeight="1">
      <c r="A22" s="88"/>
      <c r="B22" s="45"/>
      <c r="F22" s="40"/>
      <c r="G22" s="40"/>
      <c r="H22" s="5"/>
      <c r="I22" s="41"/>
      <c r="J22" s="42"/>
      <c r="M22" s="554"/>
    </row>
    <row r="23" spans="1:13" customFormat="1" ht="17.45" hidden="1" customHeight="1">
      <c r="A23" s="88"/>
      <c r="B23" s="45"/>
      <c r="F23" s="40"/>
      <c r="G23" s="40"/>
      <c r="H23" s="5"/>
      <c r="I23" s="41"/>
      <c r="J23" s="42"/>
      <c r="M23" s="554"/>
    </row>
    <row r="24" spans="1:13" customFormat="1" ht="17.45" hidden="1" customHeight="1">
      <c r="A24" s="88"/>
      <c r="B24" s="45"/>
      <c r="F24" s="40"/>
      <c r="G24" s="40"/>
      <c r="H24" s="5"/>
      <c r="I24" s="41"/>
      <c r="J24" s="42"/>
      <c r="M24" s="554"/>
    </row>
    <row r="25" spans="1:13" customFormat="1" ht="17.45" hidden="1" customHeight="1">
      <c r="A25" s="88"/>
      <c r="B25" s="45"/>
      <c r="F25" s="40"/>
      <c r="G25" s="40"/>
      <c r="H25" s="5"/>
      <c r="I25" s="41"/>
      <c r="J25" s="42"/>
      <c r="M25" s="554"/>
    </row>
    <row r="26" spans="1:13" customFormat="1" ht="17.45" hidden="1" customHeight="1">
      <c r="A26" s="88"/>
      <c r="B26" s="45"/>
      <c r="F26" s="40"/>
      <c r="G26" s="40"/>
      <c r="H26" s="5"/>
      <c r="I26" s="41"/>
      <c r="J26" s="42"/>
      <c r="M26" s="554"/>
    </row>
    <row r="27" spans="1:13" customFormat="1" ht="17.45" hidden="1" customHeight="1">
      <c r="A27" s="88"/>
      <c r="B27" s="45"/>
      <c r="F27" s="40"/>
      <c r="G27" s="40"/>
      <c r="H27" s="5"/>
      <c r="I27" s="41"/>
      <c r="J27" s="43"/>
      <c r="M27" s="554"/>
    </row>
    <row r="28" spans="1:13" customFormat="1" ht="17.45" hidden="1" customHeight="1">
      <c r="A28" s="88"/>
      <c r="M28" s="554"/>
    </row>
    <row r="29" spans="1:13" customFormat="1" ht="17.45" hidden="1" customHeight="1" thickBot="1">
      <c r="A29" s="88"/>
      <c r="B29" s="6"/>
      <c r="C29" s="6"/>
      <c r="D29" s="6"/>
      <c r="E29" s="6"/>
      <c r="F29" s="6"/>
      <c r="G29" s="6"/>
      <c r="H29" s="6"/>
      <c r="I29" s="6"/>
      <c r="J29" s="6"/>
      <c r="M29" s="554"/>
    </row>
    <row r="30" spans="1:13" customFormat="1" ht="17.45" hidden="1" customHeight="1">
      <c r="A30" s="88"/>
      <c r="C30" s="5">
        <f>COUNTA(C8:C29)</f>
        <v>10</v>
      </c>
      <c r="H30" s="5">
        <f>SUM(H8:H29)</f>
        <v>0</v>
      </c>
      <c r="M30" s="554"/>
    </row>
    <row r="31" spans="1:13" customFormat="1" ht="17.45" customHeight="1">
      <c r="A31" s="88"/>
      <c r="C31" s="5"/>
      <c r="H31" s="5"/>
      <c r="M31" s="554"/>
    </row>
    <row r="32" spans="1:13" customFormat="1" ht="17.45" customHeight="1">
      <c r="A32" s="88"/>
      <c r="C32" s="5"/>
      <c r="H32" s="5"/>
      <c r="M32" s="554"/>
    </row>
    <row r="33" spans="1:13" customFormat="1" ht="17.45" customHeight="1">
      <c r="A33" s="88"/>
      <c r="M33" s="554"/>
    </row>
    <row r="34" spans="1:13" customFormat="1" ht="25.5" customHeight="1">
      <c r="A34" s="96" t="str">
        <f>B8</f>
        <v>5.1</v>
      </c>
      <c r="B34" s="675" t="s">
        <v>740</v>
      </c>
      <c r="C34" s="675"/>
      <c r="D34" s="675"/>
      <c r="E34" s="675"/>
      <c r="F34" s="675"/>
      <c r="G34" s="675"/>
      <c r="H34" s="675"/>
      <c r="I34" s="675"/>
      <c r="J34" s="675"/>
      <c r="K34" s="35">
        <f>H8</f>
        <v>0</v>
      </c>
      <c r="L34" s="7" t="s">
        <v>62</v>
      </c>
      <c r="M34" s="554"/>
    </row>
    <row r="35" spans="1:13" customFormat="1" ht="17.45" customHeight="1">
      <c r="A35" s="88"/>
      <c r="M35" s="554"/>
    </row>
    <row r="36" spans="1:13" customFormat="1" ht="17.45" customHeight="1">
      <c r="A36" s="88"/>
      <c r="B36" s="653" t="s">
        <v>741</v>
      </c>
      <c r="C36" s="653"/>
      <c r="D36" s="653"/>
      <c r="E36" s="653"/>
      <c r="F36" s="653"/>
      <c r="G36" s="653"/>
      <c r="H36" s="653"/>
      <c r="I36" s="653"/>
      <c r="J36" s="653"/>
      <c r="K36" s="653"/>
      <c r="M36" s="554"/>
    </row>
    <row r="37" spans="1:13" customFormat="1" ht="17.45" customHeight="1">
      <c r="A37" s="88"/>
      <c r="B37" s="653"/>
      <c r="C37" s="653"/>
      <c r="D37" s="653"/>
      <c r="E37" s="653"/>
      <c r="F37" s="653"/>
      <c r="G37" s="653"/>
      <c r="H37" s="653"/>
      <c r="I37" s="653"/>
      <c r="J37" s="653"/>
      <c r="K37" s="653"/>
      <c r="M37" s="554"/>
    </row>
    <row r="38" spans="1:13" customFormat="1" ht="17.45" customHeight="1">
      <c r="A38" s="88"/>
      <c r="B38" s="653"/>
      <c r="C38" s="653"/>
      <c r="D38" s="653"/>
      <c r="E38" s="653"/>
      <c r="F38" s="653"/>
      <c r="G38" s="653"/>
      <c r="H38" s="653"/>
      <c r="I38" s="653"/>
      <c r="J38" s="653"/>
      <c r="K38" s="653"/>
      <c r="M38" s="554"/>
    </row>
    <row r="39" spans="1:13" customFormat="1" ht="17.45" customHeight="1">
      <c r="A39" s="88"/>
      <c r="B39" s="653" t="s">
        <v>742</v>
      </c>
      <c r="C39" s="653"/>
      <c r="D39" s="653"/>
      <c r="E39" s="653"/>
      <c r="F39" s="653"/>
      <c r="G39" s="653"/>
      <c r="H39" s="653"/>
      <c r="I39" s="653"/>
      <c r="J39" s="653"/>
      <c r="K39" s="653"/>
      <c r="M39" s="554"/>
    </row>
    <row r="40" spans="1:13" customFormat="1" ht="17.45" customHeight="1">
      <c r="A40" s="88"/>
      <c r="B40" s="653"/>
      <c r="C40" s="653"/>
      <c r="D40" s="653"/>
      <c r="E40" s="653"/>
      <c r="F40" s="653"/>
      <c r="G40" s="653"/>
      <c r="H40" s="653"/>
      <c r="I40" s="653"/>
      <c r="J40" s="653"/>
      <c r="K40" s="653"/>
      <c r="M40" s="554"/>
    </row>
    <row r="41" spans="1:13" customFormat="1" ht="17.45" customHeight="1">
      <c r="A41" s="88"/>
      <c r="M41" s="554"/>
    </row>
    <row r="42" spans="1:13" customFormat="1" ht="17.45" customHeight="1">
      <c r="A42" s="88"/>
      <c r="M42" s="554"/>
    </row>
    <row r="43" spans="1:13" customFormat="1" ht="17.45" customHeight="1">
      <c r="A43" s="88"/>
      <c r="M43" s="554"/>
    </row>
    <row r="44" spans="1:13" customFormat="1" ht="17.45" customHeight="1">
      <c r="A44" s="88"/>
      <c r="M44" s="554"/>
    </row>
    <row r="45" spans="1:13" customFormat="1" ht="17.45" customHeight="1">
      <c r="A45" s="88"/>
      <c r="M45" s="554"/>
    </row>
    <row r="46" spans="1:13" customFormat="1" ht="17.45" customHeight="1">
      <c r="A46" s="88"/>
      <c r="M46" s="554"/>
    </row>
    <row r="47" spans="1:13" customFormat="1" ht="17.45" customHeight="1">
      <c r="A47" s="88"/>
      <c r="B47" s="653" t="s">
        <v>743</v>
      </c>
      <c r="C47" s="653"/>
      <c r="D47" s="653"/>
      <c r="E47" s="653"/>
      <c r="F47" s="653"/>
      <c r="G47" s="653"/>
      <c r="H47" s="653"/>
      <c r="I47" s="653"/>
      <c r="J47" s="653"/>
      <c r="K47" s="653"/>
      <c r="M47" s="554"/>
    </row>
    <row r="48" spans="1:13" customFormat="1" ht="17.45" customHeight="1">
      <c r="A48" s="88"/>
      <c r="B48" s="653"/>
      <c r="C48" s="653"/>
      <c r="D48" s="653"/>
      <c r="E48" s="653"/>
      <c r="F48" s="653"/>
      <c r="G48" s="653"/>
      <c r="H48" s="653"/>
      <c r="I48" s="653"/>
      <c r="J48" s="653"/>
      <c r="K48" s="653"/>
      <c r="M48" s="554"/>
    </row>
    <row r="49" spans="1:13" customFormat="1" ht="17.45" customHeight="1">
      <c r="A49" s="88"/>
      <c r="B49" s="14"/>
      <c r="C49" s="14"/>
      <c r="D49" s="14"/>
      <c r="E49" s="14"/>
      <c r="F49" s="14"/>
      <c r="G49" s="14"/>
      <c r="H49" s="14"/>
      <c r="I49" s="14"/>
      <c r="J49" s="14"/>
      <c r="K49" s="14"/>
      <c r="M49" s="554"/>
    </row>
    <row r="50" spans="1:13" customFormat="1" ht="17.45" customHeight="1">
      <c r="A50" s="88"/>
      <c r="B50" s="14"/>
      <c r="C50" s="14"/>
      <c r="D50" s="14"/>
      <c r="E50" s="14"/>
      <c r="F50" s="14"/>
      <c r="G50" s="14"/>
      <c r="H50" s="14"/>
      <c r="I50" s="14"/>
      <c r="J50" s="14"/>
      <c r="K50" s="14"/>
      <c r="M50" s="554"/>
    </row>
    <row r="51" spans="1:13" customFormat="1" ht="17.45" customHeight="1">
      <c r="A51" s="88"/>
      <c r="B51" s="14"/>
      <c r="C51" s="14"/>
      <c r="D51" s="14"/>
      <c r="E51" s="14"/>
      <c r="F51" s="14"/>
      <c r="G51" s="14"/>
      <c r="H51" s="14"/>
      <c r="I51" s="14"/>
      <c r="J51" s="14"/>
      <c r="K51" s="14"/>
      <c r="M51" s="554"/>
    </row>
    <row r="52" spans="1:13" customFormat="1" ht="17.45" customHeight="1">
      <c r="A52" s="88"/>
      <c r="B52" s="14"/>
      <c r="C52" s="14"/>
      <c r="D52" s="14"/>
      <c r="E52" s="14"/>
      <c r="F52" s="14"/>
      <c r="G52" s="14"/>
      <c r="H52" s="14"/>
      <c r="I52" s="14"/>
      <c r="J52" s="14"/>
      <c r="K52" s="14"/>
      <c r="M52" s="554"/>
    </row>
    <row r="53" spans="1:13" customFormat="1" ht="17.45" customHeight="1">
      <c r="A53" s="88"/>
      <c r="B53" s="14"/>
      <c r="C53" s="14"/>
      <c r="D53" s="14"/>
      <c r="E53" s="14"/>
      <c r="F53" s="14"/>
      <c r="G53" s="14"/>
      <c r="H53" s="14"/>
      <c r="I53" s="14"/>
      <c r="J53" s="14"/>
      <c r="K53" s="14"/>
      <c r="M53" s="554"/>
    </row>
    <row r="54" spans="1:13" customFormat="1" ht="17.45" customHeight="1">
      <c r="A54" s="88"/>
      <c r="B54" s="14"/>
      <c r="C54" s="14"/>
      <c r="D54" s="14"/>
      <c r="E54" s="14"/>
      <c r="F54" s="14"/>
      <c r="G54" s="14"/>
      <c r="H54" s="14"/>
      <c r="I54" s="14"/>
      <c r="J54" s="14"/>
      <c r="K54" s="14"/>
      <c r="M54" s="554"/>
    </row>
    <row r="55" spans="1:13" customFormat="1" ht="17.45" customHeight="1">
      <c r="A55" s="88"/>
      <c r="B55" s="14"/>
      <c r="C55" s="14"/>
      <c r="D55" s="14"/>
      <c r="E55" s="14"/>
      <c r="F55" s="14"/>
      <c r="G55" s="14"/>
      <c r="H55" s="14"/>
      <c r="I55" s="14"/>
      <c r="J55" s="14"/>
      <c r="K55" s="14"/>
      <c r="M55" s="554"/>
    </row>
    <row r="56" spans="1:13" customFormat="1" ht="17.45" customHeight="1">
      <c r="A56" s="88"/>
      <c r="B56" s="14"/>
      <c r="C56" s="14"/>
      <c r="D56" s="14"/>
      <c r="E56" s="14"/>
      <c r="F56" s="14"/>
      <c r="G56" s="14"/>
      <c r="H56" s="14"/>
      <c r="I56" s="14"/>
      <c r="J56" s="14"/>
      <c r="K56" s="14"/>
      <c r="M56" s="554"/>
    </row>
    <row r="57" spans="1:13" customFormat="1" ht="17.45" customHeight="1">
      <c r="A57" s="88"/>
      <c r="B57" s="14"/>
      <c r="C57" s="14"/>
      <c r="D57" s="14"/>
      <c r="E57" s="14"/>
      <c r="F57" s="14"/>
      <c r="G57" s="14"/>
      <c r="H57" s="14"/>
      <c r="I57" s="14"/>
      <c r="J57" s="14"/>
      <c r="K57" s="14"/>
      <c r="M57" s="554"/>
    </row>
    <row r="58" spans="1:13" customFormat="1" ht="17.45" customHeight="1">
      <c r="A58" s="88"/>
      <c r="B58" s="14"/>
      <c r="C58" s="14"/>
      <c r="D58" s="14"/>
      <c r="E58" s="14"/>
      <c r="F58" s="14"/>
      <c r="G58" s="14"/>
      <c r="H58" s="14"/>
      <c r="I58" s="14"/>
      <c r="J58" s="14"/>
      <c r="K58" s="14"/>
      <c r="M58" s="554"/>
    </row>
    <row r="59" spans="1:13" customFormat="1" ht="17.45" customHeight="1">
      <c r="A59" s="88"/>
      <c r="B59" s="14"/>
      <c r="C59" s="14"/>
      <c r="D59" s="14"/>
      <c r="E59" s="14"/>
      <c r="F59" s="14"/>
      <c r="G59" s="14"/>
      <c r="H59" s="14"/>
      <c r="I59" s="14"/>
      <c r="J59" s="14"/>
      <c r="K59" s="14"/>
      <c r="M59" s="554"/>
    </row>
    <row r="60" spans="1:13" customFormat="1" ht="17.45" customHeight="1">
      <c r="A60" s="88"/>
      <c r="B60" s="14"/>
      <c r="C60" s="14"/>
      <c r="D60" s="14"/>
      <c r="E60" s="14"/>
      <c r="F60" s="14"/>
      <c r="G60" s="14"/>
      <c r="H60" s="14"/>
      <c r="I60" s="14"/>
      <c r="J60" s="14"/>
      <c r="K60" s="14"/>
      <c r="M60" s="554"/>
    </row>
    <row r="61" spans="1:13" customFormat="1" ht="17.45" customHeight="1">
      <c r="A61" s="88"/>
      <c r="B61" s="14"/>
      <c r="C61" s="14"/>
      <c r="D61" s="14"/>
      <c r="E61" s="14"/>
      <c r="F61" s="14"/>
      <c r="G61" s="14"/>
      <c r="H61" s="14"/>
      <c r="I61" s="14"/>
      <c r="J61" s="14"/>
      <c r="K61" s="14"/>
      <c r="M61" s="554"/>
    </row>
    <row r="62" spans="1:13" customFormat="1" ht="17.45" customHeight="1">
      <c r="A62" s="88"/>
      <c r="B62" s="14"/>
      <c r="C62" s="14"/>
      <c r="D62" s="14"/>
      <c r="E62" s="14"/>
      <c r="F62" s="14"/>
      <c r="G62" s="14"/>
      <c r="H62" s="14"/>
      <c r="I62" s="14"/>
      <c r="J62" s="14"/>
      <c r="K62" s="14"/>
      <c r="M62" s="554"/>
    </row>
    <row r="63" spans="1:13" customFormat="1" ht="17.45" customHeight="1">
      <c r="A63" s="88"/>
      <c r="B63" s="14"/>
      <c r="C63" s="14"/>
      <c r="D63" s="14"/>
      <c r="E63" s="14"/>
      <c r="F63" s="14"/>
      <c r="G63" s="14"/>
      <c r="H63" s="14"/>
      <c r="I63" s="14"/>
      <c r="J63" s="14"/>
      <c r="K63" s="14"/>
      <c r="M63" s="554"/>
    </row>
    <row r="64" spans="1:13" customFormat="1" ht="17.45" customHeight="1">
      <c r="A64" s="88"/>
      <c r="B64" s="14"/>
      <c r="C64" s="14"/>
      <c r="D64" s="14"/>
      <c r="E64" s="14"/>
      <c r="F64" s="14"/>
      <c r="G64" s="14"/>
      <c r="H64" s="14"/>
      <c r="I64" s="14"/>
      <c r="J64" s="14"/>
      <c r="K64" s="14"/>
      <c r="M64" s="554"/>
    </row>
    <row r="65" spans="1:13" customFormat="1" ht="17.45" customHeight="1">
      <c r="A65" s="88"/>
      <c r="B65" s="14"/>
      <c r="C65" s="14"/>
      <c r="D65" s="14"/>
      <c r="E65" s="14"/>
      <c r="F65" s="14"/>
      <c r="G65" s="14"/>
      <c r="H65" s="14"/>
      <c r="I65" s="14"/>
      <c r="J65" s="14"/>
      <c r="K65" s="14"/>
      <c r="M65" s="554"/>
    </row>
    <row r="66" spans="1:13" customFormat="1" ht="17.45" customHeight="1">
      <c r="A66" s="88"/>
      <c r="B66" s="14"/>
      <c r="C66" s="14"/>
      <c r="D66" s="14"/>
      <c r="E66" s="14"/>
      <c r="F66" s="14"/>
      <c r="G66" s="14"/>
      <c r="H66" s="14"/>
      <c r="I66" s="14"/>
      <c r="J66" s="14"/>
      <c r="K66" s="14"/>
      <c r="M66" s="554"/>
    </row>
    <row r="67" spans="1:13" customFormat="1" ht="17.45" customHeight="1">
      <c r="A67" s="88"/>
      <c r="M67" s="554"/>
    </row>
    <row r="68" spans="1:13" customFormat="1" ht="17.45" customHeight="1">
      <c r="A68" s="88"/>
      <c r="M68" s="554"/>
    </row>
    <row r="69" spans="1:13" customFormat="1" ht="17.45" customHeight="1">
      <c r="A69" s="88"/>
      <c r="M69" s="554"/>
    </row>
    <row r="70" spans="1:13" customFormat="1" ht="17.45" customHeight="1">
      <c r="A70" s="88"/>
      <c r="B70" s="653" t="s">
        <v>744</v>
      </c>
      <c r="C70" s="653"/>
      <c r="D70" s="653"/>
      <c r="E70" s="653"/>
      <c r="F70" s="653"/>
      <c r="G70" s="653"/>
      <c r="H70" s="653"/>
      <c r="I70" s="653"/>
      <c r="J70" s="653"/>
      <c r="K70" s="653"/>
      <c r="M70" s="554"/>
    </row>
    <row r="71" spans="1:13" customFormat="1" ht="17.45" customHeight="1">
      <c r="A71" s="88"/>
      <c r="B71" s="653"/>
      <c r="C71" s="653"/>
      <c r="D71" s="653"/>
      <c r="E71" s="653"/>
      <c r="F71" s="653"/>
      <c r="G71" s="653"/>
      <c r="H71" s="653"/>
      <c r="I71" s="653"/>
      <c r="J71" s="653"/>
      <c r="K71" s="653"/>
      <c r="M71" s="554"/>
    </row>
    <row r="72" spans="1:13" customFormat="1" ht="17.45" customHeight="1">
      <c r="A72" s="88"/>
      <c r="B72" s="653" t="s">
        <v>745</v>
      </c>
      <c r="C72" s="653"/>
      <c r="D72" s="653"/>
      <c r="E72" s="653"/>
      <c r="F72" s="653"/>
      <c r="G72" s="653"/>
      <c r="H72" s="653"/>
      <c r="I72" s="653"/>
      <c r="J72" s="653"/>
      <c r="K72" s="653"/>
      <c r="M72" s="554"/>
    </row>
    <row r="73" spans="1:13" customFormat="1" ht="17.45" customHeight="1">
      <c r="A73" s="88"/>
      <c r="B73" s="14"/>
      <c r="C73" s="794" t="s">
        <v>746</v>
      </c>
      <c r="D73" s="794"/>
      <c r="E73" s="794"/>
      <c r="F73" s="794"/>
      <c r="G73" s="794"/>
      <c r="H73" s="794"/>
      <c r="I73" s="794"/>
      <c r="J73" s="794"/>
      <c r="K73" s="14"/>
      <c r="M73" s="554"/>
    </row>
    <row r="74" spans="1:13" customFormat="1" ht="17.45" customHeight="1">
      <c r="A74" s="88"/>
      <c r="B74" s="653" t="s">
        <v>747</v>
      </c>
      <c r="C74" s="653"/>
      <c r="D74" s="653"/>
      <c r="E74" s="653"/>
      <c r="F74" s="653"/>
      <c r="G74" s="653"/>
      <c r="H74" s="653"/>
      <c r="I74" s="653"/>
      <c r="J74" s="653"/>
      <c r="K74" s="653"/>
      <c r="M74" s="554"/>
    </row>
    <row r="75" spans="1:13" customFormat="1" ht="17.45" customHeight="1">
      <c r="A75" s="88"/>
      <c r="B75" s="653" t="s">
        <v>748</v>
      </c>
      <c r="C75" s="653"/>
      <c r="D75" s="653"/>
      <c r="E75" s="653"/>
      <c r="F75" s="653"/>
      <c r="G75" s="653"/>
      <c r="H75" s="653"/>
      <c r="I75" s="653"/>
      <c r="J75" s="653"/>
      <c r="K75" s="653"/>
      <c r="M75" s="554"/>
    </row>
    <row r="76" spans="1:13" customFormat="1" ht="17.45" customHeight="1">
      <c r="A76" s="88"/>
      <c r="B76" s="653"/>
      <c r="C76" s="653"/>
      <c r="D76" s="653"/>
      <c r="E76" s="653"/>
      <c r="F76" s="653"/>
      <c r="G76" s="653"/>
      <c r="H76" s="653"/>
      <c r="I76" s="653"/>
      <c r="J76" s="653"/>
      <c r="K76" s="653"/>
      <c r="M76" s="554"/>
    </row>
    <row r="77" spans="1:13" customFormat="1" ht="17.45" customHeight="1">
      <c r="A77" s="88"/>
      <c r="B77" s="653"/>
      <c r="C77" s="653"/>
      <c r="D77" s="653"/>
      <c r="E77" s="653"/>
      <c r="F77" s="653"/>
      <c r="G77" s="653"/>
      <c r="H77" s="653"/>
      <c r="I77" s="653"/>
      <c r="J77" s="653"/>
      <c r="K77" s="653"/>
      <c r="M77" s="554"/>
    </row>
    <row r="78" spans="1:13" customFormat="1" ht="17.45" customHeight="1">
      <c r="A78" s="88"/>
      <c r="B78" s="653" t="s">
        <v>749</v>
      </c>
      <c r="C78" s="653"/>
      <c r="D78" s="653"/>
      <c r="E78" s="653"/>
      <c r="F78" s="653"/>
      <c r="G78" s="653"/>
      <c r="H78" s="653"/>
      <c r="I78" s="653"/>
      <c r="J78" s="653"/>
      <c r="K78" s="653"/>
      <c r="M78" s="554"/>
    </row>
    <row r="79" spans="1:13" customFormat="1" ht="17.45" customHeight="1">
      <c r="A79" s="88"/>
      <c r="B79" s="653"/>
      <c r="C79" s="653"/>
      <c r="D79" s="653"/>
      <c r="E79" s="653"/>
      <c r="F79" s="653"/>
      <c r="G79" s="653"/>
      <c r="H79" s="653"/>
      <c r="I79" s="653"/>
      <c r="J79" s="653"/>
      <c r="K79" s="653"/>
      <c r="M79" s="554"/>
    </row>
    <row r="80" spans="1:13" customFormat="1" ht="17.45" customHeight="1">
      <c r="A80" s="88"/>
      <c r="B80" s="653"/>
      <c r="C80" s="653"/>
      <c r="D80" s="653"/>
      <c r="E80" s="653"/>
      <c r="F80" s="653"/>
      <c r="G80" s="653"/>
      <c r="H80" s="653"/>
      <c r="I80" s="653"/>
      <c r="J80" s="653"/>
      <c r="K80" s="653"/>
      <c r="M80" s="554"/>
    </row>
    <row r="81" spans="1:15" customFormat="1" ht="17.45" customHeight="1">
      <c r="A81" s="88"/>
      <c r="B81" s="653"/>
      <c r="C81" s="653"/>
      <c r="D81" s="653"/>
      <c r="E81" s="653"/>
      <c r="F81" s="653"/>
      <c r="G81" s="653"/>
      <c r="H81" s="653"/>
      <c r="I81" s="653"/>
      <c r="J81" s="653"/>
      <c r="K81" s="653"/>
      <c r="M81" s="554"/>
    </row>
    <row r="82" spans="1:15" customFormat="1" ht="17.45" customHeight="1">
      <c r="A82" s="88"/>
      <c r="B82" s="653" t="s">
        <v>750</v>
      </c>
      <c r="C82" s="653"/>
      <c r="D82" s="653"/>
      <c r="E82" s="653"/>
      <c r="F82" s="653"/>
      <c r="G82" s="653"/>
      <c r="H82" s="653"/>
      <c r="I82" s="653"/>
      <c r="J82" s="653"/>
      <c r="K82" s="653"/>
      <c r="M82" s="554"/>
    </row>
    <row r="83" spans="1:15" customFormat="1" ht="17.45" customHeight="1">
      <c r="A83" s="88"/>
      <c r="B83" s="653"/>
      <c r="C83" s="653"/>
      <c r="D83" s="653"/>
      <c r="E83" s="653"/>
      <c r="F83" s="653"/>
      <c r="G83" s="653"/>
      <c r="H83" s="653"/>
      <c r="I83" s="653"/>
      <c r="J83" s="653"/>
      <c r="K83" s="653"/>
      <c r="M83" s="554"/>
    </row>
    <row r="84" spans="1:15" customFormat="1" ht="17.45" customHeight="1">
      <c r="A84" s="88"/>
      <c r="B84" s="653"/>
      <c r="C84" s="653"/>
      <c r="D84" s="653"/>
      <c r="E84" s="653"/>
      <c r="F84" s="653"/>
      <c r="G84" s="653"/>
      <c r="H84" s="653"/>
      <c r="I84" s="653"/>
      <c r="J84" s="653"/>
      <c r="K84" s="653"/>
      <c r="M84" s="554"/>
    </row>
    <row r="85" spans="1:15" customFormat="1" ht="17.45" customHeight="1">
      <c r="A85" s="88"/>
      <c r="M85" s="554"/>
    </row>
    <row r="86" spans="1:15" customFormat="1" ht="17.45" customHeight="1">
      <c r="A86" s="88"/>
      <c r="C86" s="47"/>
      <c r="D86" s="47"/>
      <c r="E86" s="47"/>
      <c r="F86" s="47"/>
      <c r="G86" s="47"/>
      <c r="H86" s="47"/>
      <c r="I86" s="47"/>
      <c r="J86" s="47"/>
      <c r="K86" s="47"/>
      <c r="M86" s="554"/>
    </row>
    <row r="87" spans="1:15" customFormat="1" ht="17.45" customHeight="1">
      <c r="A87" s="88"/>
      <c r="B87" s="59" t="s">
        <v>751</v>
      </c>
      <c r="C87" s="58"/>
      <c r="D87" s="58"/>
      <c r="E87" s="58"/>
      <c r="F87" s="58"/>
      <c r="G87" s="58"/>
      <c r="H87" s="58"/>
      <c r="I87" s="58"/>
      <c r="J87" s="58"/>
      <c r="K87" s="58"/>
      <c r="M87" s="554"/>
    </row>
    <row r="88" spans="1:15" customFormat="1" ht="17.45" customHeight="1">
      <c r="A88" s="88"/>
      <c r="B88" s="61"/>
      <c r="C88" s="60"/>
      <c r="D88" s="60"/>
      <c r="E88" s="60"/>
      <c r="F88" s="60"/>
      <c r="G88" s="60"/>
      <c r="H88" s="60"/>
      <c r="I88" s="60"/>
      <c r="J88" s="60"/>
      <c r="K88" s="62"/>
      <c r="M88" s="554"/>
    </row>
    <row r="89" spans="1:15" customFormat="1" ht="17.45" customHeight="1">
      <c r="A89" s="88"/>
      <c r="B89" s="689" t="s">
        <v>752</v>
      </c>
      <c r="C89" s="690"/>
      <c r="D89" s="690"/>
      <c r="E89" s="690"/>
      <c r="F89" s="690"/>
      <c r="G89" s="690"/>
      <c r="H89" s="690"/>
      <c r="I89" s="690"/>
      <c r="J89" s="690"/>
      <c r="K89" s="67"/>
      <c r="M89" s="554"/>
    </row>
    <row r="90" spans="1:15" customFormat="1" ht="17.45" customHeight="1">
      <c r="A90" s="88"/>
      <c r="B90" s="689"/>
      <c r="C90" s="690"/>
      <c r="D90" s="690"/>
      <c r="E90" s="690"/>
      <c r="F90" s="690"/>
      <c r="G90" s="690"/>
      <c r="H90" s="690"/>
      <c r="I90" s="690"/>
      <c r="J90" s="690"/>
      <c r="K90" s="67"/>
      <c r="M90" s="554"/>
    </row>
    <row r="91" spans="1:15" customFormat="1" ht="20.100000000000001" customHeight="1">
      <c r="A91" s="88"/>
      <c r="B91" s="63"/>
      <c r="C91" s="64"/>
      <c r="D91" s="65"/>
      <c r="E91" s="176" t="str">
        <f>O91</f>
        <v/>
      </c>
      <c r="F91" s="66"/>
      <c r="G91" s="66"/>
      <c r="H91" s="66"/>
      <c r="I91" s="66"/>
      <c r="J91" s="66"/>
      <c r="K91" s="67"/>
      <c r="M91" s="554" t="b">
        <v>0</v>
      </c>
      <c r="O91" s="15" t="str">
        <f>IF(M91=TRUE,"Falsch. Die Parameter müssen durch Semikolon ; getrennt werden","")</f>
        <v/>
      </c>
    </row>
    <row r="92" spans="1:15" customFormat="1" ht="20.100000000000001" customHeight="1">
      <c r="A92" s="88"/>
      <c r="B92" s="63"/>
      <c r="C92" s="64"/>
      <c r="D92" s="65"/>
      <c r="E92" s="176" t="str">
        <f t="shared" ref="E92:E95" si="3">O92</f>
        <v/>
      </c>
      <c r="F92" s="66"/>
      <c r="G92" s="66"/>
      <c r="H92" s="66"/>
      <c r="I92" s="66"/>
      <c r="J92" s="66"/>
      <c r="K92" s="67"/>
      <c r="M92" s="554" t="b">
        <v>0</v>
      </c>
      <c r="O92" s="15" t="str">
        <f>IF(M92=TRUE,"Falsch. In einer Funktion müssen runde Klammern benutzt werden","")</f>
        <v/>
      </c>
    </row>
    <row r="93" spans="1:15" customFormat="1" ht="20.100000000000001" customHeight="1">
      <c r="A93" s="88"/>
      <c r="B93" s="63"/>
      <c r="C93" s="69"/>
      <c r="D93" s="69"/>
      <c r="E93" s="177" t="str">
        <f t="shared" si="3"/>
        <v/>
      </c>
      <c r="F93" s="69"/>
      <c r="G93" s="69"/>
      <c r="H93" s="69"/>
      <c r="I93" s="69"/>
      <c r="J93" s="69"/>
      <c r="K93" s="70"/>
      <c r="M93" s="554" t="b">
        <v>0</v>
      </c>
      <c r="O93" s="15" t="str">
        <f>IF(M93=TRUE,"Richtig","")</f>
        <v/>
      </c>
    </row>
    <row r="94" spans="1:15" customFormat="1" ht="20.100000000000001" customHeight="1">
      <c r="A94" s="88"/>
      <c r="B94" s="63"/>
      <c r="C94" s="69"/>
      <c r="D94" s="69"/>
      <c r="E94" s="177" t="str">
        <f t="shared" si="3"/>
        <v/>
      </c>
      <c r="F94" s="69"/>
      <c r="G94" s="69"/>
      <c r="H94" s="69"/>
      <c r="I94" s="69"/>
      <c r="J94" s="69"/>
      <c r="K94" s="70"/>
      <c r="M94" s="554" t="b">
        <v>0</v>
      </c>
      <c r="O94" s="15" t="str">
        <f>IF(M94=TRUE,"Richtig. Nicht jede Funktion braucht Parameter","")</f>
        <v/>
      </c>
    </row>
    <row r="95" spans="1:15" customFormat="1" ht="20.100000000000001" customHeight="1">
      <c r="A95" s="88"/>
      <c r="B95" s="63"/>
      <c r="C95" s="69"/>
      <c r="D95" s="69"/>
      <c r="E95" s="176" t="str">
        <f t="shared" si="3"/>
        <v/>
      </c>
      <c r="F95" s="69"/>
      <c r="G95" s="69"/>
      <c r="H95" s="69"/>
      <c r="I95" s="66"/>
      <c r="J95" s="69"/>
      <c r="K95" s="70"/>
      <c r="M95" s="554" t="b">
        <v>0</v>
      </c>
      <c r="O95" s="15" t="str">
        <f>IF(M95=TRUE,"Falsch. Jede Funktion muss mit einem Gleichheitszeichen = beginnen","")</f>
        <v/>
      </c>
    </row>
    <row r="96" spans="1:15" customFormat="1" ht="17.45" customHeight="1">
      <c r="A96" s="88"/>
      <c r="B96" s="63"/>
      <c r="C96" s="69"/>
      <c r="D96" s="69"/>
      <c r="E96" s="65"/>
      <c r="F96" s="69"/>
      <c r="G96" s="69"/>
      <c r="H96" s="69"/>
      <c r="I96" s="69"/>
      <c r="J96" s="69"/>
      <c r="K96" s="70"/>
      <c r="M96" s="554"/>
    </row>
    <row r="97" spans="1:13" customFormat="1" ht="17.45" customHeight="1">
      <c r="A97" s="88"/>
      <c r="B97" s="178" t="s">
        <v>753</v>
      </c>
      <c r="C97" s="69"/>
      <c r="D97" s="69"/>
      <c r="E97" s="65"/>
      <c r="F97" s="69"/>
      <c r="G97" s="69"/>
      <c r="H97" s="69"/>
      <c r="I97" s="69"/>
      <c r="J97" s="69"/>
      <c r="K97" s="70"/>
      <c r="M97" s="554"/>
    </row>
    <row r="98" spans="1:13" customFormat="1" ht="17.45" customHeight="1">
      <c r="A98" s="88"/>
      <c r="B98" s="71"/>
      <c r="C98" s="72"/>
      <c r="D98" s="72"/>
      <c r="E98" s="73"/>
      <c r="F98" s="72"/>
      <c r="G98" s="72"/>
      <c r="H98" s="72"/>
      <c r="I98" s="72"/>
      <c r="J98" s="72"/>
      <c r="K98" s="74"/>
      <c r="M98" s="554"/>
    </row>
    <row r="99" spans="1:13" customFormat="1" ht="17.45" customHeight="1">
      <c r="A99" s="88"/>
      <c r="M99" s="554"/>
    </row>
    <row r="100" spans="1:13" customFormat="1" ht="17.45" customHeight="1">
      <c r="A100" s="88"/>
      <c r="M100" s="554"/>
    </row>
    <row r="101" spans="1:13" customFormat="1" ht="19.149999999999999" customHeight="1">
      <c r="A101" s="88"/>
      <c r="B101" s="170" t="str">
        <f>"Thema "&amp;B8</f>
        <v>Thema 5.1</v>
      </c>
      <c r="C101" s="10"/>
      <c r="D101" s="10"/>
      <c r="E101" s="10"/>
      <c r="F101" s="10"/>
      <c r="G101" s="10"/>
      <c r="H101" s="10"/>
      <c r="I101" s="10"/>
      <c r="M101" s="554"/>
    </row>
    <row r="102" spans="1:13" customFormat="1" ht="17.45" customHeight="1">
      <c r="A102" s="88"/>
      <c r="M102" s="554"/>
    </row>
    <row r="103" spans="1:13" customFormat="1" ht="17.45" customHeight="1">
      <c r="A103" s="88"/>
      <c r="M103" s="554"/>
    </row>
    <row r="104" spans="1:13" customFormat="1" ht="25.5" customHeight="1">
      <c r="A104" s="89" t="str">
        <f>B9</f>
        <v>5.2</v>
      </c>
      <c r="B104" s="675" t="s">
        <v>754</v>
      </c>
      <c r="C104" s="675"/>
      <c r="D104" s="675"/>
      <c r="E104" s="675"/>
      <c r="F104" s="675"/>
      <c r="G104" s="675"/>
      <c r="H104" s="675"/>
      <c r="I104" s="675"/>
      <c r="J104" s="675"/>
      <c r="K104" s="35">
        <f>H9</f>
        <v>0</v>
      </c>
      <c r="L104" s="7" t="s">
        <v>62</v>
      </c>
      <c r="M104" s="554"/>
    </row>
    <row r="105" spans="1:13" customFormat="1" ht="17.45" customHeight="1">
      <c r="A105" s="88"/>
      <c r="M105" s="554"/>
    </row>
    <row r="106" spans="1:13" customFormat="1" ht="17.45" customHeight="1" thickBot="1">
      <c r="A106" s="88"/>
      <c r="B106" s="180" t="s">
        <v>755</v>
      </c>
      <c r="C106" s="182" t="s">
        <v>756</v>
      </c>
      <c r="D106" s="181" t="s">
        <v>757</v>
      </c>
      <c r="E106" s="52"/>
      <c r="F106" s="52"/>
      <c r="G106" s="52"/>
      <c r="H106" s="52"/>
      <c r="I106" s="52"/>
      <c r="J106" s="52"/>
      <c r="K106" s="52"/>
      <c r="M106" s="554"/>
    </row>
    <row r="107" spans="1:13" customFormat="1" ht="17.45" customHeight="1">
      <c r="A107" s="88"/>
      <c r="B107" s="30"/>
      <c r="C107" s="47"/>
      <c r="D107" s="47"/>
      <c r="E107" s="47"/>
      <c r="F107" s="47"/>
      <c r="G107" s="47"/>
      <c r="H107" s="47"/>
      <c r="I107" s="47"/>
      <c r="J107" s="47"/>
      <c r="K107" s="47"/>
      <c r="M107" s="554"/>
    </row>
    <row r="108" spans="1:13" customFormat="1" ht="17.45" customHeight="1">
      <c r="A108" s="88"/>
      <c r="B108" s="653" t="s">
        <v>758</v>
      </c>
      <c r="C108" s="653"/>
      <c r="D108" s="653"/>
      <c r="E108" s="653"/>
      <c r="F108" s="653"/>
      <c r="G108" s="653"/>
      <c r="H108" s="653"/>
      <c r="I108" s="653"/>
      <c r="J108" s="653"/>
      <c r="K108" s="653"/>
      <c r="M108" s="554"/>
    </row>
    <row r="109" spans="1:13" customFormat="1" ht="17.45" customHeight="1">
      <c r="A109" s="88"/>
      <c r="B109" s="653"/>
      <c r="C109" s="653"/>
      <c r="D109" s="653"/>
      <c r="E109" s="653"/>
      <c r="F109" s="653"/>
      <c r="G109" s="653"/>
      <c r="H109" s="653"/>
      <c r="I109" s="653"/>
      <c r="J109" s="653"/>
      <c r="K109" s="653"/>
      <c r="M109" s="554"/>
    </row>
    <row r="110" spans="1:13" customFormat="1" ht="17.45" customHeight="1">
      <c r="A110" s="88"/>
      <c r="B110" s="653" t="s">
        <v>759</v>
      </c>
      <c r="C110" s="653"/>
      <c r="D110" s="653"/>
      <c r="E110" s="653"/>
      <c r="F110" s="653"/>
      <c r="G110" s="653"/>
      <c r="H110" s="653"/>
      <c r="I110" s="653"/>
      <c r="J110" s="653"/>
      <c r="K110" s="653"/>
      <c r="M110" s="554"/>
    </row>
    <row r="111" spans="1:13" customFormat="1" ht="17.45" customHeight="1">
      <c r="A111" s="88"/>
      <c r="B111" s="653"/>
      <c r="C111" s="653"/>
      <c r="D111" s="653"/>
      <c r="E111" s="653"/>
      <c r="F111" s="653"/>
      <c r="G111" s="653"/>
      <c r="H111" s="653"/>
      <c r="I111" s="653"/>
      <c r="J111" s="653"/>
      <c r="K111" s="653"/>
      <c r="M111" s="554"/>
    </row>
    <row r="112" spans="1:13" customFormat="1" ht="17.45" customHeight="1">
      <c r="A112" s="88"/>
      <c r="B112" s="118" t="s">
        <v>760</v>
      </c>
      <c r="C112" s="47"/>
      <c r="D112" s="47"/>
      <c r="E112" s="47"/>
      <c r="F112" s="47"/>
      <c r="G112" s="47"/>
      <c r="H112" s="47"/>
      <c r="I112" s="47"/>
      <c r="J112" s="47"/>
      <c r="K112" s="47"/>
      <c r="M112" s="554"/>
    </row>
    <row r="113" spans="1:13" customFormat="1" ht="17.45" customHeight="1">
      <c r="A113" s="88"/>
      <c r="B113" s="118" t="s">
        <v>761</v>
      </c>
      <c r="C113" s="47"/>
      <c r="D113" s="47"/>
      <c r="E113" s="47"/>
      <c r="F113" s="47"/>
      <c r="G113" s="47"/>
      <c r="H113" s="47"/>
      <c r="I113" s="47"/>
      <c r="J113" s="47"/>
      <c r="K113" s="47"/>
      <c r="M113" s="554"/>
    </row>
    <row r="114" spans="1:13" customFormat="1" ht="17.45" customHeight="1">
      <c r="A114" s="88"/>
      <c r="B114" s="30"/>
      <c r="C114" s="47"/>
      <c r="D114" s="47"/>
      <c r="E114" s="47"/>
      <c r="F114" s="47"/>
      <c r="G114" s="47"/>
      <c r="H114" s="47"/>
      <c r="I114" s="47"/>
      <c r="J114" s="47"/>
      <c r="K114" s="47"/>
      <c r="M114" s="554"/>
    </row>
    <row r="115" spans="1:13" customFormat="1" ht="17.45" customHeight="1">
      <c r="A115" s="88"/>
      <c r="B115" s="30" t="s">
        <v>762</v>
      </c>
      <c r="C115" s="47"/>
      <c r="D115" s="47"/>
      <c r="E115" s="47"/>
      <c r="F115" s="47"/>
      <c r="G115" s="47"/>
      <c r="H115" s="47"/>
      <c r="I115" s="47"/>
      <c r="J115" s="47"/>
      <c r="K115" s="47"/>
      <c r="M115" s="554"/>
    </row>
    <row r="116" spans="1:13" customFormat="1" ht="17.45" customHeight="1">
      <c r="A116" s="88"/>
      <c r="B116" s="118" t="s">
        <v>763</v>
      </c>
      <c r="C116" s="47"/>
      <c r="D116" s="47"/>
      <c r="E116" s="47"/>
      <c r="F116" s="47"/>
      <c r="G116" s="47"/>
      <c r="H116" s="47"/>
      <c r="I116" s="47"/>
      <c r="J116" s="47"/>
      <c r="K116" s="47"/>
      <c r="M116" s="554"/>
    </row>
    <row r="117" spans="1:13" customFormat="1" ht="17.45" customHeight="1">
      <c r="A117" s="88"/>
      <c r="B117" s="118"/>
      <c r="C117" s="47"/>
      <c r="D117" s="47"/>
      <c r="E117" s="47"/>
      <c r="F117" s="47"/>
      <c r="G117" s="47"/>
      <c r="H117" s="47"/>
      <c r="I117" s="47"/>
      <c r="J117" s="47"/>
      <c r="K117" s="47"/>
      <c r="M117" s="554"/>
    </row>
    <row r="118" spans="1:13" customFormat="1" ht="17.45" customHeight="1">
      <c r="A118" s="88"/>
      <c r="B118" s="30"/>
      <c r="C118" s="47"/>
      <c r="D118" s="47"/>
      <c r="E118" s="47"/>
      <c r="F118" s="47"/>
      <c r="G118" s="47"/>
      <c r="H118" s="47"/>
      <c r="I118" s="47"/>
      <c r="J118" s="47"/>
      <c r="K118" s="47"/>
      <c r="M118" s="554"/>
    </row>
    <row r="119" spans="1:13" customFormat="1" ht="17.45" customHeight="1" thickBot="1">
      <c r="A119" s="88"/>
      <c r="B119" s="180" t="s">
        <v>764</v>
      </c>
      <c r="C119" s="182" t="s">
        <v>756</v>
      </c>
      <c r="D119" s="183" t="s">
        <v>765</v>
      </c>
      <c r="E119" s="52"/>
      <c r="F119" s="52"/>
      <c r="G119" s="52"/>
      <c r="H119" s="52"/>
      <c r="I119" s="52"/>
      <c r="J119" s="52"/>
      <c r="K119" s="52"/>
      <c r="M119" s="554"/>
    </row>
    <row r="120" spans="1:13" customFormat="1" ht="17.45" customHeight="1">
      <c r="A120" s="88"/>
      <c r="B120" s="30"/>
      <c r="C120" s="47"/>
      <c r="D120" s="47"/>
      <c r="E120" s="47"/>
      <c r="F120" s="47"/>
      <c r="G120" s="47"/>
      <c r="H120" s="47"/>
      <c r="I120" s="47"/>
      <c r="J120" s="47"/>
      <c r="K120" s="47"/>
      <c r="M120" s="554"/>
    </row>
    <row r="121" spans="1:13" customFormat="1" ht="17.45" customHeight="1">
      <c r="A121" s="88"/>
      <c r="B121" s="653" t="s">
        <v>766</v>
      </c>
      <c r="C121" s="653"/>
      <c r="D121" s="653"/>
      <c r="E121" s="653"/>
      <c r="F121" s="653"/>
      <c r="G121" s="653"/>
      <c r="H121" s="653"/>
      <c r="I121" s="653"/>
      <c r="J121" s="653"/>
      <c r="K121" s="653"/>
      <c r="M121" s="554"/>
    </row>
    <row r="122" spans="1:13" customFormat="1" ht="17.45" customHeight="1">
      <c r="A122" s="88"/>
      <c r="B122" s="653"/>
      <c r="C122" s="653"/>
      <c r="D122" s="653"/>
      <c r="E122" s="653"/>
      <c r="F122" s="653"/>
      <c r="G122" s="653"/>
      <c r="H122" s="653"/>
      <c r="I122" s="653"/>
      <c r="J122" s="653"/>
      <c r="K122" s="653"/>
      <c r="M122" s="554"/>
    </row>
    <row r="123" spans="1:13" customFormat="1" ht="17.45" customHeight="1">
      <c r="A123" s="88"/>
      <c r="B123" s="184" t="s">
        <v>767</v>
      </c>
      <c r="C123" s="58"/>
      <c r="D123" s="58"/>
      <c r="E123" s="166" t="s">
        <v>768</v>
      </c>
      <c r="F123" s="58" t="s">
        <v>769</v>
      </c>
      <c r="G123" s="58"/>
      <c r="H123" s="58"/>
      <c r="I123" s="58"/>
      <c r="J123" s="58"/>
      <c r="K123" s="58"/>
      <c r="M123" s="554"/>
    </row>
    <row r="124" spans="1:13" customFormat="1" ht="17.45" customHeight="1">
      <c r="A124" s="88"/>
      <c r="B124" s="118"/>
      <c r="C124" s="47"/>
      <c r="D124" s="47"/>
      <c r="E124" s="179"/>
      <c r="F124" s="653"/>
      <c r="G124" s="653"/>
      <c r="H124" s="653"/>
      <c r="I124" s="653"/>
      <c r="J124" s="653"/>
      <c r="K124" s="653"/>
      <c r="M124" s="554"/>
    </row>
    <row r="125" spans="1:13" customFormat="1" ht="17.45" customHeight="1">
      <c r="A125" s="88"/>
      <c r="B125" s="118" t="s">
        <v>770</v>
      </c>
      <c r="C125" s="47"/>
      <c r="D125" s="47"/>
      <c r="E125" s="179">
        <v>4</v>
      </c>
      <c r="F125" s="653" t="s">
        <v>771</v>
      </c>
      <c r="G125" s="653"/>
      <c r="H125" s="653"/>
      <c r="I125" s="653"/>
      <c r="J125" s="653"/>
      <c r="K125" s="653"/>
      <c r="M125" s="554"/>
    </row>
    <row r="126" spans="1:13" customFormat="1" ht="17.45" customHeight="1">
      <c r="A126" s="88"/>
      <c r="B126" s="118"/>
      <c r="C126" s="47"/>
      <c r="D126" s="47"/>
      <c r="E126" s="179"/>
      <c r="F126" s="14"/>
      <c r="G126" s="14"/>
      <c r="H126" s="14"/>
      <c r="I126" s="14"/>
      <c r="J126" s="14"/>
      <c r="K126" s="14"/>
      <c r="M126" s="554"/>
    </row>
    <row r="127" spans="1:13" customFormat="1" ht="17.45" customHeight="1">
      <c r="A127" s="88"/>
      <c r="B127" s="118"/>
      <c r="C127" s="47"/>
      <c r="D127" s="47"/>
      <c r="E127" s="179"/>
      <c r="F127" s="14"/>
      <c r="G127" s="14"/>
      <c r="H127" s="14"/>
      <c r="I127" s="14"/>
      <c r="J127" s="14"/>
      <c r="K127" s="14"/>
      <c r="M127" s="554"/>
    </row>
    <row r="128" spans="1:13" customFormat="1" ht="17.45" customHeight="1">
      <c r="A128" s="88"/>
      <c r="B128" s="118"/>
      <c r="C128" s="47"/>
      <c r="D128" s="47"/>
      <c r="E128" s="179"/>
      <c r="F128" s="14"/>
      <c r="G128" s="14"/>
      <c r="H128" s="14"/>
      <c r="I128" s="14"/>
      <c r="J128" s="14"/>
      <c r="K128" s="14"/>
      <c r="M128" s="554"/>
    </row>
    <row r="129" spans="1:13" customFormat="1" ht="17.45" customHeight="1">
      <c r="A129" s="88"/>
      <c r="B129" s="118"/>
      <c r="C129" s="47"/>
      <c r="D129" s="47"/>
      <c r="E129" s="179"/>
      <c r="F129" s="14"/>
      <c r="G129" s="14"/>
      <c r="H129" s="14"/>
      <c r="I129" s="14"/>
      <c r="J129" s="14"/>
      <c r="K129" s="14"/>
      <c r="M129" s="554"/>
    </row>
    <row r="130" spans="1:13" customFormat="1" ht="17.45" customHeight="1">
      <c r="A130" s="88"/>
      <c r="B130" s="118"/>
      <c r="C130" s="47"/>
      <c r="D130" s="47"/>
      <c r="E130" s="179"/>
      <c r="F130" s="14"/>
      <c r="G130" s="14"/>
      <c r="H130" s="14"/>
      <c r="I130" s="14"/>
      <c r="J130" s="14"/>
      <c r="K130" s="14"/>
      <c r="M130" s="554"/>
    </row>
    <row r="131" spans="1:13" customFormat="1" ht="17.45" customHeight="1">
      <c r="A131" s="88"/>
      <c r="B131" s="118"/>
      <c r="C131" s="47"/>
      <c r="D131" s="47"/>
      <c r="E131" s="122"/>
      <c r="F131" s="653"/>
      <c r="G131" s="653"/>
      <c r="H131" s="653"/>
      <c r="I131" s="653"/>
      <c r="J131" s="653"/>
      <c r="K131" s="653"/>
      <c r="M131" s="554"/>
    </row>
    <row r="132" spans="1:13" customFormat="1" ht="17.45" customHeight="1">
      <c r="A132" s="88"/>
      <c r="B132" s="118" t="s">
        <v>770</v>
      </c>
      <c r="C132" s="47"/>
      <c r="D132" s="47"/>
      <c r="E132" s="122">
        <v>5</v>
      </c>
      <c r="F132" s="653" t="s">
        <v>772</v>
      </c>
      <c r="G132" s="653"/>
      <c r="H132" s="653"/>
      <c r="I132" s="653"/>
      <c r="J132" s="653"/>
      <c r="K132" s="653"/>
      <c r="M132" s="554"/>
    </row>
    <row r="133" spans="1:13" customFormat="1" ht="17.45" customHeight="1">
      <c r="A133" s="88"/>
      <c r="B133" s="30"/>
      <c r="C133" s="47"/>
      <c r="D133" s="47"/>
      <c r="E133" s="47"/>
      <c r="F133" s="47"/>
      <c r="G133" s="47"/>
      <c r="H133" s="47"/>
      <c r="I133" s="47"/>
      <c r="J133" s="47"/>
      <c r="K133" s="47"/>
      <c r="M133" s="554"/>
    </row>
    <row r="134" spans="1:13" customFormat="1" ht="17.45" customHeight="1">
      <c r="A134" s="88"/>
      <c r="B134" s="30"/>
      <c r="C134" s="47"/>
      <c r="D134" s="47"/>
      <c r="E134" s="47"/>
      <c r="F134" s="47"/>
      <c r="G134" s="47"/>
      <c r="H134" s="47"/>
      <c r="I134" s="47"/>
      <c r="J134" s="47"/>
      <c r="K134" s="47"/>
      <c r="M134" s="554"/>
    </row>
    <row r="135" spans="1:13" customFormat="1" ht="17.45" customHeight="1">
      <c r="A135" s="88"/>
      <c r="B135" s="30"/>
      <c r="C135" s="47"/>
      <c r="D135" s="47"/>
      <c r="E135" s="47"/>
      <c r="F135" s="47"/>
      <c r="G135" s="47"/>
      <c r="H135" s="47"/>
      <c r="I135" s="47"/>
      <c r="J135" s="47"/>
      <c r="K135" s="47"/>
      <c r="M135" s="554"/>
    </row>
    <row r="136" spans="1:13" customFormat="1" ht="17.45" customHeight="1">
      <c r="A136" s="88"/>
      <c r="B136" s="47"/>
      <c r="C136" s="47"/>
      <c r="D136" s="47"/>
      <c r="E136" s="47"/>
      <c r="F136" s="47"/>
      <c r="G136" s="47"/>
      <c r="H136" s="47"/>
      <c r="I136" s="47"/>
      <c r="J136" s="47"/>
      <c r="K136" s="47"/>
      <c r="M136" s="554"/>
    </row>
    <row r="137" spans="1:13" customFormat="1" ht="17.45" customHeight="1">
      <c r="A137" s="88"/>
      <c r="B137" s="47"/>
      <c r="C137" s="47"/>
      <c r="D137" s="47"/>
      <c r="E137" s="47"/>
      <c r="F137" s="47"/>
      <c r="G137" s="47"/>
      <c r="H137" s="47"/>
      <c r="I137" s="47"/>
      <c r="J137" s="47"/>
      <c r="K137" s="47"/>
      <c r="M137" s="554"/>
    </row>
    <row r="138" spans="1:13" customFormat="1" ht="17.45" customHeight="1">
      <c r="A138" s="88"/>
      <c r="B138" s="47"/>
      <c r="C138" s="47"/>
      <c r="D138" s="47"/>
      <c r="E138" s="47"/>
      <c r="F138" s="47"/>
      <c r="G138" s="47"/>
      <c r="H138" s="47"/>
      <c r="I138" s="47"/>
      <c r="J138" s="47"/>
      <c r="K138" s="47"/>
      <c r="M138" s="554"/>
    </row>
    <row r="139" spans="1:13" customFormat="1" ht="17.45" customHeight="1">
      <c r="A139" s="88"/>
      <c r="B139" s="14"/>
      <c r="C139" s="14"/>
      <c r="D139" s="14"/>
      <c r="E139" s="14"/>
      <c r="F139" s="14"/>
      <c r="G139" s="14"/>
      <c r="H139" s="14"/>
      <c r="I139" s="14"/>
      <c r="J139" s="14"/>
      <c r="K139" s="14"/>
      <c r="M139" s="554"/>
    </row>
    <row r="140" spans="1:13" customFormat="1" ht="17.45" customHeight="1" thickBot="1">
      <c r="A140" s="88"/>
      <c r="B140" s="180" t="s">
        <v>773</v>
      </c>
      <c r="C140" s="182" t="s">
        <v>756</v>
      </c>
      <c r="D140" s="181" t="s">
        <v>774</v>
      </c>
      <c r="E140" s="52"/>
      <c r="F140" s="52"/>
      <c r="G140" s="52"/>
      <c r="H140" s="52"/>
      <c r="I140" s="52"/>
      <c r="J140" s="52"/>
      <c r="K140" s="52"/>
      <c r="M140" s="554"/>
    </row>
    <row r="141" spans="1:13" customFormat="1" ht="17.45" customHeight="1">
      <c r="A141" s="88"/>
      <c r="B141" s="47"/>
      <c r="C141" s="47"/>
      <c r="D141" s="47"/>
      <c r="E141" s="47"/>
      <c r="F141" s="47"/>
      <c r="G141" s="47"/>
      <c r="H141" s="47"/>
      <c r="I141" s="47"/>
      <c r="J141" s="47"/>
      <c r="K141" s="47"/>
      <c r="M141" s="554"/>
    </row>
    <row r="142" spans="1:13" customFormat="1" ht="17.45" customHeight="1">
      <c r="A142" s="88"/>
      <c r="B142" s="653" t="s">
        <v>775</v>
      </c>
      <c r="C142" s="653"/>
      <c r="D142" s="653"/>
      <c r="E142" s="653"/>
      <c r="F142" s="653"/>
      <c r="G142" s="653"/>
      <c r="H142" s="653"/>
      <c r="I142" s="653"/>
      <c r="J142" s="653"/>
      <c r="K142" s="653"/>
      <c r="M142" s="554"/>
    </row>
    <row r="143" spans="1:13" customFormat="1" ht="17.45" customHeight="1">
      <c r="A143" s="88"/>
      <c r="B143" s="653"/>
      <c r="C143" s="653"/>
      <c r="D143" s="653"/>
      <c r="E143" s="653"/>
      <c r="F143" s="653"/>
      <c r="G143" s="653"/>
      <c r="H143" s="653"/>
      <c r="I143" s="653"/>
      <c r="J143" s="653"/>
      <c r="K143" s="653"/>
      <c r="M143" s="554"/>
    </row>
    <row r="144" spans="1:13" customFormat="1" ht="17.45" customHeight="1">
      <c r="A144" s="88"/>
      <c r="B144" s="184" t="s">
        <v>767</v>
      </c>
      <c r="C144" s="58"/>
      <c r="D144" s="58"/>
      <c r="E144" s="166" t="s">
        <v>768</v>
      </c>
      <c r="F144" s="58" t="s">
        <v>769</v>
      </c>
      <c r="G144" s="58"/>
      <c r="H144" s="58"/>
      <c r="I144" s="58"/>
      <c r="J144" s="58"/>
      <c r="K144" s="58"/>
      <c r="M144" s="554"/>
    </row>
    <row r="145" spans="1:13" customFormat="1" ht="17.45" customHeight="1">
      <c r="A145" s="88"/>
      <c r="B145" s="185"/>
      <c r="C145" s="185"/>
      <c r="D145" s="47"/>
      <c r="E145" s="122"/>
      <c r="F145" s="796"/>
      <c r="G145" s="796"/>
      <c r="H145" s="796"/>
      <c r="I145" s="796"/>
      <c r="J145" s="796"/>
      <c r="K145" s="47"/>
      <c r="M145" s="554"/>
    </row>
    <row r="146" spans="1:13" customFormat="1" ht="17.45" customHeight="1">
      <c r="A146" s="88"/>
      <c r="B146" s="186" t="s">
        <v>776</v>
      </c>
      <c r="C146" s="47"/>
      <c r="D146" s="47"/>
      <c r="E146" s="122">
        <v>20</v>
      </c>
      <c r="F146" s="653" t="s">
        <v>777</v>
      </c>
      <c r="G146" s="653"/>
      <c r="H146" s="653"/>
      <c r="I146" s="653"/>
      <c r="J146" s="653"/>
      <c r="K146" s="47"/>
      <c r="M146" s="554"/>
    </row>
    <row r="147" spans="1:13" customFormat="1" ht="17.45" customHeight="1">
      <c r="A147" s="88"/>
      <c r="B147" s="47"/>
      <c r="C147" s="47"/>
      <c r="D147" s="47"/>
      <c r="E147" s="47"/>
      <c r="F147" s="47"/>
      <c r="G147" s="47"/>
      <c r="H147" s="47"/>
      <c r="I147" s="47"/>
      <c r="J147" s="47"/>
      <c r="K147" s="47"/>
      <c r="M147" s="554"/>
    </row>
    <row r="148" spans="1:13" customFormat="1" ht="17.45" customHeight="1">
      <c r="A148" s="88"/>
      <c r="B148" s="47"/>
      <c r="C148" s="47"/>
      <c r="D148" s="47"/>
      <c r="E148" s="47"/>
      <c r="F148" s="47"/>
      <c r="G148" s="47"/>
      <c r="H148" s="47"/>
      <c r="I148" s="47"/>
      <c r="J148" s="47"/>
      <c r="K148" s="47"/>
      <c r="M148" s="554"/>
    </row>
    <row r="149" spans="1:13" customFormat="1" ht="17.45" customHeight="1">
      <c r="A149" s="88"/>
      <c r="B149" s="47"/>
      <c r="C149" s="47"/>
      <c r="D149" s="47"/>
      <c r="E149" s="47"/>
      <c r="F149" s="47"/>
      <c r="G149" s="47"/>
      <c r="H149" s="47"/>
      <c r="I149" s="47"/>
      <c r="J149" s="47"/>
      <c r="K149" s="47"/>
      <c r="M149" s="554"/>
    </row>
    <row r="150" spans="1:13" customFormat="1" ht="17.45" customHeight="1">
      <c r="A150" s="88"/>
      <c r="B150" s="47"/>
      <c r="C150" s="47"/>
      <c r="D150" s="47"/>
      <c r="E150" s="47"/>
      <c r="F150" s="47"/>
      <c r="G150" s="47"/>
      <c r="H150" s="47"/>
      <c r="I150" s="47"/>
      <c r="J150" s="47"/>
      <c r="K150" s="47"/>
      <c r="M150" s="554"/>
    </row>
    <row r="151" spans="1:13" customFormat="1" ht="17.45" customHeight="1">
      <c r="A151" s="88"/>
      <c r="B151" s="47"/>
      <c r="C151" s="47"/>
      <c r="D151" s="47"/>
      <c r="E151" s="47"/>
      <c r="F151" s="47"/>
      <c r="G151" s="47"/>
      <c r="H151" s="47"/>
      <c r="I151" s="47"/>
      <c r="J151" s="47"/>
      <c r="K151" s="47"/>
      <c r="M151" s="554"/>
    </row>
    <row r="152" spans="1:13" customFormat="1" ht="17.45" customHeight="1">
      <c r="A152" s="88"/>
      <c r="B152" s="186"/>
      <c r="C152" s="47"/>
      <c r="D152" s="47"/>
      <c r="E152" s="47"/>
      <c r="F152" s="47"/>
      <c r="G152" s="47"/>
      <c r="H152" s="47"/>
      <c r="I152" s="47"/>
      <c r="J152" s="47"/>
      <c r="K152" s="47"/>
      <c r="M152" s="554"/>
    </row>
    <row r="153" spans="1:13" customFormat="1" ht="17.45" customHeight="1">
      <c r="A153" s="88"/>
      <c r="B153" s="186" t="s">
        <v>776</v>
      </c>
      <c r="C153" s="47"/>
      <c r="D153" s="47"/>
      <c r="E153" s="122">
        <v>16</v>
      </c>
      <c r="F153" s="653" t="s">
        <v>778</v>
      </c>
      <c r="G153" s="653"/>
      <c r="H153" s="653"/>
      <c r="I153" s="653"/>
      <c r="J153" s="653"/>
      <c r="K153" s="653"/>
      <c r="M153" s="554"/>
    </row>
    <row r="154" spans="1:13" customFormat="1" ht="17.45" customHeight="1">
      <c r="A154" s="88"/>
      <c r="B154" s="47"/>
      <c r="C154" s="47"/>
      <c r="D154" s="47"/>
      <c r="E154" s="47"/>
      <c r="F154" s="47"/>
      <c r="G154" s="47"/>
      <c r="H154" s="47"/>
      <c r="I154" s="47"/>
      <c r="J154" s="47"/>
      <c r="K154" s="47"/>
      <c r="M154" s="554"/>
    </row>
    <row r="155" spans="1:13" customFormat="1" ht="17.45" customHeight="1">
      <c r="A155" s="88"/>
      <c r="B155" s="47"/>
      <c r="C155" s="47"/>
      <c r="D155" s="47"/>
      <c r="E155" s="47"/>
      <c r="F155" s="47"/>
      <c r="G155" s="47"/>
      <c r="H155" s="47"/>
      <c r="I155" s="47"/>
      <c r="J155" s="47"/>
      <c r="K155" s="47"/>
      <c r="M155" s="554"/>
    </row>
    <row r="156" spans="1:13" customFormat="1" ht="17.45" customHeight="1">
      <c r="A156" s="88"/>
      <c r="B156" s="47"/>
      <c r="C156" s="47"/>
      <c r="D156" s="47"/>
      <c r="E156" s="47"/>
      <c r="F156" s="47"/>
      <c r="G156" s="47"/>
      <c r="H156" s="47"/>
      <c r="I156" s="47"/>
      <c r="J156" s="47"/>
      <c r="K156" s="47"/>
      <c r="M156" s="554"/>
    </row>
    <row r="157" spans="1:13" customFormat="1" ht="17.45" customHeight="1">
      <c r="A157" s="88"/>
      <c r="B157" s="47"/>
      <c r="C157" s="47"/>
      <c r="D157" s="47"/>
      <c r="E157" s="47"/>
      <c r="F157" s="47"/>
      <c r="G157" s="47"/>
      <c r="H157" s="47"/>
      <c r="I157" s="47"/>
      <c r="J157" s="47"/>
      <c r="K157" s="47"/>
      <c r="M157" s="554"/>
    </row>
    <row r="158" spans="1:13" customFormat="1" ht="17.45" customHeight="1">
      <c r="A158" s="88"/>
      <c r="B158" s="47"/>
      <c r="C158" s="47"/>
      <c r="D158" s="47"/>
      <c r="E158" s="47"/>
      <c r="F158" s="47"/>
      <c r="G158" s="47"/>
      <c r="H158" s="47"/>
      <c r="I158" s="47"/>
      <c r="J158" s="47"/>
      <c r="K158" s="47"/>
      <c r="M158" s="554"/>
    </row>
    <row r="159" spans="1:13" customFormat="1" ht="17.45" customHeight="1">
      <c r="A159" s="88"/>
      <c r="B159" s="47"/>
      <c r="C159" s="47"/>
      <c r="D159" s="47"/>
      <c r="E159" s="47"/>
      <c r="F159" s="47"/>
      <c r="G159" s="47"/>
      <c r="H159" s="47"/>
      <c r="I159" s="47"/>
      <c r="J159" s="47"/>
      <c r="K159" s="47"/>
      <c r="M159" s="554"/>
    </row>
    <row r="160" spans="1:13" customFormat="1" ht="17.45" customHeight="1">
      <c r="A160" s="88"/>
      <c r="B160" s="47"/>
      <c r="C160" s="47"/>
      <c r="D160" s="47"/>
      <c r="E160" s="47"/>
      <c r="F160" s="47"/>
      <c r="G160" s="47"/>
      <c r="H160" s="47"/>
      <c r="I160" s="47"/>
      <c r="J160" s="47"/>
      <c r="K160" s="47"/>
      <c r="M160" s="554"/>
    </row>
    <row r="161" spans="1:13" customFormat="1" ht="17.45" customHeight="1" thickBot="1">
      <c r="A161" s="88"/>
      <c r="B161" s="180" t="s">
        <v>779</v>
      </c>
      <c r="C161" s="182" t="s">
        <v>756</v>
      </c>
      <c r="D161" s="181" t="s">
        <v>780</v>
      </c>
      <c r="E161" s="52"/>
      <c r="F161" s="52"/>
      <c r="G161" s="52"/>
      <c r="H161" s="52"/>
      <c r="I161" s="52"/>
      <c r="J161" s="52"/>
      <c r="K161" s="52"/>
      <c r="M161" s="554"/>
    </row>
    <row r="162" spans="1:13" customFormat="1" ht="17.45" customHeight="1">
      <c r="A162" s="88"/>
      <c r="B162" s="47"/>
      <c r="C162" s="47"/>
      <c r="D162" s="47"/>
      <c r="E162" s="47"/>
      <c r="F162" s="47"/>
      <c r="G162" s="47"/>
      <c r="H162" s="47"/>
      <c r="I162" s="47"/>
      <c r="J162" s="47"/>
      <c r="K162" s="47"/>
      <c r="M162" s="554"/>
    </row>
    <row r="163" spans="1:13" customFormat="1" ht="17.45" customHeight="1">
      <c r="A163" s="88"/>
      <c r="B163" s="653" t="s">
        <v>781</v>
      </c>
      <c r="C163" s="653"/>
      <c r="D163" s="653"/>
      <c r="E163" s="653"/>
      <c r="F163" s="653"/>
      <c r="G163" s="653"/>
      <c r="H163" s="653"/>
      <c r="I163" s="653"/>
      <c r="J163" s="653"/>
      <c r="K163" s="653"/>
      <c r="M163" s="554"/>
    </row>
    <row r="164" spans="1:13" customFormat="1" ht="17.45" customHeight="1">
      <c r="A164" s="88"/>
      <c r="B164" s="47"/>
      <c r="C164" s="47"/>
      <c r="D164" s="47"/>
      <c r="E164" s="47"/>
      <c r="F164" s="47"/>
      <c r="G164" s="47"/>
      <c r="H164" s="47"/>
      <c r="I164" s="47"/>
      <c r="J164" s="47"/>
      <c r="K164" s="47"/>
      <c r="M164" s="554"/>
    </row>
    <row r="165" spans="1:13" customFormat="1" ht="17.45" customHeight="1">
      <c r="A165" s="88"/>
      <c r="B165" s="184" t="s">
        <v>767</v>
      </c>
      <c r="C165" s="58"/>
      <c r="D165" s="58"/>
      <c r="E165" s="166" t="s">
        <v>768</v>
      </c>
      <c r="F165" s="58" t="s">
        <v>769</v>
      </c>
      <c r="G165" s="58"/>
      <c r="H165" s="58"/>
      <c r="I165" s="58"/>
      <c r="J165" s="58"/>
      <c r="K165" s="58"/>
      <c r="M165" s="554"/>
    </row>
    <row r="166" spans="1:13" customFormat="1" ht="17.45" customHeight="1">
      <c r="A166" s="88"/>
      <c r="B166" s="47"/>
      <c r="C166" s="47"/>
      <c r="D166" s="47"/>
      <c r="E166" s="47"/>
      <c r="F166" s="47"/>
      <c r="G166" s="47"/>
      <c r="H166" s="47"/>
      <c r="I166" s="47"/>
      <c r="J166" s="47"/>
      <c r="K166" s="47"/>
      <c r="M166" s="554"/>
    </row>
    <row r="167" spans="1:13" customFormat="1" ht="17.45" customHeight="1">
      <c r="A167" s="88"/>
      <c r="B167" s="173" t="s">
        <v>782</v>
      </c>
      <c r="C167" s="47"/>
      <c r="D167" s="47"/>
      <c r="E167" s="122">
        <v>10</v>
      </c>
      <c r="F167" s="653" t="s">
        <v>783</v>
      </c>
      <c r="G167" s="653"/>
      <c r="H167" s="653"/>
      <c r="I167" s="653"/>
      <c r="J167" s="653"/>
      <c r="K167" s="47"/>
      <c r="M167" s="554"/>
    </row>
    <row r="168" spans="1:13" customFormat="1" ht="17.45" customHeight="1">
      <c r="A168" s="88"/>
      <c r="B168" s="47"/>
      <c r="C168" s="47"/>
      <c r="D168" s="47"/>
      <c r="E168" s="47"/>
      <c r="F168" s="47"/>
      <c r="G168" s="47"/>
      <c r="H168" s="47"/>
      <c r="I168" s="47"/>
      <c r="J168" s="47"/>
      <c r="K168" s="47"/>
      <c r="M168" s="554"/>
    </row>
    <row r="169" spans="1:13" customFormat="1" ht="17.45" customHeight="1">
      <c r="A169" s="88"/>
      <c r="B169" s="47"/>
      <c r="C169" s="47"/>
      <c r="D169" s="47"/>
      <c r="E169" s="47"/>
      <c r="F169" s="47"/>
      <c r="G169" s="47"/>
      <c r="H169" s="47"/>
      <c r="I169" s="47"/>
      <c r="J169" s="47"/>
      <c r="K169" s="47"/>
      <c r="M169" s="554"/>
    </row>
    <row r="170" spans="1:13" customFormat="1" ht="17.45" customHeight="1">
      <c r="A170" s="88"/>
      <c r="B170" s="47"/>
      <c r="C170" s="47"/>
      <c r="D170" s="47"/>
      <c r="E170" s="47"/>
      <c r="F170" s="47"/>
      <c r="G170" s="47"/>
      <c r="H170" s="47"/>
      <c r="I170" s="47"/>
      <c r="J170" s="47"/>
      <c r="K170" s="47"/>
      <c r="M170" s="554"/>
    </row>
    <row r="171" spans="1:13" customFormat="1" ht="17.45" customHeight="1">
      <c r="A171" s="88"/>
      <c r="B171" s="47"/>
      <c r="C171" s="47"/>
      <c r="D171" s="47"/>
      <c r="E171" s="47"/>
      <c r="F171" s="47"/>
      <c r="G171" s="47"/>
      <c r="H171" s="47"/>
      <c r="I171" s="47"/>
      <c r="J171" s="47"/>
      <c r="K171" s="47"/>
      <c r="M171" s="554"/>
    </row>
    <row r="172" spans="1:13" customFormat="1" ht="17.45" customHeight="1">
      <c r="A172" s="88"/>
      <c r="B172" s="47"/>
      <c r="C172" s="47"/>
      <c r="D172" s="47"/>
      <c r="E172" s="47"/>
      <c r="F172" s="47"/>
      <c r="G172" s="47"/>
      <c r="H172" s="47"/>
      <c r="I172" s="47"/>
      <c r="J172" s="47"/>
      <c r="K172" s="47"/>
      <c r="M172" s="554"/>
    </row>
    <row r="173" spans="1:13" customFormat="1" ht="17.45" customHeight="1">
      <c r="A173" s="88"/>
      <c r="B173" s="47"/>
      <c r="C173" s="47"/>
      <c r="D173" s="47"/>
      <c r="E173" s="47"/>
      <c r="F173" s="47"/>
      <c r="G173" s="47"/>
      <c r="H173" s="47"/>
      <c r="I173" s="47"/>
      <c r="J173" s="47"/>
      <c r="K173" s="47"/>
      <c r="M173" s="554"/>
    </row>
    <row r="174" spans="1:13" customFormat="1" ht="17.45" customHeight="1">
      <c r="A174" s="88"/>
      <c r="B174" s="173"/>
      <c r="C174" s="47"/>
      <c r="D174" s="47"/>
      <c r="E174" s="122"/>
      <c r="F174" s="47"/>
      <c r="G174" s="47"/>
      <c r="H174" s="47"/>
      <c r="I174" s="47"/>
      <c r="J174" s="47"/>
      <c r="K174" s="47"/>
      <c r="M174" s="554"/>
    </row>
    <row r="175" spans="1:13" customFormat="1" ht="17.45" customHeight="1">
      <c r="A175" s="88"/>
      <c r="B175" s="173" t="s">
        <v>782</v>
      </c>
      <c r="C175" s="47"/>
      <c r="D175" s="47"/>
      <c r="E175" s="122">
        <v>0</v>
      </c>
      <c r="F175" s="653" t="s">
        <v>784</v>
      </c>
      <c r="G175" s="653"/>
      <c r="H175" s="653"/>
      <c r="I175" s="653"/>
      <c r="J175" s="653"/>
      <c r="K175" s="47"/>
      <c r="M175" s="554"/>
    </row>
    <row r="176" spans="1:13" customFormat="1" ht="17.45" customHeight="1">
      <c r="A176" s="88"/>
      <c r="B176" s="47"/>
      <c r="C176" s="47"/>
      <c r="D176" s="47"/>
      <c r="E176" s="47"/>
      <c r="F176" s="47"/>
      <c r="G176" s="47"/>
      <c r="H176" s="47"/>
      <c r="I176" s="47"/>
      <c r="J176" s="47"/>
      <c r="K176" s="47"/>
      <c r="M176" s="554"/>
    </row>
    <row r="177" spans="1:13" customFormat="1" ht="17.45" customHeight="1">
      <c r="A177" s="88"/>
      <c r="B177" s="47"/>
      <c r="C177" s="47"/>
      <c r="D177" s="47"/>
      <c r="E177" s="47"/>
      <c r="F177" s="47"/>
      <c r="G177" s="47"/>
      <c r="H177" s="47"/>
      <c r="I177" s="47"/>
      <c r="J177" s="47"/>
      <c r="K177" s="47"/>
      <c r="M177" s="554"/>
    </row>
    <row r="178" spans="1:13" customFormat="1" ht="17.45" customHeight="1">
      <c r="A178" s="88"/>
      <c r="B178" s="47"/>
      <c r="C178" s="47"/>
      <c r="D178" s="47"/>
      <c r="E178" s="47"/>
      <c r="F178" s="47"/>
      <c r="G178" s="47"/>
      <c r="H178" s="47"/>
      <c r="I178" s="47"/>
      <c r="J178" s="47"/>
      <c r="K178" s="47"/>
      <c r="M178" s="554"/>
    </row>
    <row r="179" spans="1:13" customFormat="1" ht="17.45" customHeight="1">
      <c r="A179" s="88"/>
      <c r="B179" s="47"/>
      <c r="C179" s="47"/>
      <c r="D179" s="47"/>
      <c r="E179" s="47"/>
      <c r="F179" s="47"/>
      <c r="G179" s="47"/>
      <c r="H179" s="47"/>
      <c r="I179" s="47"/>
      <c r="J179" s="47"/>
      <c r="K179" s="47"/>
      <c r="M179" s="554"/>
    </row>
    <row r="180" spans="1:13" customFormat="1" ht="17.45" customHeight="1">
      <c r="A180" s="88"/>
      <c r="B180" s="47"/>
      <c r="C180" s="47"/>
      <c r="D180" s="47"/>
      <c r="E180" s="47"/>
      <c r="F180" s="47"/>
      <c r="G180" s="47"/>
      <c r="H180" s="47"/>
      <c r="I180" s="47"/>
      <c r="J180" s="47"/>
      <c r="K180" s="47"/>
      <c r="M180" s="554"/>
    </row>
    <row r="181" spans="1:13" customFormat="1" ht="17.45" customHeight="1">
      <c r="A181" s="88"/>
      <c r="B181" s="47"/>
      <c r="C181" s="47"/>
      <c r="D181" s="47"/>
      <c r="E181" s="47"/>
      <c r="F181" s="47"/>
      <c r="G181" s="47"/>
      <c r="H181" s="47"/>
      <c r="I181" s="47"/>
      <c r="J181" s="47"/>
      <c r="K181" s="47"/>
      <c r="M181" s="554"/>
    </row>
    <row r="182" spans="1:13" customFormat="1" ht="17.45" customHeight="1">
      <c r="A182" s="88"/>
      <c r="B182" s="47"/>
      <c r="C182" s="47"/>
      <c r="D182" s="47"/>
      <c r="E182" s="47"/>
      <c r="F182" s="47"/>
      <c r="G182" s="47"/>
      <c r="H182" s="47"/>
      <c r="I182" s="47"/>
      <c r="J182" s="47"/>
      <c r="K182" s="47"/>
      <c r="M182" s="554"/>
    </row>
    <row r="183" spans="1:13" customFormat="1" ht="17.45" customHeight="1" thickBot="1">
      <c r="A183" s="88"/>
      <c r="B183" s="180" t="s">
        <v>785</v>
      </c>
      <c r="C183" s="182" t="s">
        <v>756</v>
      </c>
      <c r="D183" s="181" t="s">
        <v>786</v>
      </c>
      <c r="E183" s="52"/>
      <c r="F183" s="52"/>
      <c r="G183" s="52"/>
      <c r="H183" s="52"/>
      <c r="I183" s="52"/>
      <c r="J183" s="52"/>
      <c r="K183" s="52"/>
      <c r="M183" s="554"/>
    </row>
    <row r="184" spans="1:13" customFormat="1" ht="17.45" customHeight="1">
      <c r="A184" s="88"/>
      <c r="B184" s="47"/>
      <c r="C184" s="47"/>
      <c r="D184" s="47"/>
      <c r="E184" s="47"/>
      <c r="F184" s="47"/>
      <c r="G184" s="47"/>
      <c r="H184" s="47"/>
      <c r="I184" s="47"/>
      <c r="J184" s="47"/>
      <c r="K184" s="47"/>
      <c r="M184" s="554"/>
    </row>
    <row r="185" spans="1:13" customFormat="1" ht="17.45" customHeight="1">
      <c r="A185" s="88"/>
      <c r="B185" s="653" t="s">
        <v>787</v>
      </c>
      <c r="C185" s="653"/>
      <c r="D185" s="653"/>
      <c r="E185" s="653"/>
      <c r="F185" s="653"/>
      <c r="G185" s="653"/>
      <c r="H185" s="653"/>
      <c r="I185" s="653"/>
      <c r="J185" s="653"/>
      <c r="K185" s="653"/>
      <c r="M185" s="554"/>
    </row>
    <row r="186" spans="1:13" customFormat="1" ht="17.45" customHeight="1">
      <c r="A186" s="88"/>
      <c r="B186" s="47"/>
      <c r="C186" s="47"/>
      <c r="D186" s="47"/>
      <c r="E186" s="47"/>
      <c r="F186" s="47"/>
      <c r="G186" s="47"/>
      <c r="H186" s="47"/>
      <c r="I186" s="47"/>
      <c r="J186" s="47"/>
      <c r="K186" s="47"/>
      <c r="M186" s="554"/>
    </row>
    <row r="187" spans="1:13" customFormat="1" ht="17.45" customHeight="1">
      <c r="A187" s="88"/>
      <c r="B187" s="184" t="s">
        <v>767</v>
      </c>
      <c r="C187" s="58"/>
      <c r="D187" s="58"/>
      <c r="E187" s="166" t="s">
        <v>768</v>
      </c>
      <c r="F187" s="58" t="s">
        <v>769</v>
      </c>
      <c r="G187" s="58"/>
      <c r="H187" s="58"/>
      <c r="I187" s="58"/>
      <c r="J187" s="58"/>
      <c r="K187" s="58"/>
      <c r="M187" s="554"/>
    </row>
    <row r="188" spans="1:13" customFormat="1" ht="17.45" customHeight="1">
      <c r="A188" s="88"/>
      <c r="B188" s="47"/>
      <c r="C188" s="47"/>
      <c r="D188" s="47"/>
      <c r="E188" s="47"/>
      <c r="F188" s="47"/>
      <c r="G188" s="47"/>
      <c r="H188" s="47"/>
      <c r="I188" s="47"/>
      <c r="J188" s="47"/>
      <c r="K188" s="47"/>
      <c r="M188" s="554"/>
    </row>
    <row r="189" spans="1:13" customFormat="1" ht="17.45" customHeight="1">
      <c r="A189" s="88"/>
      <c r="B189" s="175" t="s">
        <v>788</v>
      </c>
      <c r="C189" s="47"/>
      <c r="D189" s="47"/>
      <c r="E189" s="122">
        <v>30</v>
      </c>
      <c r="F189" s="653" t="s">
        <v>783</v>
      </c>
      <c r="G189" s="653"/>
      <c r="H189" s="653"/>
      <c r="I189" s="653"/>
      <c r="J189" s="653"/>
      <c r="K189" s="47"/>
      <c r="M189" s="554"/>
    </row>
    <row r="190" spans="1:13" customFormat="1" ht="17.45" customHeight="1">
      <c r="A190" s="88"/>
      <c r="B190" s="47"/>
      <c r="C190" s="47"/>
      <c r="D190" s="47"/>
      <c r="E190" s="47"/>
      <c r="F190" s="47"/>
      <c r="G190" s="47"/>
      <c r="H190" s="47"/>
      <c r="I190" s="47"/>
      <c r="J190" s="47"/>
      <c r="K190" s="47"/>
      <c r="M190" s="554"/>
    </row>
    <row r="191" spans="1:13" customFormat="1" ht="17.45" customHeight="1">
      <c r="A191" s="88"/>
      <c r="B191" s="47"/>
      <c r="C191" s="47"/>
      <c r="D191" s="47"/>
      <c r="E191" s="47"/>
      <c r="F191" s="47"/>
      <c r="G191" s="47"/>
      <c r="H191" s="47"/>
      <c r="I191" s="47"/>
      <c r="J191" s="47"/>
      <c r="K191" s="47"/>
      <c r="M191" s="554"/>
    </row>
    <row r="192" spans="1:13" customFormat="1" ht="17.45" customHeight="1">
      <c r="A192" s="88"/>
      <c r="B192" s="47"/>
      <c r="C192" s="47"/>
      <c r="D192" s="47"/>
      <c r="E192" s="47"/>
      <c r="F192" s="47"/>
      <c r="G192" s="47"/>
      <c r="H192" s="47"/>
      <c r="I192" s="47"/>
      <c r="J192" s="47"/>
      <c r="K192" s="47"/>
      <c r="M192" s="554"/>
    </row>
    <row r="193" spans="1:13" customFormat="1" ht="17.45" customHeight="1">
      <c r="A193" s="88"/>
      <c r="B193" s="47"/>
      <c r="C193" s="47"/>
      <c r="D193" s="47"/>
      <c r="E193" s="47"/>
      <c r="F193" s="47"/>
      <c r="G193" s="47"/>
      <c r="H193" s="47"/>
      <c r="I193" s="47"/>
      <c r="J193" s="47"/>
      <c r="K193" s="47"/>
      <c r="M193" s="554"/>
    </row>
    <row r="194" spans="1:13" customFormat="1" ht="17.45" customHeight="1">
      <c r="A194" s="88"/>
      <c r="B194" s="47"/>
      <c r="C194" s="47"/>
      <c r="D194" s="47"/>
      <c r="E194" s="47"/>
      <c r="F194" s="47"/>
      <c r="G194" s="47"/>
      <c r="H194" s="47"/>
      <c r="I194" s="47"/>
      <c r="J194" s="47"/>
      <c r="K194" s="47"/>
      <c r="M194" s="554"/>
    </row>
    <row r="195" spans="1:13" customFormat="1" ht="17.45" customHeight="1">
      <c r="A195" s="88"/>
      <c r="B195" s="47"/>
      <c r="C195" s="47"/>
      <c r="D195" s="47"/>
      <c r="E195" s="47"/>
      <c r="F195" s="47"/>
      <c r="G195" s="47"/>
      <c r="H195" s="47"/>
      <c r="I195" s="47"/>
      <c r="J195" s="47"/>
      <c r="K195" s="47"/>
      <c r="M195" s="554"/>
    </row>
    <row r="196" spans="1:13" customFormat="1" ht="17.45" customHeight="1">
      <c r="A196" s="88"/>
      <c r="B196" s="173"/>
      <c r="C196" s="47"/>
      <c r="D196" s="47"/>
      <c r="E196" s="122"/>
      <c r="F196" s="47"/>
      <c r="G196" s="47"/>
      <c r="H196" s="47"/>
      <c r="I196" s="47"/>
      <c r="J196" s="47"/>
      <c r="K196" s="47"/>
      <c r="M196" s="554"/>
    </row>
    <row r="197" spans="1:13" customFormat="1" ht="17.45" customHeight="1">
      <c r="A197" s="88"/>
      <c r="B197" s="173" t="s">
        <v>788</v>
      </c>
      <c r="C197" s="47"/>
      <c r="D197" s="47"/>
      <c r="E197" s="122">
        <v>30</v>
      </c>
      <c r="F197" s="653" t="s">
        <v>789</v>
      </c>
      <c r="G197" s="653"/>
      <c r="H197" s="653"/>
      <c r="I197" s="653"/>
      <c r="J197" s="653"/>
      <c r="K197" s="47"/>
      <c r="M197" s="554"/>
    </row>
    <row r="198" spans="1:13" customFormat="1" ht="17.45" customHeight="1">
      <c r="A198" s="88"/>
      <c r="B198" s="47"/>
      <c r="C198" s="47"/>
      <c r="D198" s="47"/>
      <c r="E198" s="47"/>
      <c r="F198" s="47"/>
      <c r="G198" s="47"/>
      <c r="H198" s="47"/>
      <c r="I198" s="47"/>
      <c r="J198" s="47"/>
      <c r="K198" s="47"/>
      <c r="M198" s="554"/>
    </row>
    <row r="199" spans="1:13" customFormat="1" ht="17.45" customHeight="1">
      <c r="A199" s="88"/>
      <c r="B199" s="47"/>
      <c r="C199" s="47"/>
      <c r="D199" s="47"/>
      <c r="E199" s="47"/>
      <c r="F199" s="47"/>
      <c r="G199" s="47"/>
      <c r="H199" s="47"/>
      <c r="I199" s="47"/>
      <c r="J199" s="47"/>
      <c r="K199" s="47"/>
      <c r="M199" s="554"/>
    </row>
    <row r="200" spans="1:13" customFormat="1" ht="17.45" customHeight="1">
      <c r="A200" s="88"/>
      <c r="B200" s="47"/>
      <c r="C200" s="47"/>
      <c r="D200" s="47"/>
      <c r="E200" s="47"/>
      <c r="F200" s="47"/>
      <c r="G200" s="47"/>
      <c r="H200" s="47"/>
      <c r="I200" s="47"/>
      <c r="J200" s="47"/>
      <c r="K200" s="47"/>
      <c r="M200" s="554"/>
    </row>
    <row r="201" spans="1:13" customFormat="1" ht="17.45" customHeight="1">
      <c r="A201" s="88"/>
      <c r="B201" s="47"/>
      <c r="C201" s="47"/>
      <c r="D201" s="47"/>
      <c r="E201" s="47"/>
      <c r="F201" s="47"/>
      <c r="G201" s="47"/>
      <c r="H201" s="47"/>
      <c r="I201" s="47"/>
      <c r="J201" s="47"/>
      <c r="K201" s="47"/>
      <c r="M201" s="554"/>
    </row>
    <row r="202" spans="1:13" customFormat="1" ht="17.45" customHeight="1">
      <c r="A202" s="88"/>
      <c r="B202" s="47"/>
      <c r="C202" s="47"/>
      <c r="D202" s="47"/>
      <c r="E202" s="47"/>
      <c r="F202" s="47"/>
      <c r="G202" s="47"/>
      <c r="H202" s="47"/>
      <c r="I202" s="47"/>
      <c r="J202" s="47"/>
      <c r="K202" s="47"/>
      <c r="M202" s="554"/>
    </row>
    <row r="203" spans="1:13" customFormat="1" ht="17.45" customHeight="1">
      <c r="A203" s="88"/>
      <c r="B203" s="47"/>
      <c r="C203" s="47"/>
      <c r="D203" s="47"/>
      <c r="E203" s="47"/>
      <c r="F203" s="47"/>
      <c r="G203" s="47"/>
      <c r="H203" s="47"/>
      <c r="I203" s="47"/>
      <c r="J203" s="47"/>
      <c r="K203" s="47"/>
      <c r="M203" s="554"/>
    </row>
    <row r="204" spans="1:13" customFormat="1" ht="17.45" customHeight="1">
      <c r="A204" s="88"/>
      <c r="B204" s="47"/>
      <c r="C204" s="47"/>
      <c r="D204" s="47"/>
      <c r="E204" s="47"/>
      <c r="F204" s="47"/>
      <c r="G204" s="47"/>
      <c r="H204" s="47"/>
      <c r="I204" s="47"/>
      <c r="J204" s="47"/>
      <c r="K204" s="47"/>
      <c r="M204" s="554"/>
    </row>
    <row r="205" spans="1:13" customFormat="1" ht="17.45" customHeight="1">
      <c r="A205" s="88"/>
      <c r="B205" s="82" t="s">
        <v>598</v>
      </c>
      <c r="M205" s="554"/>
    </row>
    <row r="206" spans="1:13" customFormat="1" ht="17.45" customHeight="1">
      <c r="A206" s="88"/>
      <c r="B206" s="699" t="s">
        <v>790</v>
      </c>
      <c r="C206" s="700"/>
      <c r="D206" s="700"/>
      <c r="E206" s="700"/>
      <c r="F206" s="700"/>
      <c r="G206" s="700"/>
      <c r="H206" s="700"/>
      <c r="I206" s="700"/>
      <c r="J206" s="700"/>
      <c r="K206" s="701"/>
      <c r="M206" s="554"/>
    </row>
    <row r="207" spans="1:13" customFormat="1" ht="17.45" customHeight="1">
      <c r="A207" s="88"/>
      <c r="B207" s="702"/>
      <c r="C207" s="703"/>
      <c r="D207" s="703"/>
      <c r="E207" s="703"/>
      <c r="F207" s="703"/>
      <c r="G207" s="703"/>
      <c r="H207" s="703"/>
      <c r="I207" s="703"/>
      <c r="J207" s="703"/>
      <c r="K207" s="704"/>
      <c r="M207" s="554"/>
    </row>
    <row r="208" spans="1:13" customFormat="1" ht="17.45" customHeight="1">
      <c r="A208" s="88"/>
      <c r="B208" s="167"/>
      <c r="C208" s="168"/>
      <c r="D208" s="168"/>
      <c r="E208" s="168"/>
      <c r="F208" s="168"/>
      <c r="G208" s="168"/>
      <c r="H208" s="168"/>
      <c r="I208" s="168"/>
      <c r="J208" s="168"/>
      <c r="K208" s="169"/>
      <c r="M208" s="554"/>
    </row>
    <row r="209" spans="1:13" customFormat="1" ht="17.45" customHeight="1">
      <c r="A209" s="88"/>
      <c r="B209" s="167"/>
      <c r="C209" s="168"/>
      <c r="D209" s="168"/>
      <c r="E209" s="168"/>
      <c r="F209" s="168"/>
      <c r="G209" s="168"/>
      <c r="H209" s="168"/>
      <c r="I209" s="168"/>
      <c r="J209" s="168"/>
      <c r="K209" s="169"/>
      <c r="M209" s="554"/>
    </row>
    <row r="210" spans="1:13" customFormat="1" ht="17.45" customHeight="1">
      <c r="A210" s="88"/>
      <c r="B210" s="188"/>
      <c r="C210" s="189"/>
      <c r="D210" s="189"/>
      <c r="E210" s="189"/>
      <c r="F210" s="189"/>
      <c r="G210" s="189"/>
      <c r="H210" s="189"/>
      <c r="I210" s="189"/>
      <c r="J210" s="189"/>
      <c r="K210" s="190"/>
      <c r="M210" s="554"/>
    </row>
    <row r="211" spans="1:13" customFormat="1" ht="17.45" customHeight="1">
      <c r="A211" s="88"/>
      <c r="B211" s="188"/>
      <c r="C211" s="189"/>
      <c r="D211" s="189"/>
      <c r="E211" s="189"/>
      <c r="F211" s="189"/>
      <c r="G211" s="189"/>
      <c r="H211" s="189"/>
      <c r="I211" s="189"/>
      <c r="J211" s="189"/>
      <c r="K211" s="190"/>
      <c r="M211" s="554"/>
    </row>
    <row r="212" spans="1:13" customFormat="1" ht="17.45" customHeight="1">
      <c r="A212" s="88"/>
      <c r="B212" s="188"/>
      <c r="C212" s="189"/>
      <c r="D212" s="189"/>
      <c r="E212" s="189"/>
      <c r="F212" s="189"/>
      <c r="G212" s="189"/>
      <c r="H212" s="189"/>
      <c r="I212" s="189"/>
      <c r="J212" s="189"/>
      <c r="K212" s="190"/>
      <c r="M212" s="554"/>
    </row>
    <row r="213" spans="1:13" customFormat="1" ht="17.45" customHeight="1">
      <c r="A213" s="88"/>
      <c r="B213" s="188"/>
      <c r="C213" s="189"/>
      <c r="D213" s="189"/>
      <c r="E213" s="189"/>
      <c r="F213" s="189"/>
      <c r="G213" s="189"/>
      <c r="H213" s="189"/>
      <c r="I213" s="189"/>
      <c r="J213" s="189"/>
      <c r="K213" s="190"/>
      <c r="M213" s="554"/>
    </row>
    <row r="214" spans="1:13" customFormat="1" ht="17.45" customHeight="1">
      <c r="A214" s="88"/>
      <c r="B214" s="188"/>
      <c r="C214" s="189"/>
      <c r="D214" s="189"/>
      <c r="E214" s="189"/>
      <c r="F214" s="189"/>
      <c r="G214" s="189"/>
      <c r="H214" s="189"/>
      <c r="I214" s="189"/>
      <c r="J214" s="189"/>
      <c r="K214" s="190"/>
      <c r="M214" s="554"/>
    </row>
    <row r="215" spans="1:13" customFormat="1" ht="17.45" customHeight="1">
      <c r="A215" s="88"/>
      <c r="B215" s="188"/>
      <c r="C215" s="189"/>
      <c r="D215" s="189"/>
      <c r="E215" s="189"/>
      <c r="F215" s="189"/>
      <c r="G215" s="189"/>
      <c r="H215" s="189"/>
      <c r="I215" s="189"/>
      <c r="J215" s="189"/>
      <c r="K215" s="190"/>
      <c r="M215" s="554"/>
    </row>
    <row r="216" spans="1:13" customFormat="1" ht="17.45" customHeight="1">
      <c r="A216" s="88"/>
      <c r="B216" s="188"/>
      <c r="C216" s="189"/>
      <c r="D216" s="189"/>
      <c r="E216" s="189"/>
      <c r="F216" s="189"/>
      <c r="G216" s="189"/>
      <c r="H216" s="189"/>
      <c r="I216" s="189"/>
      <c r="J216" s="189"/>
      <c r="K216" s="190"/>
      <c r="M216" s="554"/>
    </row>
    <row r="217" spans="1:13" customFormat="1" ht="17.45" customHeight="1">
      <c r="A217" s="88"/>
      <c r="B217" s="191"/>
      <c r="C217" s="192"/>
      <c r="D217" s="192"/>
      <c r="E217" s="192"/>
      <c r="F217" s="192"/>
      <c r="G217" s="192"/>
      <c r="H217" s="192"/>
      <c r="I217" s="192"/>
      <c r="J217" s="192"/>
      <c r="K217" s="193"/>
      <c r="M217" s="554"/>
    </row>
    <row r="218" spans="1:13" customFormat="1" ht="17.45" customHeight="1">
      <c r="A218" s="88"/>
      <c r="B218" s="47"/>
      <c r="C218" s="47"/>
      <c r="D218" s="47"/>
      <c r="E218" s="47"/>
      <c r="F218" s="47"/>
      <c r="G218" s="47"/>
      <c r="H218" s="47"/>
      <c r="I218" s="47"/>
      <c r="J218" s="47"/>
      <c r="K218" s="47"/>
      <c r="M218" s="554"/>
    </row>
    <row r="219" spans="1:13" customFormat="1" ht="17.45" customHeight="1">
      <c r="A219" s="88"/>
      <c r="C219" s="47"/>
      <c r="D219" s="47"/>
      <c r="E219" s="47"/>
      <c r="F219" s="47"/>
      <c r="G219" s="47"/>
      <c r="H219" s="47"/>
      <c r="I219" s="47"/>
      <c r="J219" s="47"/>
      <c r="K219" s="47"/>
      <c r="M219" s="554"/>
    </row>
    <row r="220" spans="1:13" customFormat="1" ht="17.45" customHeight="1">
      <c r="A220" s="88"/>
      <c r="B220" s="59" t="s">
        <v>791</v>
      </c>
      <c r="C220" s="58"/>
      <c r="D220" s="58"/>
      <c r="E220" s="58"/>
      <c r="F220" s="58"/>
      <c r="G220" s="58"/>
      <c r="H220" s="58"/>
      <c r="I220" s="58"/>
      <c r="J220" s="58"/>
      <c r="K220" s="58"/>
      <c r="M220" s="554"/>
    </row>
    <row r="221" spans="1:13" customFormat="1" ht="17.45" customHeight="1">
      <c r="A221" s="88"/>
      <c r="B221" s="61"/>
      <c r="C221" s="60"/>
      <c r="D221" s="60"/>
      <c r="E221" s="60"/>
      <c r="F221" s="60"/>
      <c r="G221" s="60"/>
      <c r="H221" s="60"/>
      <c r="I221" s="60"/>
      <c r="J221" s="60"/>
      <c r="K221" s="62"/>
      <c r="M221" s="554"/>
    </row>
    <row r="222" spans="1:13" customFormat="1" ht="17.45" customHeight="1">
      <c r="A222" s="88"/>
      <c r="B222" s="689" t="s">
        <v>792</v>
      </c>
      <c r="C222" s="690"/>
      <c r="D222" s="690"/>
      <c r="E222" s="690"/>
      <c r="F222" s="690"/>
      <c r="G222" s="690"/>
      <c r="H222" s="795"/>
      <c r="I222" s="514">
        <v>24</v>
      </c>
      <c r="J222" s="514">
        <v>18</v>
      </c>
      <c r="K222" s="67"/>
      <c r="M222" s="554"/>
    </row>
    <row r="223" spans="1:13" customFormat="1" ht="17.45" customHeight="1">
      <c r="A223" s="88"/>
      <c r="B223" s="689"/>
      <c r="C223" s="690"/>
      <c r="D223" s="690"/>
      <c r="E223" s="690"/>
      <c r="F223" s="690"/>
      <c r="G223" s="690"/>
      <c r="H223" s="795"/>
      <c r="I223" s="514">
        <v>24</v>
      </c>
      <c r="J223" s="514">
        <v>30</v>
      </c>
      <c r="K223" s="67"/>
      <c r="M223" s="554"/>
    </row>
    <row r="224" spans="1:13" customFormat="1" ht="17.45" customHeight="1">
      <c r="A224" s="88"/>
      <c r="B224" s="104" t="s">
        <v>793</v>
      </c>
      <c r="C224" s="64"/>
      <c r="D224" s="65"/>
      <c r="E224" s="65"/>
      <c r="F224" s="66"/>
      <c r="G224" s="66"/>
      <c r="H224" s="66"/>
      <c r="I224" s="514">
        <v>22</v>
      </c>
      <c r="J224" s="514">
        <v>22</v>
      </c>
      <c r="K224" s="67"/>
      <c r="M224" s="554"/>
    </row>
    <row r="225" spans="1:18" customFormat="1" ht="17.45" customHeight="1">
      <c r="A225" s="88"/>
      <c r="B225" s="109" t="s">
        <v>794</v>
      </c>
      <c r="C225" s="581"/>
      <c r="D225" s="66"/>
      <c r="E225" s="101">
        <f t="shared" ref="E225:F228" si="4">O225</f>
        <v>204</v>
      </c>
      <c r="F225" s="134" t="str">
        <f t="shared" si="4"/>
        <v>=SUMME(I222:J226)</v>
      </c>
      <c r="G225" s="134"/>
      <c r="H225" s="66"/>
      <c r="I225" s="514">
        <v>13</v>
      </c>
      <c r="J225" s="514">
        <v>12</v>
      </c>
      <c r="K225" s="67"/>
      <c r="M225" s="554" t="b">
        <v>0</v>
      </c>
      <c r="O225" s="503">
        <f>SUM(H222:J226)</f>
        <v>204</v>
      </c>
      <c r="P225" s="118" t="s">
        <v>795</v>
      </c>
      <c r="R225" s="119"/>
    </row>
    <row r="226" spans="1:18" customFormat="1" ht="17.45" customHeight="1">
      <c r="A226" s="88"/>
      <c r="B226" s="109" t="s">
        <v>796</v>
      </c>
      <c r="C226" s="581"/>
      <c r="D226" s="66"/>
      <c r="E226" s="101">
        <f t="shared" si="4"/>
        <v>20.399999999999999</v>
      </c>
      <c r="F226" s="134" t="str">
        <f t="shared" si="4"/>
        <v>=MITTELWERT(I222:J226)</v>
      </c>
      <c r="G226" s="134"/>
      <c r="H226" s="66"/>
      <c r="I226" s="514">
        <v>18</v>
      </c>
      <c r="J226" s="514">
        <v>21</v>
      </c>
      <c r="K226" s="67"/>
      <c r="M226" s="554" t="b">
        <v>0</v>
      </c>
      <c r="O226" s="503">
        <f>AVERAGE(I222:J226)</f>
        <v>20.399999999999999</v>
      </c>
      <c r="P226" s="118" t="s">
        <v>797</v>
      </c>
    </row>
    <row r="227" spans="1:18" customFormat="1" ht="17.45" customHeight="1">
      <c r="A227" s="88"/>
      <c r="B227" s="187" t="s">
        <v>798</v>
      </c>
      <c r="C227" s="581"/>
      <c r="D227" s="69"/>
      <c r="E227" s="101">
        <f t="shared" si="4"/>
        <v>12</v>
      </c>
      <c r="F227" s="134" t="str">
        <f t="shared" si="4"/>
        <v>=MIN(I222:J226)</v>
      </c>
      <c r="G227" s="338"/>
      <c r="H227" s="69"/>
      <c r="I227" s="69"/>
      <c r="J227" s="69"/>
      <c r="K227" s="70"/>
      <c r="M227" s="554" t="b">
        <v>0</v>
      </c>
      <c r="O227" s="503">
        <f>MIN(I222:J226)</f>
        <v>12</v>
      </c>
      <c r="P227" s="118" t="s">
        <v>799</v>
      </c>
    </row>
    <row r="228" spans="1:18" customFormat="1" ht="17.45" customHeight="1">
      <c r="A228" s="88"/>
      <c r="B228" s="187" t="s">
        <v>800</v>
      </c>
      <c r="C228" s="581"/>
      <c r="D228" s="69"/>
      <c r="E228" s="101">
        <f t="shared" si="4"/>
        <v>30</v>
      </c>
      <c r="F228" s="134" t="str">
        <f t="shared" si="4"/>
        <v>=MAX(I222:J226)</v>
      </c>
      <c r="G228" s="338"/>
      <c r="H228" s="69"/>
      <c r="I228" s="69"/>
      <c r="J228" s="69"/>
      <c r="K228" s="70"/>
      <c r="M228" s="554" t="b">
        <v>0</v>
      </c>
      <c r="O228" s="503">
        <f>MAX(I222:J226)</f>
        <v>30</v>
      </c>
      <c r="P228" s="118" t="s">
        <v>801</v>
      </c>
    </row>
    <row r="229" spans="1:18" customFormat="1" ht="17.45" customHeight="1">
      <c r="A229" s="88"/>
      <c r="B229" s="71"/>
      <c r="C229" s="72"/>
      <c r="D229" s="72"/>
      <c r="E229" s="73"/>
      <c r="F229" s="72"/>
      <c r="G229" s="72"/>
      <c r="H229" s="72"/>
      <c r="I229" s="72"/>
      <c r="J229" s="72"/>
      <c r="K229" s="74"/>
      <c r="M229" s="554"/>
    </row>
    <row r="230" spans="1:18" customFormat="1" ht="17.45" customHeight="1">
      <c r="A230" s="88"/>
      <c r="M230" s="554"/>
    </row>
    <row r="231" spans="1:18" customFormat="1" ht="17.45" customHeight="1">
      <c r="A231" s="88"/>
      <c r="M231" s="554"/>
    </row>
    <row r="232" spans="1:18" customFormat="1" ht="19.149999999999999" customHeight="1">
      <c r="A232" s="88"/>
      <c r="B232" s="170" t="str">
        <f>"Thema "&amp;B9</f>
        <v>Thema 5.2</v>
      </c>
      <c r="C232" s="10"/>
      <c r="D232" s="10"/>
      <c r="E232" s="10"/>
      <c r="F232" s="10"/>
      <c r="G232" s="10"/>
      <c r="H232" s="10"/>
      <c r="I232" s="10"/>
      <c r="M232" s="554"/>
    </row>
    <row r="233" spans="1:18" customFormat="1" ht="17.45" customHeight="1">
      <c r="A233" s="88"/>
      <c r="M233" s="554"/>
    </row>
    <row r="234" spans="1:18" customFormat="1" ht="17.45" customHeight="1">
      <c r="A234" s="88"/>
      <c r="M234" s="554"/>
    </row>
    <row r="235" spans="1:18" customFormat="1" ht="25.5" customHeight="1">
      <c r="A235" s="89" t="str">
        <f>B10</f>
        <v>5.3</v>
      </c>
      <c r="B235" s="675" t="s">
        <v>802</v>
      </c>
      <c r="C235" s="675"/>
      <c r="D235" s="675"/>
      <c r="E235" s="675"/>
      <c r="F235" s="675"/>
      <c r="G235" s="675"/>
      <c r="H235" s="675"/>
      <c r="I235" s="675"/>
      <c r="J235" s="675"/>
      <c r="K235" s="35">
        <f>H10</f>
        <v>0</v>
      </c>
      <c r="L235" s="7" t="s">
        <v>62</v>
      </c>
      <c r="M235" s="554"/>
    </row>
    <row r="236" spans="1:18" customFormat="1" ht="17.45" customHeight="1">
      <c r="A236" s="88"/>
      <c r="M236" s="554"/>
    </row>
    <row r="237" spans="1:18" customFormat="1" ht="17.45" customHeight="1">
      <c r="A237" s="88"/>
      <c r="B237" s="653" t="s">
        <v>803</v>
      </c>
      <c r="C237" s="653"/>
      <c r="D237" s="653"/>
      <c r="E237" s="653"/>
      <c r="F237" s="653"/>
      <c r="G237" s="653"/>
      <c r="H237" s="653"/>
      <c r="I237" s="653"/>
      <c r="J237" s="653"/>
      <c r="K237" s="653"/>
      <c r="M237" s="554"/>
    </row>
    <row r="238" spans="1:18" customFormat="1" ht="17.45" customHeight="1">
      <c r="A238" s="88"/>
      <c r="B238" s="653"/>
      <c r="C238" s="653"/>
      <c r="D238" s="653"/>
      <c r="E238" s="653"/>
      <c r="F238" s="653"/>
      <c r="G238" s="653"/>
      <c r="H238" s="653"/>
      <c r="I238" s="653"/>
      <c r="J238" s="653"/>
      <c r="K238" s="653"/>
      <c r="M238" s="554"/>
    </row>
    <row r="239" spans="1:18" customFormat="1" ht="17.45" customHeight="1">
      <c r="A239" s="88"/>
      <c r="C239" s="30" t="s">
        <v>804</v>
      </c>
      <c r="M239" s="554"/>
    </row>
    <row r="240" spans="1:18" customFormat="1" ht="17.45" customHeight="1">
      <c r="A240" s="88"/>
      <c r="B240" s="653" t="s">
        <v>805</v>
      </c>
      <c r="C240" s="653"/>
      <c r="D240" s="653"/>
      <c r="E240" s="653"/>
      <c r="F240" s="653"/>
      <c r="G240" s="653"/>
      <c r="H240" s="653"/>
      <c r="I240" s="653"/>
      <c r="J240" s="653"/>
      <c r="K240" s="653"/>
      <c r="M240" s="554"/>
    </row>
    <row r="241" spans="1:13" customFormat="1" ht="17.45" customHeight="1">
      <c r="A241" s="88"/>
      <c r="B241" s="47"/>
      <c r="C241" s="47"/>
      <c r="D241" s="47"/>
      <c r="E241" s="47"/>
      <c r="F241" s="47"/>
      <c r="G241" s="47"/>
      <c r="H241" s="47"/>
      <c r="I241" s="47"/>
      <c r="J241" s="47"/>
      <c r="K241" s="47"/>
      <c r="M241" s="554"/>
    </row>
    <row r="242" spans="1:13" customFormat="1" ht="17.45" customHeight="1" thickBot="1">
      <c r="A242" s="88"/>
      <c r="B242" s="180" t="s">
        <v>806</v>
      </c>
      <c r="C242" s="182" t="s">
        <v>756</v>
      </c>
      <c r="D242" s="181" t="s">
        <v>807</v>
      </c>
      <c r="E242" s="52"/>
      <c r="F242" s="52"/>
      <c r="G242" s="52"/>
      <c r="H242" s="52"/>
      <c r="I242" s="52"/>
      <c r="J242" s="52"/>
      <c r="K242" s="52"/>
      <c r="M242" s="554"/>
    </row>
    <row r="243" spans="1:13" customFormat="1" ht="17.45" customHeight="1">
      <c r="A243" s="88"/>
      <c r="B243" s="47"/>
      <c r="C243" s="47"/>
      <c r="D243" s="47"/>
      <c r="E243" s="47"/>
      <c r="F243" s="47"/>
      <c r="G243" s="47"/>
      <c r="H243" s="47"/>
      <c r="I243" s="47"/>
      <c r="J243" s="47"/>
      <c r="K243" s="47"/>
      <c r="M243" s="554"/>
    </row>
    <row r="244" spans="1:13" customFormat="1" ht="17.45" customHeight="1">
      <c r="A244" s="88"/>
      <c r="B244" s="653" t="s">
        <v>808</v>
      </c>
      <c r="C244" s="653"/>
      <c r="D244" s="653"/>
      <c r="E244" s="653"/>
      <c r="F244" s="653"/>
      <c r="G244" s="653"/>
      <c r="H244" s="653"/>
      <c r="I244" s="653"/>
      <c r="J244" s="653"/>
      <c r="K244" s="653"/>
      <c r="M244" s="554"/>
    </row>
    <row r="245" spans="1:13" customFormat="1" ht="17.45" customHeight="1">
      <c r="A245" s="88"/>
      <c r="B245" s="653"/>
      <c r="C245" s="653"/>
      <c r="D245" s="653"/>
      <c r="E245" s="653"/>
      <c r="F245" s="653"/>
      <c r="G245" s="653"/>
      <c r="H245" s="653"/>
      <c r="I245" s="653"/>
      <c r="J245" s="653"/>
      <c r="K245" s="653"/>
      <c r="M245" s="554"/>
    </row>
    <row r="246" spans="1:13" customFormat="1" ht="17.45" customHeight="1">
      <c r="A246" s="88"/>
      <c r="B246" s="653"/>
      <c r="C246" s="653"/>
      <c r="D246" s="653"/>
      <c r="E246" s="653"/>
      <c r="F246" s="653"/>
      <c r="G246" s="653"/>
      <c r="H246" s="653"/>
      <c r="I246" s="653"/>
      <c r="J246" s="653"/>
      <c r="K246" s="653"/>
      <c r="M246" s="554"/>
    </row>
    <row r="247" spans="1:13" customFormat="1" ht="17.45" customHeight="1">
      <c r="A247" s="88"/>
      <c r="B247" s="653" t="s">
        <v>809</v>
      </c>
      <c r="C247" s="653"/>
      <c r="D247" s="653"/>
      <c r="E247" s="653"/>
      <c r="F247" s="653"/>
      <c r="G247" s="653"/>
      <c r="H247" s="653"/>
      <c r="I247" s="653"/>
      <c r="J247" s="653"/>
      <c r="K247" s="653"/>
      <c r="M247" s="554"/>
    </row>
    <row r="248" spans="1:13" customFormat="1" ht="17.45" customHeight="1">
      <c r="A248" s="88"/>
      <c r="B248" s="653"/>
      <c r="C248" s="653"/>
      <c r="D248" s="653"/>
      <c r="E248" s="653"/>
      <c r="F248" s="653"/>
      <c r="G248" s="653"/>
      <c r="H248" s="653"/>
      <c r="I248" s="653"/>
      <c r="J248" s="653"/>
      <c r="K248" s="653"/>
      <c r="M248" s="554"/>
    </row>
    <row r="249" spans="1:13" customFormat="1" ht="17.45" customHeight="1">
      <c r="A249" s="88"/>
      <c r="B249" s="653"/>
      <c r="C249" s="653"/>
      <c r="D249" s="653"/>
      <c r="E249" s="653"/>
      <c r="F249" s="653"/>
      <c r="G249" s="653"/>
      <c r="H249" s="653"/>
      <c r="I249" s="653"/>
      <c r="J249" s="653"/>
      <c r="K249" s="653"/>
      <c r="M249" s="554"/>
    </row>
    <row r="250" spans="1:13" customFormat="1" ht="17.45" customHeight="1">
      <c r="A250" s="88"/>
      <c r="B250" s="14" t="s">
        <v>810</v>
      </c>
      <c r="C250" s="14"/>
      <c r="D250" s="14"/>
      <c r="E250" s="14"/>
      <c r="F250" s="14"/>
      <c r="G250" s="14"/>
      <c r="H250" s="14"/>
      <c r="I250" s="14"/>
      <c r="J250" s="14"/>
      <c r="K250" s="14"/>
      <c r="M250" s="554"/>
    </row>
    <row r="251" spans="1:13" customFormat="1" ht="17.45" customHeight="1">
      <c r="A251" s="88"/>
      <c r="B251" s="14"/>
      <c r="C251" s="14"/>
      <c r="D251" s="14"/>
      <c r="E251" s="14"/>
      <c r="F251" s="14"/>
      <c r="G251" s="14"/>
      <c r="H251" s="14"/>
      <c r="I251" s="14"/>
      <c r="J251" s="14"/>
      <c r="K251" s="14"/>
      <c r="M251" s="554"/>
    </row>
    <row r="252" spans="1:13" customFormat="1" ht="17.45" customHeight="1">
      <c r="A252" s="88"/>
      <c r="B252" s="184" t="s">
        <v>767</v>
      </c>
      <c r="C252" s="58"/>
      <c r="D252" s="58"/>
      <c r="E252" s="166"/>
      <c r="F252" s="58" t="s">
        <v>769</v>
      </c>
      <c r="G252" s="58"/>
      <c r="H252" s="58"/>
      <c r="I252" s="58"/>
      <c r="J252" s="58"/>
      <c r="K252" s="58"/>
      <c r="M252" s="554"/>
    </row>
    <row r="253" spans="1:13" customFormat="1" ht="17.45" customHeight="1">
      <c r="A253" s="88"/>
      <c r="B253" s="47"/>
      <c r="C253" s="47"/>
      <c r="D253" s="47"/>
      <c r="E253" s="47"/>
      <c r="F253" s="47"/>
      <c r="G253" s="47"/>
      <c r="H253" s="47"/>
      <c r="I253" s="47"/>
      <c r="J253" s="47"/>
      <c r="K253" s="47"/>
      <c r="M253" s="554"/>
    </row>
    <row r="254" spans="1:13" customFormat="1" ht="17.45" customHeight="1">
      <c r="A254" s="88"/>
      <c r="B254" s="695" t="s">
        <v>811</v>
      </c>
      <c r="C254" s="695"/>
      <c r="D254" s="695"/>
      <c r="E254" s="695"/>
      <c r="F254" s="653" t="s">
        <v>812</v>
      </c>
      <c r="G254" s="653"/>
      <c r="H254" s="653"/>
      <c r="I254" s="653"/>
      <c r="J254" s="653"/>
      <c r="K254" s="653"/>
      <c r="M254" s="554"/>
    </row>
    <row r="255" spans="1:13" customFormat="1" ht="17.45" customHeight="1">
      <c r="A255" s="88"/>
      <c r="B255" s="14"/>
      <c r="C255" s="14"/>
      <c r="D255" s="14"/>
      <c r="E255" s="14"/>
      <c r="F255" s="653"/>
      <c r="G255" s="653"/>
      <c r="H255" s="653"/>
      <c r="I255" s="653"/>
      <c r="J255" s="653"/>
      <c r="K255" s="653"/>
      <c r="M255" s="554"/>
    </row>
    <row r="256" spans="1:13" customFormat="1" ht="17.45" customHeight="1">
      <c r="A256" s="88"/>
      <c r="B256" s="14"/>
      <c r="C256" s="14"/>
      <c r="D256" s="14"/>
      <c r="E256" s="14"/>
      <c r="F256" s="14"/>
      <c r="G256" s="14"/>
      <c r="H256" s="14"/>
      <c r="I256" s="14"/>
      <c r="J256" s="14"/>
      <c r="K256" s="14"/>
      <c r="M256" s="554"/>
    </row>
    <row r="257" spans="1:13" customFormat="1" ht="17.45" customHeight="1">
      <c r="A257" s="88"/>
      <c r="B257" s="14"/>
      <c r="C257" s="14"/>
      <c r="D257" s="14"/>
      <c r="E257" s="14"/>
      <c r="F257" s="14"/>
      <c r="G257" s="14"/>
      <c r="H257" s="14"/>
      <c r="I257" s="14"/>
      <c r="J257" s="14"/>
      <c r="K257" s="14"/>
      <c r="M257" s="554"/>
    </row>
    <row r="258" spans="1:13" customFormat="1" ht="17.45" customHeight="1">
      <c r="A258" s="88"/>
      <c r="B258" s="14"/>
      <c r="C258" s="14"/>
      <c r="D258" s="14"/>
      <c r="E258" s="14"/>
      <c r="F258" s="14"/>
      <c r="G258" s="14"/>
      <c r="H258" s="14"/>
      <c r="I258" s="14"/>
      <c r="J258" s="14"/>
      <c r="K258" s="14"/>
      <c r="M258" s="554"/>
    </row>
    <row r="259" spans="1:13" customFormat="1" ht="17.45" customHeight="1">
      <c r="A259" s="88"/>
      <c r="B259" s="14"/>
      <c r="C259" s="14"/>
      <c r="D259" s="14"/>
      <c r="E259" s="14"/>
      <c r="F259" s="14"/>
      <c r="G259" s="14"/>
      <c r="H259" s="14"/>
      <c r="I259" s="14"/>
      <c r="J259" s="14"/>
      <c r="K259" s="14"/>
      <c r="M259" s="554"/>
    </row>
    <row r="260" spans="1:13" customFormat="1" ht="17.45" customHeight="1">
      <c r="A260" s="88"/>
      <c r="B260" s="653" t="s">
        <v>813</v>
      </c>
      <c r="C260" s="653"/>
      <c r="D260" s="653"/>
      <c r="E260" s="653"/>
      <c r="F260" s="653"/>
      <c r="G260" s="653"/>
      <c r="H260" s="653"/>
      <c r="I260" s="653"/>
      <c r="J260" s="653"/>
      <c r="K260" s="653"/>
      <c r="M260" s="554"/>
    </row>
    <row r="261" spans="1:13" customFormat="1" ht="17.45" customHeight="1">
      <c r="A261" s="88"/>
      <c r="B261" s="122" t="s">
        <v>814</v>
      </c>
      <c r="C261" s="97" t="s">
        <v>815</v>
      </c>
      <c r="D261" s="14"/>
      <c r="E261" s="14"/>
      <c r="F261" s="14"/>
      <c r="G261" s="14"/>
      <c r="H261" s="14"/>
      <c r="I261" s="14"/>
      <c r="J261" s="14"/>
      <c r="K261" s="14"/>
      <c r="M261" s="554"/>
    </row>
    <row r="262" spans="1:13" customFormat="1" ht="17.45" customHeight="1">
      <c r="A262" s="88"/>
      <c r="B262" s="122" t="s">
        <v>816</v>
      </c>
      <c r="C262" s="97" t="s">
        <v>817</v>
      </c>
      <c r="D262" s="14"/>
      <c r="E262" s="14"/>
      <c r="F262" s="14"/>
      <c r="G262" s="14"/>
      <c r="H262" s="14"/>
      <c r="I262" s="14"/>
      <c r="J262" s="14"/>
      <c r="K262" s="14"/>
      <c r="M262" s="554"/>
    </row>
    <row r="263" spans="1:13" customFormat="1" ht="17.45" customHeight="1">
      <c r="A263" s="88"/>
      <c r="B263" s="122" t="s">
        <v>818</v>
      </c>
      <c r="C263" s="97" t="s">
        <v>819</v>
      </c>
      <c r="D263" s="14"/>
      <c r="E263" s="14"/>
      <c r="F263" s="14"/>
      <c r="G263" s="14"/>
      <c r="H263" s="14"/>
      <c r="I263" s="14"/>
      <c r="J263" s="14"/>
      <c r="K263" s="14"/>
      <c r="M263" s="554"/>
    </row>
    <row r="264" spans="1:13" customFormat="1" ht="17.45" customHeight="1">
      <c r="A264" s="88"/>
      <c r="B264" s="122" t="s">
        <v>820</v>
      </c>
      <c r="C264" s="97" t="s">
        <v>821</v>
      </c>
      <c r="D264" s="14"/>
      <c r="E264" s="14"/>
      <c r="F264" s="14"/>
      <c r="G264" s="14"/>
      <c r="H264" s="14"/>
      <c r="I264" s="14"/>
      <c r="J264" s="14"/>
      <c r="K264" s="14"/>
      <c r="M264" s="554"/>
    </row>
    <row r="265" spans="1:13" customFormat="1" ht="17.45" customHeight="1">
      <c r="A265" s="88"/>
      <c r="B265" s="122" t="s">
        <v>822</v>
      </c>
      <c r="C265" s="97" t="s">
        <v>823</v>
      </c>
      <c r="D265" s="14"/>
      <c r="E265" s="14"/>
      <c r="F265" s="14"/>
      <c r="G265" s="14"/>
      <c r="H265" s="14"/>
      <c r="I265" s="14"/>
      <c r="J265" s="14"/>
      <c r="K265" s="14"/>
      <c r="M265" s="554"/>
    </row>
    <row r="266" spans="1:13" customFormat="1" ht="17.45" customHeight="1">
      <c r="A266" s="88"/>
      <c r="B266" s="122" t="s">
        <v>824</v>
      </c>
      <c r="C266" s="97" t="s">
        <v>825</v>
      </c>
      <c r="D266" s="14"/>
      <c r="E266" s="14"/>
      <c r="F266" s="14"/>
      <c r="G266" s="14"/>
      <c r="H266" s="14"/>
      <c r="I266" s="14"/>
      <c r="J266" s="14"/>
      <c r="K266" s="14"/>
      <c r="M266" s="554"/>
    </row>
    <row r="267" spans="1:13" customFormat="1" ht="17.45" customHeight="1">
      <c r="A267" s="88"/>
      <c r="B267" s="14"/>
      <c r="C267" s="14"/>
      <c r="D267" s="14"/>
      <c r="E267" s="14"/>
      <c r="F267" s="14"/>
      <c r="G267" s="14"/>
      <c r="H267" s="14"/>
      <c r="I267" s="14"/>
      <c r="J267" s="14"/>
      <c r="K267" s="14"/>
      <c r="M267" s="554"/>
    </row>
    <row r="268" spans="1:13" customFormat="1" ht="17.45" customHeight="1">
      <c r="A268" s="88"/>
      <c r="B268" s="653" t="s">
        <v>826</v>
      </c>
      <c r="C268" s="653"/>
      <c r="D268" s="653"/>
      <c r="E268" s="653"/>
      <c r="F268" s="653"/>
      <c r="G268" s="653"/>
      <c r="H268" s="653"/>
      <c r="I268" s="653"/>
      <c r="J268" s="653"/>
      <c r="K268" s="653"/>
      <c r="M268" s="554"/>
    </row>
    <row r="269" spans="1:13" customFormat="1" ht="17.45" customHeight="1">
      <c r="A269" s="88"/>
      <c r="B269" s="653"/>
      <c r="C269" s="653"/>
      <c r="D269" s="653"/>
      <c r="E269" s="653"/>
      <c r="F269" s="653"/>
      <c r="G269" s="653"/>
      <c r="H269" s="653"/>
      <c r="I269" s="653"/>
      <c r="J269" s="653"/>
      <c r="K269" s="653"/>
      <c r="M269" s="554"/>
    </row>
    <row r="270" spans="1:13" customFormat="1" ht="17.45" customHeight="1">
      <c r="A270" s="88"/>
      <c r="B270" s="184" t="s">
        <v>767</v>
      </c>
      <c r="C270" s="58"/>
      <c r="D270" s="58"/>
      <c r="E270" s="166"/>
      <c r="F270" s="58" t="s">
        <v>769</v>
      </c>
      <c r="G270" s="58"/>
      <c r="H270" s="58"/>
      <c r="I270" s="58"/>
      <c r="J270" s="58"/>
      <c r="K270" s="58"/>
      <c r="M270" s="554"/>
    </row>
    <row r="271" spans="1:13" customFormat="1" ht="17.45" customHeight="1">
      <c r="A271" s="88"/>
      <c r="B271" s="47"/>
      <c r="C271" s="47"/>
      <c r="D271" s="47"/>
      <c r="E271" s="47"/>
      <c r="F271" s="47"/>
      <c r="G271" s="47"/>
      <c r="H271" s="47"/>
      <c r="I271" s="47"/>
      <c r="J271" s="47"/>
      <c r="K271" s="47"/>
      <c r="M271" s="554"/>
    </row>
    <row r="272" spans="1:13" customFormat="1" ht="17.45" customHeight="1">
      <c r="A272" s="88"/>
      <c r="B272" s="695" t="s">
        <v>827</v>
      </c>
      <c r="C272" s="695"/>
      <c r="D272" s="695"/>
      <c r="E272" s="695"/>
      <c r="F272" s="653" t="s">
        <v>828</v>
      </c>
      <c r="G272" s="653"/>
      <c r="H272" s="653"/>
      <c r="I272" s="653"/>
      <c r="J272" s="653"/>
      <c r="K272" s="653"/>
      <c r="M272" s="554"/>
    </row>
    <row r="273" spans="1:13" customFormat="1" ht="17.45" customHeight="1">
      <c r="A273" s="88"/>
      <c r="B273" s="14"/>
      <c r="C273" s="14"/>
      <c r="D273" s="14"/>
      <c r="E273" s="14"/>
      <c r="F273" s="653"/>
      <c r="G273" s="653"/>
      <c r="H273" s="653"/>
      <c r="I273" s="653"/>
      <c r="J273" s="653"/>
      <c r="K273" s="653"/>
      <c r="M273" s="554"/>
    </row>
    <row r="274" spans="1:13" customFormat="1" ht="17.45" customHeight="1">
      <c r="A274" s="88"/>
      <c r="B274" s="14"/>
      <c r="C274" s="14"/>
      <c r="D274" s="14"/>
      <c r="E274" s="14"/>
      <c r="F274" s="14"/>
      <c r="G274" s="14"/>
      <c r="H274" s="14"/>
      <c r="I274" s="14"/>
      <c r="J274" s="14"/>
      <c r="K274" s="14"/>
      <c r="M274" s="554"/>
    </row>
    <row r="275" spans="1:13" customFormat="1" ht="17.45" customHeight="1">
      <c r="A275" s="88"/>
      <c r="B275" s="14"/>
      <c r="C275" s="14"/>
      <c r="D275" s="14"/>
      <c r="E275" s="14"/>
      <c r="F275" s="14"/>
      <c r="G275" s="14"/>
      <c r="H275" s="14"/>
      <c r="I275" s="14"/>
      <c r="J275" s="14"/>
      <c r="K275" s="14"/>
      <c r="M275" s="554"/>
    </row>
    <row r="276" spans="1:13" customFormat="1" ht="17.45" customHeight="1">
      <c r="A276" s="88"/>
      <c r="B276" s="14"/>
      <c r="C276" s="14"/>
      <c r="D276" s="14"/>
      <c r="E276" s="14"/>
      <c r="F276" s="14"/>
      <c r="G276" s="14"/>
      <c r="H276" s="14"/>
      <c r="I276" s="14"/>
      <c r="J276" s="14"/>
      <c r="K276" s="14"/>
      <c r="M276" s="554"/>
    </row>
    <row r="277" spans="1:13" customFormat="1" ht="17.45" customHeight="1">
      <c r="A277" s="88"/>
      <c r="B277" s="14"/>
      <c r="C277" s="14"/>
      <c r="D277" s="14"/>
      <c r="E277" s="14"/>
      <c r="F277" s="14"/>
      <c r="G277" s="14"/>
      <c r="H277" s="14"/>
      <c r="I277" s="14"/>
      <c r="J277" s="14"/>
      <c r="K277" s="14"/>
      <c r="M277" s="554"/>
    </row>
    <row r="278" spans="1:13" customFormat="1" ht="17.45" customHeight="1">
      <c r="A278" s="88"/>
      <c r="B278" s="14"/>
      <c r="C278" s="14"/>
      <c r="D278" s="14"/>
      <c r="E278" s="14"/>
      <c r="F278" s="14"/>
      <c r="G278" s="14"/>
      <c r="H278" s="14"/>
      <c r="I278" s="14"/>
      <c r="J278" s="14"/>
      <c r="K278" s="14"/>
      <c r="M278" s="554"/>
    </row>
    <row r="279" spans="1:13" customFormat="1" ht="17.45" customHeight="1">
      <c r="A279" s="88"/>
      <c r="B279" s="653" t="s">
        <v>829</v>
      </c>
      <c r="C279" s="653"/>
      <c r="D279" s="653"/>
      <c r="E279" s="653"/>
      <c r="F279" s="653"/>
      <c r="G279" s="653"/>
      <c r="H279" s="653"/>
      <c r="I279" s="653"/>
      <c r="J279" s="653"/>
      <c r="K279" s="653"/>
      <c r="M279" s="554"/>
    </row>
    <row r="280" spans="1:13" customFormat="1" ht="17.45" customHeight="1">
      <c r="A280" s="88"/>
      <c r="B280" s="653"/>
      <c r="C280" s="653"/>
      <c r="D280" s="653"/>
      <c r="E280" s="653"/>
      <c r="F280" s="653"/>
      <c r="G280" s="653"/>
      <c r="H280" s="653"/>
      <c r="I280" s="653"/>
      <c r="J280" s="653"/>
      <c r="K280" s="653"/>
      <c r="M280" s="554"/>
    </row>
    <row r="281" spans="1:13" customFormat="1" ht="17.45" customHeight="1">
      <c r="A281" s="88"/>
      <c r="B281" s="184" t="s">
        <v>767</v>
      </c>
      <c r="C281" s="58"/>
      <c r="D281" s="58"/>
      <c r="E281" s="166"/>
      <c r="F281" s="58" t="s">
        <v>769</v>
      </c>
      <c r="G281" s="58"/>
      <c r="H281" s="58"/>
      <c r="I281" s="58"/>
      <c r="J281" s="58"/>
      <c r="K281" s="58"/>
      <c r="M281" s="554"/>
    </row>
    <row r="282" spans="1:13" customFormat="1" ht="17.45" customHeight="1">
      <c r="A282" s="88"/>
      <c r="B282" s="47"/>
      <c r="C282" s="47"/>
      <c r="D282" s="47"/>
      <c r="E282" s="47"/>
      <c r="F282" s="47"/>
      <c r="G282" s="47"/>
      <c r="H282" s="47"/>
      <c r="I282" s="47"/>
      <c r="J282" s="47"/>
      <c r="K282" s="47"/>
      <c r="M282" s="554"/>
    </row>
    <row r="283" spans="1:13" customFormat="1" ht="17.45" customHeight="1">
      <c r="A283" s="88"/>
      <c r="B283" s="695" t="s">
        <v>830</v>
      </c>
      <c r="C283" s="695"/>
      <c r="D283" s="695"/>
      <c r="E283" s="695"/>
      <c r="F283" s="653" t="s">
        <v>831</v>
      </c>
      <c r="G283" s="653"/>
      <c r="H283" s="653"/>
      <c r="I283" s="653"/>
      <c r="J283" s="653"/>
      <c r="K283" s="653"/>
      <c r="M283" s="554"/>
    </row>
    <row r="284" spans="1:13" customFormat="1" ht="17.45" customHeight="1">
      <c r="A284" s="88"/>
      <c r="B284" s="14"/>
      <c r="C284" s="14"/>
      <c r="D284" s="14"/>
      <c r="E284" s="14"/>
      <c r="F284" s="653"/>
      <c r="G284" s="653"/>
      <c r="H284" s="653"/>
      <c r="I284" s="653"/>
      <c r="J284" s="653"/>
      <c r="K284" s="653"/>
      <c r="M284" s="554"/>
    </row>
    <row r="285" spans="1:13" customFormat="1" ht="17.45" customHeight="1">
      <c r="A285" s="88"/>
      <c r="B285" s="14"/>
      <c r="C285" s="14"/>
      <c r="D285" s="14"/>
      <c r="E285" s="14"/>
      <c r="F285" s="653"/>
      <c r="G285" s="653"/>
      <c r="H285" s="653"/>
      <c r="I285" s="653"/>
      <c r="J285" s="653"/>
      <c r="K285" s="653"/>
      <c r="M285" s="554"/>
    </row>
    <row r="286" spans="1:13" customFormat="1" ht="17.45" customHeight="1">
      <c r="A286" s="88"/>
      <c r="B286" s="14"/>
      <c r="C286" s="14"/>
      <c r="D286" s="14"/>
      <c r="E286" s="14"/>
      <c r="F286" s="14"/>
      <c r="G286" s="14"/>
      <c r="H286" s="14"/>
      <c r="I286" s="14"/>
      <c r="J286" s="14"/>
      <c r="K286" s="14"/>
      <c r="M286" s="554"/>
    </row>
    <row r="287" spans="1:13" customFormat="1" ht="17.45" customHeight="1">
      <c r="A287" s="88"/>
      <c r="B287" s="14"/>
      <c r="C287" s="14"/>
      <c r="D287" s="14"/>
      <c r="E287" s="14"/>
      <c r="F287" s="14"/>
      <c r="G287" s="14"/>
      <c r="H287" s="14"/>
      <c r="I287" s="14"/>
      <c r="J287" s="14"/>
      <c r="K287" s="14"/>
      <c r="M287" s="554"/>
    </row>
    <row r="288" spans="1:13" customFormat="1" ht="17.45" customHeight="1">
      <c r="A288" s="88"/>
      <c r="B288" s="14"/>
      <c r="C288" s="14"/>
      <c r="D288" s="14"/>
      <c r="E288" s="14"/>
      <c r="F288" s="14"/>
      <c r="G288" s="14"/>
      <c r="H288" s="14"/>
      <c r="I288" s="14"/>
      <c r="J288" s="14"/>
      <c r="K288" s="14"/>
      <c r="M288" s="554"/>
    </row>
    <row r="289" spans="1:13" customFormat="1" ht="17.45" customHeight="1">
      <c r="A289" s="88"/>
      <c r="B289" s="14"/>
      <c r="C289" s="14"/>
      <c r="D289" s="14"/>
      <c r="E289" s="14"/>
      <c r="F289" s="14"/>
      <c r="G289" s="14"/>
      <c r="H289" s="14"/>
      <c r="I289" s="14"/>
      <c r="J289" s="14"/>
      <c r="K289" s="14"/>
      <c r="M289" s="554"/>
    </row>
    <row r="290" spans="1:13" customFormat="1" ht="17.45" customHeight="1">
      <c r="A290" s="88"/>
      <c r="B290" s="14"/>
      <c r="C290" s="14"/>
      <c r="D290" s="14"/>
      <c r="E290" s="14"/>
      <c r="F290" s="14"/>
      <c r="G290" s="14"/>
      <c r="H290" s="14"/>
      <c r="I290" s="14"/>
      <c r="J290" s="14"/>
      <c r="K290" s="14"/>
      <c r="M290" s="554"/>
    </row>
    <row r="291" spans="1:13" customFormat="1" ht="17.45" customHeight="1">
      <c r="A291" s="88"/>
      <c r="B291" s="14"/>
      <c r="C291" s="14"/>
      <c r="D291" s="14"/>
      <c r="E291" s="14"/>
      <c r="F291" s="14"/>
      <c r="G291" s="14"/>
      <c r="H291" s="14"/>
      <c r="I291" s="14"/>
      <c r="J291" s="14"/>
      <c r="K291" s="14"/>
      <c r="M291" s="554"/>
    </row>
    <row r="292" spans="1:13" customFormat="1" ht="17.45" customHeight="1">
      <c r="A292" s="88"/>
      <c r="B292" s="10" t="s">
        <v>128</v>
      </c>
      <c r="C292" s="14"/>
      <c r="D292" s="14"/>
      <c r="E292" s="14"/>
      <c r="F292" s="14"/>
      <c r="G292" s="14"/>
      <c r="H292" s="14"/>
      <c r="I292" s="14"/>
      <c r="J292" s="14"/>
      <c r="K292" s="14"/>
      <c r="M292" s="554"/>
    </row>
    <row r="293" spans="1:13" customFormat="1" ht="17.45" customHeight="1">
      <c r="A293" s="88"/>
      <c r="B293" s="653" t="s">
        <v>832</v>
      </c>
      <c r="C293" s="653"/>
      <c r="D293" s="653"/>
      <c r="E293" s="653"/>
      <c r="F293" s="653"/>
      <c r="G293" s="653"/>
      <c r="H293" s="653"/>
      <c r="I293" s="653"/>
      <c r="J293" s="653"/>
      <c r="K293" s="653"/>
      <c r="M293" s="554"/>
    </row>
    <row r="294" spans="1:13" customFormat="1" ht="17.45" customHeight="1">
      <c r="A294" s="88"/>
      <c r="B294" s="653"/>
      <c r="C294" s="653"/>
      <c r="D294" s="653"/>
      <c r="E294" s="653"/>
      <c r="F294" s="653"/>
      <c r="G294" s="653"/>
      <c r="H294" s="653"/>
      <c r="I294" s="653"/>
      <c r="J294" s="653"/>
      <c r="K294" s="653"/>
      <c r="M294" s="554"/>
    </row>
    <row r="295" spans="1:13" customFormat="1" ht="17.45" customHeight="1">
      <c r="A295" s="88"/>
      <c r="B295" s="14"/>
      <c r="C295" s="14"/>
      <c r="D295" s="14"/>
      <c r="E295" s="14"/>
      <c r="F295" s="14"/>
      <c r="G295" s="14"/>
      <c r="H295" s="14"/>
      <c r="I295" s="14"/>
      <c r="J295" s="14"/>
      <c r="K295" s="14"/>
      <c r="M295" s="554"/>
    </row>
    <row r="296" spans="1:13" customFormat="1" ht="17.45" customHeight="1">
      <c r="A296" s="88"/>
      <c r="B296" s="14"/>
      <c r="C296" s="14"/>
      <c r="D296" s="14"/>
      <c r="E296" s="14"/>
      <c r="F296" s="14"/>
      <c r="G296" s="14"/>
      <c r="H296" s="14"/>
      <c r="I296" s="14"/>
      <c r="J296" s="14"/>
      <c r="K296" s="14"/>
      <c r="M296" s="554"/>
    </row>
    <row r="297" spans="1:13" customFormat="1" ht="17.45" customHeight="1">
      <c r="A297" s="88"/>
      <c r="B297" s="14"/>
      <c r="C297" s="14"/>
      <c r="D297" s="14"/>
      <c r="E297" s="14"/>
      <c r="F297" s="14"/>
      <c r="G297" s="14"/>
      <c r="H297" s="14"/>
      <c r="I297" s="14"/>
      <c r="J297" s="14"/>
      <c r="K297" s="14"/>
      <c r="M297" s="554"/>
    </row>
    <row r="298" spans="1:13" customFormat="1" ht="17.45" customHeight="1">
      <c r="A298" s="88"/>
      <c r="B298" s="14"/>
      <c r="C298" s="14"/>
      <c r="D298" s="14"/>
      <c r="E298" s="14"/>
      <c r="F298" s="14"/>
      <c r="G298" s="14"/>
      <c r="H298" s="14"/>
      <c r="I298" s="14"/>
      <c r="J298" s="14"/>
      <c r="K298" s="14"/>
      <c r="M298" s="554"/>
    </row>
    <row r="299" spans="1:13" customFormat="1" ht="17.45" customHeight="1">
      <c r="A299" s="88"/>
      <c r="B299" s="14"/>
      <c r="C299" s="14"/>
      <c r="D299" s="14"/>
      <c r="E299" s="14"/>
      <c r="F299" s="14"/>
      <c r="G299" s="14"/>
      <c r="H299" s="14"/>
      <c r="I299" s="14"/>
      <c r="J299" s="14"/>
      <c r="K299" s="14"/>
      <c r="M299" s="554"/>
    </row>
    <row r="300" spans="1:13" customFormat="1" ht="17.45" customHeight="1">
      <c r="A300" s="88"/>
      <c r="B300" s="14"/>
      <c r="C300" s="14"/>
      <c r="D300" s="14"/>
      <c r="E300" s="14"/>
      <c r="F300" s="14"/>
      <c r="G300" s="14"/>
      <c r="H300" s="14"/>
      <c r="I300" s="14"/>
      <c r="J300" s="14"/>
      <c r="K300" s="14"/>
      <c r="M300" s="554"/>
    </row>
    <row r="301" spans="1:13" customFormat="1" ht="17.45" customHeight="1">
      <c r="A301" s="88"/>
      <c r="B301" s="14"/>
      <c r="C301" s="14"/>
      <c r="D301" s="14"/>
      <c r="E301" s="14"/>
      <c r="F301" s="14"/>
      <c r="G301" s="14"/>
      <c r="H301" s="14"/>
      <c r="I301" s="14"/>
      <c r="J301" s="14"/>
      <c r="K301" s="14"/>
      <c r="M301" s="554"/>
    </row>
    <row r="302" spans="1:13" customFormat="1" ht="17.45" customHeight="1">
      <c r="A302" s="88"/>
      <c r="C302" s="47"/>
      <c r="D302" s="47"/>
      <c r="E302" s="47"/>
      <c r="F302" s="47"/>
      <c r="G302" s="47"/>
      <c r="H302" s="47"/>
      <c r="I302" s="47"/>
      <c r="J302" s="47"/>
      <c r="K302" s="47"/>
      <c r="M302" s="554"/>
    </row>
    <row r="303" spans="1:13" customFormat="1" ht="17.45" customHeight="1">
      <c r="A303" s="88"/>
      <c r="B303" s="59" t="s">
        <v>833</v>
      </c>
      <c r="C303" s="58"/>
      <c r="D303" s="58"/>
      <c r="E303" s="58"/>
      <c r="F303" s="58"/>
      <c r="G303" s="58"/>
      <c r="H303" s="58"/>
      <c r="I303" s="58"/>
      <c r="J303" s="58"/>
      <c r="K303" s="58"/>
      <c r="M303" s="554"/>
    </row>
    <row r="304" spans="1:13" customFormat="1" ht="17.45" customHeight="1">
      <c r="A304" s="88"/>
      <c r="B304" s="61"/>
      <c r="C304" s="60"/>
      <c r="D304" s="60"/>
      <c r="E304" s="60"/>
      <c r="F304" s="60"/>
      <c r="G304" s="60"/>
      <c r="H304" s="60"/>
      <c r="I304" s="60"/>
      <c r="J304" s="60"/>
      <c r="K304" s="62"/>
      <c r="M304" s="554"/>
    </row>
    <row r="305" spans="1:15" customFormat="1" ht="17.45" customHeight="1">
      <c r="A305" s="88"/>
      <c r="B305" s="689" t="s">
        <v>834</v>
      </c>
      <c r="C305" s="690"/>
      <c r="D305" s="690"/>
      <c r="E305" s="690"/>
      <c r="F305" s="690"/>
      <c r="G305" s="65"/>
      <c r="H305" s="65" t="s">
        <v>835</v>
      </c>
      <c r="I305" s="788">
        <v>10</v>
      </c>
      <c r="J305" s="789"/>
      <c r="K305" s="70"/>
      <c r="M305" s="554"/>
    </row>
    <row r="306" spans="1:15" customFormat="1" ht="17.45" customHeight="1">
      <c r="A306" s="88"/>
      <c r="B306" s="689"/>
      <c r="C306" s="690"/>
      <c r="D306" s="690"/>
      <c r="E306" s="690"/>
      <c r="F306" s="690"/>
      <c r="G306" s="65"/>
      <c r="H306" s="65" t="s">
        <v>836</v>
      </c>
      <c r="I306" s="788">
        <v>5</v>
      </c>
      <c r="J306" s="789"/>
      <c r="K306" s="70"/>
      <c r="M306" s="554"/>
    </row>
    <row r="307" spans="1:15" customFormat="1" ht="17.45" customHeight="1">
      <c r="A307" s="88"/>
      <c r="B307" s="689"/>
      <c r="C307" s="690"/>
      <c r="D307" s="690"/>
      <c r="E307" s="690"/>
      <c r="F307" s="690"/>
      <c r="G307" s="65"/>
      <c r="H307" s="65" t="s">
        <v>837</v>
      </c>
      <c r="I307" s="790"/>
      <c r="J307" s="791"/>
      <c r="K307" s="70"/>
      <c r="M307" s="554"/>
    </row>
    <row r="308" spans="1:15" customFormat="1" ht="17.45" customHeight="1">
      <c r="A308" s="88"/>
      <c r="B308" s="689"/>
      <c r="C308" s="690"/>
      <c r="D308" s="690"/>
      <c r="E308" s="690"/>
      <c r="F308" s="690"/>
      <c r="G308" s="65"/>
      <c r="H308" s="65"/>
      <c r="I308" s="65"/>
      <c r="J308" s="65"/>
      <c r="K308" s="70"/>
      <c r="M308" s="554"/>
    </row>
    <row r="309" spans="1:15" customFormat="1" ht="17.45" customHeight="1">
      <c r="A309" s="88"/>
      <c r="B309" s="689" t="s">
        <v>838</v>
      </c>
      <c r="C309" s="690"/>
      <c r="D309" s="690"/>
      <c r="E309" s="690"/>
      <c r="F309" s="690"/>
      <c r="G309" s="690"/>
      <c r="H309" s="65"/>
      <c r="I309" s="65"/>
      <c r="J309" s="65"/>
      <c r="K309" s="70"/>
      <c r="M309" s="554"/>
    </row>
    <row r="310" spans="1:15" customFormat="1" ht="17.45" customHeight="1">
      <c r="A310" s="88"/>
      <c r="B310" s="78"/>
      <c r="C310" s="79"/>
      <c r="D310" s="79"/>
      <c r="E310" s="79"/>
      <c r="F310" s="79"/>
      <c r="G310" s="65"/>
      <c r="H310" s="65"/>
      <c r="I310" s="65"/>
      <c r="J310" s="65"/>
      <c r="K310" s="70"/>
      <c r="M310" s="554"/>
    </row>
    <row r="311" spans="1:15" customFormat="1" ht="17.45" customHeight="1">
      <c r="A311" s="88"/>
      <c r="B311" s="689" t="s">
        <v>839</v>
      </c>
      <c r="C311" s="690"/>
      <c r="D311" s="690"/>
      <c r="E311" s="690"/>
      <c r="F311" s="690"/>
      <c r="G311" s="65"/>
      <c r="H311" s="65"/>
      <c r="I311" s="65"/>
      <c r="J311" s="65"/>
      <c r="K311" s="70"/>
      <c r="M311" s="554" t="b">
        <v>0</v>
      </c>
    </row>
    <row r="312" spans="1:15" customFormat="1" ht="17.45" customHeight="1">
      <c r="A312" s="88"/>
      <c r="B312" s="198" t="s">
        <v>840</v>
      </c>
      <c r="C312" s="199" t="str">
        <f>O312</f>
        <v>=WENN(I305&gt;I306;"Größer";"Nicht größer")</v>
      </c>
      <c r="D312" s="200"/>
      <c r="E312" s="79"/>
      <c r="F312" s="79"/>
      <c r="G312" s="194"/>
      <c r="H312" s="65"/>
      <c r="I312" s="65"/>
      <c r="J312" s="65"/>
      <c r="K312" s="70"/>
      <c r="M312" s="554"/>
      <c r="O312" s="504" t="s">
        <v>841</v>
      </c>
    </row>
    <row r="313" spans="1:15" customFormat="1" ht="17.45" customHeight="1">
      <c r="A313" s="88"/>
      <c r="B313" s="71"/>
      <c r="C313" s="72"/>
      <c r="D313" s="72"/>
      <c r="E313" s="73"/>
      <c r="F313" s="72"/>
      <c r="G313" s="72"/>
      <c r="H313" s="72"/>
      <c r="I313" s="72"/>
      <c r="J313" s="72"/>
      <c r="K313" s="74"/>
      <c r="M313" s="554"/>
    </row>
    <row r="314" spans="1:15" customFormat="1" ht="17.45" customHeight="1">
      <c r="A314" s="88"/>
      <c r="M314" s="554"/>
    </row>
    <row r="315" spans="1:15" customFormat="1" ht="17.45" customHeight="1">
      <c r="A315" s="88"/>
      <c r="M315" s="554"/>
    </row>
    <row r="316" spans="1:15" customFormat="1" ht="19.149999999999999" customHeight="1">
      <c r="A316" s="88"/>
      <c r="B316" s="170" t="str">
        <f>"Thema "&amp;B10</f>
        <v>Thema 5.3</v>
      </c>
      <c r="C316" s="10"/>
      <c r="D316" s="10"/>
      <c r="E316" s="10"/>
      <c r="F316" s="10"/>
      <c r="G316" s="10"/>
      <c r="H316" s="10"/>
      <c r="I316" s="10"/>
      <c r="M316" s="554"/>
    </row>
    <row r="317" spans="1:15" customFormat="1" ht="17.45" customHeight="1">
      <c r="A317" s="88"/>
      <c r="M317" s="554"/>
    </row>
    <row r="318" spans="1:15" customFormat="1" ht="17.45" customHeight="1">
      <c r="A318" s="88"/>
      <c r="M318" s="554"/>
    </row>
    <row r="319" spans="1:15" customFormat="1" ht="25.5" customHeight="1">
      <c r="A319" s="89" t="str">
        <f>B11</f>
        <v>5.4</v>
      </c>
      <c r="B319" s="675" t="s">
        <v>842</v>
      </c>
      <c r="C319" s="675"/>
      <c r="D319" s="675"/>
      <c r="E319" s="675"/>
      <c r="F319" s="675"/>
      <c r="G319" s="675"/>
      <c r="H319" s="675"/>
      <c r="I319" s="675"/>
      <c r="J319" s="675"/>
      <c r="K319" s="35">
        <f>H11</f>
        <v>0</v>
      </c>
      <c r="L319" s="7" t="s">
        <v>62</v>
      </c>
      <c r="M319" s="554"/>
    </row>
    <row r="320" spans="1:15" customFormat="1" ht="17.45" customHeight="1">
      <c r="A320" s="88"/>
      <c r="M320" s="554"/>
    </row>
    <row r="321" spans="1:13" customFormat="1" ht="17.45" customHeight="1">
      <c r="A321" s="88"/>
      <c r="B321" s="696" t="s">
        <v>843</v>
      </c>
      <c r="C321" s="696"/>
      <c r="D321" s="696"/>
      <c r="E321" s="696"/>
      <c r="F321" s="696"/>
      <c r="G321" s="696"/>
      <c r="H321" s="696"/>
      <c r="I321" s="696"/>
      <c r="J321" s="696"/>
      <c r="K321" s="696"/>
      <c r="M321" s="554"/>
    </row>
    <row r="322" spans="1:13" customFormat="1" ht="17.45" customHeight="1">
      <c r="A322" s="88"/>
      <c r="B322" s="696"/>
      <c r="C322" s="696"/>
      <c r="D322" s="696"/>
      <c r="E322" s="696"/>
      <c r="F322" s="696"/>
      <c r="G322" s="696"/>
      <c r="H322" s="696"/>
      <c r="I322" s="696"/>
      <c r="J322" s="696"/>
      <c r="K322" s="696"/>
      <c r="M322" s="554"/>
    </row>
    <row r="323" spans="1:13" customFormat="1" ht="17.45" customHeight="1">
      <c r="A323" s="88"/>
      <c r="B323" s="653" t="s">
        <v>844</v>
      </c>
      <c r="C323" s="653"/>
      <c r="D323" s="653"/>
      <c r="E323" s="653"/>
      <c r="F323" s="653"/>
      <c r="G323" s="653"/>
      <c r="H323" s="653"/>
      <c r="I323" s="653"/>
      <c r="J323" s="653"/>
      <c r="K323" s="653"/>
      <c r="M323" s="554"/>
    </row>
    <row r="324" spans="1:13" customFormat="1" ht="17.45" customHeight="1">
      <c r="A324" s="88"/>
      <c r="B324" s="653"/>
      <c r="C324" s="653"/>
      <c r="D324" s="653"/>
      <c r="E324" s="653"/>
      <c r="F324" s="653"/>
      <c r="G324" s="653"/>
      <c r="H324" s="653"/>
      <c r="I324" s="653"/>
      <c r="J324" s="653"/>
      <c r="K324" s="653"/>
      <c r="M324" s="554"/>
    </row>
    <row r="325" spans="1:13" customFormat="1" ht="17.45" customHeight="1">
      <c r="A325" s="88"/>
      <c r="B325" s="653"/>
      <c r="C325" s="653"/>
      <c r="D325" s="653"/>
      <c r="E325" s="653"/>
      <c r="F325" s="653"/>
      <c r="G325" s="653"/>
      <c r="H325" s="653"/>
      <c r="I325" s="653"/>
      <c r="J325" s="653"/>
      <c r="K325" s="653"/>
      <c r="M325" s="554"/>
    </row>
    <row r="326" spans="1:13" customFormat="1" ht="17.45" customHeight="1">
      <c r="A326" s="88"/>
      <c r="B326" t="s">
        <v>845</v>
      </c>
      <c r="M326" s="554"/>
    </row>
    <row r="327" spans="1:13" customFormat="1" ht="17.45" customHeight="1">
      <c r="A327" s="88"/>
      <c r="C327" t="s">
        <v>846</v>
      </c>
      <c r="M327" s="554"/>
    </row>
    <row r="328" spans="1:13" customFormat="1" ht="17.45" customHeight="1">
      <c r="A328" s="88"/>
      <c r="C328" t="s">
        <v>847</v>
      </c>
      <c r="M328" s="554"/>
    </row>
    <row r="329" spans="1:13" customFormat="1" ht="17.45" customHeight="1">
      <c r="A329" s="88"/>
      <c r="C329" t="s">
        <v>848</v>
      </c>
      <c r="M329" s="554"/>
    </row>
    <row r="330" spans="1:13" customFormat="1" ht="17.45" customHeight="1">
      <c r="A330" s="88"/>
      <c r="M330" s="554"/>
    </row>
    <row r="331" spans="1:13" customFormat="1" ht="17.45" customHeight="1">
      <c r="A331" s="88"/>
      <c r="B331" t="s">
        <v>849</v>
      </c>
      <c r="M331" s="554"/>
    </row>
    <row r="332" spans="1:13" customFormat="1" ht="17.45" customHeight="1">
      <c r="A332" s="88"/>
      <c r="M332" s="554"/>
    </row>
    <row r="333" spans="1:13" customFormat="1" ht="17.45" customHeight="1">
      <c r="A333" s="88"/>
      <c r="B333" s="695" t="s">
        <v>850</v>
      </c>
      <c r="C333" s="695"/>
      <c r="D333" s="695"/>
      <c r="E333" s="695"/>
      <c r="F333" s="695"/>
      <c r="G333" s="695"/>
      <c r="H333" s="695"/>
      <c r="I333" s="695"/>
      <c r="J333" s="695"/>
      <c r="K333" s="695"/>
      <c r="M333" s="554"/>
    </row>
    <row r="334" spans="1:13" customFormat="1" ht="17.45" customHeight="1">
      <c r="A334" s="88"/>
      <c r="B334" s="175"/>
      <c r="C334" s="175"/>
      <c r="D334" s="175"/>
      <c r="E334" s="175"/>
      <c r="F334" s="175"/>
      <c r="G334" s="175"/>
      <c r="H334" s="175"/>
      <c r="I334" s="175"/>
      <c r="J334" s="175"/>
      <c r="K334" s="175"/>
      <c r="M334" s="554"/>
    </row>
    <row r="335" spans="1:13" customFormat="1" ht="17.45" customHeight="1">
      <c r="A335" s="88"/>
      <c r="B335" s="175"/>
      <c r="C335" s="175"/>
      <c r="D335" s="175"/>
      <c r="E335" s="175"/>
      <c r="F335" s="175"/>
      <c r="G335" s="175"/>
      <c r="H335" s="175"/>
      <c r="I335" s="175"/>
      <c r="J335" s="175"/>
      <c r="K335" s="175"/>
      <c r="M335" s="554"/>
    </row>
    <row r="336" spans="1:13" customFormat="1" ht="17.45" customHeight="1">
      <c r="A336" s="88"/>
      <c r="B336" s="175"/>
      <c r="C336" s="175"/>
      <c r="D336" s="175"/>
      <c r="E336" s="175"/>
      <c r="F336" s="175"/>
      <c r="G336" s="175"/>
      <c r="H336" s="175"/>
      <c r="I336" s="175"/>
      <c r="J336" s="175"/>
      <c r="K336" s="175"/>
      <c r="M336" s="554"/>
    </row>
    <row r="337" spans="1:13" customFormat="1" ht="17.45" customHeight="1">
      <c r="A337" s="88"/>
      <c r="B337" s="175"/>
      <c r="C337" s="175"/>
      <c r="D337" s="175"/>
      <c r="E337" s="175"/>
      <c r="F337" s="175"/>
      <c r="G337" s="175"/>
      <c r="H337" s="175"/>
      <c r="I337" s="175"/>
      <c r="J337" s="175"/>
      <c r="K337" s="175"/>
      <c r="M337" s="554"/>
    </row>
    <row r="338" spans="1:13" customFormat="1" ht="17.45" customHeight="1">
      <c r="A338" s="88"/>
      <c r="B338" s="175"/>
      <c r="C338" s="175"/>
      <c r="D338" s="175"/>
      <c r="E338" s="175"/>
      <c r="F338" s="175"/>
      <c r="G338" s="175"/>
      <c r="H338" s="175"/>
      <c r="I338" s="175"/>
      <c r="J338" s="175"/>
      <c r="K338" s="175"/>
      <c r="M338" s="554"/>
    </row>
    <row r="339" spans="1:13" customFormat="1" ht="17.45" customHeight="1">
      <c r="A339" s="88"/>
      <c r="B339" s="175"/>
      <c r="C339" s="175"/>
      <c r="D339" s="175"/>
      <c r="E339" s="175"/>
      <c r="F339" s="175"/>
      <c r="G339" s="175"/>
      <c r="H339" s="175"/>
      <c r="I339" s="175"/>
      <c r="J339" s="175"/>
      <c r="K339" s="175"/>
      <c r="M339" s="554"/>
    </row>
    <row r="340" spans="1:13" customFormat="1" ht="17.45" customHeight="1">
      <c r="A340" s="88"/>
      <c r="B340" s="175"/>
      <c r="C340" s="175"/>
      <c r="D340" s="175"/>
      <c r="E340" s="175"/>
      <c r="F340" s="175"/>
      <c r="G340" s="175"/>
      <c r="H340" s="175"/>
      <c r="I340" s="175"/>
      <c r="J340" s="175"/>
      <c r="K340" s="175"/>
      <c r="M340" s="554"/>
    </row>
    <row r="341" spans="1:13" customFormat="1" ht="17.45" customHeight="1">
      <c r="A341" s="88"/>
      <c r="B341" s="175"/>
      <c r="C341" s="175"/>
      <c r="D341" s="175"/>
      <c r="E341" s="175"/>
      <c r="F341" s="175"/>
      <c r="G341" s="175"/>
      <c r="H341" s="175"/>
      <c r="I341" s="175"/>
      <c r="J341" s="175"/>
      <c r="K341" s="175"/>
      <c r="M341" s="554"/>
    </row>
    <row r="342" spans="1:13" customFormat="1" ht="17.45" customHeight="1">
      <c r="A342" s="88"/>
      <c r="B342" s="175"/>
      <c r="C342" s="175"/>
      <c r="D342" s="175"/>
      <c r="E342" s="175"/>
      <c r="F342" s="175"/>
      <c r="G342" s="175"/>
      <c r="H342" s="175"/>
      <c r="I342" s="175"/>
      <c r="J342" s="175"/>
      <c r="K342" s="175"/>
      <c r="M342" s="554"/>
    </row>
    <row r="343" spans="1:13" customFormat="1" ht="17.45" customHeight="1">
      <c r="A343" s="88"/>
      <c r="B343" s="175"/>
      <c r="C343" s="175"/>
      <c r="D343" s="175"/>
      <c r="E343" s="175"/>
      <c r="F343" s="175"/>
      <c r="G343" s="175"/>
      <c r="H343" s="175"/>
      <c r="I343" s="175"/>
      <c r="J343" s="175"/>
      <c r="K343" s="175"/>
      <c r="M343" s="554"/>
    </row>
    <row r="344" spans="1:13" customFormat="1" ht="17.45" customHeight="1">
      <c r="A344" s="88"/>
      <c r="B344" s="175"/>
      <c r="C344" s="175"/>
      <c r="D344" s="175"/>
      <c r="E344" s="175"/>
      <c r="F344" s="175"/>
      <c r="G344" s="175"/>
      <c r="H344" s="175"/>
      <c r="I344" s="175"/>
      <c r="J344" s="175"/>
      <c r="K344" s="175"/>
      <c r="M344" s="554"/>
    </row>
    <row r="345" spans="1:13" customFormat="1" ht="17.45" customHeight="1">
      <c r="A345" s="88"/>
      <c r="B345" s="175"/>
      <c r="C345" s="175"/>
      <c r="D345" s="175"/>
      <c r="E345" s="175"/>
      <c r="F345" s="175"/>
      <c r="G345" s="175"/>
      <c r="H345" s="175"/>
      <c r="I345" s="175"/>
      <c r="J345" s="175"/>
      <c r="K345" s="175"/>
      <c r="M345" s="554"/>
    </row>
    <row r="346" spans="1:13" customFormat="1" ht="17.45" customHeight="1">
      <c r="A346" s="88"/>
      <c r="B346" s="175"/>
      <c r="C346" s="175"/>
      <c r="D346" s="175"/>
      <c r="E346" s="175"/>
      <c r="F346" s="175"/>
      <c r="G346" s="175"/>
      <c r="H346" s="175"/>
      <c r="I346" s="175"/>
      <c r="J346" s="175"/>
      <c r="K346" s="175"/>
      <c r="M346" s="554"/>
    </row>
    <row r="347" spans="1:13" customFormat="1" ht="17.45" customHeight="1">
      <c r="A347" s="88"/>
      <c r="B347" s="175"/>
      <c r="C347" s="175"/>
      <c r="D347" s="175"/>
      <c r="E347" s="175"/>
      <c r="F347" s="175"/>
      <c r="G347" s="175"/>
      <c r="H347" s="175"/>
      <c r="I347" s="175"/>
      <c r="J347" s="175"/>
      <c r="K347" s="175"/>
      <c r="M347" s="554"/>
    </row>
    <row r="348" spans="1:13" customFormat="1" ht="17.45" customHeight="1">
      <c r="A348" s="88"/>
      <c r="M348" s="554"/>
    </row>
    <row r="349" spans="1:13" customFormat="1" ht="17.45" customHeight="1">
      <c r="A349" s="88"/>
      <c r="M349" s="554"/>
    </row>
    <row r="350" spans="1:13" customFormat="1" ht="17.45" customHeight="1">
      <c r="A350" s="88"/>
      <c r="M350" s="554"/>
    </row>
    <row r="351" spans="1:13" customFormat="1" ht="17.45" customHeight="1">
      <c r="A351" s="88"/>
      <c r="B351" s="9" t="s">
        <v>851</v>
      </c>
      <c r="M351" s="554"/>
    </row>
    <row r="352" spans="1:13" customFormat="1" ht="17.45" customHeight="1">
      <c r="A352" s="88"/>
      <c r="B352" s="653" t="s">
        <v>852</v>
      </c>
      <c r="C352" s="653"/>
      <c r="D352" s="653"/>
      <c r="E352" s="653"/>
      <c r="F352" s="653"/>
      <c r="G352" s="653"/>
      <c r="H352" s="653"/>
      <c r="I352" s="653"/>
      <c r="J352" s="653"/>
      <c r="K352" s="653"/>
      <c r="M352" s="554"/>
    </row>
    <row r="353" spans="1:13" customFormat="1" ht="17.45" customHeight="1">
      <c r="A353" s="88"/>
      <c r="B353" s="653"/>
      <c r="C353" s="653"/>
      <c r="D353" s="653"/>
      <c r="E353" s="653"/>
      <c r="F353" s="653"/>
      <c r="G353" s="653"/>
      <c r="H353" s="653"/>
      <c r="I353" s="653"/>
      <c r="J353" s="653"/>
      <c r="K353" s="653"/>
      <c r="M353" s="554"/>
    </row>
    <row r="354" spans="1:13" customFormat="1" ht="17.45" customHeight="1">
      <c r="A354" s="88"/>
      <c r="B354" s="653"/>
      <c r="C354" s="653"/>
      <c r="D354" s="653"/>
      <c r="E354" s="653"/>
      <c r="F354" s="653"/>
      <c r="G354" s="653"/>
      <c r="H354" s="653"/>
      <c r="I354" s="653"/>
      <c r="J354" s="653"/>
      <c r="K354" s="653"/>
      <c r="M354" s="554"/>
    </row>
    <row r="355" spans="1:13" customFormat="1" ht="17.45" customHeight="1">
      <c r="A355" s="88"/>
      <c r="B355" s="653"/>
      <c r="C355" s="653"/>
      <c r="D355" s="653"/>
      <c r="E355" s="653"/>
      <c r="F355" s="653"/>
      <c r="G355" s="653"/>
      <c r="H355" s="653"/>
      <c r="I355" s="653"/>
      <c r="J355" s="653"/>
      <c r="K355" s="653"/>
      <c r="M355" s="554"/>
    </row>
    <row r="356" spans="1:13" customFormat="1" ht="17.45" customHeight="1">
      <c r="A356" s="88"/>
      <c r="B356" s="653"/>
      <c r="C356" s="653"/>
      <c r="D356" s="653"/>
      <c r="E356" s="653"/>
      <c r="F356" s="653"/>
      <c r="G356" s="653"/>
      <c r="H356" s="653"/>
      <c r="I356" s="653"/>
      <c r="J356" s="653"/>
      <c r="K356" s="653"/>
      <c r="M356" s="554"/>
    </row>
    <row r="357" spans="1:13" customFormat="1" ht="17.45" customHeight="1">
      <c r="A357" s="88"/>
      <c r="B357" s="653" t="s">
        <v>853</v>
      </c>
      <c r="C357" s="653"/>
      <c r="D357" s="653"/>
      <c r="E357" s="653"/>
      <c r="F357" s="653"/>
      <c r="G357" s="653"/>
      <c r="H357" s="653"/>
      <c r="I357" s="653"/>
      <c r="J357" s="653"/>
      <c r="K357" s="653"/>
      <c r="M357" s="554"/>
    </row>
    <row r="358" spans="1:13" customFormat="1" ht="17.45" customHeight="1">
      <c r="A358" s="88"/>
      <c r="B358" s="653"/>
      <c r="C358" s="653"/>
      <c r="D358" s="653"/>
      <c r="E358" s="653"/>
      <c r="F358" s="653"/>
      <c r="G358" s="653"/>
      <c r="H358" s="653"/>
      <c r="I358" s="653"/>
      <c r="J358" s="653"/>
      <c r="K358" s="653"/>
      <c r="M358" s="554"/>
    </row>
    <row r="359" spans="1:13" customFormat="1" ht="17.45" customHeight="1">
      <c r="A359" s="88"/>
      <c r="B359" s="653"/>
      <c r="C359" s="653"/>
      <c r="D359" s="653"/>
      <c r="E359" s="653"/>
      <c r="F359" s="653"/>
      <c r="G359" s="653"/>
      <c r="H359" s="653"/>
      <c r="I359" s="653"/>
      <c r="J359" s="653"/>
      <c r="K359" s="653"/>
      <c r="M359" s="554"/>
    </row>
    <row r="360" spans="1:13" customFormat="1" ht="17.45" customHeight="1">
      <c r="A360" s="88"/>
      <c r="B360" s="14"/>
      <c r="C360" s="14"/>
      <c r="D360" s="14"/>
      <c r="E360" s="14"/>
      <c r="F360" s="14"/>
      <c r="G360" s="14"/>
      <c r="H360" s="14"/>
      <c r="I360" s="14"/>
      <c r="J360" s="14"/>
      <c r="K360" s="14"/>
      <c r="M360" s="554"/>
    </row>
    <row r="361" spans="1:13" customFormat="1" ht="17.45" customHeight="1">
      <c r="A361" s="88"/>
      <c r="B361" s="82" t="s">
        <v>664</v>
      </c>
      <c r="M361" s="554"/>
    </row>
    <row r="362" spans="1:13" customFormat="1" ht="17.45" customHeight="1">
      <c r="A362" s="88"/>
      <c r="B362" s="699" t="s">
        <v>854</v>
      </c>
      <c r="C362" s="700"/>
      <c r="D362" s="700"/>
      <c r="E362" s="700"/>
      <c r="F362" s="700"/>
      <c r="G362" s="700"/>
      <c r="H362" s="700"/>
      <c r="I362" s="700"/>
      <c r="J362" s="700"/>
      <c r="K362" s="701"/>
      <c r="M362" s="554"/>
    </row>
    <row r="363" spans="1:13" customFormat="1" ht="17.45" customHeight="1">
      <c r="A363" s="88"/>
      <c r="B363" s="702"/>
      <c r="C363" s="703"/>
      <c r="D363" s="703"/>
      <c r="E363" s="703"/>
      <c r="F363" s="703"/>
      <c r="G363" s="703"/>
      <c r="H363" s="703"/>
      <c r="I363" s="703"/>
      <c r="J363" s="703"/>
      <c r="K363" s="704"/>
      <c r="M363" s="554"/>
    </row>
    <row r="364" spans="1:13" customFormat="1" ht="17.45" customHeight="1">
      <c r="A364" s="88"/>
      <c r="B364" s="195" t="s">
        <v>855</v>
      </c>
      <c r="C364" s="196" t="s">
        <v>856</v>
      </c>
      <c r="D364" s="189"/>
      <c r="E364" s="189"/>
      <c r="F364" s="189"/>
      <c r="G364" s="189"/>
      <c r="H364" s="189"/>
      <c r="I364" s="189"/>
      <c r="J364" s="189"/>
      <c r="K364" s="190"/>
      <c r="M364" s="554"/>
    </row>
    <row r="365" spans="1:13" customFormat="1" ht="17.45" customHeight="1">
      <c r="A365" s="88"/>
      <c r="B365" s="197" t="s">
        <v>857</v>
      </c>
      <c r="C365" s="196" t="s">
        <v>858</v>
      </c>
      <c r="D365" s="189"/>
      <c r="E365" s="189"/>
      <c r="F365" s="189"/>
      <c r="G365" s="189"/>
      <c r="H365" s="189"/>
      <c r="I365" s="189"/>
      <c r="J365" s="189"/>
      <c r="K365" s="190"/>
      <c r="M365" s="554"/>
    </row>
    <row r="366" spans="1:13" customFormat="1" ht="17.45" customHeight="1">
      <c r="A366" s="88"/>
      <c r="B366" s="191"/>
      <c r="C366" s="192"/>
      <c r="D366" s="192"/>
      <c r="E366" s="192"/>
      <c r="F366" s="192"/>
      <c r="G366" s="192"/>
      <c r="H366" s="192"/>
      <c r="I366" s="192"/>
      <c r="J366" s="192"/>
      <c r="K366" s="193"/>
      <c r="M366" s="554"/>
    </row>
    <row r="367" spans="1:13" customFormat="1" ht="17.45" customHeight="1">
      <c r="A367" s="88"/>
      <c r="B367" s="14"/>
      <c r="C367" s="14"/>
      <c r="D367" s="14"/>
      <c r="E367" s="14"/>
      <c r="F367" s="14"/>
      <c r="G367" s="14"/>
      <c r="H367" s="14"/>
      <c r="I367" s="14"/>
      <c r="J367" s="14"/>
      <c r="K367" s="14"/>
      <c r="M367" s="554"/>
    </row>
    <row r="368" spans="1:13" customFormat="1" ht="17.45" customHeight="1">
      <c r="A368" s="88"/>
      <c r="M368" s="554"/>
    </row>
    <row r="369" spans="1:15" customFormat="1" ht="17.45" customHeight="1">
      <c r="A369" s="88"/>
      <c r="B369" s="59" t="s">
        <v>859</v>
      </c>
      <c r="C369" s="58"/>
      <c r="D369" s="58"/>
      <c r="E369" s="58"/>
      <c r="F369" s="58"/>
      <c r="G369" s="58"/>
      <c r="H369" s="58"/>
      <c r="I369" s="58"/>
      <c r="J369" s="58"/>
      <c r="K369" s="58"/>
      <c r="M369" s="554"/>
    </row>
    <row r="370" spans="1:15" customFormat="1" ht="17.45" customHeight="1">
      <c r="A370" s="88"/>
      <c r="B370" s="61"/>
      <c r="C370" s="60"/>
      <c r="D370" s="60"/>
      <c r="E370" s="60"/>
      <c r="F370" s="60"/>
      <c r="G370" s="60"/>
      <c r="H370" s="60"/>
      <c r="I370" s="60"/>
      <c r="J370" s="60"/>
      <c r="K370" s="62"/>
      <c r="M370" s="554"/>
    </row>
    <row r="371" spans="1:15" customFormat="1" ht="17.45" customHeight="1">
      <c r="A371" s="88"/>
      <c r="B371" s="689" t="s">
        <v>860</v>
      </c>
      <c r="C371" s="690"/>
      <c r="D371" s="690"/>
      <c r="E371" s="690"/>
      <c r="F371" s="690"/>
      <c r="G371" s="65"/>
      <c r="H371" s="65" t="s">
        <v>835</v>
      </c>
      <c r="I371" s="788">
        <v>10</v>
      </c>
      <c r="J371" s="789"/>
      <c r="K371" s="70"/>
      <c r="M371" s="554"/>
    </row>
    <row r="372" spans="1:15" customFormat="1" ht="17.45" customHeight="1">
      <c r="A372" s="88"/>
      <c r="B372" s="689"/>
      <c r="C372" s="690"/>
      <c r="D372" s="690"/>
      <c r="E372" s="690"/>
      <c r="F372" s="690"/>
      <c r="G372" s="65"/>
      <c r="H372" s="65" t="s">
        <v>836</v>
      </c>
      <c r="I372" s="788">
        <v>5</v>
      </c>
      <c r="J372" s="789"/>
      <c r="K372" s="70"/>
      <c r="M372" s="554"/>
    </row>
    <row r="373" spans="1:15" customFormat="1" ht="17.45" customHeight="1">
      <c r="A373" s="88"/>
      <c r="B373" s="689"/>
      <c r="C373" s="690"/>
      <c r="D373" s="690"/>
      <c r="E373" s="690"/>
      <c r="F373" s="690"/>
      <c r="G373" s="65"/>
      <c r="H373" s="65" t="s">
        <v>837</v>
      </c>
      <c r="I373" s="790"/>
      <c r="J373" s="791"/>
      <c r="K373" s="70"/>
      <c r="M373" s="554"/>
    </row>
    <row r="374" spans="1:15" customFormat="1" ht="17.45" customHeight="1">
      <c r="A374" s="88"/>
      <c r="B374" s="689"/>
      <c r="C374" s="690"/>
      <c r="D374" s="690"/>
      <c r="E374" s="690"/>
      <c r="F374" s="690"/>
      <c r="G374" s="65"/>
      <c r="H374" s="65"/>
      <c r="I374" s="65"/>
      <c r="J374" s="65"/>
      <c r="K374" s="70"/>
      <c r="M374" s="554"/>
    </row>
    <row r="375" spans="1:15" customFormat="1" ht="17.45" customHeight="1">
      <c r="A375" s="88"/>
      <c r="B375" s="689" t="s">
        <v>838</v>
      </c>
      <c r="C375" s="690"/>
      <c r="D375" s="690"/>
      <c r="E375" s="690"/>
      <c r="F375" s="690"/>
      <c r="G375" s="690"/>
      <c r="H375" s="65"/>
      <c r="I375" s="65"/>
      <c r="J375" s="65"/>
      <c r="K375" s="70"/>
      <c r="M375" s="554"/>
    </row>
    <row r="376" spans="1:15" customFormat="1" ht="17.45" customHeight="1">
      <c r="A376" s="88"/>
      <c r="B376" s="78"/>
      <c r="C376" s="79"/>
      <c r="D376" s="79"/>
      <c r="E376" s="79"/>
      <c r="F376" s="79"/>
      <c r="G376" s="65"/>
      <c r="H376" s="65"/>
      <c r="I376" s="65"/>
      <c r="J376" s="65"/>
      <c r="K376" s="70"/>
      <c r="M376" s="554"/>
    </row>
    <row r="377" spans="1:15" customFormat="1" ht="17.45" customHeight="1">
      <c r="A377" s="88"/>
      <c r="B377" s="689" t="s">
        <v>839</v>
      </c>
      <c r="C377" s="690"/>
      <c r="D377" s="690"/>
      <c r="E377" s="690"/>
      <c r="F377" s="690"/>
      <c r="G377" s="65"/>
      <c r="H377" s="65"/>
      <c r="I377" s="65"/>
      <c r="J377" s="65"/>
      <c r="K377" s="70"/>
      <c r="M377" s="554" t="b">
        <v>0</v>
      </c>
    </row>
    <row r="378" spans="1:15" customFormat="1" ht="17.45" customHeight="1">
      <c r="A378" s="88"/>
      <c r="B378" s="201" t="s">
        <v>840</v>
      </c>
      <c r="C378" s="199" t="str">
        <f>O378</f>
        <v>=WENN(I371&gt;I372;"Größer";WENN(I371&lt;I372;"Kleiner";"Gleich"))</v>
      </c>
      <c r="D378" s="79"/>
      <c r="E378" s="79"/>
      <c r="F378" s="79"/>
      <c r="G378" s="194"/>
      <c r="H378" s="65"/>
      <c r="I378" s="65"/>
      <c r="J378" s="65"/>
      <c r="K378" s="70"/>
      <c r="M378" s="554"/>
      <c r="O378" s="504" t="s">
        <v>861</v>
      </c>
    </row>
    <row r="379" spans="1:15" customFormat="1" ht="17.45" customHeight="1">
      <c r="A379" s="88"/>
      <c r="B379" s="71"/>
      <c r="C379" s="72"/>
      <c r="D379" s="72"/>
      <c r="E379" s="73"/>
      <c r="F379" s="72"/>
      <c r="G379" s="72"/>
      <c r="H379" s="72"/>
      <c r="I379" s="72"/>
      <c r="J379" s="72"/>
      <c r="K379" s="74"/>
      <c r="M379" s="554"/>
    </row>
    <row r="380" spans="1:15" customFormat="1" ht="17.45" customHeight="1">
      <c r="A380" s="88"/>
      <c r="M380" s="554"/>
    </row>
    <row r="381" spans="1:15" customFormat="1" ht="17.45" customHeight="1">
      <c r="A381" s="88"/>
      <c r="M381" s="554"/>
    </row>
    <row r="382" spans="1:15" customFormat="1" ht="19.149999999999999" customHeight="1">
      <c r="A382" s="88"/>
      <c r="B382" s="170" t="str">
        <f>"Thema "&amp;B11</f>
        <v>Thema 5.4</v>
      </c>
      <c r="C382" s="10"/>
      <c r="D382" s="10"/>
      <c r="E382" s="10"/>
      <c r="F382" s="10"/>
      <c r="G382" s="10"/>
      <c r="H382" s="10"/>
      <c r="I382" s="10"/>
      <c r="M382" s="554"/>
    </row>
    <row r="383" spans="1:15" customFormat="1" ht="17.45" customHeight="1">
      <c r="A383" s="88"/>
      <c r="M383" s="554"/>
    </row>
    <row r="384" spans="1:15" customFormat="1" ht="17.45" customHeight="1">
      <c r="A384" s="88"/>
      <c r="M384" s="554"/>
    </row>
    <row r="385" spans="1:13" customFormat="1" ht="25.5" customHeight="1">
      <c r="A385" s="89" t="str">
        <f>B12</f>
        <v>5.5</v>
      </c>
      <c r="B385" s="675" t="s">
        <v>862</v>
      </c>
      <c r="C385" s="675"/>
      <c r="D385" s="675"/>
      <c r="E385" s="675"/>
      <c r="F385" s="675"/>
      <c r="G385" s="675"/>
      <c r="H385" s="675"/>
      <c r="I385" s="675"/>
      <c r="J385" s="675"/>
      <c r="K385" s="35">
        <f>H12</f>
        <v>0</v>
      </c>
      <c r="L385" s="7" t="s">
        <v>62</v>
      </c>
      <c r="M385" s="554"/>
    </row>
    <row r="386" spans="1:13" customFormat="1" ht="17.45" customHeight="1">
      <c r="A386" s="88"/>
      <c r="M386" s="554"/>
    </row>
    <row r="387" spans="1:13" customFormat="1" ht="17.45" customHeight="1">
      <c r="A387" s="88"/>
      <c r="B387" s="653" t="s">
        <v>863</v>
      </c>
      <c r="C387" s="653"/>
      <c r="D387" s="653"/>
      <c r="E387" s="653"/>
      <c r="F387" s="653"/>
      <c r="G387" s="653"/>
      <c r="H387" s="653"/>
      <c r="I387" s="653"/>
      <c r="J387" s="653"/>
      <c r="K387" s="653"/>
      <c r="M387" s="554"/>
    </row>
    <row r="388" spans="1:13" customFormat="1" ht="17.45" customHeight="1">
      <c r="A388" s="88"/>
      <c r="B388" s="653"/>
      <c r="C388" s="653"/>
      <c r="D388" s="653"/>
      <c r="E388" s="653"/>
      <c r="F388" s="653"/>
      <c r="G388" s="653"/>
      <c r="H388" s="653"/>
      <c r="I388" s="653"/>
      <c r="J388" s="653"/>
      <c r="K388" s="653"/>
      <c r="M388" s="554"/>
    </row>
    <row r="389" spans="1:13" customFormat="1" ht="17.45" customHeight="1">
      <c r="A389" s="88"/>
      <c r="B389" s="653" t="s">
        <v>864</v>
      </c>
      <c r="C389" s="653"/>
      <c r="D389" s="653"/>
      <c r="E389" s="653"/>
      <c r="F389" s="653"/>
      <c r="G389" s="653"/>
      <c r="H389" s="653"/>
      <c r="I389" s="653"/>
      <c r="J389" s="653"/>
      <c r="K389" s="653"/>
      <c r="M389" s="554"/>
    </row>
    <row r="390" spans="1:13" customFormat="1" ht="17.45" customHeight="1">
      <c r="A390" s="88"/>
      <c r="B390" s="653"/>
      <c r="C390" s="653"/>
      <c r="D390" s="653"/>
      <c r="E390" s="653"/>
      <c r="F390" s="653"/>
      <c r="G390" s="653"/>
      <c r="H390" s="653"/>
      <c r="I390" s="653"/>
      <c r="J390" s="653"/>
      <c r="K390" s="653"/>
      <c r="M390" s="554"/>
    </row>
    <row r="391" spans="1:13" customFormat="1" ht="17.45" customHeight="1">
      <c r="A391" s="88"/>
      <c r="B391" s="653"/>
      <c r="C391" s="653"/>
      <c r="D391" s="653"/>
      <c r="E391" s="653"/>
      <c r="F391" s="653"/>
      <c r="G391" s="653"/>
      <c r="H391" s="653"/>
      <c r="I391" s="653"/>
      <c r="J391" s="653"/>
      <c r="K391" s="653"/>
      <c r="M391" s="554"/>
    </row>
    <row r="392" spans="1:13" customFormat="1" ht="17.45" customHeight="1">
      <c r="A392" s="88"/>
      <c r="B392" s="653"/>
      <c r="C392" s="653"/>
      <c r="D392" s="653"/>
      <c r="E392" s="653"/>
      <c r="F392" s="653"/>
      <c r="G392" s="653"/>
      <c r="H392" s="653"/>
      <c r="I392" s="653"/>
      <c r="J392" s="653"/>
      <c r="K392" s="653"/>
      <c r="M392" s="554"/>
    </row>
    <row r="393" spans="1:13" customFormat="1" ht="17.45" customHeight="1">
      <c r="A393" s="88"/>
      <c r="B393" s="653" t="s">
        <v>865</v>
      </c>
      <c r="C393" s="653"/>
      <c r="D393" s="653"/>
      <c r="E393" s="653"/>
      <c r="F393" s="653"/>
      <c r="G393" s="653"/>
      <c r="H393" s="653"/>
      <c r="I393" s="653"/>
      <c r="J393" s="653"/>
      <c r="K393" s="653"/>
      <c r="M393" s="554"/>
    </row>
    <row r="394" spans="1:13" customFormat="1" ht="17.45" customHeight="1">
      <c r="A394" s="88"/>
      <c r="B394" s="653"/>
      <c r="C394" s="653"/>
      <c r="D394" s="653"/>
      <c r="E394" s="653"/>
      <c r="F394" s="653"/>
      <c r="G394" s="653"/>
      <c r="H394" s="653"/>
      <c r="I394" s="653"/>
      <c r="J394" s="653"/>
      <c r="K394" s="653"/>
      <c r="M394" s="554"/>
    </row>
    <row r="395" spans="1:13" customFormat="1" ht="17.45" customHeight="1">
      <c r="A395" s="88"/>
      <c r="B395" s="653" t="s">
        <v>866</v>
      </c>
      <c r="C395" s="653"/>
      <c r="D395" s="653"/>
      <c r="E395" s="653"/>
      <c r="F395" s="653"/>
      <c r="G395" s="653"/>
      <c r="H395" s="653"/>
      <c r="I395" s="653"/>
      <c r="J395" s="653"/>
      <c r="K395" s="653"/>
      <c r="M395" s="554"/>
    </row>
    <row r="396" spans="1:13" customFormat="1" ht="17.45" customHeight="1">
      <c r="A396" s="88"/>
      <c r="B396" s="14"/>
      <c r="C396" s="14"/>
      <c r="D396" s="14"/>
      <c r="E396" s="14"/>
      <c r="F396" s="14"/>
      <c r="G396" s="14"/>
      <c r="H396" s="14"/>
      <c r="I396" s="14"/>
      <c r="J396" s="14"/>
      <c r="K396" s="14"/>
      <c r="M396" s="554"/>
    </row>
    <row r="397" spans="1:13" customFormat="1" ht="17.45" customHeight="1" thickBot="1">
      <c r="A397" s="88"/>
      <c r="B397" s="180" t="s">
        <v>867</v>
      </c>
      <c r="C397" s="182" t="s">
        <v>756</v>
      </c>
      <c r="D397" s="181" t="s">
        <v>868</v>
      </c>
      <c r="E397" s="52"/>
      <c r="F397" s="52"/>
      <c r="G397" s="52"/>
      <c r="H397" s="52"/>
      <c r="I397" s="52"/>
      <c r="J397" s="52"/>
      <c r="K397" s="52"/>
      <c r="M397" s="554"/>
    </row>
    <row r="398" spans="1:13" customFormat="1" ht="17.45" customHeight="1">
      <c r="A398" s="88"/>
      <c r="B398" s="203"/>
      <c r="C398" s="204"/>
      <c r="D398" s="205"/>
      <c r="E398" s="206"/>
      <c r="F398" s="206"/>
      <c r="G398" s="206"/>
      <c r="H398" s="206"/>
      <c r="I398" s="206"/>
      <c r="J398" s="206"/>
      <c r="K398" s="206"/>
      <c r="M398" s="554"/>
    </row>
    <row r="399" spans="1:13" customFormat="1" ht="17.45" customHeight="1">
      <c r="A399" s="88"/>
      <c r="B399" s="653" t="s">
        <v>869</v>
      </c>
      <c r="C399" s="653"/>
      <c r="D399" s="653"/>
      <c r="E399" s="653"/>
      <c r="F399" s="653"/>
      <c r="G399" s="653"/>
      <c r="H399" s="653"/>
      <c r="I399" s="653"/>
      <c r="J399" s="653"/>
      <c r="K399" s="653"/>
      <c r="M399" s="554"/>
    </row>
    <row r="400" spans="1:13" customFormat="1" ht="17.45" customHeight="1">
      <c r="A400" s="88"/>
      <c r="B400" s="653"/>
      <c r="C400" s="653"/>
      <c r="D400" s="653"/>
      <c r="E400" s="653"/>
      <c r="F400" s="653"/>
      <c r="G400" s="653"/>
      <c r="H400" s="653"/>
      <c r="I400" s="653"/>
      <c r="J400" s="653"/>
      <c r="K400" s="653"/>
      <c r="M400" s="554"/>
    </row>
    <row r="401" spans="1:13" customFormat="1" ht="17.45" customHeight="1">
      <c r="A401" s="88"/>
      <c r="B401" s="97"/>
      <c r="C401" s="14"/>
      <c r="D401" s="14"/>
      <c r="E401" s="14"/>
      <c r="F401" s="14"/>
      <c r="G401" s="14"/>
      <c r="H401" s="14"/>
      <c r="I401" s="14"/>
      <c r="J401" s="14"/>
      <c r="K401" s="14"/>
      <c r="M401" s="554"/>
    </row>
    <row r="402" spans="1:13" customFormat="1" ht="17.45" customHeight="1">
      <c r="A402" s="88"/>
      <c r="B402" s="184" t="s">
        <v>767</v>
      </c>
      <c r="C402" s="58"/>
      <c r="D402" s="58"/>
      <c r="E402" s="166"/>
      <c r="F402" s="58"/>
      <c r="G402" s="207" t="s">
        <v>769</v>
      </c>
      <c r="H402" s="58"/>
      <c r="I402" s="58"/>
      <c r="J402" s="58"/>
      <c r="K402" s="58"/>
      <c r="M402" s="554"/>
    </row>
    <row r="403" spans="1:13" customFormat="1" ht="17.45" customHeight="1">
      <c r="A403" s="88"/>
      <c r="B403" s="202"/>
      <c r="C403" s="14"/>
      <c r="D403" s="14"/>
      <c r="E403" s="14"/>
      <c r="F403" s="14"/>
      <c r="G403" s="14"/>
      <c r="H403" s="14"/>
      <c r="I403" s="14"/>
      <c r="J403" s="14"/>
      <c r="K403" s="14"/>
      <c r="M403" s="554"/>
    </row>
    <row r="404" spans="1:13" customFormat="1" ht="17.45" customHeight="1">
      <c r="A404" s="88"/>
      <c r="B404" s="202" t="s">
        <v>870</v>
      </c>
      <c r="C404" s="14"/>
      <c r="D404" s="14"/>
      <c r="E404" s="14"/>
      <c r="F404" s="14"/>
      <c r="G404" s="653" t="s">
        <v>871</v>
      </c>
      <c r="H404" s="653"/>
      <c r="I404" s="653"/>
      <c r="J404" s="653"/>
      <c r="K404" s="653"/>
      <c r="M404" s="554"/>
    </row>
    <row r="405" spans="1:13" customFormat="1" ht="17.45" customHeight="1">
      <c r="A405" s="88"/>
      <c r="B405" s="14"/>
      <c r="C405" s="14"/>
      <c r="D405" s="14"/>
      <c r="E405" s="14"/>
      <c r="F405" s="14"/>
      <c r="G405" s="653"/>
      <c r="H405" s="653"/>
      <c r="I405" s="653"/>
      <c r="J405" s="653"/>
      <c r="K405" s="653"/>
      <c r="M405" s="554"/>
    </row>
    <row r="406" spans="1:13" customFormat="1" ht="17.45" customHeight="1">
      <c r="A406" s="88"/>
      <c r="B406" s="14"/>
      <c r="C406" s="14"/>
      <c r="D406" s="14"/>
      <c r="E406" s="14"/>
      <c r="F406" s="14"/>
      <c r="G406" s="14"/>
      <c r="H406" s="14"/>
      <c r="I406" s="14"/>
      <c r="J406" s="14"/>
      <c r="K406" s="14"/>
      <c r="M406" s="554"/>
    </row>
    <row r="407" spans="1:13" customFormat="1" ht="17.45" customHeight="1">
      <c r="A407" s="88"/>
      <c r="B407" s="14"/>
      <c r="C407" s="14"/>
      <c r="D407" s="14"/>
      <c r="E407" s="14"/>
      <c r="F407" s="14"/>
      <c r="G407" s="14"/>
      <c r="H407" s="14"/>
      <c r="I407" s="14"/>
      <c r="J407" s="14"/>
      <c r="K407" s="14"/>
      <c r="M407" s="554"/>
    </row>
    <row r="408" spans="1:13" customFormat="1" ht="17.45" customHeight="1">
      <c r="A408" s="88"/>
      <c r="B408" s="14"/>
      <c r="C408" s="14"/>
      <c r="D408" s="14"/>
      <c r="E408" s="14"/>
      <c r="F408" s="14"/>
      <c r="G408" s="14"/>
      <c r="H408" s="14"/>
      <c r="I408" s="14"/>
      <c r="J408" s="14"/>
      <c r="K408" s="14"/>
      <c r="M408" s="554"/>
    </row>
    <row r="409" spans="1:13" customFormat="1" ht="17.45" customHeight="1">
      <c r="A409" s="88"/>
      <c r="B409" s="14"/>
      <c r="C409" s="14"/>
      <c r="D409" s="14"/>
      <c r="E409" s="14"/>
      <c r="F409" s="14"/>
      <c r="G409" s="14"/>
      <c r="H409" s="14"/>
      <c r="I409" s="14"/>
      <c r="J409" s="14"/>
      <c r="K409" s="14"/>
      <c r="M409" s="554"/>
    </row>
    <row r="410" spans="1:13" customFormat="1" ht="17.45" customHeight="1">
      <c r="A410" s="88"/>
      <c r="B410" s="14"/>
      <c r="C410" s="14"/>
      <c r="D410" s="14"/>
      <c r="E410" s="14"/>
      <c r="F410" s="14"/>
      <c r="G410" s="14"/>
      <c r="H410" s="14"/>
      <c r="I410" s="14"/>
      <c r="J410" s="14"/>
      <c r="K410" s="14"/>
      <c r="M410" s="554"/>
    </row>
    <row r="411" spans="1:13" customFormat="1" ht="17.45" customHeight="1">
      <c r="A411" s="88"/>
      <c r="B411" s="14"/>
      <c r="C411" s="14"/>
      <c r="D411" s="14"/>
      <c r="E411" s="14"/>
      <c r="F411" s="14"/>
      <c r="G411" s="14"/>
      <c r="H411" s="14"/>
      <c r="I411" s="14"/>
      <c r="J411" s="14"/>
      <c r="K411" s="14"/>
      <c r="M411" s="554"/>
    </row>
    <row r="412" spans="1:13" customFormat="1" ht="17.45" customHeight="1">
      <c r="A412" s="88"/>
      <c r="B412" s="14"/>
      <c r="C412" s="14"/>
      <c r="D412" s="14"/>
      <c r="E412" s="14"/>
      <c r="F412" s="14"/>
      <c r="G412" s="14"/>
      <c r="H412" s="14"/>
      <c r="I412" s="14"/>
      <c r="J412" s="14"/>
      <c r="K412" s="14"/>
      <c r="M412" s="554"/>
    </row>
    <row r="413" spans="1:13" customFormat="1" ht="17.45" customHeight="1">
      <c r="A413" s="88"/>
      <c r="B413" s="82" t="s">
        <v>872</v>
      </c>
      <c r="M413" s="554"/>
    </row>
    <row r="414" spans="1:13" customFormat="1" ht="17.45" customHeight="1">
      <c r="A414" s="88"/>
      <c r="B414" s="699" t="s">
        <v>873</v>
      </c>
      <c r="C414" s="700"/>
      <c r="D414" s="700"/>
      <c r="E414" s="700"/>
      <c r="F414" s="700"/>
      <c r="G414" s="700"/>
      <c r="H414" s="700"/>
      <c r="I414" s="700"/>
      <c r="J414" s="700"/>
      <c r="K414" s="701"/>
      <c r="M414" s="554"/>
    </row>
    <row r="415" spans="1:13" customFormat="1" ht="17.45" customHeight="1">
      <c r="A415" s="88"/>
      <c r="B415" s="705"/>
      <c r="C415" s="706"/>
      <c r="D415" s="706"/>
      <c r="E415" s="706"/>
      <c r="F415" s="706"/>
      <c r="G415" s="706"/>
      <c r="H415" s="706"/>
      <c r="I415" s="706"/>
      <c r="J415" s="706"/>
      <c r="K415" s="707"/>
      <c r="M415" s="554"/>
    </row>
    <row r="416" spans="1:13" customFormat="1" ht="17.45" customHeight="1">
      <c r="A416" s="88"/>
      <c r="B416" s="47"/>
      <c r="C416" s="47"/>
      <c r="D416" s="47"/>
      <c r="E416" s="47"/>
      <c r="F416" s="47"/>
      <c r="G416" s="47"/>
      <c r="H416" s="47"/>
      <c r="I416" s="47"/>
      <c r="J416" s="47"/>
      <c r="K416" s="47"/>
      <c r="M416" s="554"/>
    </row>
    <row r="417" spans="1:15" customFormat="1" ht="17.45" customHeight="1">
      <c r="A417" s="88"/>
      <c r="B417" s="47"/>
      <c r="C417" s="47"/>
      <c r="D417" s="47"/>
      <c r="E417" s="47"/>
      <c r="F417" s="47"/>
      <c r="G417" s="47"/>
      <c r="H417" s="47"/>
      <c r="I417" s="47"/>
      <c r="J417" s="47"/>
      <c r="K417" s="47"/>
      <c r="M417" s="554"/>
    </row>
    <row r="418" spans="1:15" customFormat="1" ht="17.45" customHeight="1">
      <c r="A418" s="88"/>
      <c r="C418" s="47"/>
      <c r="D418" s="47"/>
      <c r="E418" s="47"/>
      <c r="F418" s="47"/>
      <c r="G418" s="47"/>
      <c r="H418" s="47"/>
      <c r="I418" s="47"/>
      <c r="J418" s="47"/>
      <c r="K418" s="47"/>
      <c r="M418" s="554"/>
    </row>
    <row r="419" spans="1:15" customFormat="1" ht="17.45" customHeight="1">
      <c r="A419" s="88"/>
      <c r="B419" s="59" t="s">
        <v>874</v>
      </c>
      <c r="C419" s="58"/>
      <c r="D419" s="58"/>
      <c r="E419" s="58"/>
      <c r="F419" s="58"/>
      <c r="G419" s="58"/>
      <c r="H419" s="58"/>
      <c r="I419" s="58"/>
      <c r="J419" s="58"/>
      <c r="K419" s="58"/>
      <c r="M419" s="554"/>
    </row>
    <row r="420" spans="1:15" customFormat="1" ht="17.45" customHeight="1">
      <c r="A420" s="88"/>
      <c r="B420" s="61"/>
      <c r="C420" s="60"/>
      <c r="D420" s="60"/>
      <c r="E420" s="60"/>
      <c r="F420" s="60"/>
      <c r="G420" s="60"/>
      <c r="H420" s="60"/>
      <c r="I420" s="60"/>
      <c r="J420" s="60"/>
      <c r="K420" s="62"/>
      <c r="M420" s="554"/>
    </row>
    <row r="421" spans="1:15" customFormat="1" ht="17.45" customHeight="1">
      <c r="A421" s="88"/>
      <c r="B421" s="689" t="s">
        <v>875</v>
      </c>
      <c r="C421" s="690"/>
      <c r="D421" s="690"/>
      <c r="E421" s="690"/>
      <c r="F421" s="690"/>
      <c r="G421" s="66"/>
      <c r="H421" s="66"/>
      <c r="I421" s="145"/>
      <c r="J421" s="146" t="s">
        <v>876</v>
      </c>
      <c r="K421" s="70"/>
      <c r="M421" s="554"/>
    </row>
    <row r="422" spans="1:15" customFormat="1" ht="17.45" customHeight="1">
      <c r="A422" s="88"/>
      <c r="B422" s="689"/>
      <c r="C422" s="690"/>
      <c r="D422" s="690"/>
      <c r="E422" s="690"/>
      <c r="F422" s="690"/>
      <c r="G422" s="66"/>
      <c r="H422" s="66"/>
      <c r="I422" s="147">
        <v>1</v>
      </c>
      <c r="J422" s="148">
        <v>100</v>
      </c>
      <c r="K422" s="70"/>
      <c r="M422" s="554"/>
    </row>
    <row r="423" spans="1:15" customFormat="1" ht="17.45" customHeight="1">
      <c r="A423" s="88"/>
      <c r="B423" s="210" t="s">
        <v>877</v>
      </c>
      <c r="C423" s="209"/>
      <c r="D423" s="209"/>
      <c r="E423" s="209" t="b">
        <v>1</v>
      </c>
      <c r="F423" s="128" t="b">
        <v>0</v>
      </c>
      <c r="G423" s="66"/>
      <c r="H423" s="66"/>
      <c r="I423" s="147">
        <v>2</v>
      </c>
      <c r="J423" s="144" t="s">
        <v>878</v>
      </c>
      <c r="K423" s="70"/>
      <c r="M423" s="554"/>
    </row>
    <row r="424" spans="1:15" customFormat="1" ht="17.45" customHeight="1">
      <c r="A424" s="88"/>
      <c r="B424" s="215" t="s">
        <v>879</v>
      </c>
      <c r="C424" s="213"/>
      <c r="D424" s="213"/>
      <c r="E424" s="213"/>
      <c r="F424" s="214"/>
      <c r="G424" s="217" t="str">
        <f>O424</f>
        <v/>
      </c>
      <c r="H424" s="66"/>
      <c r="I424" s="147">
        <v>3</v>
      </c>
      <c r="J424" s="144">
        <v>10</v>
      </c>
      <c r="K424" s="70"/>
      <c r="M424" s="554"/>
      <c r="O424" s="505" t="str">
        <f>IF(M424=1,"Richtig",IF(M424=2,"Nicht richtig",""))</f>
        <v/>
      </c>
    </row>
    <row r="425" spans="1:15" customFormat="1" ht="17.45" customHeight="1">
      <c r="A425" s="88"/>
      <c r="B425" s="216" t="s">
        <v>880</v>
      </c>
      <c r="C425" s="160"/>
      <c r="D425" s="160"/>
      <c r="E425" s="160"/>
      <c r="F425" s="208"/>
      <c r="G425" s="217" t="str">
        <f t="shared" ref="G425:G427" si="5">O425</f>
        <v/>
      </c>
      <c r="H425" s="66"/>
      <c r="I425" s="147">
        <v>4</v>
      </c>
      <c r="J425" s="144" t="s">
        <v>881</v>
      </c>
      <c r="K425" s="70"/>
      <c r="M425" s="554"/>
      <c r="O425" s="505" t="str">
        <f>IF(M425=2,"Richtig",IF(M425=1,"Nicht richtig",""))</f>
        <v/>
      </c>
    </row>
    <row r="426" spans="1:15" customFormat="1" ht="17.45" customHeight="1">
      <c r="A426" s="88"/>
      <c r="B426" s="215" t="s">
        <v>882</v>
      </c>
      <c r="C426" s="213"/>
      <c r="D426" s="213"/>
      <c r="E426" s="213"/>
      <c r="F426" s="213"/>
      <c r="G426" s="217" t="str">
        <f t="shared" si="5"/>
        <v/>
      </c>
      <c r="H426" s="69"/>
      <c r="I426" s="69"/>
      <c r="J426" s="69"/>
      <c r="K426" s="70"/>
      <c r="M426" s="554"/>
      <c r="O426" s="505" t="str">
        <f>IF(M426=2,"Richtig",IF(M426=1,"Nicht richtig",""))</f>
        <v/>
      </c>
    </row>
    <row r="427" spans="1:15" customFormat="1" ht="17.45" customHeight="1">
      <c r="A427" s="88"/>
      <c r="B427" s="216" t="s">
        <v>883</v>
      </c>
      <c r="C427" s="160"/>
      <c r="D427" s="160"/>
      <c r="E427" s="160"/>
      <c r="F427" s="160"/>
      <c r="G427" s="217" t="str">
        <f t="shared" si="5"/>
        <v/>
      </c>
      <c r="H427" s="69"/>
      <c r="I427" s="69"/>
      <c r="J427" s="69"/>
      <c r="K427" s="70"/>
      <c r="M427" s="554"/>
      <c r="O427" s="505" t="str">
        <f>IF(M427=1,"Richtig",IF(M427=2,"Nicht richtig",""))</f>
        <v/>
      </c>
    </row>
    <row r="428" spans="1:15" customFormat="1" ht="17.45" customHeight="1">
      <c r="A428" s="88"/>
      <c r="B428" s="71"/>
      <c r="C428" s="72"/>
      <c r="D428" s="72"/>
      <c r="E428" s="73"/>
      <c r="F428" s="72"/>
      <c r="G428" s="72"/>
      <c r="H428" s="72"/>
      <c r="I428" s="72"/>
      <c r="J428" s="72"/>
      <c r="K428" s="74"/>
      <c r="M428" s="554"/>
    </row>
    <row r="429" spans="1:15" customFormat="1" ht="17.45" customHeight="1">
      <c r="A429" s="88"/>
      <c r="M429" s="554"/>
    </row>
    <row r="430" spans="1:15" customFormat="1" ht="17.45" customHeight="1">
      <c r="A430" s="88"/>
      <c r="M430" s="554"/>
    </row>
    <row r="431" spans="1:15" customFormat="1" ht="19.149999999999999" customHeight="1">
      <c r="A431" s="88"/>
      <c r="B431" s="170" t="str">
        <f>"Thema "&amp;B12</f>
        <v>Thema 5.5</v>
      </c>
      <c r="C431" s="10"/>
      <c r="D431" s="10"/>
      <c r="E431" s="10"/>
      <c r="F431" s="10"/>
      <c r="G431" s="10"/>
      <c r="H431" s="10"/>
      <c r="I431" s="10"/>
      <c r="M431" s="554"/>
    </row>
    <row r="432" spans="1:15" customFormat="1" ht="17.45" customHeight="1">
      <c r="A432" s="88"/>
      <c r="M432" s="554"/>
    </row>
    <row r="433" spans="1:13" customFormat="1" ht="17.45" customHeight="1">
      <c r="A433" s="88"/>
      <c r="M433" s="554"/>
    </row>
    <row r="434" spans="1:13" customFormat="1" ht="25.5" customHeight="1">
      <c r="A434" s="89" t="str">
        <f>B13</f>
        <v>5.6</v>
      </c>
      <c r="B434" s="675" t="s">
        <v>884</v>
      </c>
      <c r="C434" s="675"/>
      <c r="D434" s="675"/>
      <c r="E434" s="675"/>
      <c r="F434" s="675"/>
      <c r="G434" s="675"/>
      <c r="H434" s="675"/>
      <c r="I434" s="675"/>
      <c r="J434" s="675"/>
      <c r="K434" s="35">
        <f>H13</f>
        <v>0</v>
      </c>
      <c r="L434" s="7" t="s">
        <v>62</v>
      </c>
      <c r="M434" s="554"/>
    </row>
    <row r="435" spans="1:13" customFormat="1" ht="17.45" customHeight="1">
      <c r="A435" s="88"/>
      <c r="M435" s="554"/>
    </row>
    <row r="436" spans="1:13" customFormat="1" ht="17.45" customHeight="1">
      <c r="A436" s="88"/>
      <c r="B436" s="653" t="s">
        <v>885</v>
      </c>
      <c r="C436" s="653"/>
      <c r="D436" s="653"/>
      <c r="E436" s="653"/>
      <c r="F436" s="653"/>
      <c r="G436" s="653"/>
      <c r="H436" s="653"/>
      <c r="I436" s="653"/>
      <c r="J436" s="653"/>
      <c r="K436" s="653"/>
      <c r="M436" s="554"/>
    </row>
    <row r="437" spans="1:13" customFormat="1" ht="17.45" customHeight="1">
      <c r="A437" s="88"/>
      <c r="B437" s="653"/>
      <c r="C437" s="653"/>
      <c r="D437" s="653"/>
      <c r="E437" s="653"/>
      <c r="F437" s="653"/>
      <c r="G437" s="653"/>
      <c r="H437" s="653"/>
      <c r="I437" s="653"/>
      <c r="J437" s="653"/>
      <c r="K437" s="653"/>
      <c r="M437" s="554"/>
    </row>
    <row r="438" spans="1:13" customFormat="1" ht="17.45" customHeight="1">
      <c r="A438" s="88"/>
      <c r="B438" s="653"/>
      <c r="C438" s="653"/>
      <c r="D438" s="653"/>
      <c r="E438" s="653"/>
      <c r="F438" s="653"/>
      <c r="G438" s="653"/>
      <c r="H438" s="653"/>
      <c r="I438" s="653"/>
      <c r="J438" s="653"/>
      <c r="K438" s="653"/>
      <c r="M438" s="554"/>
    </row>
    <row r="439" spans="1:13" customFormat="1" ht="17.45" customHeight="1">
      <c r="A439" s="88"/>
      <c r="B439" s="47"/>
      <c r="C439" s="47"/>
      <c r="D439" s="47"/>
      <c r="E439" s="47"/>
      <c r="F439" s="47"/>
      <c r="G439" s="47"/>
      <c r="H439" s="47"/>
      <c r="I439" s="47"/>
      <c r="J439" s="47"/>
      <c r="K439" s="47"/>
      <c r="M439" s="554"/>
    </row>
    <row r="440" spans="1:13" customFormat="1" ht="17.45" customHeight="1" thickBot="1">
      <c r="A440" s="88"/>
      <c r="B440" s="180" t="s">
        <v>633</v>
      </c>
      <c r="C440" s="182" t="s">
        <v>756</v>
      </c>
      <c r="D440" s="181" t="s">
        <v>886</v>
      </c>
      <c r="E440" s="52"/>
      <c r="F440" s="52"/>
      <c r="G440" s="52"/>
      <c r="H440" s="52"/>
      <c r="I440" s="52"/>
      <c r="J440" s="52"/>
      <c r="K440" s="52"/>
      <c r="M440" s="554"/>
    </row>
    <row r="441" spans="1:13" customFormat="1" ht="17.45" customHeight="1">
      <c r="A441" s="88"/>
      <c r="B441" s="47"/>
      <c r="C441" s="47"/>
      <c r="D441" s="47"/>
      <c r="E441" s="47"/>
      <c r="F441" s="47"/>
      <c r="G441" s="47"/>
      <c r="H441" s="47"/>
      <c r="I441" s="47"/>
      <c r="J441" s="47"/>
      <c r="K441" s="47"/>
      <c r="M441" s="554"/>
    </row>
    <row r="442" spans="1:13" customFormat="1" ht="17.45" customHeight="1">
      <c r="A442" s="88"/>
      <c r="B442" s="653" t="s">
        <v>887</v>
      </c>
      <c r="C442" s="653"/>
      <c r="D442" s="653"/>
      <c r="E442" s="653"/>
      <c r="F442" s="653"/>
      <c r="G442" s="653"/>
      <c r="H442" s="653"/>
      <c r="I442" s="653"/>
      <c r="J442" s="653"/>
      <c r="K442" s="653"/>
      <c r="M442" s="554"/>
    </row>
    <row r="443" spans="1:13" customFormat="1" ht="17.45" customHeight="1">
      <c r="A443" s="88"/>
      <c r="B443" s="653"/>
      <c r="C443" s="653"/>
      <c r="D443" s="653"/>
      <c r="E443" s="653"/>
      <c r="F443" s="653"/>
      <c r="G443" s="653"/>
      <c r="H443" s="653"/>
      <c r="I443" s="653"/>
      <c r="J443" s="653"/>
      <c r="K443" s="653"/>
      <c r="M443" s="554"/>
    </row>
    <row r="444" spans="1:13" customFormat="1" ht="17.45" customHeight="1">
      <c r="A444" s="88"/>
      <c r="B444" s="14"/>
      <c r="C444" s="14"/>
      <c r="D444" s="14"/>
      <c r="E444" s="14"/>
      <c r="F444" s="14"/>
      <c r="G444" s="14"/>
      <c r="H444" s="14"/>
      <c r="I444" s="14"/>
      <c r="J444" s="14"/>
      <c r="K444" s="14"/>
      <c r="M444" s="554"/>
    </row>
    <row r="445" spans="1:13" customFormat="1" ht="17.45" customHeight="1">
      <c r="A445" s="88"/>
      <c r="B445" s="184" t="s">
        <v>767</v>
      </c>
      <c r="C445" s="58"/>
      <c r="D445" s="58"/>
      <c r="E445" s="166"/>
      <c r="F445" s="207" t="s">
        <v>769</v>
      </c>
      <c r="G445" s="207"/>
      <c r="H445" s="58"/>
      <c r="I445" s="58"/>
      <c r="J445" s="58"/>
      <c r="K445" s="58"/>
      <c r="M445" s="554"/>
    </row>
    <row r="446" spans="1:13" customFormat="1" ht="17.45" customHeight="1">
      <c r="A446" s="88"/>
      <c r="B446" s="202"/>
      <c r="C446" s="14"/>
      <c r="D446" s="14"/>
      <c r="E446" s="14"/>
      <c r="F446" s="14"/>
      <c r="G446" s="14"/>
      <c r="H446" s="14"/>
      <c r="I446" s="14"/>
      <c r="J446" s="14"/>
      <c r="K446" s="14"/>
      <c r="M446" s="554"/>
    </row>
    <row r="447" spans="1:13" customFormat="1" ht="17.45" customHeight="1">
      <c r="A447" s="88"/>
      <c r="B447" s="202" t="s">
        <v>888</v>
      </c>
      <c r="C447" s="14"/>
      <c r="D447" s="14"/>
      <c r="E447" s="14"/>
      <c r="F447" s="653" t="s">
        <v>889</v>
      </c>
      <c r="G447" s="653"/>
      <c r="H447" s="653"/>
      <c r="I447" s="653"/>
      <c r="J447" s="653"/>
      <c r="K447" s="653"/>
      <c r="M447" s="554"/>
    </row>
    <row r="448" spans="1:13" customFormat="1" ht="17.45" customHeight="1">
      <c r="A448" s="88"/>
      <c r="B448" s="14"/>
      <c r="C448" s="14"/>
      <c r="D448" s="14"/>
      <c r="E448" s="14"/>
      <c r="F448" s="653"/>
      <c r="G448" s="653"/>
      <c r="H448" s="653"/>
      <c r="I448" s="653"/>
      <c r="J448" s="653"/>
      <c r="K448" s="653"/>
      <c r="M448" s="554"/>
    </row>
    <row r="449" spans="1:15" customFormat="1" ht="17.45" customHeight="1">
      <c r="A449" s="88"/>
      <c r="B449" s="47"/>
      <c r="C449" s="47"/>
      <c r="D449" s="47"/>
      <c r="E449" s="47"/>
      <c r="F449" s="47"/>
      <c r="G449" s="47"/>
      <c r="H449" s="47"/>
      <c r="I449" s="47"/>
      <c r="J449" s="47"/>
      <c r="K449" s="47"/>
      <c r="M449" s="554"/>
    </row>
    <row r="450" spans="1:15" customFormat="1" ht="17.45" customHeight="1">
      <c r="A450" s="88"/>
      <c r="B450" s="47"/>
      <c r="C450" s="47"/>
      <c r="D450" s="47"/>
      <c r="E450" s="47"/>
      <c r="F450" s="47"/>
      <c r="G450" s="47"/>
      <c r="H450" s="47"/>
      <c r="I450" s="47"/>
      <c r="J450" s="47"/>
      <c r="K450" s="47"/>
      <c r="M450" s="554"/>
    </row>
    <row r="451" spans="1:15" customFormat="1" ht="17.45" customHeight="1">
      <c r="A451" s="88"/>
      <c r="B451" s="47"/>
      <c r="C451" s="47"/>
      <c r="D451" s="47"/>
      <c r="E451" s="47"/>
      <c r="F451" s="47"/>
      <c r="G451" s="47"/>
      <c r="H451" s="47"/>
      <c r="I451" s="47"/>
      <c r="J451" s="47"/>
      <c r="K451" s="47"/>
      <c r="M451" s="554"/>
    </row>
    <row r="452" spans="1:15" customFormat="1" ht="17.45" customHeight="1">
      <c r="A452" s="88"/>
      <c r="B452" s="47"/>
      <c r="C452" s="47"/>
      <c r="D452" s="47"/>
      <c r="E452" s="47"/>
      <c r="F452" s="47"/>
      <c r="G452" s="47"/>
      <c r="H452" s="47"/>
      <c r="I452" s="47"/>
      <c r="J452" s="47"/>
      <c r="K452" s="47"/>
      <c r="M452" s="554"/>
    </row>
    <row r="453" spans="1:15" customFormat="1" ht="17.45" customHeight="1">
      <c r="A453" s="88"/>
      <c r="B453" s="47"/>
      <c r="C453" s="47"/>
      <c r="D453" s="47"/>
      <c r="E453" s="47"/>
      <c r="F453" s="47"/>
      <c r="G453" s="47"/>
      <c r="H453" s="47"/>
      <c r="I453" s="47"/>
      <c r="J453" s="47"/>
      <c r="K453" s="47"/>
      <c r="M453" s="554"/>
    </row>
    <row r="454" spans="1:15" customFormat="1" ht="17.45" customHeight="1">
      <c r="A454" s="88"/>
      <c r="B454" s="47"/>
      <c r="C454" s="47"/>
      <c r="D454" s="47"/>
      <c r="E454" s="47"/>
      <c r="F454" s="47"/>
      <c r="G454" s="47"/>
      <c r="H454" s="47"/>
      <c r="I454" s="47"/>
      <c r="J454" s="47"/>
      <c r="K454" s="47"/>
      <c r="M454" s="554"/>
    </row>
    <row r="455" spans="1:15" customFormat="1" ht="17.45" customHeight="1">
      <c r="A455" s="88"/>
      <c r="B455" s="47"/>
      <c r="C455" s="47"/>
      <c r="D455" s="47"/>
      <c r="E455" s="47"/>
      <c r="F455" s="47"/>
      <c r="G455" s="47"/>
      <c r="H455" s="47"/>
      <c r="I455" s="47"/>
      <c r="J455" s="47"/>
      <c r="K455" s="47"/>
      <c r="M455" s="554"/>
    </row>
    <row r="456" spans="1:15" customFormat="1" ht="17.45" customHeight="1">
      <c r="A456" s="88"/>
      <c r="B456" s="47"/>
      <c r="C456" s="47"/>
      <c r="D456" s="47"/>
      <c r="E456" s="47"/>
      <c r="F456" s="47"/>
      <c r="G456" s="47"/>
      <c r="H456" s="47"/>
      <c r="I456" s="47"/>
      <c r="J456" s="47"/>
      <c r="K456" s="47"/>
      <c r="M456" s="554"/>
    </row>
    <row r="457" spans="1:15" customFormat="1" ht="17.45" customHeight="1">
      <c r="A457" s="88"/>
      <c r="B457" s="47"/>
      <c r="C457" s="47"/>
      <c r="D457" s="47"/>
      <c r="E457" s="47"/>
      <c r="F457" s="47"/>
      <c r="G457" s="47"/>
      <c r="H457" s="47"/>
      <c r="I457" s="47"/>
      <c r="J457" s="47"/>
      <c r="K457" s="47"/>
      <c r="M457" s="554"/>
    </row>
    <row r="458" spans="1:15" customFormat="1" ht="17.45" customHeight="1">
      <c r="A458" s="88"/>
      <c r="M458" s="554"/>
    </row>
    <row r="459" spans="1:15" customFormat="1" ht="17.45" customHeight="1">
      <c r="A459" s="88"/>
      <c r="B459" s="59" t="s">
        <v>890</v>
      </c>
      <c r="C459" s="58"/>
      <c r="D459" s="58"/>
      <c r="E459" s="58"/>
      <c r="F459" s="58"/>
      <c r="G459" s="58"/>
      <c r="H459" s="58"/>
      <c r="I459" s="58"/>
      <c r="J459" s="58"/>
      <c r="K459" s="58"/>
      <c r="M459" s="554"/>
    </row>
    <row r="460" spans="1:15" customFormat="1" ht="17.45" customHeight="1">
      <c r="A460" s="88"/>
      <c r="B460" s="61"/>
      <c r="C460" s="60"/>
      <c r="D460" s="60"/>
      <c r="E460" s="60"/>
      <c r="F460" s="60"/>
      <c r="G460" s="60"/>
      <c r="H460" s="60"/>
      <c r="I460" s="60"/>
      <c r="J460" s="60"/>
      <c r="K460" s="62"/>
      <c r="M460" s="554"/>
    </row>
    <row r="461" spans="1:15" customFormat="1" ht="17.45" customHeight="1">
      <c r="A461" s="88"/>
      <c r="B461" s="689" t="s">
        <v>875</v>
      </c>
      <c r="C461" s="690"/>
      <c r="D461" s="690"/>
      <c r="E461" s="690"/>
      <c r="F461" s="690"/>
      <c r="G461" s="66"/>
      <c r="H461" s="66"/>
      <c r="I461" s="145"/>
      <c r="J461" s="146" t="s">
        <v>876</v>
      </c>
      <c r="K461" s="70"/>
      <c r="M461" s="554"/>
    </row>
    <row r="462" spans="1:15" customFormat="1" ht="17.45" customHeight="1">
      <c r="A462" s="88"/>
      <c r="B462" s="689"/>
      <c r="C462" s="690"/>
      <c r="D462" s="690"/>
      <c r="E462" s="690"/>
      <c r="F462" s="690"/>
      <c r="G462" s="66"/>
      <c r="H462" s="66"/>
      <c r="I462" s="147">
        <v>1</v>
      </c>
      <c r="J462" s="148">
        <v>100</v>
      </c>
      <c r="K462" s="70"/>
      <c r="M462" s="554"/>
    </row>
    <row r="463" spans="1:15" customFormat="1" ht="17.45" customHeight="1">
      <c r="A463" s="88"/>
      <c r="B463" s="210" t="s">
        <v>877</v>
      </c>
      <c r="C463" s="209"/>
      <c r="D463" s="209"/>
      <c r="E463" s="209" t="b">
        <v>1</v>
      </c>
      <c r="F463" s="128" t="b">
        <v>0</v>
      </c>
      <c r="G463" s="66"/>
      <c r="H463" s="66"/>
      <c r="I463" s="147">
        <v>2</v>
      </c>
      <c r="J463" s="144" t="s">
        <v>878</v>
      </c>
      <c r="K463" s="70"/>
      <c r="M463" s="554"/>
    </row>
    <row r="464" spans="1:15" customFormat="1" ht="17.45" customHeight="1">
      <c r="A464" s="88"/>
      <c r="B464" s="215" t="s">
        <v>891</v>
      </c>
      <c r="C464" s="213"/>
      <c r="D464" s="213"/>
      <c r="E464" s="213"/>
      <c r="F464" s="214"/>
      <c r="G464" s="66" t="str">
        <f>O464</f>
        <v/>
      </c>
      <c r="H464" s="66"/>
      <c r="I464" s="147">
        <v>3</v>
      </c>
      <c r="J464" s="144">
        <v>10</v>
      </c>
      <c r="K464" s="70"/>
      <c r="M464" s="554"/>
      <c r="O464" s="505" t="str">
        <f>IF(M464=1,"Richtig",IF(M464=2,"Nicht richtig",""))</f>
        <v/>
      </c>
    </row>
    <row r="465" spans="1:15" customFormat="1" ht="17.45" customHeight="1">
      <c r="A465" s="88"/>
      <c r="B465" s="216" t="s">
        <v>892</v>
      </c>
      <c r="C465" s="160"/>
      <c r="D465" s="160"/>
      <c r="E465" s="160"/>
      <c r="F465" s="208"/>
      <c r="G465" s="66" t="str">
        <f t="shared" ref="G465:G466" si="6">O465</f>
        <v/>
      </c>
      <c r="H465" s="66"/>
      <c r="I465" s="147">
        <v>4</v>
      </c>
      <c r="J465" s="144" t="s">
        <v>881</v>
      </c>
      <c r="K465" s="70"/>
      <c r="M465" s="554"/>
      <c r="O465" s="505" t="str">
        <f>IF(M465=2,"Richtig",IF(M465=1,"Nicht richtig",""))</f>
        <v/>
      </c>
    </row>
    <row r="466" spans="1:15" customFormat="1" ht="17.45" customHeight="1">
      <c r="A466" s="88"/>
      <c r="B466" s="215" t="s">
        <v>893</v>
      </c>
      <c r="C466" s="213"/>
      <c r="D466" s="213"/>
      <c r="E466" s="213"/>
      <c r="F466" s="213"/>
      <c r="G466" s="66" t="str">
        <f t="shared" si="6"/>
        <v/>
      </c>
      <c r="H466" s="69"/>
      <c r="I466" s="69"/>
      <c r="J466" s="69"/>
      <c r="K466" s="70"/>
      <c r="M466" s="554"/>
      <c r="O466" s="505" t="str">
        <f>IF(M466=1,"Richtig",IF(M466=2,"Nicht richtig",""))</f>
        <v/>
      </c>
    </row>
    <row r="467" spans="1:15" customFormat="1" ht="17.45" customHeight="1">
      <c r="A467" s="88"/>
      <c r="B467" s="71"/>
      <c r="C467" s="72"/>
      <c r="D467" s="72"/>
      <c r="E467" s="73"/>
      <c r="F467" s="72"/>
      <c r="G467" s="72"/>
      <c r="H467" s="72"/>
      <c r="I467" s="72"/>
      <c r="J467" s="72"/>
      <c r="K467" s="74"/>
      <c r="M467" s="554"/>
    </row>
    <row r="468" spans="1:15" customFormat="1" ht="17.45" customHeight="1">
      <c r="A468" s="88"/>
      <c r="M468" s="554"/>
    </row>
    <row r="469" spans="1:15" customFormat="1" ht="17.45" customHeight="1">
      <c r="A469" s="88"/>
      <c r="M469" s="554"/>
    </row>
    <row r="470" spans="1:15" customFormat="1" ht="19.149999999999999" customHeight="1">
      <c r="A470" s="88"/>
      <c r="B470" s="170" t="str">
        <f>"Thema "&amp;B13</f>
        <v>Thema 5.6</v>
      </c>
      <c r="C470" s="10"/>
      <c r="D470" s="10"/>
      <c r="E470" s="10"/>
      <c r="F470" s="10"/>
      <c r="G470" s="10"/>
      <c r="H470" s="10"/>
      <c r="I470" s="10"/>
      <c r="M470" s="554"/>
    </row>
    <row r="471" spans="1:15" customFormat="1" ht="17.45" customHeight="1">
      <c r="A471" s="88"/>
      <c r="M471" s="554"/>
    </row>
    <row r="472" spans="1:15" customFormat="1" ht="17.45" customHeight="1">
      <c r="A472" s="88"/>
      <c r="M472" s="554"/>
    </row>
    <row r="473" spans="1:15" customFormat="1" ht="25.5" customHeight="1">
      <c r="A473" s="89" t="str">
        <f>B14</f>
        <v>5.7</v>
      </c>
      <c r="B473" s="675" t="s">
        <v>894</v>
      </c>
      <c r="C473" s="675"/>
      <c r="D473" s="675"/>
      <c r="E473" s="675"/>
      <c r="F473" s="675"/>
      <c r="G473" s="675"/>
      <c r="H473" s="675"/>
      <c r="I473" s="675"/>
      <c r="J473" s="675"/>
      <c r="K473" s="35">
        <f>H14</f>
        <v>0</v>
      </c>
      <c r="L473" s="7" t="s">
        <v>62</v>
      </c>
      <c r="M473" s="554"/>
    </row>
    <row r="474" spans="1:15" customFormat="1" ht="17.45" customHeight="1">
      <c r="A474" s="88"/>
      <c r="M474" s="554"/>
    </row>
    <row r="475" spans="1:15" customFormat="1" ht="17.45" customHeight="1">
      <c r="A475" s="88"/>
      <c r="B475" s="696" t="s">
        <v>895</v>
      </c>
      <c r="C475" s="696"/>
      <c r="D475" s="696"/>
      <c r="E475" s="696"/>
      <c r="F475" s="696"/>
      <c r="G475" s="696"/>
      <c r="H475" s="696"/>
      <c r="I475" s="696"/>
      <c r="J475" s="696"/>
      <c r="K475" s="696"/>
      <c r="M475" s="554"/>
    </row>
    <row r="476" spans="1:15" customFormat="1" ht="17.45" customHeight="1">
      <c r="A476" s="88"/>
      <c r="B476" s="696"/>
      <c r="C476" s="696"/>
      <c r="D476" s="696"/>
      <c r="E476" s="696"/>
      <c r="F476" s="696"/>
      <c r="G476" s="696"/>
      <c r="H476" s="696"/>
      <c r="I476" s="696"/>
      <c r="J476" s="696"/>
      <c r="K476" s="696"/>
      <c r="M476" s="554"/>
    </row>
    <row r="477" spans="1:15" customFormat="1" ht="17.45" customHeight="1">
      <c r="A477" s="88"/>
      <c r="M477" s="554"/>
    </row>
    <row r="478" spans="1:15" customFormat="1" ht="17.45" customHeight="1">
      <c r="A478" s="88"/>
      <c r="B478" s="184" t="s">
        <v>767</v>
      </c>
      <c r="C478" s="58"/>
      <c r="D478" s="58"/>
      <c r="E478" s="166"/>
      <c r="F478" s="58"/>
      <c r="G478" s="207"/>
      <c r="H478" s="207" t="s">
        <v>769</v>
      </c>
      <c r="I478" s="58"/>
      <c r="J478" s="58"/>
      <c r="K478" s="58"/>
      <c r="M478" s="554"/>
    </row>
    <row r="479" spans="1:15" customFormat="1" ht="17.45" customHeight="1">
      <c r="A479" s="88"/>
      <c r="B479" s="202"/>
      <c r="C479" s="14"/>
      <c r="D479" s="14"/>
      <c r="E479" s="14"/>
      <c r="F479" s="14"/>
      <c r="G479" s="14"/>
      <c r="H479" s="14"/>
      <c r="I479" s="14"/>
      <c r="J479" s="14"/>
      <c r="K479" s="14"/>
      <c r="M479" s="554"/>
    </row>
    <row r="480" spans="1:15" customFormat="1" ht="17.45" customHeight="1">
      <c r="A480" s="88"/>
      <c r="B480" s="202" t="s">
        <v>896</v>
      </c>
      <c r="C480" s="14"/>
      <c r="D480" s="14"/>
      <c r="E480" s="14"/>
      <c r="F480" s="14"/>
      <c r="G480" s="14"/>
      <c r="H480" s="653" t="s">
        <v>897</v>
      </c>
      <c r="I480" s="653"/>
      <c r="J480" s="653"/>
      <c r="K480" s="653"/>
      <c r="M480" s="554"/>
    </row>
    <row r="481" spans="1:13" customFormat="1" ht="17.45" customHeight="1">
      <c r="A481" s="88"/>
      <c r="B481" s="202"/>
      <c r="C481" s="14"/>
      <c r="D481" s="14"/>
      <c r="E481" s="14"/>
      <c r="F481" s="14"/>
      <c r="G481" s="14"/>
      <c r="H481" s="653"/>
      <c r="I481" s="653"/>
      <c r="J481" s="653"/>
      <c r="K481" s="653"/>
      <c r="M481" s="554"/>
    </row>
    <row r="482" spans="1:13" customFormat="1" ht="17.45" customHeight="1">
      <c r="A482" s="88"/>
      <c r="B482" s="202"/>
      <c r="C482" s="14"/>
      <c r="D482" s="14"/>
      <c r="E482" s="14"/>
      <c r="F482" s="14"/>
      <c r="G482" s="14"/>
      <c r="H482" s="653"/>
      <c r="I482" s="653"/>
      <c r="J482" s="653"/>
      <c r="K482" s="653"/>
      <c r="M482" s="554"/>
    </row>
    <row r="483" spans="1:13" customFormat="1" ht="17.45" customHeight="1">
      <c r="A483" s="88"/>
      <c r="B483" s="202"/>
      <c r="C483" s="14"/>
      <c r="D483" s="14"/>
      <c r="E483" s="14"/>
      <c r="F483" s="14"/>
      <c r="G483" s="14"/>
      <c r="H483" s="653"/>
      <c r="I483" s="653"/>
      <c r="J483" s="653"/>
      <c r="K483" s="653"/>
      <c r="M483" s="554"/>
    </row>
    <row r="484" spans="1:13" customFormat="1" ht="17.45" customHeight="1">
      <c r="A484" s="88"/>
      <c r="B484" s="202"/>
      <c r="C484" s="14"/>
      <c r="D484" s="14"/>
      <c r="E484" s="14"/>
      <c r="F484" s="14"/>
      <c r="G484" s="14"/>
      <c r="H484" s="14"/>
      <c r="I484" s="14"/>
      <c r="J484" s="14"/>
      <c r="K484" s="14"/>
      <c r="M484" s="554"/>
    </row>
    <row r="485" spans="1:13" customFormat="1" ht="17.45" customHeight="1">
      <c r="A485" s="88"/>
      <c r="B485" s="202"/>
      <c r="C485" s="14"/>
      <c r="D485" s="14"/>
      <c r="E485" s="14"/>
      <c r="F485" s="14"/>
      <c r="G485" s="14"/>
      <c r="H485" s="14"/>
      <c r="I485" s="14"/>
      <c r="J485" s="14"/>
      <c r="K485" s="14"/>
      <c r="M485" s="554"/>
    </row>
    <row r="486" spans="1:13" customFormat="1" ht="17.45" customHeight="1">
      <c r="A486" s="88"/>
      <c r="B486" s="202"/>
      <c r="C486" s="14"/>
      <c r="D486" s="14"/>
      <c r="E486" s="14"/>
      <c r="F486" s="14"/>
      <c r="G486" s="14"/>
      <c r="H486" s="14"/>
      <c r="I486" s="14"/>
      <c r="J486" s="14"/>
      <c r="K486" s="14"/>
      <c r="M486" s="554"/>
    </row>
    <row r="487" spans="1:13" customFormat="1" ht="17.45" customHeight="1">
      <c r="A487" s="88"/>
      <c r="B487" s="202"/>
      <c r="C487" s="14"/>
      <c r="D487" s="14"/>
      <c r="E487" s="14"/>
      <c r="F487" s="14"/>
      <c r="G487" s="14"/>
      <c r="H487" s="14"/>
      <c r="I487" s="14"/>
      <c r="J487" s="14"/>
      <c r="K487" s="14"/>
      <c r="M487" s="554"/>
    </row>
    <row r="488" spans="1:13" customFormat="1" ht="17.45" customHeight="1">
      <c r="A488" s="88"/>
      <c r="B488" s="202"/>
      <c r="C488" s="14"/>
      <c r="D488" s="14"/>
      <c r="E488" s="14"/>
      <c r="F488" s="14"/>
      <c r="G488" s="14"/>
      <c r="H488" s="14"/>
      <c r="I488" s="14"/>
      <c r="J488" s="14"/>
      <c r="K488" s="14"/>
      <c r="M488" s="554"/>
    </row>
    <row r="489" spans="1:13" customFormat="1" ht="17.45" customHeight="1">
      <c r="A489" s="88"/>
      <c r="B489" s="202"/>
      <c r="C489" s="14"/>
      <c r="D489" s="14"/>
      <c r="E489" s="14"/>
      <c r="F489" s="14"/>
      <c r="G489" s="14"/>
      <c r="H489" s="14"/>
      <c r="I489" s="14"/>
      <c r="J489" s="14"/>
      <c r="K489" s="14"/>
      <c r="M489" s="554"/>
    </row>
    <row r="490" spans="1:13" customFormat="1" ht="17.45" customHeight="1">
      <c r="A490" s="88"/>
      <c r="B490" s="202"/>
      <c r="C490" s="14"/>
      <c r="D490" s="14"/>
      <c r="E490" s="14"/>
      <c r="F490" s="14"/>
      <c r="M490" s="554"/>
    </row>
    <row r="491" spans="1:13" customFormat="1" ht="17.45" customHeight="1">
      <c r="A491" s="88"/>
      <c r="M491" s="554"/>
    </row>
    <row r="492" spans="1:13" customFormat="1" ht="17.45" customHeight="1">
      <c r="A492" s="88"/>
      <c r="M492" s="554"/>
    </row>
    <row r="493" spans="1:13" customFormat="1" ht="17.45" customHeight="1">
      <c r="A493" s="88"/>
      <c r="M493" s="554"/>
    </row>
    <row r="494" spans="1:13" customFormat="1" ht="17.45" customHeight="1">
      <c r="A494" s="88"/>
      <c r="B494" s="119" t="s">
        <v>898</v>
      </c>
      <c r="G494" s="653" t="s">
        <v>899</v>
      </c>
      <c r="H494" s="653"/>
      <c r="I494" s="653"/>
      <c r="J494" s="653"/>
      <c r="K494" s="653"/>
      <c r="M494" s="554"/>
    </row>
    <row r="495" spans="1:13" customFormat="1" ht="17.45" customHeight="1">
      <c r="A495" s="88"/>
      <c r="G495" s="653"/>
      <c r="H495" s="653"/>
      <c r="I495" s="653"/>
      <c r="J495" s="653"/>
      <c r="K495" s="653"/>
      <c r="M495" s="554"/>
    </row>
    <row r="496" spans="1:13" customFormat="1" ht="17.45" customHeight="1">
      <c r="A496" s="88"/>
      <c r="G496" s="653"/>
      <c r="H496" s="653"/>
      <c r="I496" s="653"/>
      <c r="J496" s="653"/>
      <c r="K496" s="653"/>
      <c r="M496" s="554"/>
    </row>
    <row r="497" spans="1:13" customFormat="1" ht="17.45" customHeight="1">
      <c r="A497" s="88"/>
      <c r="M497" s="554"/>
    </row>
    <row r="498" spans="1:13" customFormat="1" ht="17.45" customHeight="1">
      <c r="A498" s="88"/>
      <c r="M498" s="554"/>
    </row>
    <row r="499" spans="1:13" customFormat="1" ht="17.45" customHeight="1">
      <c r="A499" s="88"/>
      <c r="M499" s="554"/>
    </row>
    <row r="500" spans="1:13" customFormat="1" ht="17.45" customHeight="1">
      <c r="A500" s="88"/>
      <c r="M500" s="554"/>
    </row>
    <row r="501" spans="1:13" customFormat="1" ht="17.45" customHeight="1">
      <c r="A501" s="88"/>
      <c r="M501" s="554"/>
    </row>
    <row r="502" spans="1:13" customFormat="1" ht="17.45" customHeight="1">
      <c r="A502" s="88"/>
      <c r="M502" s="554"/>
    </row>
    <row r="503" spans="1:13" customFormat="1" ht="17.45" customHeight="1">
      <c r="A503" s="88"/>
      <c r="M503" s="554"/>
    </row>
    <row r="504" spans="1:13" customFormat="1" ht="17.45" customHeight="1">
      <c r="A504" s="88"/>
      <c r="M504" s="554"/>
    </row>
    <row r="505" spans="1:13" customFormat="1" ht="17.45" customHeight="1">
      <c r="A505" s="88"/>
      <c r="M505" s="554"/>
    </row>
    <row r="506" spans="1:13" customFormat="1" ht="17.45" customHeight="1">
      <c r="A506" s="88"/>
      <c r="M506" s="554"/>
    </row>
    <row r="507" spans="1:13" customFormat="1" ht="17.45" customHeight="1">
      <c r="A507" s="88"/>
      <c r="M507" s="554"/>
    </row>
    <row r="508" spans="1:13" customFormat="1" ht="17.45" customHeight="1">
      <c r="A508" s="88"/>
      <c r="B508" t="s">
        <v>900</v>
      </c>
      <c r="M508" s="554"/>
    </row>
    <row r="509" spans="1:13" customFormat="1" ht="17.45" customHeight="1">
      <c r="A509" s="88"/>
      <c r="M509" s="554"/>
    </row>
    <row r="510" spans="1:13" customFormat="1" ht="17.45" customHeight="1">
      <c r="A510" s="88"/>
      <c r="B510" t="s">
        <v>901</v>
      </c>
      <c r="M510" s="554"/>
    </row>
    <row r="511" spans="1:13" customFormat="1" ht="17.45" customHeight="1">
      <c r="A511" s="88"/>
      <c r="C511" s="119" t="s">
        <v>902</v>
      </c>
      <c r="M511" s="554"/>
    </row>
    <row r="512" spans="1:13" customFormat="1" ht="17.45" customHeight="1">
      <c r="A512" s="88"/>
      <c r="B512" t="s">
        <v>903</v>
      </c>
      <c r="M512" s="554"/>
    </row>
    <row r="513" spans="1:13" customFormat="1" ht="17.45" customHeight="1">
      <c r="A513" s="88"/>
      <c r="C513" s="119" t="s">
        <v>904</v>
      </c>
      <c r="M513" s="554"/>
    </row>
    <row r="514" spans="1:13" customFormat="1" ht="17.45" customHeight="1">
      <c r="A514" s="88"/>
      <c r="B514" t="s">
        <v>905</v>
      </c>
      <c r="M514" s="554"/>
    </row>
    <row r="515" spans="1:13" customFormat="1" ht="17.45" customHeight="1">
      <c r="A515" s="88"/>
      <c r="C515" s="220" t="s">
        <v>906</v>
      </c>
      <c r="M515" s="554"/>
    </row>
    <row r="516" spans="1:13" customFormat="1" ht="17.45" customHeight="1">
      <c r="A516" s="88"/>
      <c r="B516" t="s">
        <v>907</v>
      </c>
      <c r="M516" s="554"/>
    </row>
    <row r="517" spans="1:13" customFormat="1" ht="17.45" customHeight="1">
      <c r="A517" s="88"/>
      <c r="B517" t="s">
        <v>908</v>
      </c>
      <c r="M517" s="554"/>
    </row>
    <row r="518" spans="1:13" customFormat="1" ht="17.45" customHeight="1">
      <c r="A518" s="88"/>
      <c r="C518" s="220" t="s">
        <v>909</v>
      </c>
      <c r="M518" s="554"/>
    </row>
    <row r="519" spans="1:13" customFormat="1" ht="17.45" customHeight="1">
      <c r="A519" s="88"/>
      <c r="B519" t="s">
        <v>910</v>
      </c>
      <c r="M519" s="554"/>
    </row>
    <row r="520" spans="1:13" customFormat="1" ht="17.45" customHeight="1">
      <c r="A520" s="88"/>
      <c r="C520" s="220" t="s">
        <v>911</v>
      </c>
      <c r="M520" s="554"/>
    </row>
    <row r="521" spans="1:13" customFormat="1" ht="17.45" customHeight="1">
      <c r="A521" s="88"/>
      <c r="C521" s="220"/>
      <c r="M521" s="554"/>
    </row>
    <row r="522" spans="1:13" customFormat="1" ht="17.45" customHeight="1">
      <c r="A522" s="88"/>
      <c r="M522" s="554"/>
    </row>
    <row r="523" spans="1:13" customFormat="1" ht="17.45" customHeight="1">
      <c r="A523" s="88"/>
      <c r="B523" s="59" t="s">
        <v>912</v>
      </c>
      <c r="C523" s="58"/>
      <c r="D523" s="58"/>
      <c r="E523" s="58"/>
      <c r="F523" s="58"/>
      <c r="G523" s="58"/>
      <c r="H523" s="58"/>
      <c r="I523" s="58"/>
      <c r="J523" s="58"/>
      <c r="K523" s="58"/>
      <c r="M523" s="554"/>
    </row>
    <row r="524" spans="1:13" customFormat="1" ht="17.45" customHeight="1">
      <c r="A524" s="88"/>
      <c r="B524" s="61"/>
      <c r="C524" s="60"/>
      <c r="D524" s="60"/>
      <c r="E524" s="60"/>
      <c r="F524" s="80"/>
      <c r="G524" s="80"/>
      <c r="H524" s="80"/>
      <c r="I524" s="80"/>
      <c r="J524" s="80"/>
      <c r="K524" s="81"/>
      <c r="M524" s="554"/>
    </row>
    <row r="525" spans="1:13" customFormat="1" ht="17.45" customHeight="1">
      <c r="A525" s="88"/>
      <c r="B525" s="689" t="s">
        <v>913</v>
      </c>
      <c r="C525" s="690"/>
      <c r="D525" s="690"/>
      <c r="E525" s="690"/>
      <c r="F525" s="690"/>
      <c r="G525" s="75"/>
      <c r="H525" s="145"/>
      <c r="I525" s="146" t="s">
        <v>876</v>
      </c>
      <c r="J525" s="146" t="s">
        <v>914</v>
      </c>
      <c r="K525" s="70"/>
      <c r="M525" s="554"/>
    </row>
    <row r="526" spans="1:13" customFormat="1" ht="17.45" customHeight="1">
      <c r="A526" s="88"/>
      <c r="B526" s="689"/>
      <c r="C526" s="690"/>
      <c r="D526" s="690"/>
      <c r="E526" s="690"/>
      <c r="F526" s="690"/>
      <c r="G526" s="75"/>
      <c r="H526" s="147">
        <v>1</v>
      </c>
      <c r="I526" s="148">
        <v>10</v>
      </c>
      <c r="J526" s="148">
        <v>5</v>
      </c>
      <c r="K526" s="70"/>
      <c r="M526" s="554"/>
    </row>
    <row r="527" spans="1:13" customFormat="1" ht="17.45" customHeight="1">
      <c r="A527" s="88"/>
      <c r="B527" s="689"/>
      <c r="C527" s="690"/>
      <c r="D527" s="690"/>
      <c r="E527" s="690"/>
      <c r="F527" s="690"/>
      <c r="G527" s="69"/>
      <c r="H527" s="147">
        <v>2</v>
      </c>
      <c r="I527" s="144">
        <v>20</v>
      </c>
      <c r="J527" s="144">
        <v>10</v>
      </c>
      <c r="K527" s="70"/>
      <c r="M527" s="554"/>
    </row>
    <row r="528" spans="1:13" customFormat="1" ht="17.45" customHeight="1">
      <c r="A528" s="88"/>
      <c r="B528" s="786" t="s">
        <v>915</v>
      </c>
      <c r="C528" s="787"/>
      <c r="D528" s="787"/>
      <c r="E528" s="787"/>
      <c r="F528" s="787"/>
      <c r="G528" s="69"/>
      <c r="H528" s="147">
        <v>3</v>
      </c>
      <c r="I528" s="144">
        <v>30</v>
      </c>
      <c r="J528" s="144">
        <v>15</v>
      </c>
      <c r="K528" s="70"/>
      <c r="M528" s="554"/>
    </row>
    <row r="529" spans="1:16" customFormat="1" ht="17.45" customHeight="1">
      <c r="A529" s="88"/>
      <c r="B529" s="77" t="s">
        <v>916</v>
      </c>
      <c r="C529" s="581"/>
      <c r="D529" s="506" t="str">
        <f>O529</f>
        <v>Leider nicht richtig</v>
      </c>
      <c r="E529" s="79"/>
      <c r="F529" s="79"/>
      <c r="G529" s="79"/>
      <c r="H529" s="147">
        <v>4</v>
      </c>
      <c r="I529" s="144">
        <v>40</v>
      </c>
      <c r="J529" s="144">
        <v>20</v>
      </c>
      <c r="K529" s="70"/>
      <c r="M529" s="554" t="str">
        <f>IF(AND($I$526&gt;$J$526,$I$526&gt;$J$527),"A","B")</f>
        <v>B</v>
      </c>
      <c r="O529" s="792" t="str">
        <f>IF(C529=M529,"Richtig","Leider nicht richtig")</f>
        <v>Leider nicht richtig</v>
      </c>
      <c r="P529" s="793"/>
    </row>
    <row r="530" spans="1:16" customFormat="1" ht="17.45" customHeight="1">
      <c r="A530" s="88"/>
      <c r="B530" s="78"/>
      <c r="C530" s="79"/>
      <c r="D530" s="79"/>
      <c r="E530" s="79"/>
      <c r="F530" s="79"/>
      <c r="G530" s="79"/>
      <c r="H530" s="79"/>
      <c r="I530" s="79"/>
      <c r="J530" s="79"/>
      <c r="K530" s="70"/>
      <c r="M530" s="554"/>
    </row>
    <row r="531" spans="1:16" customFormat="1" ht="17.45" customHeight="1">
      <c r="A531" s="88"/>
      <c r="B531" s="786" t="s">
        <v>917</v>
      </c>
      <c r="C531" s="787"/>
      <c r="D531" s="787"/>
      <c r="E531" s="787"/>
      <c r="F531" s="787"/>
      <c r="G531" s="79"/>
      <c r="H531" s="79"/>
      <c r="I531" s="79"/>
      <c r="J531" s="79"/>
      <c r="K531" s="70"/>
      <c r="M531" s="554"/>
    </row>
    <row r="532" spans="1:16" customFormat="1" ht="17.45" customHeight="1">
      <c r="A532" s="88"/>
      <c r="B532" s="77" t="s">
        <v>916</v>
      </c>
      <c r="C532" s="581"/>
      <c r="D532" s="506" t="str">
        <f>O532</f>
        <v>Leider nicht richtig</v>
      </c>
      <c r="E532" s="79"/>
      <c r="F532" s="79"/>
      <c r="G532" s="79"/>
      <c r="H532" s="79"/>
      <c r="I532" s="79"/>
      <c r="J532" s="79"/>
      <c r="K532" s="70"/>
      <c r="M532" s="554" t="str">
        <f>IF(OR($I$528&gt;$J$529,$I$526&gt;$J$527),"A","B")</f>
        <v>A</v>
      </c>
      <c r="O532" s="792" t="str">
        <f>IF(C532=M532,"Richtig","Leider nicht richtig")</f>
        <v>Leider nicht richtig</v>
      </c>
      <c r="P532" s="793"/>
    </row>
    <row r="533" spans="1:16" customFormat="1" ht="17.45" customHeight="1">
      <c r="A533" s="88"/>
      <c r="B533" s="71"/>
      <c r="C533" s="72"/>
      <c r="D533" s="72"/>
      <c r="E533" s="73"/>
      <c r="F533" s="72"/>
      <c r="G533" s="72"/>
      <c r="H533" s="72"/>
      <c r="I533" s="72"/>
      <c r="J533" s="72"/>
      <c r="K533" s="74"/>
      <c r="M533" s="554"/>
    </row>
    <row r="534" spans="1:16" customFormat="1" ht="17.45" customHeight="1">
      <c r="A534" s="88"/>
      <c r="M534" s="554"/>
    </row>
    <row r="535" spans="1:16" customFormat="1" ht="17.45" customHeight="1">
      <c r="A535" s="88"/>
      <c r="M535" s="554"/>
    </row>
    <row r="536" spans="1:16" customFormat="1" ht="19.149999999999999" customHeight="1">
      <c r="A536" s="88"/>
      <c r="B536" s="170" t="str">
        <f>"Thema "&amp;B14</f>
        <v>Thema 5.7</v>
      </c>
      <c r="C536" s="10"/>
      <c r="D536" s="10"/>
      <c r="E536" s="10"/>
      <c r="F536" s="10"/>
      <c r="G536" s="10"/>
      <c r="H536" s="10"/>
      <c r="I536" s="10"/>
      <c r="M536" s="554"/>
    </row>
    <row r="537" spans="1:16" customFormat="1" ht="17.45" customHeight="1">
      <c r="A537" s="88"/>
      <c r="M537" s="554"/>
    </row>
    <row r="538" spans="1:16" customFormat="1" ht="17.45" customHeight="1">
      <c r="A538" s="88"/>
      <c r="M538" s="554"/>
    </row>
    <row r="539" spans="1:16" customFormat="1" ht="25.5" customHeight="1">
      <c r="A539" s="89" t="str">
        <f>B15</f>
        <v>5.8</v>
      </c>
      <c r="B539" s="675" t="s">
        <v>918</v>
      </c>
      <c r="C539" s="675"/>
      <c r="D539" s="675"/>
      <c r="E539" s="675"/>
      <c r="F539" s="675"/>
      <c r="G539" s="675"/>
      <c r="H539" s="675"/>
      <c r="I539" s="675"/>
      <c r="J539" s="675"/>
      <c r="K539" s="35">
        <f>H15</f>
        <v>0</v>
      </c>
      <c r="L539" s="7" t="s">
        <v>62</v>
      </c>
      <c r="M539" s="554"/>
    </row>
    <row r="540" spans="1:16" customFormat="1" ht="17.45" customHeight="1">
      <c r="A540" s="88"/>
      <c r="M540" s="554"/>
    </row>
    <row r="541" spans="1:16" customFormat="1" ht="17.45" customHeight="1">
      <c r="A541" s="88"/>
      <c r="B541" s="653" t="s">
        <v>919</v>
      </c>
      <c r="C541" s="653"/>
      <c r="D541" s="653"/>
      <c r="E541" s="653"/>
      <c r="F541" s="653"/>
      <c r="G541" s="653"/>
      <c r="H541" s="653"/>
      <c r="I541" s="653"/>
      <c r="J541" s="653"/>
      <c r="K541" s="653"/>
      <c r="M541" s="554"/>
    </row>
    <row r="542" spans="1:16" customFormat="1" ht="17.45" customHeight="1">
      <c r="A542" s="88"/>
      <c r="M542" s="554"/>
    </row>
    <row r="543" spans="1:16" customFormat="1" ht="17.45" customHeight="1" thickBot="1">
      <c r="A543" s="88"/>
      <c r="B543" s="180" t="s">
        <v>920</v>
      </c>
      <c r="C543" s="182" t="s">
        <v>756</v>
      </c>
      <c r="D543" s="181" t="s">
        <v>921</v>
      </c>
      <c r="E543" s="52"/>
      <c r="F543" s="52"/>
      <c r="G543" s="52"/>
      <c r="H543" s="52"/>
      <c r="I543" s="52"/>
      <c r="J543" s="52"/>
      <c r="K543" s="52"/>
      <c r="M543" s="554"/>
    </row>
    <row r="544" spans="1:16" customFormat="1" ht="17.45" customHeight="1">
      <c r="A544" s="88"/>
      <c r="B544" s="47"/>
      <c r="C544" s="47"/>
      <c r="D544" s="47"/>
      <c r="E544" s="47"/>
      <c r="F544" s="47"/>
      <c r="G544" s="47"/>
      <c r="H544" s="47"/>
      <c r="I544" s="47"/>
      <c r="J544" s="47"/>
      <c r="K544" s="47"/>
      <c r="M544" s="554"/>
    </row>
    <row r="545" spans="1:13" customFormat="1" ht="17.45" customHeight="1">
      <c r="A545" s="88"/>
      <c r="B545" s="653" t="s">
        <v>922</v>
      </c>
      <c r="C545" s="653"/>
      <c r="D545" s="653"/>
      <c r="E545" s="653"/>
      <c r="F545" s="653"/>
      <c r="G545" s="653"/>
      <c r="H545" s="653"/>
      <c r="I545" s="653"/>
      <c r="J545" s="653"/>
      <c r="K545" s="653"/>
      <c r="M545" s="554"/>
    </row>
    <row r="546" spans="1:13" customFormat="1" ht="17.45" customHeight="1">
      <c r="A546" s="88"/>
      <c r="B546" s="653"/>
      <c r="C546" s="653"/>
      <c r="D546" s="653"/>
      <c r="E546" s="653"/>
      <c r="F546" s="653"/>
      <c r="G546" s="653"/>
      <c r="H546" s="653"/>
      <c r="I546" s="653"/>
      <c r="J546" s="653"/>
      <c r="K546" s="653"/>
      <c r="M546" s="554"/>
    </row>
    <row r="547" spans="1:13" customFormat="1" ht="17.45" customHeight="1">
      <c r="A547" s="88"/>
      <c r="B547" s="14"/>
      <c r="C547" s="14"/>
      <c r="D547" s="14"/>
      <c r="E547" s="14"/>
      <c r="F547" s="14"/>
      <c r="G547" s="14"/>
      <c r="H547" s="14"/>
      <c r="I547" s="14"/>
      <c r="J547" s="14"/>
      <c r="K547" s="14"/>
      <c r="M547" s="554"/>
    </row>
    <row r="548" spans="1:13" customFormat="1" ht="17.45" customHeight="1">
      <c r="A548" s="88"/>
      <c r="B548" s="184" t="s">
        <v>767</v>
      </c>
      <c r="C548" s="58"/>
      <c r="D548" s="58" t="s">
        <v>923</v>
      </c>
      <c r="E548" s="166"/>
      <c r="F548" s="207" t="s">
        <v>769</v>
      </c>
      <c r="G548" s="207"/>
      <c r="H548" s="58"/>
      <c r="I548" s="58"/>
      <c r="J548" s="58"/>
      <c r="K548" s="58"/>
      <c r="M548" s="554"/>
    </row>
    <row r="549" spans="1:13" customFormat="1" ht="17.45" customHeight="1">
      <c r="A549" s="88"/>
      <c r="B549" s="202"/>
      <c r="C549" s="14"/>
      <c r="D549" s="14"/>
      <c r="E549" s="14"/>
      <c r="F549" s="14"/>
      <c r="G549" s="14"/>
      <c r="H549" s="14"/>
      <c r="I549" s="14"/>
      <c r="J549" s="14"/>
      <c r="K549" s="14"/>
      <c r="M549" s="554"/>
    </row>
    <row r="550" spans="1:13" customFormat="1" ht="17.45" customHeight="1">
      <c r="A550" s="88"/>
      <c r="B550" s="202" t="s">
        <v>924</v>
      </c>
      <c r="C550" s="14"/>
      <c r="D550" s="14" t="b">
        <v>0</v>
      </c>
      <c r="E550" s="14"/>
      <c r="F550" s="653" t="s">
        <v>925</v>
      </c>
      <c r="G550" s="653"/>
      <c r="H550" s="653"/>
      <c r="I550" s="653"/>
      <c r="J550" s="653"/>
      <c r="K550" s="653"/>
      <c r="M550" s="554"/>
    </row>
    <row r="551" spans="1:13" customFormat="1" ht="17.45" customHeight="1">
      <c r="A551" s="88"/>
      <c r="B551" s="14"/>
      <c r="C551" s="14"/>
      <c r="D551" s="14"/>
      <c r="E551" s="14"/>
      <c r="F551" s="653"/>
      <c r="G551" s="653"/>
      <c r="H551" s="653"/>
      <c r="I551" s="653"/>
      <c r="J551" s="653"/>
      <c r="K551" s="653"/>
      <c r="M551" s="554"/>
    </row>
    <row r="552" spans="1:13" customFormat="1" ht="17.45" customHeight="1">
      <c r="A552" s="88"/>
      <c r="F552" s="653"/>
      <c r="G552" s="653"/>
      <c r="H552" s="653"/>
      <c r="I552" s="653"/>
      <c r="J552" s="653"/>
      <c r="K552" s="653"/>
      <c r="M552" s="554"/>
    </row>
    <row r="553" spans="1:13" customFormat="1" ht="17.45" customHeight="1">
      <c r="A553" s="88"/>
      <c r="B553" s="119" t="s">
        <v>926</v>
      </c>
      <c r="D553" s="124" t="b">
        <v>1</v>
      </c>
      <c r="F553" s="653" t="s">
        <v>927</v>
      </c>
      <c r="G553" s="653"/>
      <c r="H553" s="653"/>
      <c r="I553" s="653"/>
      <c r="J553" s="653"/>
      <c r="K553" s="653"/>
      <c r="M553" s="554"/>
    </row>
    <row r="554" spans="1:13" customFormat="1" ht="17.45" customHeight="1">
      <c r="A554" s="88"/>
      <c r="F554" s="653"/>
      <c r="G554" s="653"/>
      <c r="H554" s="653"/>
      <c r="I554" s="653"/>
      <c r="J554" s="653"/>
      <c r="K554" s="653"/>
      <c r="M554" s="554"/>
    </row>
    <row r="555" spans="1:13" customFormat="1" ht="17.45" customHeight="1">
      <c r="A555" s="88"/>
      <c r="F555" s="14"/>
      <c r="G555" s="14"/>
      <c r="H555" s="14"/>
      <c r="I555" s="14"/>
      <c r="J555" s="14"/>
      <c r="K555" s="14"/>
      <c r="M555" s="554"/>
    </row>
    <row r="556" spans="1:13" customFormat="1" ht="17.45" customHeight="1">
      <c r="A556" s="88"/>
      <c r="B556" s="653" t="s">
        <v>928</v>
      </c>
      <c r="C556" s="653"/>
      <c r="D556" s="653"/>
      <c r="E556" s="653"/>
      <c r="F556" s="653"/>
      <c r="G556" s="653"/>
      <c r="H556" s="653"/>
      <c r="I556" s="653"/>
      <c r="J556" s="653"/>
      <c r="K556" s="653"/>
      <c r="M556" s="554"/>
    </row>
    <row r="557" spans="1:13" customFormat="1" ht="17.45" customHeight="1">
      <c r="A557" s="88"/>
      <c r="B557" s="653"/>
      <c r="C557" s="653"/>
      <c r="D557" s="653"/>
      <c r="E557" s="653"/>
      <c r="F557" s="653"/>
      <c r="G557" s="653"/>
      <c r="H557" s="653"/>
      <c r="I557" s="653"/>
      <c r="J557" s="653"/>
      <c r="K557" s="653"/>
      <c r="M557" s="554"/>
    </row>
    <row r="558" spans="1:13" customFormat="1" ht="17.45" customHeight="1">
      <c r="A558" s="88"/>
      <c r="B558" t="s">
        <v>929</v>
      </c>
      <c r="F558" s="14"/>
      <c r="G558" s="14"/>
      <c r="H558" s="14"/>
      <c r="I558" s="14"/>
      <c r="J558" s="14"/>
      <c r="K558" s="14"/>
      <c r="M558" s="554"/>
    </row>
    <row r="559" spans="1:13" customFormat="1" ht="17.45" customHeight="1">
      <c r="A559" s="88"/>
      <c r="F559" s="14"/>
      <c r="G559" s="14"/>
      <c r="H559" s="14"/>
      <c r="I559" s="14"/>
      <c r="J559" s="14"/>
      <c r="K559" s="14"/>
      <c r="M559" s="554"/>
    </row>
    <row r="560" spans="1:13" customFormat="1" ht="17.45" customHeight="1">
      <c r="A560" s="88"/>
      <c r="F560" s="14"/>
      <c r="G560" s="14"/>
      <c r="H560" s="14"/>
      <c r="I560" s="14"/>
      <c r="J560" s="14"/>
      <c r="K560" s="14"/>
      <c r="M560" s="554"/>
    </row>
    <row r="561" spans="1:13" customFormat="1" ht="17.45" customHeight="1">
      <c r="A561" s="88"/>
      <c r="F561" s="14"/>
      <c r="G561" s="14"/>
      <c r="H561" s="14"/>
      <c r="I561" s="14"/>
      <c r="J561" s="14"/>
      <c r="K561" s="14"/>
      <c r="M561" s="554"/>
    </row>
    <row r="562" spans="1:13" customFormat="1" ht="17.45" customHeight="1">
      <c r="A562" s="88"/>
      <c r="F562" s="14"/>
      <c r="G562" s="14"/>
      <c r="H562" s="14"/>
      <c r="I562" s="14"/>
      <c r="J562" s="14"/>
      <c r="K562" s="14"/>
      <c r="M562" s="554"/>
    </row>
    <row r="563" spans="1:13" customFormat="1" ht="17.45" customHeight="1">
      <c r="A563" s="88"/>
      <c r="F563" s="14"/>
      <c r="G563" s="14"/>
      <c r="H563" s="14"/>
      <c r="I563" s="14"/>
      <c r="J563" s="14"/>
      <c r="K563" s="14"/>
      <c r="M563" s="554"/>
    </row>
    <row r="564" spans="1:13" customFormat="1" ht="17.45" customHeight="1">
      <c r="A564" s="88"/>
      <c r="B564" t="s">
        <v>930</v>
      </c>
      <c r="F564" s="14"/>
      <c r="G564" s="14"/>
      <c r="H564" s="14"/>
      <c r="I564" s="14"/>
      <c r="J564" s="14"/>
      <c r="K564" s="14"/>
      <c r="M564" s="554"/>
    </row>
    <row r="565" spans="1:13" customFormat="1" ht="17.45" customHeight="1">
      <c r="A565" s="88"/>
      <c r="B565" s="119" t="s">
        <v>931</v>
      </c>
      <c r="F565" s="14"/>
      <c r="G565" s="14"/>
      <c r="H565" s="14"/>
      <c r="I565" s="14"/>
      <c r="J565" s="14"/>
      <c r="K565" s="14"/>
      <c r="M565" s="554"/>
    </row>
    <row r="566" spans="1:13" customFormat="1" ht="17.45" customHeight="1">
      <c r="A566" s="88"/>
      <c r="F566" s="14"/>
      <c r="G566" s="14"/>
      <c r="H566" s="14"/>
      <c r="I566" s="14"/>
      <c r="J566" s="14"/>
      <c r="K566" s="14"/>
      <c r="M566" s="554"/>
    </row>
    <row r="567" spans="1:13" customFormat="1" ht="17.45" customHeight="1">
      <c r="A567" s="88"/>
      <c r="B567" s="653" t="s">
        <v>932</v>
      </c>
      <c r="C567" s="653"/>
      <c r="D567" s="653"/>
      <c r="E567" s="653"/>
      <c r="F567" s="653"/>
      <c r="G567" s="653"/>
      <c r="H567" s="653"/>
      <c r="I567" s="653"/>
      <c r="J567" s="653"/>
      <c r="K567" s="653"/>
      <c r="M567" s="554"/>
    </row>
    <row r="568" spans="1:13" customFormat="1" ht="17.45" customHeight="1">
      <c r="A568" s="88"/>
      <c r="B568" s="653"/>
      <c r="C568" s="653"/>
      <c r="D568" s="653"/>
      <c r="E568" s="653"/>
      <c r="F568" s="653"/>
      <c r="G568" s="653"/>
      <c r="H568" s="653"/>
      <c r="I568" s="653"/>
      <c r="J568" s="653"/>
      <c r="K568" s="653"/>
      <c r="M568" s="554"/>
    </row>
    <row r="569" spans="1:13" customFormat="1" ht="17.45" customHeight="1">
      <c r="A569" s="88"/>
      <c r="B569" s="653" t="s">
        <v>933</v>
      </c>
      <c r="C569" s="653"/>
      <c r="D569" s="653"/>
      <c r="E569" s="653"/>
      <c r="F569" s="653"/>
      <c r="G569" s="653"/>
      <c r="H569" s="653"/>
      <c r="I569" s="653"/>
      <c r="J569" s="653"/>
      <c r="K569" s="653"/>
      <c r="M569" s="554"/>
    </row>
    <row r="570" spans="1:13" customFormat="1" ht="17.45" customHeight="1">
      <c r="A570" s="88"/>
      <c r="B570" s="653"/>
      <c r="C570" s="653"/>
      <c r="D570" s="653"/>
      <c r="E570" s="653"/>
      <c r="F570" s="653"/>
      <c r="G570" s="653"/>
      <c r="H570" s="653"/>
      <c r="I570" s="653"/>
      <c r="J570" s="653"/>
      <c r="K570" s="653"/>
      <c r="M570" s="554"/>
    </row>
    <row r="571" spans="1:13" customFormat="1" ht="17.45" customHeight="1">
      <c r="A571" s="88"/>
      <c r="M571" s="554"/>
    </row>
    <row r="572" spans="1:13" customFormat="1" ht="17.45" customHeight="1">
      <c r="A572" s="88"/>
      <c r="M572" s="554"/>
    </row>
    <row r="573" spans="1:13" customFormat="1" ht="17.45" customHeight="1">
      <c r="A573" s="88"/>
      <c r="B573" s="59" t="s">
        <v>934</v>
      </c>
      <c r="C573" s="58"/>
      <c r="D573" s="58"/>
      <c r="E573" s="58"/>
      <c r="F573" s="58"/>
      <c r="G573" s="58"/>
      <c r="H573" s="58"/>
      <c r="I573" s="58"/>
      <c r="J573" s="58"/>
      <c r="K573" s="58"/>
      <c r="M573" s="554"/>
    </row>
    <row r="574" spans="1:13" customFormat="1" ht="17.45" customHeight="1">
      <c r="A574" s="88"/>
      <c r="B574" s="61"/>
      <c r="C574" s="60"/>
      <c r="D574" s="60"/>
      <c r="E574" s="60"/>
      <c r="F574" s="60"/>
      <c r="G574" s="60"/>
      <c r="H574" s="60"/>
      <c r="I574" s="60"/>
      <c r="J574" s="60"/>
      <c r="K574" s="62"/>
      <c r="M574" s="554"/>
    </row>
    <row r="575" spans="1:13" customFormat="1" ht="17.45" customHeight="1">
      <c r="A575" s="88"/>
      <c r="B575" s="689" t="s">
        <v>875</v>
      </c>
      <c r="C575" s="690"/>
      <c r="D575" s="690"/>
      <c r="E575" s="690"/>
      <c r="F575" s="690"/>
      <c r="G575" s="66"/>
      <c r="H575" s="66"/>
      <c r="I575" s="145"/>
      <c r="J575" s="146" t="s">
        <v>876</v>
      </c>
      <c r="K575" s="70"/>
      <c r="M575" s="554"/>
    </row>
    <row r="576" spans="1:13" customFormat="1" ht="17.45" customHeight="1">
      <c r="A576" s="88"/>
      <c r="B576" s="689"/>
      <c r="C576" s="690"/>
      <c r="D576" s="690"/>
      <c r="E576" s="690"/>
      <c r="F576" s="690"/>
      <c r="G576" s="66"/>
      <c r="H576" s="66"/>
      <c r="I576" s="147">
        <v>1</v>
      </c>
      <c r="J576" s="148">
        <v>100</v>
      </c>
      <c r="K576" s="70"/>
      <c r="M576" s="554"/>
    </row>
    <row r="577" spans="1:15" customFormat="1" ht="17.45" customHeight="1">
      <c r="A577" s="88"/>
      <c r="B577" s="210" t="s">
        <v>877</v>
      </c>
      <c r="C577" s="209"/>
      <c r="D577" s="209"/>
      <c r="E577" s="209" t="b">
        <v>1</v>
      </c>
      <c r="F577" s="128" t="b">
        <v>0</v>
      </c>
      <c r="G577" s="66"/>
      <c r="H577" s="66"/>
      <c r="I577" s="147">
        <v>2</v>
      </c>
      <c r="J577" s="144" t="s">
        <v>878</v>
      </c>
      <c r="K577" s="70"/>
      <c r="M577" s="554"/>
    </row>
    <row r="578" spans="1:15" customFormat="1" ht="17.45" customHeight="1">
      <c r="A578" s="88"/>
      <c r="B578" s="215" t="s">
        <v>935</v>
      </c>
      <c r="C578" s="213"/>
      <c r="D578" s="213"/>
      <c r="E578" s="213"/>
      <c r="F578" s="214"/>
      <c r="G578" s="217" t="str">
        <f>O578</f>
        <v/>
      </c>
      <c r="H578" s="66"/>
      <c r="I578" s="147">
        <v>3</v>
      </c>
      <c r="J578" s="144">
        <v>10</v>
      </c>
      <c r="K578" s="70"/>
      <c r="M578" s="554"/>
      <c r="O578" s="217" t="str">
        <f>IF(M578=2,"Richtig",IF(M578=1,"Nicht richtig",""))</f>
        <v/>
      </c>
    </row>
    <row r="579" spans="1:15" customFormat="1" ht="17.45" customHeight="1">
      <c r="A579" s="88"/>
      <c r="B579" s="216" t="s">
        <v>936</v>
      </c>
      <c r="C579" s="160"/>
      <c r="D579" s="160"/>
      <c r="E579" s="160"/>
      <c r="F579" s="208"/>
      <c r="G579" s="217" t="str">
        <f>O579</f>
        <v/>
      </c>
      <c r="H579" s="66"/>
      <c r="I579" s="147">
        <v>4</v>
      </c>
      <c r="J579" s="144" t="s">
        <v>881</v>
      </c>
      <c r="K579" s="70"/>
      <c r="M579" s="554"/>
      <c r="O579" s="217" t="str">
        <f>IF(M579=1,"Richtig",IF(M579=2,"Nicht richtig",""))</f>
        <v/>
      </c>
    </row>
    <row r="580" spans="1:15" customFormat="1" ht="17.45" customHeight="1">
      <c r="A580" s="88"/>
      <c r="B580" s="215" t="s">
        <v>937</v>
      </c>
      <c r="C580" s="213"/>
      <c r="D580" s="213"/>
      <c r="E580" s="213"/>
      <c r="F580" s="213"/>
      <c r="G580" s="217" t="str">
        <f>O580</f>
        <v/>
      </c>
      <c r="H580" s="69"/>
      <c r="I580" s="69"/>
      <c r="J580" s="69"/>
      <c r="K580" s="70"/>
      <c r="M580" s="554"/>
      <c r="O580" s="217" t="str">
        <f>IF(M580=2,"Richtig",IF(M580=1,"Nicht richtig",""))</f>
        <v/>
      </c>
    </row>
    <row r="581" spans="1:15" customFormat="1" ht="17.45" customHeight="1">
      <c r="A581" s="88"/>
      <c r="B581" s="71"/>
      <c r="C581" s="72"/>
      <c r="D581" s="72"/>
      <c r="E581" s="73"/>
      <c r="F581" s="72"/>
      <c r="G581" s="72"/>
      <c r="H581" s="72"/>
      <c r="I581" s="72"/>
      <c r="J581" s="72"/>
      <c r="K581" s="74"/>
      <c r="M581" s="554"/>
    </row>
    <row r="582" spans="1:15" customFormat="1" ht="17.45" customHeight="1">
      <c r="A582" s="88"/>
      <c r="M582" s="554"/>
    </row>
    <row r="583" spans="1:15" customFormat="1" ht="17.45" customHeight="1">
      <c r="A583" s="88"/>
      <c r="M583" s="554"/>
    </row>
    <row r="584" spans="1:15" customFormat="1" ht="19.149999999999999" customHeight="1">
      <c r="A584" s="88"/>
      <c r="B584" s="170" t="str">
        <f>"Thema "&amp;B15</f>
        <v>Thema 5.8</v>
      </c>
      <c r="C584" s="10"/>
      <c r="D584" s="10"/>
      <c r="E584" s="10"/>
      <c r="F584" s="10"/>
      <c r="G584" s="10"/>
      <c r="H584" s="10"/>
      <c r="I584" s="10"/>
      <c r="M584" s="554"/>
    </row>
    <row r="585" spans="1:15" customFormat="1" ht="17.45" customHeight="1">
      <c r="A585" s="88"/>
      <c r="M585" s="554"/>
    </row>
    <row r="586" spans="1:15" customFormat="1" ht="17.45" customHeight="1">
      <c r="A586" s="88"/>
      <c r="M586" s="554"/>
    </row>
    <row r="587" spans="1:15" customFormat="1" ht="25.5" customHeight="1">
      <c r="A587" s="89" t="str">
        <f>B16</f>
        <v>5.9</v>
      </c>
      <c r="B587" s="675" t="s">
        <v>938</v>
      </c>
      <c r="C587" s="675"/>
      <c r="D587" s="675"/>
      <c r="E587" s="675"/>
      <c r="F587" s="675"/>
      <c r="G587" s="675"/>
      <c r="H587" s="675"/>
      <c r="I587" s="675"/>
      <c r="J587" s="675"/>
      <c r="K587" s="35">
        <f>H16</f>
        <v>0</v>
      </c>
      <c r="L587" s="7" t="s">
        <v>62</v>
      </c>
      <c r="M587" s="554"/>
    </row>
    <row r="588" spans="1:15" customFormat="1" ht="17.45" customHeight="1">
      <c r="A588" s="88"/>
      <c r="M588" s="554"/>
    </row>
    <row r="589" spans="1:15" customFormat="1" ht="17.45" customHeight="1">
      <c r="A589" s="88"/>
      <c r="B589" s="799" t="s">
        <v>939</v>
      </c>
      <c r="C589" s="799"/>
      <c r="D589" s="799"/>
      <c r="E589" s="799"/>
      <c r="F589" s="799"/>
      <c r="G589" s="799"/>
      <c r="H589" s="799"/>
      <c r="I589" s="799"/>
      <c r="J589" s="799"/>
      <c r="K589" s="799"/>
      <c r="M589" s="554"/>
    </row>
    <row r="590" spans="1:15" customFormat="1" ht="17.45" customHeight="1">
      <c r="A590" s="88"/>
      <c r="B590" s="799"/>
      <c r="C590" s="799"/>
      <c r="D590" s="799"/>
      <c r="E590" s="799"/>
      <c r="F590" s="799"/>
      <c r="G590" s="799"/>
      <c r="H590" s="799"/>
      <c r="I590" s="799"/>
      <c r="J590" s="799"/>
      <c r="K590" s="799"/>
      <c r="M590" s="554"/>
    </row>
    <row r="591" spans="1:15" customFormat="1" ht="17.45" customHeight="1">
      <c r="A591" s="88"/>
      <c r="B591" s="799"/>
      <c r="C591" s="799"/>
      <c r="D591" s="799"/>
      <c r="E591" s="799"/>
      <c r="F591" s="799"/>
      <c r="G591" s="799"/>
      <c r="H591" s="799"/>
      <c r="I591" s="799"/>
      <c r="J591" s="799"/>
      <c r="K591" s="799"/>
      <c r="M591" s="554"/>
    </row>
    <row r="592" spans="1:15" customFormat="1" ht="17.45" customHeight="1">
      <c r="A592" s="88"/>
      <c r="B592" s="47"/>
      <c r="C592" s="47"/>
      <c r="D592" s="47"/>
      <c r="E592" s="47"/>
      <c r="F592" s="47"/>
      <c r="G592" s="47"/>
      <c r="H592" s="47"/>
      <c r="I592" s="47"/>
      <c r="J592" s="47"/>
      <c r="K592" s="47"/>
      <c r="M592" s="554"/>
    </row>
    <row r="593" spans="1:13" customFormat="1" ht="17.45" customHeight="1" thickBot="1">
      <c r="A593" s="88"/>
      <c r="B593" s="180" t="s">
        <v>940</v>
      </c>
      <c r="C593" s="182" t="s">
        <v>756</v>
      </c>
      <c r="D593" s="181" t="s">
        <v>941</v>
      </c>
      <c r="E593" s="52"/>
      <c r="F593" s="52"/>
      <c r="G593" s="52"/>
      <c r="H593" s="52"/>
      <c r="I593" s="52"/>
      <c r="J593" s="52"/>
      <c r="K593" s="52"/>
      <c r="M593" s="554"/>
    </row>
    <row r="594" spans="1:13" customFormat="1" ht="17.45" customHeight="1">
      <c r="A594" s="88"/>
      <c r="B594" s="47"/>
      <c r="C594" s="47"/>
      <c r="D594" s="47"/>
      <c r="E594" s="47"/>
      <c r="F594" s="47"/>
      <c r="G594" s="47"/>
      <c r="H594" s="47"/>
      <c r="I594" s="47"/>
      <c r="J594" s="47"/>
      <c r="K594" s="47"/>
      <c r="M594" s="554"/>
    </row>
    <row r="595" spans="1:13" customFormat="1" ht="17.45" customHeight="1">
      <c r="A595" s="88"/>
      <c r="B595" s="653" t="s">
        <v>942</v>
      </c>
      <c r="C595" s="653"/>
      <c r="D595" s="653"/>
      <c r="E595" s="653"/>
      <c r="F595" s="653"/>
      <c r="G595" s="653"/>
      <c r="H595" s="653"/>
      <c r="I595" s="653"/>
      <c r="J595" s="653"/>
      <c r="K595" s="653"/>
      <c r="M595" s="554"/>
    </row>
    <row r="596" spans="1:13" customFormat="1" ht="17.45" customHeight="1">
      <c r="A596" s="88"/>
      <c r="B596" s="653"/>
      <c r="C596" s="653"/>
      <c r="D596" s="653"/>
      <c r="E596" s="653"/>
      <c r="F596" s="653"/>
      <c r="G596" s="653"/>
      <c r="H596" s="653"/>
      <c r="I596" s="653"/>
      <c r="J596" s="653"/>
      <c r="K596" s="653"/>
      <c r="M596" s="554"/>
    </row>
    <row r="597" spans="1:13" customFormat="1" ht="17.45" customHeight="1">
      <c r="A597" s="88"/>
      <c r="B597" s="184" t="s">
        <v>767</v>
      </c>
      <c r="C597" s="58"/>
      <c r="D597" s="166" t="s">
        <v>923</v>
      </c>
      <c r="E597" s="122"/>
      <c r="F597" s="98"/>
      <c r="G597" s="98"/>
      <c r="H597" s="47"/>
      <c r="I597" s="47"/>
      <c r="J597" s="47"/>
      <c r="K597" s="47"/>
      <c r="M597" s="554"/>
    </row>
    <row r="598" spans="1:13" customFormat="1" ht="17.45" customHeight="1">
      <c r="A598" s="88"/>
      <c r="B598" s="202"/>
      <c r="C598" s="14"/>
      <c r="D598" s="14"/>
      <c r="E598" s="14"/>
      <c r="F598" s="14"/>
      <c r="G598" s="14"/>
      <c r="H598" s="14"/>
      <c r="I598" s="14"/>
      <c r="J598" s="14"/>
      <c r="K598" s="14"/>
      <c r="M598" s="554"/>
    </row>
    <row r="599" spans="1:13" customFormat="1" ht="17.45" customHeight="1">
      <c r="A599" s="222"/>
      <c r="B599" s="223" t="s">
        <v>943</v>
      </c>
      <c r="C599" s="83"/>
      <c r="D599" s="5">
        <v>1.33</v>
      </c>
      <c r="E599" s="5"/>
      <c r="F599" s="174"/>
      <c r="G599" s="174"/>
      <c r="H599" s="174"/>
      <c r="I599" s="174"/>
      <c r="J599" s="174"/>
      <c r="K599" s="174"/>
      <c r="M599" s="554"/>
    </row>
    <row r="600" spans="1:13" customFormat="1" ht="17.45" customHeight="1">
      <c r="A600" s="222"/>
      <c r="B600" s="223" t="s">
        <v>944</v>
      </c>
      <c r="D600" s="5">
        <v>1.6</v>
      </c>
      <c r="E600" s="5"/>
      <c r="M600" s="554"/>
    </row>
    <row r="601" spans="1:13" customFormat="1" ht="17.45" customHeight="1">
      <c r="A601" s="222"/>
      <c r="B601" s="223" t="s">
        <v>945</v>
      </c>
      <c r="D601" s="5">
        <v>3</v>
      </c>
      <c r="E601" s="5"/>
      <c r="M601" s="554"/>
    </row>
    <row r="602" spans="1:13" customFormat="1" ht="17.45" customHeight="1">
      <c r="A602" s="88"/>
      <c r="B602" s="47"/>
      <c r="C602" s="47"/>
      <c r="D602" s="47"/>
      <c r="E602" s="47"/>
      <c r="F602" s="47"/>
      <c r="G602" s="47"/>
      <c r="H602" s="47"/>
      <c r="I602" s="47"/>
      <c r="J602" s="47"/>
      <c r="K602" s="47"/>
      <c r="M602" s="554"/>
    </row>
    <row r="603" spans="1:13" customFormat="1" ht="17.45" customHeight="1">
      <c r="A603" s="88"/>
      <c r="B603" s="799" t="s">
        <v>946</v>
      </c>
      <c r="C603" s="799"/>
      <c r="D603" s="799"/>
      <c r="E603" s="799"/>
      <c r="F603" s="799"/>
      <c r="G603" s="799"/>
      <c r="H603" s="799"/>
      <c r="I603" s="799"/>
      <c r="J603" s="799"/>
      <c r="K603" s="799"/>
      <c r="M603" s="554"/>
    </row>
    <row r="604" spans="1:13" customFormat="1" ht="17.45" customHeight="1">
      <c r="A604" s="88"/>
      <c r="B604" s="184" t="s">
        <v>767</v>
      </c>
      <c r="C604" s="58"/>
      <c r="D604" s="166" t="s">
        <v>923</v>
      </c>
      <c r="E604" s="224" t="s">
        <v>769</v>
      </c>
      <c r="F604" s="224"/>
      <c r="G604" s="224"/>
      <c r="H604" s="224"/>
      <c r="I604" s="224"/>
      <c r="J604" s="174"/>
      <c r="K604" s="174"/>
      <c r="M604" s="554"/>
    </row>
    <row r="605" spans="1:13" customFormat="1" ht="17.45" customHeight="1">
      <c r="A605" s="88"/>
      <c r="B605" s="202"/>
      <c r="C605" s="14"/>
      <c r="D605" s="14"/>
      <c r="E605" s="174"/>
      <c r="F605" s="174"/>
      <c r="G605" s="174"/>
      <c r="H605" s="174"/>
      <c r="I605" s="174"/>
      <c r="J605" s="174"/>
      <c r="K605" s="174"/>
      <c r="M605" s="554"/>
    </row>
    <row r="606" spans="1:13" customFormat="1" ht="17.45" customHeight="1">
      <c r="A606" s="88"/>
      <c r="B606" s="223" t="s">
        <v>947</v>
      </c>
      <c r="C606" s="83"/>
      <c r="D606" s="5">
        <v>0.33</v>
      </c>
      <c r="E606" s="174"/>
      <c r="F606" s="174"/>
      <c r="G606" s="174"/>
      <c r="H606" s="174"/>
      <c r="I606" s="174"/>
      <c r="J606" s="174"/>
      <c r="K606" s="174"/>
      <c r="M606" s="554"/>
    </row>
    <row r="607" spans="1:13" customFormat="1" ht="17.45" customHeight="1">
      <c r="A607" s="88"/>
      <c r="B607" s="223" t="s">
        <v>948</v>
      </c>
      <c r="D607" s="5">
        <v>1.33</v>
      </c>
      <c r="E607" s="800" t="s">
        <v>949</v>
      </c>
      <c r="F607" s="800"/>
      <c r="G607" s="800"/>
      <c r="H607" s="800"/>
      <c r="I607" s="800"/>
      <c r="J607" s="174"/>
      <c r="K607" s="174"/>
      <c r="M607" s="554"/>
    </row>
    <row r="608" spans="1:13" customFormat="1" ht="17.45" customHeight="1">
      <c r="A608" s="88"/>
      <c r="B608" s="83"/>
      <c r="C608" s="83"/>
      <c r="D608" s="83"/>
      <c r="E608" s="83"/>
      <c r="F608" s="83"/>
      <c r="G608" s="83"/>
      <c r="H608" s="83"/>
      <c r="I608" s="83"/>
      <c r="J608" s="83"/>
      <c r="K608" s="83"/>
      <c r="M608" s="554"/>
    </row>
    <row r="609" spans="1:16" customFormat="1" ht="17.45" customHeight="1">
      <c r="A609" s="88"/>
      <c r="B609" s="83"/>
      <c r="C609" s="83"/>
      <c r="D609" s="83"/>
      <c r="E609" s="83"/>
      <c r="F609" s="83"/>
      <c r="G609" s="83"/>
      <c r="H609" s="83"/>
      <c r="I609" s="83"/>
      <c r="J609" s="83"/>
      <c r="K609" s="83"/>
      <c r="M609" s="554"/>
    </row>
    <row r="610" spans="1:16" customFormat="1" ht="17.45" customHeight="1">
      <c r="A610" s="88"/>
      <c r="B610" s="59" t="s">
        <v>950</v>
      </c>
      <c r="C610" s="58"/>
      <c r="D610" s="58"/>
      <c r="E610" s="58"/>
      <c r="F610" s="58"/>
      <c r="G610" s="58"/>
      <c r="H610" s="58"/>
      <c r="I610" s="58"/>
      <c r="J610" s="58"/>
      <c r="K610" s="58"/>
      <c r="M610" s="554"/>
    </row>
    <row r="611" spans="1:16" customFormat="1" ht="17.45" customHeight="1">
      <c r="A611" s="88"/>
      <c r="B611" s="61"/>
      <c r="C611" s="60"/>
      <c r="D611" s="60"/>
      <c r="E611" s="60"/>
      <c r="F611" s="80"/>
      <c r="G611" s="80"/>
      <c r="H611" s="80"/>
      <c r="I611" s="80"/>
      <c r="J611" s="80"/>
      <c r="K611" s="81"/>
      <c r="M611" s="554"/>
    </row>
    <row r="612" spans="1:16" customFormat="1" ht="17.45" customHeight="1">
      <c r="A612" s="88"/>
      <c r="B612" s="801" t="s">
        <v>951</v>
      </c>
      <c r="C612" s="802"/>
      <c r="D612" s="802"/>
      <c r="E612" s="802"/>
      <c r="F612" s="802"/>
      <c r="G612" s="802"/>
      <c r="H612" s="802"/>
      <c r="I612" s="802"/>
      <c r="J612" s="802"/>
      <c r="K612" s="70"/>
      <c r="M612" s="554"/>
    </row>
    <row r="613" spans="1:16" customFormat="1" ht="17.45" customHeight="1">
      <c r="A613" s="88"/>
      <c r="B613" s="689" t="s">
        <v>952</v>
      </c>
      <c r="C613" s="690"/>
      <c r="D613" s="690"/>
      <c r="E613" s="690"/>
      <c r="F613" s="690"/>
      <c r="G613" s="690"/>
      <c r="H613" s="690"/>
      <c r="I613" s="690"/>
      <c r="J613" s="690"/>
      <c r="K613" s="70"/>
      <c r="M613" s="554"/>
    </row>
    <row r="614" spans="1:16" customFormat="1" ht="17.45" customHeight="1">
      <c r="A614" s="88"/>
      <c r="B614" s="78"/>
      <c r="C614" s="79"/>
      <c r="D614" s="79"/>
      <c r="E614" s="79"/>
      <c r="F614" s="79"/>
      <c r="G614" s="79"/>
      <c r="H614" s="79"/>
      <c r="I614" s="79"/>
      <c r="J614" s="79"/>
      <c r="K614" s="70"/>
      <c r="M614" s="554"/>
    </row>
    <row r="615" spans="1:16" customFormat="1" ht="17.45" customHeight="1">
      <c r="A615" s="88"/>
      <c r="B615" s="78"/>
      <c r="C615" s="75" t="s">
        <v>953</v>
      </c>
      <c r="D615" s="75" t="s">
        <v>954</v>
      </c>
      <c r="E615" s="759" t="s">
        <v>955</v>
      </c>
      <c r="F615" s="759"/>
      <c r="G615" s="79"/>
      <c r="H615" s="79"/>
      <c r="I615" s="79"/>
      <c r="J615" s="79"/>
      <c r="K615" s="70"/>
      <c r="M615" s="554"/>
    </row>
    <row r="616" spans="1:16" customFormat="1" ht="17.45" customHeight="1">
      <c r="A616" s="88"/>
      <c r="B616" s="78"/>
      <c r="C616" s="218">
        <v>1.1234500000000001</v>
      </c>
      <c r="D616" s="218">
        <v>2</v>
      </c>
      <c r="E616" s="797"/>
      <c r="F616" s="798"/>
      <c r="G616" s="507" t="str">
        <f t="shared" ref="G616:G618" si="7">O616</f>
        <v>nicht richtig</v>
      </c>
      <c r="H616" s="79"/>
      <c r="I616" s="79"/>
      <c r="J616" s="79"/>
      <c r="K616" s="70"/>
      <c r="M616" s="554">
        <f>ROUND(C616,2)</f>
        <v>1.1200000000000001</v>
      </c>
      <c r="O616" s="507" t="str">
        <f>IF(E616=M616,"Richtig","nicht richtig")</f>
        <v>nicht richtig</v>
      </c>
      <c r="P616" s="241"/>
    </row>
    <row r="617" spans="1:16" customFormat="1" ht="17.45" customHeight="1">
      <c r="A617" s="88"/>
      <c r="B617" s="78"/>
      <c r="C617" s="218">
        <v>5.25</v>
      </c>
      <c r="D617" s="218">
        <v>1</v>
      </c>
      <c r="E617" s="797"/>
      <c r="F617" s="798"/>
      <c r="G617" s="507" t="str">
        <f t="shared" si="7"/>
        <v>nicht richtig</v>
      </c>
      <c r="H617" s="79"/>
      <c r="I617" s="79"/>
      <c r="J617" s="79"/>
      <c r="K617" s="70"/>
      <c r="M617" s="554">
        <f>ROUND(C617,1)</f>
        <v>5.3</v>
      </c>
      <c r="O617" s="507" t="str">
        <f t="shared" ref="O617:O618" si="8">IF(E617=M617,"Richtig","nicht richtig")</f>
        <v>nicht richtig</v>
      </c>
      <c r="P617" s="241"/>
    </row>
    <row r="618" spans="1:16" customFormat="1" ht="17.45" customHeight="1">
      <c r="A618" s="88"/>
      <c r="B618" s="78"/>
      <c r="C618" s="218">
        <v>6.9</v>
      </c>
      <c r="D618" s="218">
        <v>0</v>
      </c>
      <c r="E618" s="797"/>
      <c r="F618" s="798"/>
      <c r="G618" s="507" t="str">
        <f t="shared" si="7"/>
        <v>nicht richtig</v>
      </c>
      <c r="H618" s="79"/>
      <c r="I618" s="79"/>
      <c r="J618" s="79"/>
      <c r="K618" s="70"/>
      <c r="M618" s="554">
        <f>ROUND(C618,0)</f>
        <v>7</v>
      </c>
      <c r="O618" s="507" t="str">
        <f t="shared" si="8"/>
        <v>nicht richtig</v>
      </c>
      <c r="P618" s="241"/>
    </row>
    <row r="619" spans="1:16" customFormat="1" ht="17.45" customHeight="1">
      <c r="A619" s="88"/>
      <c r="B619" s="71"/>
      <c r="C619" s="72"/>
      <c r="D619" s="72"/>
      <c r="E619" s="73"/>
      <c r="F619" s="72"/>
      <c r="G619" s="72"/>
      <c r="H619" s="72"/>
      <c r="I619" s="72"/>
      <c r="J619" s="72"/>
      <c r="K619" s="74"/>
      <c r="M619" s="554"/>
    </row>
    <row r="620" spans="1:16" customFormat="1" ht="17.45" customHeight="1">
      <c r="A620" s="88"/>
      <c r="M620" s="554"/>
    </row>
    <row r="621" spans="1:16" customFormat="1" ht="17.45" customHeight="1">
      <c r="A621" s="88"/>
      <c r="M621" s="554"/>
    </row>
    <row r="622" spans="1:16" customFormat="1" ht="19.149999999999999" customHeight="1">
      <c r="A622" s="88"/>
      <c r="B622" s="170" t="str">
        <f>"Thema "&amp;B16</f>
        <v>Thema 5.9</v>
      </c>
      <c r="C622" s="10"/>
      <c r="D622" s="10"/>
      <c r="E622" s="10"/>
      <c r="F622" s="10"/>
      <c r="G622" s="10"/>
      <c r="H622" s="10"/>
      <c r="I622" s="10"/>
      <c r="M622" s="554"/>
    </row>
    <row r="623" spans="1:16" customFormat="1" ht="17.45" customHeight="1">
      <c r="A623" s="88"/>
      <c r="M623" s="554"/>
    </row>
    <row r="624" spans="1:16" customFormat="1" ht="17.45" customHeight="1">
      <c r="A624" s="88"/>
      <c r="M624" s="554"/>
    </row>
    <row r="625" spans="1:13" customFormat="1" ht="25.5" customHeight="1">
      <c r="A625" s="89" t="str">
        <f>B17</f>
        <v>5.10</v>
      </c>
      <c r="B625" s="675" t="s">
        <v>956</v>
      </c>
      <c r="C625" s="675"/>
      <c r="D625" s="675"/>
      <c r="E625" s="675"/>
      <c r="F625" s="675"/>
      <c r="G625" s="675"/>
      <c r="H625" s="675"/>
      <c r="I625" s="675"/>
      <c r="J625" s="675"/>
      <c r="K625" s="35">
        <f>H17</f>
        <v>0</v>
      </c>
      <c r="L625" s="7" t="s">
        <v>62</v>
      </c>
      <c r="M625" s="554"/>
    </row>
    <row r="626" spans="1:13" customFormat="1" ht="17.45" customHeight="1">
      <c r="A626" s="88"/>
      <c r="M626" s="554"/>
    </row>
    <row r="627" spans="1:13" customFormat="1" ht="17.45" customHeight="1">
      <c r="A627" s="88"/>
      <c r="B627" s="653" t="s">
        <v>957</v>
      </c>
      <c r="C627" s="653"/>
      <c r="D627" s="653"/>
      <c r="E627" s="653"/>
      <c r="F627" s="653"/>
      <c r="G627" s="653"/>
      <c r="H627" s="653"/>
      <c r="I627" s="653"/>
      <c r="J627" s="653"/>
      <c r="K627" s="653"/>
      <c r="M627" s="554"/>
    </row>
    <row r="628" spans="1:13" customFormat="1" ht="17.45" customHeight="1">
      <c r="A628" s="88"/>
      <c r="B628" s="653"/>
      <c r="C628" s="653"/>
      <c r="D628" s="653"/>
      <c r="E628" s="653"/>
      <c r="F628" s="653"/>
      <c r="G628" s="653"/>
      <c r="H628" s="653"/>
      <c r="I628" s="653"/>
      <c r="J628" s="653"/>
      <c r="K628" s="653"/>
      <c r="M628" s="554"/>
    </row>
    <row r="629" spans="1:13" customFormat="1" ht="17.45" customHeight="1">
      <c r="A629" s="88"/>
      <c r="B629" s="14"/>
      <c r="C629" s="14"/>
      <c r="D629" s="14"/>
      <c r="E629" s="14"/>
      <c r="F629" s="14"/>
      <c r="G629" s="14"/>
      <c r="H629" s="14"/>
      <c r="I629" s="14"/>
      <c r="J629" s="14"/>
      <c r="K629" s="14"/>
      <c r="M629" s="554"/>
    </row>
    <row r="630" spans="1:13" customFormat="1" ht="17.45" customHeight="1" thickBot="1">
      <c r="A630" s="88"/>
      <c r="B630" s="180" t="s">
        <v>958</v>
      </c>
      <c r="C630" s="182" t="s">
        <v>756</v>
      </c>
      <c r="D630" s="181" t="s">
        <v>959</v>
      </c>
      <c r="E630" s="52"/>
      <c r="F630" s="52"/>
      <c r="G630" s="52"/>
      <c r="H630" s="52"/>
      <c r="I630" s="52"/>
      <c r="J630" s="52"/>
      <c r="K630" s="52"/>
      <c r="M630" s="554"/>
    </row>
    <row r="631" spans="1:13" customFormat="1" ht="17.45" customHeight="1">
      <c r="A631" s="88"/>
      <c r="B631" s="47"/>
      <c r="C631" s="47"/>
      <c r="D631" s="47"/>
      <c r="E631" s="47"/>
      <c r="F631" s="47"/>
      <c r="G631" s="47"/>
      <c r="H631" s="47"/>
      <c r="I631" s="47"/>
      <c r="J631" s="47"/>
      <c r="K631" s="47"/>
      <c r="M631" s="554"/>
    </row>
    <row r="632" spans="1:13" customFormat="1" ht="17.45" customHeight="1">
      <c r="A632" s="88"/>
      <c r="B632" s="653" t="s">
        <v>960</v>
      </c>
      <c r="C632" s="653"/>
      <c r="D632" s="653"/>
      <c r="E632" s="653"/>
      <c r="F632" s="653"/>
      <c r="G632" s="653"/>
      <c r="H632" s="653"/>
      <c r="I632" s="653"/>
      <c r="J632" s="653"/>
      <c r="K632" s="653"/>
      <c r="M632" s="554"/>
    </row>
    <row r="633" spans="1:13" customFormat="1" ht="17.45" customHeight="1">
      <c r="A633" s="88"/>
      <c r="B633" s="14"/>
      <c r="C633" s="14"/>
      <c r="D633" s="14"/>
      <c r="E633" s="14"/>
      <c r="F633" s="14"/>
      <c r="G633" s="14"/>
      <c r="H633" s="14"/>
      <c r="I633" s="14"/>
      <c r="J633" s="14"/>
      <c r="K633" s="14"/>
      <c r="M633" s="554"/>
    </row>
    <row r="634" spans="1:13" customFormat="1" ht="17.45" customHeight="1">
      <c r="A634" s="88"/>
      <c r="B634" s="184" t="s">
        <v>767</v>
      </c>
      <c r="C634" s="58"/>
      <c r="D634" s="166" t="s">
        <v>923</v>
      </c>
      <c r="E634" s="224"/>
      <c r="F634" s="224"/>
      <c r="G634" s="224"/>
      <c r="H634" s="224"/>
      <c r="I634" s="224"/>
      <c r="J634" s="174"/>
      <c r="K634" s="174"/>
      <c r="M634" s="554"/>
    </row>
    <row r="635" spans="1:13" customFormat="1" ht="17.45" customHeight="1">
      <c r="A635" s="88"/>
      <c r="B635" s="202"/>
      <c r="C635" s="14"/>
      <c r="D635" s="14"/>
      <c r="E635" s="174"/>
      <c r="F635" s="174"/>
      <c r="G635" s="174"/>
      <c r="H635" s="174"/>
      <c r="I635" s="174"/>
      <c r="J635" s="174"/>
      <c r="K635" s="174"/>
      <c r="M635" s="554"/>
    </row>
    <row r="636" spans="1:13" customFormat="1" ht="17.45" customHeight="1">
      <c r="A636" s="222"/>
      <c r="B636" s="223" t="s">
        <v>961</v>
      </c>
      <c r="C636" s="83"/>
      <c r="D636" s="5">
        <v>1.34</v>
      </c>
      <c r="E636" s="5"/>
      <c r="F636" s="174"/>
      <c r="G636" s="174"/>
      <c r="H636" s="174"/>
      <c r="I636" s="174"/>
      <c r="J636" s="174"/>
      <c r="K636" s="174"/>
      <c r="M636" s="554"/>
    </row>
    <row r="637" spans="1:13" customFormat="1" ht="17.45" customHeight="1">
      <c r="A637" s="222"/>
      <c r="B637" s="223" t="s">
        <v>962</v>
      </c>
      <c r="D637" s="5">
        <v>2</v>
      </c>
      <c r="E637" s="5"/>
      <c r="M637" s="554"/>
    </row>
    <row r="638" spans="1:13" customFormat="1" ht="17.45" customHeight="1">
      <c r="A638" s="222"/>
      <c r="B638" s="223"/>
      <c r="D638" s="5"/>
      <c r="E638" s="5"/>
      <c r="M638" s="554"/>
    </row>
    <row r="639" spans="1:13" customFormat="1" ht="17.45" customHeight="1">
      <c r="A639" s="222"/>
      <c r="B639" s="223"/>
      <c r="D639" s="5"/>
      <c r="E639" s="5"/>
      <c r="M639" s="554"/>
    </row>
    <row r="640" spans="1:13" customFormat="1" ht="17.45" customHeight="1" thickBot="1">
      <c r="A640" s="88"/>
      <c r="B640" s="180" t="s">
        <v>963</v>
      </c>
      <c r="C640" s="182" t="s">
        <v>756</v>
      </c>
      <c r="D640" s="181" t="s">
        <v>964</v>
      </c>
      <c r="E640" s="52"/>
      <c r="F640" s="52"/>
      <c r="G640" s="52"/>
      <c r="H640" s="52"/>
      <c r="I640" s="52"/>
      <c r="J640" s="52"/>
      <c r="K640" s="52"/>
      <c r="M640" s="554"/>
    </row>
    <row r="641" spans="1:13" customFormat="1" ht="17.45" customHeight="1">
      <c r="A641" s="88"/>
      <c r="B641" s="47"/>
      <c r="C641" s="47"/>
      <c r="D641" s="47"/>
      <c r="E641" s="47"/>
      <c r="F641" s="47"/>
      <c r="G641" s="47"/>
      <c r="H641" s="47"/>
      <c r="I641" s="47"/>
      <c r="J641" s="47"/>
      <c r="K641" s="47"/>
      <c r="M641" s="554"/>
    </row>
    <row r="642" spans="1:13" customFormat="1" ht="17.45" customHeight="1">
      <c r="A642" s="88"/>
      <c r="B642" s="653" t="s">
        <v>965</v>
      </c>
      <c r="C642" s="653"/>
      <c r="D642" s="653"/>
      <c r="E642" s="653"/>
      <c r="F642" s="653"/>
      <c r="G642" s="653"/>
      <c r="H642" s="653"/>
      <c r="I642" s="653"/>
      <c r="J642" s="653"/>
      <c r="K642" s="653"/>
      <c r="M642" s="554"/>
    </row>
    <row r="643" spans="1:13" customFormat="1" ht="17.45" customHeight="1">
      <c r="A643" s="88"/>
      <c r="B643" s="14"/>
      <c r="C643" s="14"/>
      <c r="D643" s="14"/>
      <c r="E643" s="14"/>
      <c r="F643" s="14"/>
      <c r="G643" s="14"/>
      <c r="H643" s="14"/>
      <c r="I643" s="14"/>
      <c r="J643" s="14"/>
      <c r="K643" s="14"/>
      <c r="M643" s="554"/>
    </row>
    <row r="644" spans="1:13" customFormat="1" ht="17.45" customHeight="1">
      <c r="A644" s="88"/>
      <c r="B644" s="184" t="s">
        <v>767</v>
      </c>
      <c r="C644" s="58"/>
      <c r="D644" s="166" t="s">
        <v>923</v>
      </c>
      <c r="E644" s="224"/>
      <c r="F644" s="224"/>
      <c r="G644" s="224"/>
      <c r="H644" s="224"/>
      <c r="I644" s="224"/>
      <c r="J644" s="174"/>
      <c r="K644" s="174"/>
      <c r="M644" s="554"/>
    </row>
    <row r="645" spans="1:13" customFormat="1" ht="17.45" customHeight="1">
      <c r="A645" s="88"/>
      <c r="B645" s="202"/>
      <c r="C645" s="14"/>
      <c r="D645" s="14"/>
      <c r="E645" s="174"/>
      <c r="F645" s="174"/>
      <c r="G645" s="174"/>
      <c r="H645" s="174"/>
      <c r="I645" s="174"/>
      <c r="J645" s="174"/>
      <c r="K645" s="174"/>
      <c r="M645" s="554"/>
    </row>
    <row r="646" spans="1:13" customFormat="1" ht="17.45" customHeight="1">
      <c r="A646" s="222"/>
      <c r="B646" s="223" t="s">
        <v>966</v>
      </c>
      <c r="C646" s="83"/>
      <c r="D646" s="5">
        <v>1.9</v>
      </c>
      <c r="E646" s="5"/>
      <c r="F646" s="174"/>
      <c r="G646" s="174"/>
      <c r="H646" s="174"/>
      <c r="I646" s="174"/>
      <c r="J646" s="174"/>
      <c r="K646" s="174"/>
      <c r="M646" s="554"/>
    </row>
    <row r="647" spans="1:13" customFormat="1" ht="17.45" customHeight="1">
      <c r="A647" s="222"/>
      <c r="B647" s="223" t="s">
        <v>967</v>
      </c>
      <c r="D647" s="5">
        <v>1</v>
      </c>
      <c r="E647" s="5"/>
      <c r="M647" s="554"/>
    </row>
    <row r="648" spans="1:13" customFormat="1" ht="17.45" customHeight="1">
      <c r="A648" s="222"/>
      <c r="B648" s="223"/>
      <c r="D648" s="5"/>
      <c r="E648" s="5"/>
      <c r="M648" s="554"/>
    </row>
    <row r="649" spans="1:13" customFormat="1" ht="17.45" customHeight="1">
      <c r="A649" s="88"/>
      <c r="M649" s="554"/>
    </row>
    <row r="650" spans="1:13" customFormat="1" ht="17.45" customHeight="1">
      <c r="A650" s="88"/>
      <c r="M650" s="554"/>
    </row>
    <row r="651" spans="1:13" customFormat="1" ht="17.45" customHeight="1">
      <c r="A651" s="88"/>
      <c r="B651" s="59" t="s">
        <v>968</v>
      </c>
      <c r="C651" s="58"/>
      <c r="D651" s="58"/>
      <c r="E651" s="58"/>
      <c r="F651" s="58"/>
      <c r="G651" s="58"/>
      <c r="H651" s="58"/>
      <c r="I651" s="58"/>
      <c r="J651" s="58"/>
      <c r="K651" s="58"/>
      <c r="M651" s="554"/>
    </row>
    <row r="652" spans="1:13" customFormat="1" ht="17.45" customHeight="1">
      <c r="A652" s="88"/>
      <c r="B652" s="61"/>
      <c r="C652" s="60"/>
      <c r="D652" s="60"/>
      <c r="E652" s="60"/>
      <c r="F652" s="80"/>
      <c r="G652" s="80"/>
      <c r="H652" s="80"/>
      <c r="I652" s="80"/>
      <c r="J652" s="80"/>
      <c r="K652" s="81"/>
      <c r="M652" s="554"/>
    </row>
    <row r="653" spans="1:13" customFormat="1" ht="17.45" customHeight="1">
      <c r="A653" s="88"/>
      <c r="B653" s="689" t="s">
        <v>969</v>
      </c>
      <c r="C653" s="690"/>
      <c r="D653" s="690"/>
      <c r="E653" s="690"/>
      <c r="F653" s="690"/>
      <c r="G653" s="690"/>
      <c r="H653" s="690"/>
      <c r="I653" s="690"/>
      <c r="J653" s="690"/>
      <c r="K653" s="70"/>
      <c r="M653" s="554"/>
    </row>
    <row r="654" spans="1:13" customFormat="1" ht="17.45" customHeight="1">
      <c r="A654" s="88"/>
      <c r="B654" s="689" t="s">
        <v>970</v>
      </c>
      <c r="C654" s="690"/>
      <c r="D654" s="690"/>
      <c r="E654" s="690"/>
      <c r="F654" s="690"/>
      <c r="G654" s="690"/>
      <c r="H654" s="690"/>
      <c r="I654" s="690"/>
      <c r="J654" s="690"/>
      <c r="K654" s="70"/>
      <c r="M654" s="554"/>
    </row>
    <row r="655" spans="1:13" customFormat="1" ht="17.45" customHeight="1">
      <c r="A655" s="88"/>
      <c r="B655" s="77"/>
      <c r="C655" s="75"/>
      <c r="D655" s="75"/>
      <c r="E655" s="75"/>
      <c r="F655" s="75"/>
      <c r="G655" s="75"/>
      <c r="H655" s="69"/>
      <c r="I655" s="69"/>
      <c r="J655" s="69"/>
      <c r="K655" s="70"/>
      <c r="M655" s="554"/>
    </row>
    <row r="656" spans="1:13" customFormat="1" ht="17.45" customHeight="1">
      <c r="A656" s="88"/>
      <c r="B656" s="77"/>
      <c r="C656" s="225" t="s">
        <v>971</v>
      </c>
      <c r="D656" s="75" t="s">
        <v>768</v>
      </c>
      <c r="E656" s="759" t="s">
        <v>955</v>
      </c>
      <c r="F656" s="759"/>
      <c r="G656" s="69"/>
      <c r="H656" s="69"/>
      <c r="I656" s="69"/>
      <c r="J656" s="69"/>
      <c r="K656" s="70"/>
      <c r="M656" s="554"/>
    </row>
    <row r="657" spans="1:13" s="30" customFormat="1" ht="17.45" customHeight="1">
      <c r="A657" s="88"/>
      <c r="B657" s="227"/>
      <c r="C657" s="226">
        <v>5.2398999999999996</v>
      </c>
      <c r="D657" s="228">
        <v>5.2</v>
      </c>
      <c r="E657" s="797"/>
      <c r="F657" s="798"/>
      <c r="G657" s="803" t="str">
        <f>M657</f>
        <v>=ABRUNDEN(C657;1)</v>
      </c>
      <c r="H657" s="804"/>
      <c r="I657" s="804"/>
      <c r="J657" s="160"/>
      <c r="K657" s="229"/>
      <c r="M657" s="580" t="s">
        <v>972</v>
      </c>
    </row>
    <row r="658" spans="1:13" s="30" customFormat="1" ht="17.45" customHeight="1">
      <c r="A658" s="88"/>
      <c r="B658" s="227"/>
      <c r="C658" s="226">
        <v>5.2398999999999996</v>
      </c>
      <c r="D658" s="228">
        <v>6</v>
      </c>
      <c r="E658" s="797"/>
      <c r="F658" s="798"/>
      <c r="G658" s="803" t="str">
        <f t="shared" ref="G658:G659" si="9">M658</f>
        <v>=AUFRUNDEN(C658;0)</v>
      </c>
      <c r="H658" s="804"/>
      <c r="I658" s="804"/>
      <c r="J658" s="160"/>
      <c r="K658" s="229"/>
      <c r="M658" s="580" t="s">
        <v>973</v>
      </c>
    </row>
    <row r="659" spans="1:13" s="30" customFormat="1" ht="17.45" customHeight="1">
      <c r="A659" s="88"/>
      <c r="B659" s="231"/>
      <c r="C659" s="226">
        <v>5.2398999999999996</v>
      </c>
      <c r="D659" s="228">
        <v>5.24</v>
      </c>
      <c r="E659" s="797"/>
      <c r="F659" s="798"/>
      <c r="G659" s="803" t="str">
        <f t="shared" si="9"/>
        <v>=AUFRUNDEN(C659;2)</v>
      </c>
      <c r="H659" s="804"/>
      <c r="I659" s="804"/>
      <c r="J659" s="232"/>
      <c r="K659" s="229"/>
      <c r="M659" s="580" t="s">
        <v>974</v>
      </c>
    </row>
    <row r="660" spans="1:13" customFormat="1" ht="17.45" customHeight="1">
      <c r="A660" s="88"/>
      <c r="B660" s="77"/>
      <c r="C660" s="75"/>
      <c r="D660" s="75"/>
      <c r="E660" s="75"/>
      <c r="F660" s="75"/>
      <c r="G660" s="75"/>
      <c r="H660" s="69"/>
      <c r="I660" s="69"/>
      <c r="J660" s="69"/>
      <c r="K660" s="70"/>
      <c r="M660" s="554"/>
    </row>
    <row r="661" spans="1:13" customFormat="1" ht="17.45" customHeight="1">
      <c r="A661" s="88"/>
      <c r="B661" s="689" t="s">
        <v>975</v>
      </c>
      <c r="C661" s="690"/>
      <c r="D661" s="690"/>
      <c r="E661" s="690"/>
      <c r="F661" s="690"/>
      <c r="G661" s="75"/>
      <c r="H661" s="69"/>
      <c r="I661" s="69"/>
      <c r="J661" s="69"/>
      <c r="K661" s="70"/>
      <c r="M661" s="554" t="b">
        <v>0</v>
      </c>
    </row>
    <row r="662" spans="1:13" customFormat="1" ht="17.45" customHeight="1">
      <c r="A662" s="88"/>
      <c r="B662" s="71"/>
      <c r="C662" s="72"/>
      <c r="D662" s="72"/>
      <c r="E662" s="73"/>
      <c r="F662" s="72"/>
      <c r="G662" s="72"/>
      <c r="H662" s="72"/>
      <c r="I662" s="72"/>
      <c r="J662" s="72"/>
      <c r="K662" s="74"/>
      <c r="M662" s="554"/>
    </row>
    <row r="663" spans="1:13" customFormat="1" ht="17.45" customHeight="1">
      <c r="A663" s="88"/>
      <c r="M663" s="554"/>
    </row>
    <row r="664" spans="1:13" customFormat="1" ht="17.45" customHeight="1">
      <c r="A664" s="88"/>
      <c r="M664" s="554"/>
    </row>
    <row r="665" spans="1:13" customFormat="1" ht="19.149999999999999" customHeight="1">
      <c r="A665" s="88"/>
      <c r="B665" s="170" t="str">
        <f>"Thema "&amp;B17</f>
        <v>Thema 5.10</v>
      </c>
      <c r="C665" s="10"/>
      <c r="D665" s="10"/>
      <c r="E665" s="10"/>
      <c r="F665" s="10"/>
      <c r="G665" s="10"/>
      <c r="H665" s="10"/>
      <c r="I665" s="10"/>
      <c r="M665" s="554"/>
    </row>
    <row r="666" spans="1:13" customFormat="1" ht="17.45" customHeight="1">
      <c r="A666" s="88"/>
      <c r="M666" s="554"/>
    </row>
    <row r="667" spans="1:13" customFormat="1" ht="17.45" customHeight="1">
      <c r="A667" s="88"/>
      <c r="M667" s="554"/>
    </row>
    <row r="668" spans="1:13" customFormat="1" ht="17.45" customHeight="1">
      <c r="A668" s="88"/>
      <c r="M668" s="554"/>
    </row>
    <row r="669" spans="1:13" customFormat="1" ht="17.45" customHeight="1">
      <c r="A669" s="88"/>
      <c r="M669" s="554"/>
    </row>
    <row r="670" spans="1:13" customFormat="1" ht="17.45" customHeight="1">
      <c r="A670" s="90"/>
      <c r="B670" s="15"/>
      <c r="C670" s="15"/>
      <c r="D670" s="15"/>
      <c r="E670" s="15"/>
      <c r="F670" s="15"/>
      <c r="G670" s="15"/>
      <c r="H670" s="15"/>
      <c r="I670" s="15"/>
      <c r="J670" s="15"/>
      <c r="K670" s="15"/>
      <c r="L670" s="15"/>
      <c r="M670" s="554"/>
    </row>
    <row r="671" spans="1:13" customFormat="1" ht="17.45" customHeight="1">
      <c r="A671" s="90"/>
      <c r="B671" s="15"/>
      <c r="C671" s="15"/>
      <c r="D671" s="15"/>
      <c r="E671" s="15"/>
      <c r="F671" s="15"/>
      <c r="G671" s="15"/>
      <c r="H671" s="15"/>
      <c r="I671" s="15"/>
      <c r="J671" s="15"/>
      <c r="K671" s="15"/>
      <c r="L671" s="15"/>
      <c r="M671" s="554"/>
    </row>
    <row r="672" spans="1:13" customFormat="1" ht="17.45" customHeight="1">
      <c r="A672" s="90"/>
      <c r="B672" s="15"/>
      <c r="C672" s="15"/>
      <c r="D672" s="15"/>
      <c r="E672" s="15"/>
      <c r="F672" s="15"/>
      <c r="G672" s="15"/>
      <c r="H672" s="15"/>
      <c r="I672" s="15"/>
      <c r="J672" s="15"/>
      <c r="K672" s="15"/>
      <c r="L672" s="15"/>
      <c r="M672" s="554"/>
    </row>
    <row r="673" spans="1:13" customFormat="1" ht="17.45" customHeight="1">
      <c r="A673" s="92"/>
      <c r="B673" s="661" t="s">
        <v>36</v>
      </c>
      <c r="C673" s="661"/>
      <c r="D673" s="661"/>
      <c r="E673" s="661"/>
      <c r="F673" s="661"/>
      <c r="G673" s="661"/>
      <c r="H673" s="661"/>
      <c r="I673" s="661"/>
      <c r="J673" s="661"/>
      <c r="K673" s="661"/>
      <c r="L673" s="25"/>
      <c r="M673" s="554"/>
    </row>
    <row r="674" spans="1:13" customFormat="1" ht="17.45" customHeight="1">
      <c r="A674" s="92"/>
      <c r="B674" s="661"/>
      <c r="C674" s="661"/>
      <c r="D674" s="661"/>
      <c r="E674" s="661"/>
      <c r="F674" s="661"/>
      <c r="G674" s="661"/>
      <c r="H674" s="661"/>
      <c r="I674" s="661"/>
      <c r="J674" s="661"/>
      <c r="K674" s="661"/>
      <c r="L674" s="25"/>
      <c r="M674" s="554"/>
    </row>
    <row r="675" spans="1:13" customFormat="1" ht="17.45" customHeight="1">
      <c r="A675" s="93"/>
      <c r="B675" s="661"/>
      <c r="C675" s="661"/>
      <c r="D675" s="661"/>
      <c r="E675" s="661"/>
      <c r="F675" s="661"/>
      <c r="G675" s="661"/>
      <c r="H675" s="661"/>
      <c r="I675" s="661"/>
      <c r="J675" s="661"/>
      <c r="K675" s="661"/>
      <c r="L675" s="27"/>
      <c r="M675" s="554"/>
    </row>
    <row r="676" spans="1:13" customFormat="1" ht="17.45" customHeight="1">
      <c r="A676" s="94"/>
      <c r="B676" s="21"/>
      <c r="C676" s="21"/>
      <c r="D676" s="21"/>
      <c r="E676" s="21"/>
      <c r="F676" s="21"/>
      <c r="G676" s="21"/>
      <c r="H676" s="21"/>
      <c r="I676" s="21"/>
      <c r="J676" s="21"/>
      <c r="K676" s="21"/>
      <c r="L676" s="21"/>
      <c r="M676" s="554"/>
    </row>
    <row r="677" spans="1:13" customFormat="1" ht="17.45" customHeight="1">
      <c r="A677" s="94"/>
      <c r="B677" s="23" t="str">
        <f ca="1">"© "&amp;YEAR(TODAY())&amp;" Martin Weiß"</f>
        <v>© 2025 Martin Weiß</v>
      </c>
      <c r="C677" s="21"/>
      <c r="D677" s="21"/>
      <c r="E677" s="21"/>
      <c r="F677" s="21"/>
      <c r="G677" s="21"/>
      <c r="H677" s="21"/>
      <c r="I677" s="21"/>
      <c r="J677" s="21"/>
      <c r="K677" s="21"/>
      <c r="L677" s="21"/>
      <c r="M677" s="554"/>
    </row>
    <row r="678" spans="1:13" customFormat="1" ht="17.45" customHeight="1">
      <c r="A678" s="94"/>
      <c r="B678" s="23" t="s">
        <v>37</v>
      </c>
      <c r="C678" s="21"/>
      <c r="D678" s="21"/>
      <c r="E678" s="21"/>
      <c r="F678" s="21"/>
      <c r="G678" s="21"/>
      <c r="H678" s="21"/>
      <c r="I678" s="21"/>
      <c r="J678" s="21"/>
      <c r="K678" s="21"/>
      <c r="L678" s="21"/>
      <c r="M678" s="554"/>
    </row>
    <row r="679" spans="1:13" customFormat="1" ht="17.45" customHeight="1">
      <c r="A679" s="94"/>
      <c r="B679" s="23" t="s">
        <v>38</v>
      </c>
      <c r="C679" s="21"/>
      <c r="D679" s="21"/>
      <c r="E679" s="21"/>
      <c r="F679" s="21"/>
      <c r="G679" s="21"/>
      <c r="H679" s="21"/>
      <c r="I679" s="21"/>
      <c r="J679" s="21"/>
      <c r="K679" s="21"/>
      <c r="L679" s="21"/>
      <c r="M679" s="554"/>
    </row>
    <row r="680" spans="1:13" customFormat="1" ht="17.45" customHeight="1">
      <c r="A680" s="94"/>
      <c r="B680" s="21"/>
      <c r="C680" s="21"/>
      <c r="D680" s="21"/>
      <c r="E680" s="21"/>
      <c r="F680" s="21"/>
      <c r="G680" s="21"/>
      <c r="H680" s="21"/>
      <c r="I680" s="21"/>
      <c r="J680" s="21"/>
      <c r="K680" s="21"/>
      <c r="L680" s="21"/>
      <c r="M680" s="554"/>
    </row>
  </sheetData>
  <sheetProtection sheet="1" objects="1" scenarios="1" formatCells="0"/>
  <mergeCells count="137">
    <mergeCell ref="B654:J654"/>
    <mergeCell ref="E657:F657"/>
    <mergeCell ref="E658:F658"/>
    <mergeCell ref="E659:F659"/>
    <mergeCell ref="B661:F661"/>
    <mergeCell ref="G657:I657"/>
    <mergeCell ref="G658:I658"/>
    <mergeCell ref="G659:I659"/>
    <mergeCell ref="B642:K642"/>
    <mergeCell ref="E656:F656"/>
    <mergeCell ref="E617:F617"/>
    <mergeCell ref="E618:F618"/>
    <mergeCell ref="B627:K628"/>
    <mergeCell ref="B632:K632"/>
    <mergeCell ref="B589:K591"/>
    <mergeCell ref="B595:K596"/>
    <mergeCell ref="B603:K603"/>
    <mergeCell ref="E607:I607"/>
    <mergeCell ref="B612:J612"/>
    <mergeCell ref="E615:F615"/>
    <mergeCell ref="E616:F616"/>
    <mergeCell ref="B613:J613"/>
    <mergeCell ref="B104:J104"/>
    <mergeCell ref="B89:J90"/>
    <mergeCell ref="B272:E272"/>
    <mergeCell ref="F272:K273"/>
    <mergeCell ref="B279:K280"/>
    <mergeCell ref="B254:E254"/>
    <mergeCell ref="F254:K255"/>
    <mergeCell ref="B260:K260"/>
    <mergeCell ref="B333:K333"/>
    <mergeCell ref="B311:F311"/>
    <mergeCell ref="B309:G309"/>
    <mergeCell ref="B305:F308"/>
    <mergeCell ref="B321:K322"/>
    <mergeCell ref="I307:J307"/>
    <mergeCell ref="I306:J306"/>
    <mergeCell ref="I305:J305"/>
    <mergeCell ref="F132:K132"/>
    <mergeCell ref="F125:K125"/>
    <mergeCell ref="F153:K153"/>
    <mergeCell ref="B121:K122"/>
    <mergeCell ref="B142:K143"/>
    <mergeCell ref="F124:K124"/>
    <mergeCell ref="F131:K131"/>
    <mergeCell ref="F145:J145"/>
    <mergeCell ref="B110:K111"/>
    <mergeCell ref="F189:J189"/>
    <mergeCell ref="F197:J197"/>
    <mergeCell ref="B206:K207"/>
    <mergeCell ref="B163:K163"/>
    <mergeCell ref="F167:J167"/>
    <mergeCell ref="F175:J175"/>
    <mergeCell ref="B185:K185"/>
    <mergeCell ref="B222:H223"/>
    <mergeCell ref="F146:J146"/>
    <mergeCell ref="C73:J73"/>
    <mergeCell ref="B82:K84"/>
    <mergeCell ref="C11:F11"/>
    <mergeCell ref="H2:J2"/>
    <mergeCell ref="H4:J4"/>
    <mergeCell ref="C8:F8"/>
    <mergeCell ref="C9:F9"/>
    <mergeCell ref="C10:F10"/>
    <mergeCell ref="C17:F17"/>
    <mergeCell ref="B34:J34"/>
    <mergeCell ref="B36:K38"/>
    <mergeCell ref="B39:K40"/>
    <mergeCell ref="B47:K48"/>
    <mergeCell ref="B70:K71"/>
    <mergeCell ref="B72:K72"/>
    <mergeCell ref="B74:K74"/>
    <mergeCell ref="C12:F12"/>
    <mergeCell ref="C13:F13"/>
    <mergeCell ref="C14:F14"/>
    <mergeCell ref="C15:F15"/>
    <mergeCell ref="C16:F16"/>
    <mergeCell ref="B75:K77"/>
    <mergeCell ref="B78:K81"/>
    <mergeCell ref="B244:K246"/>
    <mergeCell ref="B237:K238"/>
    <mergeCell ref="B240:K240"/>
    <mergeCell ref="B673:K675"/>
    <mergeCell ref="H7:I7"/>
    <mergeCell ref="B653:J653"/>
    <mergeCell ref="B625:J625"/>
    <mergeCell ref="B587:J587"/>
    <mergeCell ref="B539:J539"/>
    <mergeCell ref="B473:J473"/>
    <mergeCell ref="B434:J434"/>
    <mergeCell ref="B319:J319"/>
    <mergeCell ref="B385:J385"/>
    <mergeCell ref="B235:J235"/>
    <mergeCell ref="B283:E283"/>
    <mergeCell ref="F283:K285"/>
    <mergeCell ref="B293:K294"/>
    <mergeCell ref="B247:K249"/>
    <mergeCell ref="B268:K269"/>
    <mergeCell ref="B108:K109"/>
    <mergeCell ref="B436:K438"/>
    <mergeCell ref="B442:K443"/>
    <mergeCell ref="I371:J371"/>
    <mergeCell ref="F553:K554"/>
    <mergeCell ref="O529:P529"/>
    <mergeCell ref="O532:P532"/>
    <mergeCell ref="B545:K546"/>
    <mergeCell ref="B541:K541"/>
    <mergeCell ref="F550:K552"/>
    <mergeCell ref="F447:K448"/>
    <mergeCell ref="B461:F462"/>
    <mergeCell ref="B475:K476"/>
    <mergeCell ref="H480:K483"/>
    <mergeCell ref="B525:F527"/>
    <mergeCell ref="B556:K557"/>
    <mergeCell ref="B567:K568"/>
    <mergeCell ref="B569:K570"/>
    <mergeCell ref="B575:F576"/>
    <mergeCell ref="G494:K496"/>
    <mergeCell ref="B528:F528"/>
    <mergeCell ref="B531:F531"/>
    <mergeCell ref="B323:K325"/>
    <mergeCell ref="B375:G375"/>
    <mergeCell ref="B377:F377"/>
    <mergeCell ref="B357:K359"/>
    <mergeCell ref="B371:F374"/>
    <mergeCell ref="I372:J372"/>
    <mergeCell ref="I373:J373"/>
    <mergeCell ref="B362:K363"/>
    <mergeCell ref="B399:K400"/>
    <mergeCell ref="G404:K405"/>
    <mergeCell ref="B414:K415"/>
    <mergeCell ref="B421:F422"/>
    <mergeCell ref="B387:K388"/>
    <mergeCell ref="B389:K392"/>
    <mergeCell ref="B393:K394"/>
    <mergeCell ref="B395:K395"/>
    <mergeCell ref="B352:K356"/>
  </mergeCells>
  <conditionalFormatting sqref="B312:C312 G312">
    <cfRule type="expression" dxfId="145" priority="81">
      <formula>$M$311=TRUE</formula>
    </cfRule>
  </conditionalFormatting>
  <conditionalFormatting sqref="B378:C378 G378">
    <cfRule type="expression" dxfId="144" priority="80">
      <formula>$M$377=TRUE</formula>
    </cfRule>
  </conditionalFormatting>
  <conditionalFormatting sqref="C225:C228">
    <cfRule type="expression" dxfId="143" priority="32">
      <formula>AND($M225=TRUE,$C225=$O225)</formula>
    </cfRule>
    <cfRule type="expression" dxfId="142" priority="31">
      <formula>AND($M225=TRUE,$C225&lt;&gt;$O225)</formula>
    </cfRule>
  </conditionalFormatting>
  <conditionalFormatting sqref="C529 C532">
    <cfRule type="expression" dxfId="141" priority="16">
      <formula>AND(NOT(ISBLANK(C529)),C529=M529)</formula>
    </cfRule>
    <cfRule type="expression" dxfId="140" priority="15">
      <formula>AND(NOT(ISBLANK(C529)),C529&lt;&gt;M529)</formula>
    </cfRule>
  </conditionalFormatting>
  <conditionalFormatting sqref="D529 D532">
    <cfRule type="expression" dxfId="139" priority="13">
      <formula>AND(NOT(ISBLANK(C529)),C529&lt;&gt;M529)</formula>
    </cfRule>
    <cfRule type="expression" dxfId="138" priority="14">
      <formula>AND(NOT(ISBLANK(C529)),C529=M529)</formula>
    </cfRule>
  </conditionalFormatting>
  <conditionalFormatting sqref="E225:G225">
    <cfRule type="expression" dxfId="137" priority="36">
      <formula>$M$225=TRUE</formula>
    </cfRule>
  </conditionalFormatting>
  <conditionalFormatting sqref="E226:G226">
    <cfRule type="expression" dxfId="136" priority="35">
      <formula>$M$226=TRUE</formula>
    </cfRule>
  </conditionalFormatting>
  <conditionalFormatting sqref="E227:G227">
    <cfRule type="expression" dxfId="135" priority="34">
      <formula>$M$227=TRUE</formula>
    </cfRule>
  </conditionalFormatting>
  <conditionalFormatting sqref="E228:G228">
    <cfRule type="expression" dxfId="134" priority="33">
      <formula>$M$228=TRUE</formula>
    </cfRule>
  </conditionalFormatting>
  <conditionalFormatting sqref="G424:G427 G464:G466">
    <cfRule type="expression" dxfId="133" priority="17">
      <formula>G424="Richtig"</formula>
    </cfRule>
    <cfRule type="expression" dxfId="132" priority="18">
      <formula>G424="Nicht richtig"</formula>
    </cfRule>
  </conditionalFormatting>
  <conditionalFormatting sqref="G578">
    <cfRule type="expression" dxfId="131" priority="12">
      <formula>$M$578=2</formula>
    </cfRule>
    <cfRule type="expression" dxfId="130" priority="11">
      <formula>$M$578=1</formula>
    </cfRule>
  </conditionalFormatting>
  <conditionalFormatting sqref="G579">
    <cfRule type="expression" dxfId="129" priority="10">
      <formula>$M$579=2</formula>
    </cfRule>
    <cfRule type="expression" dxfId="128" priority="9">
      <formula>$M$579=1</formula>
    </cfRule>
  </conditionalFormatting>
  <conditionalFormatting sqref="G580">
    <cfRule type="expression" dxfId="127" priority="7">
      <formula>$M$580=1</formula>
    </cfRule>
    <cfRule type="expression" dxfId="126" priority="8">
      <formula>$M$580=2</formula>
    </cfRule>
  </conditionalFormatting>
  <conditionalFormatting sqref="G616:G618">
    <cfRule type="expression" dxfId="125" priority="2">
      <formula>E616&lt;&gt;M616</formula>
    </cfRule>
    <cfRule type="expression" dxfId="124" priority="3">
      <formula>E616=M616</formula>
    </cfRule>
    <cfRule type="expression" priority="1" stopIfTrue="1">
      <formula>ISBLANK(E616)</formula>
    </cfRule>
  </conditionalFormatting>
  <conditionalFormatting sqref="G657:I659">
    <cfRule type="expression" dxfId="123" priority="39">
      <formula>$M$661=TRUE</formula>
    </cfRule>
  </conditionalFormatting>
  <conditionalFormatting sqref="H2">
    <cfRule type="dataBar" priority="90">
      <dataBar>
        <cfvo type="num" val="0"/>
        <cfvo type="num" val="1"/>
        <color rgb="FF007373"/>
      </dataBar>
    </cfRule>
  </conditionalFormatting>
  <conditionalFormatting sqref="H4">
    <cfRule type="dataBar" priority="37">
      <dataBar>
        <cfvo type="num" val="0"/>
        <cfvo type="num" val="1"/>
        <color rgb="FF007373"/>
      </dataBar>
    </cfRule>
  </conditionalFormatting>
  <conditionalFormatting sqref="I8:I27">
    <cfRule type="iconSet" priority="88">
      <iconSet iconSet="3Symbols2" showValue="0">
        <cfvo type="percent" val="0"/>
        <cfvo type="num" val="0" gte="0"/>
        <cfvo type="num" val="1"/>
      </iconSet>
    </cfRule>
  </conditionalFormatting>
  <conditionalFormatting sqref="K319 K235 K34 K104">
    <cfRule type="iconSet" priority="89">
      <iconSet iconSet="3Symbols2" showValue="0">
        <cfvo type="percent" val="0"/>
        <cfvo type="num" val="0" gte="0"/>
        <cfvo type="num" val="1"/>
      </iconSet>
    </cfRule>
  </conditionalFormatting>
  <conditionalFormatting sqref="K385">
    <cfRule type="iconSet" priority="87">
      <iconSet iconSet="3Symbols2" showValue="0">
        <cfvo type="percent" val="0"/>
        <cfvo type="num" val="0" gte="0"/>
        <cfvo type="num" val="1"/>
      </iconSet>
    </cfRule>
  </conditionalFormatting>
  <conditionalFormatting sqref="K434">
    <cfRule type="iconSet" priority="86">
      <iconSet iconSet="3Symbols2" showValue="0">
        <cfvo type="percent" val="0"/>
        <cfvo type="num" val="0" gte="0"/>
        <cfvo type="num" val="1"/>
      </iconSet>
    </cfRule>
  </conditionalFormatting>
  <conditionalFormatting sqref="K473">
    <cfRule type="iconSet" priority="85">
      <iconSet iconSet="3Symbols2" showValue="0">
        <cfvo type="percent" val="0"/>
        <cfvo type="num" val="0" gte="0"/>
        <cfvo type="num" val="1"/>
      </iconSet>
    </cfRule>
  </conditionalFormatting>
  <conditionalFormatting sqref="K539">
    <cfRule type="iconSet" priority="84">
      <iconSet iconSet="3Symbols2" showValue="0">
        <cfvo type="percent" val="0"/>
        <cfvo type="num" val="0" gte="0"/>
        <cfvo type="num" val="1"/>
      </iconSet>
    </cfRule>
  </conditionalFormatting>
  <conditionalFormatting sqref="K587">
    <cfRule type="iconSet" priority="83">
      <iconSet iconSet="3Symbols2" showValue="0">
        <cfvo type="percent" val="0"/>
        <cfvo type="num" val="0" gte="0"/>
        <cfvo type="num" val="1"/>
      </iconSet>
    </cfRule>
  </conditionalFormatting>
  <conditionalFormatting sqref="K625">
    <cfRule type="iconSet" priority="82">
      <iconSet iconSet="3Symbols2" showValue="0">
        <cfvo type="percent" val="0"/>
        <cfvo type="num" val="0" gte="0"/>
        <cfvo type="num" val="1"/>
      </iconSet>
    </cfRule>
  </conditionalFormatting>
  <conditionalFormatting sqref="O424">
    <cfRule type="expression" dxfId="122" priority="75">
      <formula>$M$424=1</formula>
    </cfRule>
    <cfRule type="expression" dxfId="121" priority="76">
      <formula>$M$424=2</formula>
    </cfRule>
  </conditionalFormatting>
  <conditionalFormatting sqref="O425">
    <cfRule type="expression" dxfId="120" priority="73">
      <formula>$M$425=2</formula>
    </cfRule>
    <cfRule type="expression" dxfId="119" priority="74">
      <formula>$M$425=1</formula>
    </cfRule>
  </conditionalFormatting>
  <conditionalFormatting sqref="O426">
    <cfRule type="expression" dxfId="118" priority="69">
      <formula>$M$426=1</formula>
    </cfRule>
    <cfRule type="expression" dxfId="117" priority="70">
      <formula>$M$426=2</formula>
    </cfRule>
  </conditionalFormatting>
  <conditionalFormatting sqref="O427">
    <cfRule type="expression" dxfId="116" priority="71">
      <formula>$M$427=1</formula>
    </cfRule>
    <cfRule type="expression" dxfId="115" priority="72">
      <formula>$M$427=2</formula>
    </cfRule>
  </conditionalFormatting>
  <conditionalFormatting sqref="O464">
    <cfRule type="expression" dxfId="114" priority="59">
      <formula>$M$464=2</formula>
    </cfRule>
    <cfRule type="expression" dxfId="113" priority="60">
      <formula>$M$464=1</formula>
    </cfRule>
  </conditionalFormatting>
  <conditionalFormatting sqref="O465">
    <cfRule type="expression" dxfId="112" priority="57">
      <formula>$M$465=2</formula>
    </cfRule>
    <cfRule type="expression" dxfId="111" priority="58">
      <formula>$M$465=1</formula>
    </cfRule>
  </conditionalFormatting>
  <conditionalFormatting sqref="O466">
    <cfRule type="expression" dxfId="110" priority="56">
      <formula>$M$466=1</formula>
    </cfRule>
    <cfRule type="expression" dxfId="109" priority="55">
      <formula>$M$466=2</formula>
    </cfRule>
  </conditionalFormatting>
  <conditionalFormatting sqref="O532">
    <cfRule type="expression" dxfId="108" priority="50">
      <formula>$C$532&lt;&gt;$M$532</formula>
    </cfRule>
    <cfRule type="expression" priority="49" stopIfTrue="1">
      <formula>ISBLANK($C$532)</formula>
    </cfRule>
    <cfRule type="expression" dxfId="107" priority="51">
      <formula>$C$532=$M$532</formula>
    </cfRule>
  </conditionalFormatting>
  <conditionalFormatting sqref="O578">
    <cfRule type="expression" dxfId="106" priority="48">
      <formula>$M$578=2</formula>
    </cfRule>
    <cfRule type="expression" dxfId="105" priority="47">
      <formula>$M$578=1</formula>
    </cfRule>
  </conditionalFormatting>
  <conditionalFormatting sqref="O579">
    <cfRule type="expression" dxfId="104" priority="46">
      <formula>$M$579=2</formula>
    </cfRule>
    <cfRule type="expression" dxfId="103" priority="45">
      <formula>$M$579=1</formula>
    </cfRule>
  </conditionalFormatting>
  <conditionalFormatting sqref="O580">
    <cfRule type="expression" dxfId="102" priority="44">
      <formula>$M$580=2</formula>
    </cfRule>
    <cfRule type="expression" dxfId="101" priority="43">
      <formula>$M$580=1</formula>
    </cfRule>
  </conditionalFormatting>
  <conditionalFormatting sqref="O529:P529">
    <cfRule type="expression" priority="52" stopIfTrue="1">
      <formula>ISBLANK($C$529)</formula>
    </cfRule>
    <cfRule type="expression" dxfId="100" priority="53">
      <formula>$C$529&lt;&gt;$M$529</formula>
    </cfRule>
    <cfRule type="expression" dxfId="99" priority="54">
      <formula>$C$529=$M$529</formula>
    </cfRule>
  </conditionalFormatting>
  <conditionalFormatting sqref="O616:P618">
    <cfRule type="expression" priority="154" stopIfTrue="1">
      <formula>ISBLANK(E616)</formula>
    </cfRule>
    <cfRule type="expression" dxfId="98" priority="155">
      <formula>E616&lt;&gt;M616</formula>
    </cfRule>
    <cfRule type="expression" dxfId="97" priority="156">
      <formula>E616=M616</formula>
    </cfRule>
  </conditionalFormatting>
  <hyperlinks>
    <hyperlink ref="C8:D8" location="tip_nav7" display="tip_nav7" xr:uid="{00000000-0004-0000-0600-000000000000}"/>
    <hyperlink ref="L34" location="'5_Formeln1'!L_Anfang" tooltip="Nach oben" display="é" xr:uid="{00000000-0004-0000-0600-000001000000}"/>
    <hyperlink ref="C8" location="'1_Erste_Schritte'!B36" display="'1_Erste_Schritte'!B36" xr:uid="{00000000-0004-0000-0600-000002000000}"/>
    <hyperlink ref="C9:F9" location="'5_Formeln1'!L_Thema2" tooltip="Thema 2: Die Top 5 der mathematischen Funktionen" display="'5_Formeln1'!L_Thema2" xr:uid="{00000000-0004-0000-0600-000003000000}"/>
    <hyperlink ref="C10:F10" location="'5_Formeln1'!L_Thema3" tooltip="Thema 3: Wenn ... dann (Teil 1)" display="'5_Formeln1'!L_Thema3" xr:uid="{00000000-0004-0000-0600-000004000000}"/>
    <hyperlink ref="C11:F11" location="'5_Formeln1'!L_Thema4" tooltip="Thema 4: Wenn ... dann (Teil 2)" display="'5_Formeln1'!L_Thema4" xr:uid="{00000000-0004-0000-0600-000005000000}"/>
    <hyperlink ref="C12:F12" location="'5_Formeln1'!L_Thema5" tooltip="Thema 5: Die logische Funktion UND" display="'5_Formeln1'!L_Thema5" xr:uid="{00000000-0004-0000-0600-000006000000}"/>
    <hyperlink ref="C13:F13" location="'5_Formeln1'!L_Thema6" tooltip="Thema 6: Die logische Funktion ODER" display="'5_Formeln1'!L_Thema6" xr:uid="{00000000-0004-0000-0600-000007000000}"/>
    <hyperlink ref="C14:F14" location="'5_Formeln1'!L_Thema7" tooltip="Thema 7: Zusammenspiel von WENN, UND, ODER" display="'5_Formeln1'!L_Thema7" xr:uid="{00000000-0004-0000-0600-000008000000}"/>
    <hyperlink ref="C15:F15" location="'5_Formeln1'!L_Thema8" tooltip="Thema 8: Die logische Funktion NICHT" display="'5_Formeln1'!L_Thema8" xr:uid="{00000000-0004-0000-0600-000009000000}"/>
    <hyperlink ref="C16:F16" location="'5_Formeln1'!L_Thema9" tooltip="Thema 9: Runden in Excel" display="'5_Formeln1'!L_Thema9" xr:uid="{00000000-0004-0000-0600-00000A000000}"/>
    <hyperlink ref="C17:F17" location="'5_Formeln1'!L_Thema10" tooltip="Thema 10: Spezielle Rundungsfunktionen" display="'5_Formeln1'!L_Thema10" xr:uid="{00000000-0004-0000-0600-00000B000000}"/>
    <hyperlink ref="C8:F8" location="'5_Formeln1'!L_Thema1" tooltip="Thema 1: EInführung" display="'5_Formeln1'!L_Thema1" xr:uid="{00000000-0004-0000-0600-00000C000000}"/>
    <hyperlink ref="L104" location="'5_Formeln1'!L_Anfang" tooltip="Nach oben" display="é" xr:uid="{00000000-0004-0000-0600-00000D000000}"/>
    <hyperlink ref="L235" location="'5_Formeln1'!L_Anfang" tooltip="Nach oben" display="é" xr:uid="{00000000-0004-0000-0600-00000E000000}"/>
    <hyperlink ref="L319" location="'5_Formeln1'!L_Anfang" tooltip="Nach oben" display="é" xr:uid="{00000000-0004-0000-0600-00000F000000}"/>
    <hyperlink ref="L385" location="'5_Formeln1'!L_Anfang" tooltip="Nach oben" display="é" xr:uid="{00000000-0004-0000-0600-000010000000}"/>
    <hyperlink ref="L434" location="'5_Formeln1'!L_Anfang" tooltip="Nach oben" display="é" xr:uid="{00000000-0004-0000-0600-000011000000}"/>
    <hyperlink ref="L473" location="'5_Formeln1'!L_Anfang" tooltip="Nach oben" display="é" xr:uid="{00000000-0004-0000-0600-000012000000}"/>
    <hyperlink ref="L539" location="'5_Formeln1'!L_Anfang" tooltip="Nach oben" display="é" xr:uid="{00000000-0004-0000-0600-000013000000}"/>
    <hyperlink ref="L587" location="'5_Formeln1'!L_Anfang" tooltip="Nach oben" display="é" xr:uid="{00000000-0004-0000-0600-000014000000}"/>
    <hyperlink ref="L625" location="'5_Formeln1'!L_Anfang" tooltip="Nach oben" display="é" xr:uid="{00000000-0004-0000-0600-000015000000}"/>
    <hyperlink ref="H4:J4" location="Inhalt!S_Gesamtfortschritt" tooltip="Zur Fortschritts-Übersicht" display="Inhalt!S_Gesamtfortschritt" xr:uid="{00000000-0004-0000-0600-000016000000}"/>
    <hyperlink ref="B673:K675" r:id="rId1" location="newsletter" tooltip="Für den kostenlosen Newsletter anmelden" display="Du willst auf dem Laufenden bleiben? Dann melde Dich für den kostenlosen Newsletter an!" xr:uid="{00000000-0004-0000-0600-000017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nchor moveWithCells="1">
                  <from>
                    <xdr:col>2</xdr:col>
                    <xdr:colOff>0</xdr:colOff>
                    <xdr:row>100</xdr:row>
                    <xdr:rowOff>9525</xdr:rowOff>
                  </from>
                  <to>
                    <xdr:col>3</xdr:col>
                    <xdr:colOff>104775</xdr:colOff>
                    <xdr:row>100</xdr:row>
                    <xdr:rowOff>228600</xdr:rowOff>
                  </to>
                </anchor>
              </controlPr>
            </control>
          </mc:Choice>
        </mc:AlternateContent>
        <mc:AlternateContent xmlns:mc="http://schemas.openxmlformats.org/markup-compatibility/2006">
          <mc:Choice Requires="x14">
            <control shapeId="10242" r:id="rId6" name="Check Box 2">
              <controlPr defaultSize="0" autoFill="0" autoLine="0" autoPict="0">
                <anchor moveWithCells="1">
                  <from>
                    <xdr:col>2</xdr:col>
                    <xdr:colOff>0</xdr:colOff>
                    <xdr:row>231</xdr:row>
                    <xdr:rowOff>9525</xdr:rowOff>
                  </from>
                  <to>
                    <xdr:col>3</xdr:col>
                    <xdr:colOff>104775</xdr:colOff>
                    <xdr:row>231</xdr:row>
                    <xdr:rowOff>228600</xdr:rowOff>
                  </to>
                </anchor>
              </controlPr>
            </control>
          </mc:Choice>
        </mc:AlternateContent>
        <mc:AlternateContent xmlns:mc="http://schemas.openxmlformats.org/markup-compatibility/2006">
          <mc:Choice Requires="x14">
            <control shapeId="10243" r:id="rId7" name="Check Box 3">
              <controlPr defaultSize="0" autoFill="0" autoLine="0" autoPict="0">
                <anchor moveWithCells="1">
                  <from>
                    <xdr:col>2</xdr:col>
                    <xdr:colOff>0</xdr:colOff>
                    <xdr:row>315</xdr:row>
                    <xdr:rowOff>9525</xdr:rowOff>
                  </from>
                  <to>
                    <xdr:col>3</xdr:col>
                    <xdr:colOff>104775</xdr:colOff>
                    <xdr:row>315</xdr:row>
                    <xdr:rowOff>228600</xdr:rowOff>
                  </to>
                </anchor>
              </controlPr>
            </control>
          </mc:Choice>
        </mc:AlternateContent>
        <mc:AlternateContent xmlns:mc="http://schemas.openxmlformats.org/markup-compatibility/2006">
          <mc:Choice Requires="x14">
            <control shapeId="10244" r:id="rId8" name="Check Box 4">
              <controlPr defaultSize="0" autoFill="0" autoLine="0" autoPict="0">
                <anchor moveWithCells="1">
                  <from>
                    <xdr:col>2</xdr:col>
                    <xdr:colOff>0</xdr:colOff>
                    <xdr:row>381</xdr:row>
                    <xdr:rowOff>9525</xdr:rowOff>
                  </from>
                  <to>
                    <xdr:col>3</xdr:col>
                    <xdr:colOff>104775</xdr:colOff>
                    <xdr:row>381</xdr:row>
                    <xdr:rowOff>228600</xdr:rowOff>
                  </to>
                </anchor>
              </controlPr>
            </control>
          </mc:Choice>
        </mc:AlternateContent>
        <mc:AlternateContent xmlns:mc="http://schemas.openxmlformats.org/markup-compatibility/2006">
          <mc:Choice Requires="x14">
            <control shapeId="10245" r:id="rId9" name="Check Box 5">
              <controlPr defaultSize="0" autoFill="0" autoLine="0" autoPict="0">
                <anchor moveWithCells="1">
                  <from>
                    <xdr:col>2</xdr:col>
                    <xdr:colOff>0</xdr:colOff>
                    <xdr:row>430</xdr:row>
                    <xdr:rowOff>9525</xdr:rowOff>
                  </from>
                  <to>
                    <xdr:col>3</xdr:col>
                    <xdr:colOff>104775</xdr:colOff>
                    <xdr:row>430</xdr:row>
                    <xdr:rowOff>228600</xdr:rowOff>
                  </to>
                </anchor>
              </controlPr>
            </control>
          </mc:Choice>
        </mc:AlternateContent>
        <mc:AlternateContent xmlns:mc="http://schemas.openxmlformats.org/markup-compatibility/2006">
          <mc:Choice Requires="x14">
            <control shapeId="10246" r:id="rId10" name="Check Box 6">
              <controlPr defaultSize="0" autoFill="0" autoLine="0" autoPict="0">
                <anchor moveWithCells="1">
                  <from>
                    <xdr:col>2</xdr:col>
                    <xdr:colOff>9525</xdr:colOff>
                    <xdr:row>469</xdr:row>
                    <xdr:rowOff>9525</xdr:rowOff>
                  </from>
                  <to>
                    <xdr:col>3</xdr:col>
                    <xdr:colOff>114300</xdr:colOff>
                    <xdr:row>469</xdr:row>
                    <xdr:rowOff>228600</xdr:rowOff>
                  </to>
                </anchor>
              </controlPr>
            </control>
          </mc:Choice>
        </mc:AlternateContent>
        <mc:AlternateContent xmlns:mc="http://schemas.openxmlformats.org/markup-compatibility/2006">
          <mc:Choice Requires="x14">
            <control shapeId="10247" r:id="rId11" name="Check Box 7">
              <controlPr defaultSize="0" autoFill="0" autoLine="0" autoPict="0">
                <anchor moveWithCells="1">
                  <from>
                    <xdr:col>2</xdr:col>
                    <xdr:colOff>9525</xdr:colOff>
                    <xdr:row>535</xdr:row>
                    <xdr:rowOff>9525</xdr:rowOff>
                  </from>
                  <to>
                    <xdr:col>3</xdr:col>
                    <xdr:colOff>114300</xdr:colOff>
                    <xdr:row>535</xdr:row>
                    <xdr:rowOff>228600</xdr:rowOff>
                  </to>
                </anchor>
              </controlPr>
            </control>
          </mc:Choice>
        </mc:AlternateContent>
        <mc:AlternateContent xmlns:mc="http://schemas.openxmlformats.org/markup-compatibility/2006">
          <mc:Choice Requires="x14">
            <control shapeId="10248" r:id="rId12" name="Check Box 8">
              <controlPr defaultSize="0" autoFill="0" autoLine="0" autoPict="0">
                <anchor moveWithCells="1">
                  <from>
                    <xdr:col>2</xdr:col>
                    <xdr:colOff>9525</xdr:colOff>
                    <xdr:row>583</xdr:row>
                    <xdr:rowOff>9525</xdr:rowOff>
                  </from>
                  <to>
                    <xdr:col>3</xdr:col>
                    <xdr:colOff>114300</xdr:colOff>
                    <xdr:row>583</xdr:row>
                    <xdr:rowOff>228600</xdr:rowOff>
                  </to>
                </anchor>
              </controlPr>
            </control>
          </mc:Choice>
        </mc:AlternateContent>
        <mc:AlternateContent xmlns:mc="http://schemas.openxmlformats.org/markup-compatibility/2006">
          <mc:Choice Requires="x14">
            <control shapeId="10249" r:id="rId13" name="Check Box 9">
              <controlPr defaultSize="0" autoFill="0" autoLine="0" autoPict="0">
                <anchor moveWithCells="1">
                  <from>
                    <xdr:col>2</xdr:col>
                    <xdr:colOff>9525</xdr:colOff>
                    <xdr:row>621</xdr:row>
                    <xdr:rowOff>9525</xdr:rowOff>
                  </from>
                  <to>
                    <xdr:col>3</xdr:col>
                    <xdr:colOff>114300</xdr:colOff>
                    <xdr:row>621</xdr:row>
                    <xdr:rowOff>228600</xdr:rowOff>
                  </to>
                </anchor>
              </controlPr>
            </control>
          </mc:Choice>
        </mc:AlternateContent>
        <mc:AlternateContent xmlns:mc="http://schemas.openxmlformats.org/markup-compatibility/2006">
          <mc:Choice Requires="x14">
            <control shapeId="10250" r:id="rId14" name="Check Box 10">
              <controlPr defaultSize="0" autoFill="0" autoLine="0" autoPict="0">
                <anchor moveWithCells="1">
                  <from>
                    <xdr:col>2</xdr:col>
                    <xdr:colOff>9525</xdr:colOff>
                    <xdr:row>664</xdr:row>
                    <xdr:rowOff>9525</xdr:rowOff>
                  </from>
                  <to>
                    <xdr:col>3</xdr:col>
                    <xdr:colOff>114300</xdr:colOff>
                    <xdr:row>664</xdr:row>
                    <xdr:rowOff>228600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1</xdr:col>
                    <xdr:colOff>238125</xdr:colOff>
                    <xdr:row>90</xdr:row>
                    <xdr:rowOff>47625</xdr:rowOff>
                  </from>
                  <to>
                    <xdr:col>3</xdr:col>
                    <xdr:colOff>685800</xdr:colOff>
                    <xdr:row>91</xdr:row>
                    <xdr:rowOff>9525</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1</xdr:col>
                    <xdr:colOff>238125</xdr:colOff>
                    <xdr:row>91</xdr:row>
                    <xdr:rowOff>9525</xdr:rowOff>
                  </from>
                  <to>
                    <xdr:col>3</xdr:col>
                    <xdr:colOff>685800</xdr:colOff>
                    <xdr:row>91</xdr:row>
                    <xdr:rowOff>228600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1</xdr:col>
                    <xdr:colOff>238125</xdr:colOff>
                    <xdr:row>92</xdr:row>
                    <xdr:rowOff>19050</xdr:rowOff>
                  </from>
                  <to>
                    <xdr:col>3</xdr:col>
                    <xdr:colOff>685800</xdr:colOff>
                    <xdr:row>92</xdr:row>
                    <xdr:rowOff>228600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1</xdr:col>
                    <xdr:colOff>238125</xdr:colOff>
                    <xdr:row>93</xdr:row>
                    <xdr:rowOff>19050</xdr:rowOff>
                  </from>
                  <to>
                    <xdr:col>3</xdr:col>
                    <xdr:colOff>685800</xdr:colOff>
                    <xdr:row>93</xdr:row>
                    <xdr:rowOff>228600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1</xdr:col>
                    <xdr:colOff>238125</xdr:colOff>
                    <xdr:row>94</xdr:row>
                    <xdr:rowOff>28575</xdr:rowOff>
                  </from>
                  <to>
                    <xdr:col>3</xdr:col>
                    <xdr:colOff>685800</xdr:colOff>
                    <xdr:row>94</xdr:row>
                    <xdr:rowOff>238125</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5</xdr:col>
                    <xdr:colOff>542925</xdr:colOff>
                    <xdr:row>310</xdr:row>
                    <xdr:rowOff>0</xdr:rowOff>
                  </from>
                  <to>
                    <xdr:col>6</xdr:col>
                    <xdr:colOff>57150</xdr:colOff>
                    <xdr:row>311</xdr:row>
                    <xdr:rowOff>9525</xdr:rowOff>
                  </to>
                </anchor>
              </controlPr>
            </control>
          </mc:Choice>
        </mc:AlternateContent>
        <mc:AlternateContent xmlns:mc="http://schemas.openxmlformats.org/markup-compatibility/2006">
          <mc:Choice Requires="x14">
            <control shapeId="10259" r:id="rId21" name="Check Box 19">
              <controlPr defaultSize="0" autoFill="0" autoLine="0" autoPict="0">
                <anchor moveWithCells="1">
                  <from>
                    <xdr:col>5</xdr:col>
                    <xdr:colOff>542925</xdr:colOff>
                    <xdr:row>375</xdr:row>
                    <xdr:rowOff>209550</xdr:rowOff>
                  </from>
                  <to>
                    <xdr:col>6</xdr:col>
                    <xdr:colOff>57150</xdr:colOff>
                    <xdr:row>377</xdr:row>
                    <xdr:rowOff>0</xdr:rowOff>
                  </to>
                </anchor>
              </controlPr>
            </control>
          </mc:Choice>
        </mc:AlternateContent>
        <mc:AlternateContent xmlns:mc="http://schemas.openxmlformats.org/markup-compatibility/2006">
          <mc:Choice Requires="x14">
            <control shapeId="10282" r:id="rId22" name="Option Button 42">
              <controlPr defaultSize="0" autoFill="0" autoLine="0" autoPict="0">
                <anchor moveWithCells="1">
                  <from>
                    <xdr:col>4</xdr:col>
                    <xdr:colOff>247650</xdr:colOff>
                    <xdr:row>422</xdr:row>
                    <xdr:rowOff>200025</xdr:rowOff>
                  </from>
                  <to>
                    <xdr:col>4</xdr:col>
                    <xdr:colOff>466725</xdr:colOff>
                    <xdr:row>423</xdr:row>
                    <xdr:rowOff>200025</xdr:rowOff>
                  </to>
                </anchor>
              </controlPr>
            </control>
          </mc:Choice>
        </mc:AlternateContent>
        <mc:AlternateContent xmlns:mc="http://schemas.openxmlformats.org/markup-compatibility/2006">
          <mc:Choice Requires="x14">
            <control shapeId="10283" r:id="rId23" name="Option Button 43">
              <controlPr defaultSize="0" autoFill="0" autoLine="0" autoPict="0">
                <anchor moveWithCells="1">
                  <from>
                    <xdr:col>5</xdr:col>
                    <xdr:colOff>228600</xdr:colOff>
                    <xdr:row>422</xdr:row>
                    <xdr:rowOff>190500</xdr:rowOff>
                  </from>
                  <to>
                    <xdr:col>5</xdr:col>
                    <xdr:colOff>438150</xdr:colOff>
                    <xdr:row>423</xdr:row>
                    <xdr:rowOff>190500</xdr:rowOff>
                  </to>
                </anchor>
              </controlPr>
            </control>
          </mc:Choice>
        </mc:AlternateContent>
        <mc:AlternateContent xmlns:mc="http://schemas.openxmlformats.org/markup-compatibility/2006">
          <mc:Choice Requires="x14">
            <control shapeId="10284" r:id="rId24" name="Option Button 44">
              <controlPr defaultSize="0" autoFill="0" autoLine="0" autoPict="0">
                <anchor moveWithCells="1">
                  <from>
                    <xdr:col>4</xdr:col>
                    <xdr:colOff>247650</xdr:colOff>
                    <xdr:row>424</xdr:row>
                    <xdr:rowOff>0</xdr:rowOff>
                  </from>
                  <to>
                    <xdr:col>4</xdr:col>
                    <xdr:colOff>466725</xdr:colOff>
                    <xdr:row>425</xdr:row>
                    <xdr:rowOff>0</xdr:rowOff>
                  </to>
                </anchor>
              </controlPr>
            </control>
          </mc:Choice>
        </mc:AlternateContent>
        <mc:AlternateContent xmlns:mc="http://schemas.openxmlformats.org/markup-compatibility/2006">
          <mc:Choice Requires="x14">
            <control shapeId="10285" r:id="rId25" name="Option Button 45">
              <controlPr defaultSize="0" autoFill="0" autoLine="0" autoPict="0">
                <anchor moveWithCells="1">
                  <from>
                    <xdr:col>5</xdr:col>
                    <xdr:colOff>228600</xdr:colOff>
                    <xdr:row>423</xdr:row>
                    <xdr:rowOff>209550</xdr:rowOff>
                  </from>
                  <to>
                    <xdr:col>5</xdr:col>
                    <xdr:colOff>438150</xdr:colOff>
                    <xdr:row>424</xdr:row>
                    <xdr:rowOff>209550</xdr:rowOff>
                  </to>
                </anchor>
              </controlPr>
            </control>
          </mc:Choice>
        </mc:AlternateContent>
        <mc:AlternateContent xmlns:mc="http://schemas.openxmlformats.org/markup-compatibility/2006">
          <mc:Choice Requires="x14">
            <control shapeId="10286" r:id="rId26" name="Group Box 46">
              <controlPr defaultSize="0" autoFill="0" autoPict="0">
                <anchor moveWithCells="1">
                  <from>
                    <xdr:col>4</xdr:col>
                    <xdr:colOff>161925</xdr:colOff>
                    <xdr:row>423</xdr:row>
                    <xdr:rowOff>180975</xdr:rowOff>
                  </from>
                  <to>
                    <xdr:col>5</xdr:col>
                    <xdr:colOff>685800</xdr:colOff>
                    <xdr:row>425</xdr:row>
                    <xdr:rowOff>0</xdr:rowOff>
                  </to>
                </anchor>
              </controlPr>
            </control>
          </mc:Choice>
        </mc:AlternateContent>
        <mc:AlternateContent xmlns:mc="http://schemas.openxmlformats.org/markup-compatibility/2006">
          <mc:Choice Requires="x14">
            <control shapeId="10287" r:id="rId27" name="Option Button 47">
              <controlPr defaultSize="0" autoFill="0" autoLine="0" autoPict="0">
                <anchor moveWithCells="1">
                  <from>
                    <xdr:col>4</xdr:col>
                    <xdr:colOff>247650</xdr:colOff>
                    <xdr:row>425</xdr:row>
                    <xdr:rowOff>9525</xdr:rowOff>
                  </from>
                  <to>
                    <xdr:col>4</xdr:col>
                    <xdr:colOff>466725</xdr:colOff>
                    <xdr:row>426</xdr:row>
                    <xdr:rowOff>9525</xdr:rowOff>
                  </to>
                </anchor>
              </controlPr>
            </control>
          </mc:Choice>
        </mc:AlternateContent>
        <mc:AlternateContent xmlns:mc="http://schemas.openxmlformats.org/markup-compatibility/2006">
          <mc:Choice Requires="x14">
            <control shapeId="10288" r:id="rId28" name="Option Button 48">
              <controlPr defaultSize="0" autoFill="0" autoLine="0" autoPict="0">
                <anchor moveWithCells="1">
                  <from>
                    <xdr:col>5</xdr:col>
                    <xdr:colOff>228600</xdr:colOff>
                    <xdr:row>425</xdr:row>
                    <xdr:rowOff>0</xdr:rowOff>
                  </from>
                  <to>
                    <xdr:col>5</xdr:col>
                    <xdr:colOff>438150</xdr:colOff>
                    <xdr:row>426</xdr:row>
                    <xdr:rowOff>0</xdr:rowOff>
                  </to>
                </anchor>
              </controlPr>
            </control>
          </mc:Choice>
        </mc:AlternateContent>
        <mc:AlternateContent xmlns:mc="http://schemas.openxmlformats.org/markup-compatibility/2006">
          <mc:Choice Requires="x14">
            <control shapeId="10289" r:id="rId29" name="Group Box 49">
              <controlPr defaultSize="0" autoFill="0" autoPict="0">
                <anchor moveWithCells="1">
                  <from>
                    <xdr:col>4</xdr:col>
                    <xdr:colOff>161925</xdr:colOff>
                    <xdr:row>424</xdr:row>
                    <xdr:rowOff>200025</xdr:rowOff>
                  </from>
                  <to>
                    <xdr:col>5</xdr:col>
                    <xdr:colOff>685800</xdr:colOff>
                    <xdr:row>426</xdr:row>
                    <xdr:rowOff>19050</xdr:rowOff>
                  </to>
                </anchor>
              </controlPr>
            </control>
          </mc:Choice>
        </mc:AlternateContent>
        <mc:AlternateContent xmlns:mc="http://schemas.openxmlformats.org/markup-compatibility/2006">
          <mc:Choice Requires="x14">
            <control shapeId="10290" r:id="rId30" name="Option Button 50">
              <controlPr defaultSize="0" autoFill="0" autoLine="0" autoPict="0">
                <anchor moveWithCells="1">
                  <from>
                    <xdr:col>4</xdr:col>
                    <xdr:colOff>247650</xdr:colOff>
                    <xdr:row>425</xdr:row>
                    <xdr:rowOff>209550</xdr:rowOff>
                  </from>
                  <to>
                    <xdr:col>4</xdr:col>
                    <xdr:colOff>466725</xdr:colOff>
                    <xdr:row>426</xdr:row>
                    <xdr:rowOff>209550</xdr:rowOff>
                  </to>
                </anchor>
              </controlPr>
            </control>
          </mc:Choice>
        </mc:AlternateContent>
        <mc:AlternateContent xmlns:mc="http://schemas.openxmlformats.org/markup-compatibility/2006">
          <mc:Choice Requires="x14">
            <control shapeId="10292" r:id="rId31" name="Group Box 52">
              <controlPr defaultSize="0" autoFill="0" autoPict="0">
                <anchor moveWithCells="1">
                  <from>
                    <xdr:col>4</xdr:col>
                    <xdr:colOff>161925</xdr:colOff>
                    <xdr:row>425</xdr:row>
                    <xdr:rowOff>200025</xdr:rowOff>
                  </from>
                  <to>
                    <xdr:col>5</xdr:col>
                    <xdr:colOff>685800</xdr:colOff>
                    <xdr:row>427</xdr:row>
                    <xdr:rowOff>19050</xdr:rowOff>
                  </to>
                </anchor>
              </controlPr>
            </control>
          </mc:Choice>
        </mc:AlternateContent>
        <mc:AlternateContent xmlns:mc="http://schemas.openxmlformats.org/markup-compatibility/2006">
          <mc:Choice Requires="x14">
            <control shapeId="10296" r:id="rId32" name="Option Button 56">
              <controlPr defaultSize="0" autoFill="0" autoLine="0" autoPict="0">
                <anchor moveWithCells="1">
                  <from>
                    <xdr:col>5</xdr:col>
                    <xdr:colOff>228600</xdr:colOff>
                    <xdr:row>426</xdr:row>
                    <xdr:rowOff>0</xdr:rowOff>
                  </from>
                  <to>
                    <xdr:col>5</xdr:col>
                    <xdr:colOff>504825</xdr:colOff>
                    <xdr:row>427</xdr:row>
                    <xdr:rowOff>0</xdr:rowOff>
                  </to>
                </anchor>
              </controlPr>
            </control>
          </mc:Choice>
        </mc:AlternateContent>
        <mc:AlternateContent xmlns:mc="http://schemas.openxmlformats.org/markup-compatibility/2006">
          <mc:Choice Requires="x14">
            <control shapeId="10308" r:id="rId33" name="Group Box 68">
              <controlPr defaultSize="0" autoFill="0" autoPict="0">
                <anchor moveWithCells="1">
                  <from>
                    <xdr:col>4</xdr:col>
                    <xdr:colOff>0</xdr:colOff>
                    <xdr:row>462</xdr:row>
                    <xdr:rowOff>171450</xdr:rowOff>
                  </from>
                  <to>
                    <xdr:col>6</xdr:col>
                    <xdr:colOff>0</xdr:colOff>
                    <xdr:row>463</xdr:row>
                    <xdr:rowOff>200025</xdr:rowOff>
                  </to>
                </anchor>
              </controlPr>
            </control>
          </mc:Choice>
        </mc:AlternateContent>
        <mc:AlternateContent xmlns:mc="http://schemas.openxmlformats.org/markup-compatibility/2006">
          <mc:Choice Requires="x14">
            <control shapeId="10311" r:id="rId34" name="Option Button 71">
              <controlPr defaultSize="0" autoFill="0" autoLine="0" autoPict="0">
                <anchor moveWithCells="1">
                  <from>
                    <xdr:col>4</xdr:col>
                    <xdr:colOff>266700</xdr:colOff>
                    <xdr:row>462</xdr:row>
                    <xdr:rowOff>200025</xdr:rowOff>
                  </from>
                  <to>
                    <xdr:col>4</xdr:col>
                    <xdr:colOff>542925</xdr:colOff>
                    <xdr:row>463</xdr:row>
                    <xdr:rowOff>200025</xdr:rowOff>
                  </to>
                </anchor>
              </controlPr>
            </control>
          </mc:Choice>
        </mc:AlternateContent>
        <mc:AlternateContent xmlns:mc="http://schemas.openxmlformats.org/markup-compatibility/2006">
          <mc:Choice Requires="x14">
            <control shapeId="10312" r:id="rId35" name="Group Box 72">
              <controlPr defaultSize="0" autoFill="0" autoPict="0">
                <anchor moveWithCells="1">
                  <from>
                    <xdr:col>4</xdr:col>
                    <xdr:colOff>9525</xdr:colOff>
                    <xdr:row>463</xdr:row>
                    <xdr:rowOff>200025</xdr:rowOff>
                  </from>
                  <to>
                    <xdr:col>6</xdr:col>
                    <xdr:colOff>9525</xdr:colOff>
                    <xdr:row>465</xdr:row>
                    <xdr:rowOff>28575</xdr:rowOff>
                  </to>
                </anchor>
              </controlPr>
            </control>
          </mc:Choice>
        </mc:AlternateContent>
        <mc:AlternateContent xmlns:mc="http://schemas.openxmlformats.org/markup-compatibility/2006">
          <mc:Choice Requires="x14">
            <control shapeId="10313" r:id="rId36" name="Option Button 73">
              <controlPr defaultSize="0" autoFill="0" autoLine="0" autoPict="0">
                <anchor moveWithCells="1">
                  <from>
                    <xdr:col>4</xdr:col>
                    <xdr:colOff>257175</xdr:colOff>
                    <xdr:row>463</xdr:row>
                    <xdr:rowOff>209550</xdr:rowOff>
                  </from>
                  <to>
                    <xdr:col>4</xdr:col>
                    <xdr:colOff>533400</xdr:colOff>
                    <xdr:row>464</xdr:row>
                    <xdr:rowOff>209550</xdr:rowOff>
                  </to>
                </anchor>
              </controlPr>
            </control>
          </mc:Choice>
        </mc:AlternateContent>
        <mc:AlternateContent xmlns:mc="http://schemas.openxmlformats.org/markup-compatibility/2006">
          <mc:Choice Requires="x14">
            <control shapeId="10320" r:id="rId37" name="Option Button 80">
              <controlPr defaultSize="0" autoFill="0" autoLine="0" autoPict="0">
                <anchor moveWithCells="1">
                  <from>
                    <xdr:col>5</xdr:col>
                    <xdr:colOff>247650</xdr:colOff>
                    <xdr:row>463</xdr:row>
                    <xdr:rowOff>209550</xdr:rowOff>
                  </from>
                  <to>
                    <xdr:col>5</xdr:col>
                    <xdr:colOff>523875</xdr:colOff>
                    <xdr:row>464</xdr:row>
                    <xdr:rowOff>209550</xdr:rowOff>
                  </to>
                </anchor>
              </controlPr>
            </control>
          </mc:Choice>
        </mc:AlternateContent>
        <mc:AlternateContent xmlns:mc="http://schemas.openxmlformats.org/markup-compatibility/2006">
          <mc:Choice Requires="x14">
            <control shapeId="10324" r:id="rId38" name="Option Button 84">
              <controlPr defaultSize="0" autoFill="0" autoLine="0" autoPict="0">
                <anchor moveWithCells="1">
                  <from>
                    <xdr:col>5</xdr:col>
                    <xdr:colOff>247650</xdr:colOff>
                    <xdr:row>462</xdr:row>
                    <xdr:rowOff>200025</xdr:rowOff>
                  </from>
                  <to>
                    <xdr:col>5</xdr:col>
                    <xdr:colOff>523875</xdr:colOff>
                    <xdr:row>463</xdr:row>
                    <xdr:rowOff>200025</xdr:rowOff>
                  </to>
                </anchor>
              </controlPr>
            </control>
          </mc:Choice>
        </mc:AlternateContent>
        <mc:AlternateContent xmlns:mc="http://schemas.openxmlformats.org/markup-compatibility/2006">
          <mc:Choice Requires="x14">
            <control shapeId="10325" r:id="rId39" name="Group Box 85">
              <controlPr defaultSize="0" autoFill="0" autoPict="0">
                <anchor moveWithCells="1">
                  <from>
                    <xdr:col>4</xdr:col>
                    <xdr:colOff>47625</xdr:colOff>
                    <xdr:row>465</xdr:row>
                    <xdr:rowOff>0</xdr:rowOff>
                  </from>
                  <to>
                    <xdr:col>6</xdr:col>
                    <xdr:colOff>0</xdr:colOff>
                    <xdr:row>466</xdr:row>
                    <xdr:rowOff>76200</xdr:rowOff>
                  </to>
                </anchor>
              </controlPr>
            </control>
          </mc:Choice>
        </mc:AlternateContent>
        <mc:AlternateContent xmlns:mc="http://schemas.openxmlformats.org/markup-compatibility/2006">
          <mc:Choice Requires="x14">
            <control shapeId="10329" r:id="rId40" name="Option Button 89">
              <controlPr defaultSize="0" autoFill="0" autoLine="0" autoPict="0">
                <anchor moveWithCells="1">
                  <from>
                    <xdr:col>4</xdr:col>
                    <xdr:colOff>266700</xdr:colOff>
                    <xdr:row>465</xdr:row>
                    <xdr:rowOff>0</xdr:rowOff>
                  </from>
                  <to>
                    <xdr:col>4</xdr:col>
                    <xdr:colOff>542925</xdr:colOff>
                    <xdr:row>466</xdr:row>
                    <xdr:rowOff>0</xdr:rowOff>
                  </to>
                </anchor>
              </controlPr>
            </control>
          </mc:Choice>
        </mc:AlternateContent>
        <mc:AlternateContent xmlns:mc="http://schemas.openxmlformats.org/markup-compatibility/2006">
          <mc:Choice Requires="x14">
            <control shapeId="10330" r:id="rId41" name="Option Button 90">
              <controlPr defaultSize="0" autoFill="0" autoLine="0" autoPict="0">
                <anchor moveWithCells="1">
                  <from>
                    <xdr:col>5</xdr:col>
                    <xdr:colOff>257175</xdr:colOff>
                    <xdr:row>465</xdr:row>
                    <xdr:rowOff>0</xdr:rowOff>
                  </from>
                  <to>
                    <xdr:col>5</xdr:col>
                    <xdr:colOff>533400</xdr:colOff>
                    <xdr:row>466</xdr:row>
                    <xdr:rowOff>0</xdr:rowOff>
                  </to>
                </anchor>
              </controlPr>
            </control>
          </mc:Choice>
        </mc:AlternateContent>
        <mc:AlternateContent xmlns:mc="http://schemas.openxmlformats.org/markup-compatibility/2006">
          <mc:Choice Requires="x14">
            <control shapeId="10331" r:id="rId42" name="Group Box 91">
              <controlPr defaultSize="0" autoFill="0" autoPict="0">
                <anchor moveWithCells="1">
                  <from>
                    <xdr:col>4</xdr:col>
                    <xdr:colOff>0</xdr:colOff>
                    <xdr:row>576</xdr:row>
                    <xdr:rowOff>171450</xdr:rowOff>
                  </from>
                  <to>
                    <xdr:col>6</xdr:col>
                    <xdr:colOff>0</xdr:colOff>
                    <xdr:row>577</xdr:row>
                    <xdr:rowOff>200025</xdr:rowOff>
                  </to>
                </anchor>
              </controlPr>
            </control>
          </mc:Choice>
        </mc:AlternateContent>
        <mc:AlternateContent xmlns:mc="http://schemas.openxmlformats.org/markup-compatibility/2006">
          <mc:Choice Requires="x14">
            <control shapeId="10333" r:id="rId43" name="Group Box 93">
              <controlPr defaultSize="0" autoFill="0" autoPict="0">
                <anchor moveWithCells="1">
                  <from>
                    <xdr:col>4</xdr:col>
                    <xdr:colOff>9525</xdr:colOff>
                    <xdr:row>577</xdr:row>
                    <xdr:rowOff>200025</xdr:rowOff>
                  </from>
                  <to>
                    <xdr:col>6</xdr:col>
                    <xdr:colOff>9525</xdr:colOff>
                    <xdr:row>579</xdr:row>
                    <xdr:rowOff>28575</xdr:rowOff>
                  </to>
                </anchor>
              </controlPr>
            </control>
          </mc:Choice>
        </mc:AlternateContent>
        <mc:AlternateContent xmlns:mc="http://schemas.openxmlformats.org/markup-compatibility/2006">
          <mc:Choice Requires="x14">
            <control shapeId="10337" r:id="rId44" name="Group Box 97">
              <controlPr defaultSize="0" autoFill="0" autoPict="0">
                <anchor moveWithCells="1">
                  <from>
                    <xdr:col>4</xdr:col>
                    <xdr:colOff>47625</xdr:colOff>
                    <xdr:row>579</xdr:row>
                    <xdr:rowOff>0</xdr:rowOff>
                  </from>
                  <to>
                    <xdr:col>6</xdr:col>
                    <xdr:colOff>0</xdr:colOff>
                    <xdr:row>580</xdr:row>
                    <xdr:rowOff>76200</xdr:rowOff>
                  </to>
                </anchor>
              </controlPr>
            </control>
          </mc:Choice>
        </mc:AlternateContent>
        <mc:AlternateContent xmlns:mc="http://schemas.openxmlformats.org/markup-compatibility/2006">
          <mc:Choice Requires="x14">
            <control shapeId="10344" r:id="rId45" name="Group Box 104">
              <controlPr defaultSize="0" autoFill="0" autoPict="0">
                <anchor moveWithCells="1">
                  <from>
                    <xdr:col>4</xdr:col>
                    <xdr:colOff>95250</xdr:colOff>
                    <xdr:row>578</xdr:row>
                    <xdr:rowOff>0</xdr:rowOff>
                  </from>
                  <to>
                    <xdr:col>6</xdr:col>
                    <xdr:colOff>0</xdr:colOff>
                    <xdr:row>579</xdr:row>
                    <xdr:rowOff>28575</xdr:rowOff>
                  </to>
                </anchor>
              </controlPr>
            </control>
          </mc:Choice>
        </mc:AlternateContent>
        <mc:AlternateContent xmlns:mc="http://schemas.openxmlformats.org/markup-compatibility/2006">
          <mc:Choice Requires="x14">
            <control shapeId="10345" r:id="rId46" name="Option Button 105">
              <controlPr defaultSize="0" autoFill="0" autoLine="0" autoPict="0">
                <anchor moveWithCells="1">
                  <from>
                    <xdr:col>4</xdr:col>
                    <xdr:colOff>200025</xdr:colOff>
                    <xdr:row>578</xdr:row>
                    <xdr:rowOff>0</xdr:rowOff>
                  </from>
                  <to>
                    <xdr:col>4</xdr:col>
                    <xdr:colOff>409575</xdr:colOff>
                    <xdr:row>579</xdr:row>
                    <xdr:rowOff>0</xdr:rowOff>
                  </to>
                </anchor>
              </controlPr>
            </control>
          </mc:Choice>
        </mc:AlternateContent>
        <mc:AlternateContent xmlns:mc="http://schemas.openxmlformats.org/markup-compatibility/2006">
          <mc:Choice Requires="x14">
            <control shapeId="10346" r:id="rId47" name="Option Button 106">
              <controlPr defaultSize="0" autoFill="0" autoLine="0" autoPict="0">
                <anchor moveWithCells="1">
                  <from>
                    <xdr:col>5</xdr:col>
                    <xdr:colOff>180975</xdr:colOff>
                    <xdr:row>578</xdr:row>
                    <xdr:rowOff>0</xdr:rowOff>
                  </from>
                  <to>
                    <xdr:col>5</xdr:col>
                    <xdr:colOff>400050</xdr:colOff>
                    <xdr:row>579</xdr:row>
                    <xdr:rowOff>0</xdr:rowOff>
                  </to>
                </anchor>
              </controlPr>
            </control>
          </mc:Choice>
        </mc:AlternateContent>
        <mc:AlternateContent xmlns:mc="http://schemas.openxmlformats.org/markup-compatibility/2006">
          <mc:Choice Requires="x14">
            <control shapeId="10348" r:id="rId48" name="Option Button 108">
              <controlPr defaultSize="0" autoFill="0" autoLine="0" autoPict="0">
                <anchor moveWithCells="1">
                  <from>
                    <xdr:col>4</xdr:col>
                    <xdr:colOff>200025</xdr:colOff>
                    <xdr:row>579</xdr:row>
                    <xdr:rowOff>0</xdr:rowOff>
                  </from>
                  <to>
                    <xdr:col>4</xdr:col>
                    <xdr:colOff>409575</xdr:colOff>
                    <xdr:row>580</xdr:row>
                    <xdr:rowOff>0</xdr:rowOff>
                  </to>
                </anchor>
              </controlPr>
            </control>
          </mc:Choice>
        </mc:AlternateContent>
        <mc:AlternateContent xmlns:mc="http://schemas.openxmlformats.org/markup-compatibility/2006">
          <mc:Choice Requires="x14">
            <control shapeId="10364" r:id="rId49" name="Option Button 124">
              <controlPr defaultSize="0" autoFill="0" autoLine="0" autoPict="0">
                <anchor moveWithCells="1">
                  <from>
                    <xdr:col>5</xdr:col>
                    <xdr:colOff>190500</xdr:colOff>
                    <xdr:row>579</xdr:row>
                    <xdr:rowOff>9525</xdr:rowOff>
                  </from>
                  <to>
                    <xdr:col>5</xdr:col>
                    <xdr:colOff>447675</xdr:colOff>
                    <xdr:row>580</xdr:row>
                    <xdr:rowOff>9525</xdr:rowOff>
                  </to>
                </anchor>
              </controlPr>
            </control>
          </mc:Choice>
        </mc:AlternateContent>
        <mc:AlternateContent xmlns:mc="http://schemas.openxmlformats.org/markup-compatibility/2006">
          <mc:Choice Requires="x14">
            <control shapeId="10370" r:id="rId50" name="Option Button 130">
              <controlPr defaultSize="0" autoFill="0" autoLine="0" autoPict="0">
                <anchor moveWithCells="1">
                  <from>
                    <xdr:col>4</xdr:col>
                    <xdr:colOff>209550</xdr:colOff>
                    <xdr:row>576</xdr:row>
                    <xdr:rowOff>200025</xdr:rowOff>
                  </from>
                  <to>
                    <xdr:col>4</xdr:col>
                    <xdr:colOff>504825</xdr:colOff>
                    <xdr:row>577</xdr:row>
                    <xdr:rowOff>200025</xdr:rowOff>
                  </to>
                </anchor>
              </controlPr>
            </control>
          </mc:Choice>
        </mc:AlternateContent>
        <mc:AlternateContent xmlns:mc="http://schemas.openxmlformats.org/markup-compatibility/2006">
          <mc:Choice Requires="x14">
            <control shapeId="10371" r:id="rId51" name="Option Button 131">
              <controlPr defaultSize="0" autoFill="0" autoLine="0" autoPict="0">
                <anchor moveWithCells="1">
                  <from>
                    <xdr:col>5</xdr:col>
                    <xdr:colOff>180975</xdr:colOff>
                    <xdr:row>576</xdr:row>
                    <xdr:rowOff>190500</xdr:rowOff>
                  </from>
                  <to>
                    <xdr:col>5</xdr:col>
                    <xdr:colOff>457200</xdr:colOff>
                    <xdr:row>577</xdr:row>
                    <xdr:rowOff>190500</xdr:rowOff>
                  </to>
                </anchor>
              </controlPr>
            </control>
          </mc:Choice>
        </mc:AlternateContent>
        <mc:AlternateContent xmlns:mc="http://schemas.openxmlformats.org/markup-compatibility/2006">
          <mc:Choice Requires="x14">
            <control shapeId="10372" r:id="rId52" name="Check Box 132">
              <controlPr defaultSize="0" autoFill="0" autoLine="0" autoPict="0">
                <anchor moveWithCells="1">
                  <from>
                    <xdr:col>4</xdr:col>
                    <xdr:colOff>333375</xdr:colOff>
                    <xdr:row>659</xdr:row>
                    <xdr:rowOff>200025</xdr:rowOff>
                  </from>
                  <to>
                    <xdr:col>4</xdr:col>
                    <xdr:colOff>609600</xdr:colOff>
                    <xdr:row>660</xdr:row>
                    <xdr:rowOff>200025</xdr:rowOff>
                  </to>
                </anchor>
              </controlPr>
            </control>
          </mc:Choice>
        </mc:AlternateContent>
        <mc:AlternateContent xmlns:mc="http://schemas.openxmlformats.org/markup-compatibility/2006">
          <mc:Choice Requires="x14">
            <control shapeId="10373" r:id="rId53" name="Check Box 133">
              <controlPr defaultSize="0" autoFill="0" autoLine="0" autoPict="0">
                <anchor moveWithCells="1">
                  <from>
                    <xdr:col>3</xdr:col>
                    <xdr:colOff>457200</xdr:colOff>
                    <xdr:row>224</xdr:row>
                    <xdr:rowOff>19050</xdr:rowOff>
                  </from>
                  <to>
                    <xdr:col>4</xdr:col>
                    <xdr:colOff>0</xdr:colOff>
                    <xdr:row>225</xdr:row>
                    <xdr:rowOff>28575</xdr:rowOff>
                  </to>
                </anchor>
              </controlPr>
            </control>
          </mc:Choice>
        </mc:AlternateContent>
        <mc:AlternateContent xmlns:mc="http://schemas.openxmlformats.org/markup-compatibility/2006">
          <mc:Choice Requires="x14">
            <control shapeId="10374" r:id="rId54" name="Check Box 134">
              <controlPr defaultSize="0" autoFill="0" autoLine="0" autoPict="0">
                <anchor moveWithCells="1">
                  <from>
                    <xdr:col>3</xdr:col>
                    <xdr:colOff>457200</xdr:colOff>
                    <xdr:row>225</xdr:row>
                    <xdr:rowOff>9525</xdr:rowOff>
                  </from>
                  <to>
                    <xdr:col>4</xdr:col>
                    <xdr:colOff>0</xdr:colOff>
                    <xdr:row>226</xdr:row>
                    <xdr:rowOff>19050</xdr:rowOff>
                  </to>
                </anchor>
              </controlPr>
            </control>
          </mc:Choice>
        </mc:AlternateContent>
        <mc:AlternateContent xmlns:mc="http://schemas.openxmlformats.org/markup-compatibility/2006">
          <mc:Choice Requires="x14">
            <control shapeId="10375" r:id="rId55" name="Check Box 135">
              <controlPr defaultSize="0" autoFill="0" autoLine="0" autoPict="0">
                <anchor moveWithCells="1">
                  <from>
                    <xdr:col>3</xdr:col>
                    <xdr:colOff>457200</xdr:colOff>
                    <xdr:row>226</xdr:row>
                    <xdr:rowOff>9525</xdr:rowOff>
                  </from>
                  <to>
                    <xdr:col>4</xdr:col>
                    <xdr:colOff>0</xdr:colOff>
                    <xdr:row>227</xdr:row>
                    <xdr:rowOff>19050</xdr:rowOff>
                  </to>
                </anchor>
              </controlPr>
            </control>
          </mc:Choice>
        </mc:AlternateContent>
        <mc:AlternateContent xmlns:mc="http://schemas.openxmlformats.org/markup-compatibility/2006">
          <mc:Choice Requires="x14">
            <control shapeId="10376" r:id="rId56" name="Check Box 136">
              <controlPr defaultSize="0" autoFill="0" autoLine="0" autoPict="0">
                <anchor moveWithCells="1">
                  <from>
                    <xdr:col>3</xdr:col>
                    <xdr:colOff>457200</xdr:colOff>
                    <xdr:row>227</xdr:row>
                    <xdr:rowOff>0</xdr:rowOff>
                  </from>
                  <to>
                    <xdr:col>4</xdr:col>
                    <xdr:colOff>0</xdr:colOff>
                    <xdr:row>228</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3">
    <tabColor rgb="FFBF0000"/>
    <pageSetUpPr fitToPage="1"/>
  </sheetPr>
  <dimension ref="A1:S979"/>
  <sheetViews>
    <sheetView showGridLines="0" zoomScaleNormal="100" workbookViewId="0">
      <pane ySplit="5" topLeftCell="A138" activePane="bottomLeft" state="frozen"/>
      <selection activeCell="A6" sqref="A6"/>
      <selection pane="bottomLeft" activeCell="N135" sqref="N135"/>
    </sheetView>
  </sheetViews>
  <sheetFormatPr baseColWidth="10" defaultColWidth="6" defaultRowHeight="0" customHeight="1" zeroHeight="1"/>
  <cols>
    <col min="1" max="1" width="9.140625" style="95" customWidth="1"/>
    <col min="2" max="2" width="14.140625" style="22" customWidth="1"/>
    <col min="3" max="6" width="10.7109375" style="22" customWidth="1"/>
    <col min="7" max="9" width="9.140625" style="22" customWidth="1"/>
    <col min="10" max="10" width="10.28515625" style="22" customWidth="1"/>
    <col min="11" max="12" width="9.140625" style="22" customWidth="1"/>
    <col min="13" max="13" width="9.140625" style="560" hidden="1" customWidth="1"/>
    <col min="14" max="19" width="6" style="22" customWidth="1"/>
    <col min="20" max="16384" width="6" style="22"/>
  </cols>
  <sheetData>
    <row r="1" spans="1:13" customFormat="1" ht="3.75" customHeight="1">
      <c r="A1" s="87"/>
      <c r="M1" s="554"/>
    </row>
    <row r="2" spans="1:13" customFormat="1" ht="17.45" customHeight="1">
      <c r="A2" s="88"/>
      <c r="B2" s="44" t="s">
        <v>976</v>
      </c>
      <c r="C2" s="44"/>
      <c r="D2" s="44"/>
      <c r="E2" s="44"/>
      <c r="F2" s="36"/>
      <c r="G2" s="37" t="s">
        <v>51</v>
      </c>
      <c r="H2" s="680">
        <f>H30/C30</f>
        <v>0</v>
      </c>
      <c r="I2" s="680"/>
      <c r="J2" s="680"/>
      <c r="M2" s="554"/>
    </row>
    <row r="3" spans="1:13" customFormat="1" ht="3.75" customHeight="1">
      <c r="A3" s="87"/>
      <c r="B3" s="44"/>
      <c r="C3" s="44"/>
      <c r="D3" s="44"/>
      <c r="E3" s="44"/>
      <c r="M3" s="554"/>
    </row>
    <row r="4" spans="1:13" customFormat="1" ht="17.45" customHeight="1">
      <c r="A4" s="88"/>
      <c r="B4" s="44" t="s">
        <v>977</v>
      </c>
      <c r="C4" s="44"/>
      <c r="D4" s="44"/>
      <c r="E4" s="44"/>
      <c r="F4" s="36"/>
      <c r="G4" s="37" t="s">
        <v>53</v>
      </c>
      <c r="H4" s="680">
        <f>[0]!S_Gesamtfortschritt</f>
        <v>0</v>
      </c>
      <c r="I4" s="680"/>
      <c r="J4" s="680"/>
      <c r="M4" s="554"/>
    </row>
    <row r="5" spans="1:13" customFormat="1" ht="3.75" customHeight="1" thickBot="1">
      <c r="A5" s="88"/>
      <c r="B5" s="52"/>
      <c r="C5" s="52"/>
      <c r="D5" s="52"/>
      <c r="E5" s="52"/>
      <c r="F5" s="52"/>
      <c r="G5" s="52"/>
      <c r="H5" s="52"/>
      <c r="I5" s="52"/>
      <c r="J5" s="52"/>
      <c r="K5" s="52"/>
      <c r="L5" s="46"/>
      <c r="M5" s="554"/>
    </row>
    <row r="6" spans="1:13" customFormat="1" ht="17.45" customHeight="1">
      <c r="A6" s="88"/>
      <c r="B6" s="17"/>
      <c r="C6" s="36"/>
      <c r="D6" s="36"/>
      <c r="E6" s="36"/>
      <c r="F6" s="36"/>
      <c r="G6" s="37"/>
      <c r="H6" s="38"/>
      <c r="I6" s="38"/>
      <c r="J6" s="38"/>
      <c r="M6" s="554"/>
    </row>
    <row r="7" spans="1:13" customFormat="1" ht="17.45" customHeight="1">
      <c r="A7" s="88"/>
      <c r="B7" s="17"/>
      <c r="C7" s="36" t="s">
        <v>54</v>
      </c>
      <c r="D7" s="36"/>
      <c r="E7" s="36"/>
      <c r="F7" s="39"/>
      <c r="G7" s="39"/>
      <c r="H7" s="681" t="s">
        <v>55</v>
      </c>
      <c r="I7" s="681"/>
      <c r="J7" s="38"/>
      <c r="M7" s="554"/>
    </row>
    <row r="8" spans="1:13" customFormat="1" ht="17.45" customHeight="1">
      <c r="A8" s="88"/>
      <c r="B8" s="45" t="s">
        <v>978</v>
      </c>
      <c r="C8" s="676" t="str">
        <f t="shared" ref="C8:C17" si="0">INDEX(B:B,MATCH(B8,A:A,0))</f>
        <v>Druckbereiche</v>
      </c>
      <c r="D8" s="676"/>
      <c r="E8" s="676"/>
      <c r="F8" s="676"/>
      <c r="G8" s="40"/>
      <c r="H8" s="86">
        <f>1*J8</f>
        <v>0</v>
      </c>
      <c r="I8" s="41">
        <f>H8</f>
        <v>0</v>
      </c>
      <c r="J8" s="42" t="b">
        <v>0</v>
      </c>
      <c r="M8" s="554"/>
    </row>
    <row r="9" spans="1:13" customFormat="1" ht="17.45" customHeight="1">
      <c r="A9" s="88"/>
      <c r="B9" s="45" t="s">
        <v>979</v>
      </c>
      <c r="C9" s="676" t="str">
        <f t="shared" si="0"/>
        <v>Seitenansicht</v>
      </c>
      <c r="D9" s="676"/>
      <c r="E9" s="676"/>
      <c r="F9" s="676"/>
      <c r="G9" s="40"/>
      <c r="H9" s="86">
        <f>1*J9</f>
        <v>0</v>
      </c>
      <c r="I9" s="41">
        <f t="shared" ref="I9:I17" si="1">H9</f>
        <v>0</v>
      </c>
      <c r="J9" s="42" t="b">
        <v>0</v>
      </c>
      <c r="M9" s="554"/>
    </row>
    <row r="10" spans="1:13" customFormat="1" ht="17.45" customHeight="1">
      <c r="A10" s="88"/>
      <c r="B10" s="45" t="s">
        <v>980</v>
      </c>
      <c r="C10" s="676" t="str">
        <f t="shared" si="0"/>
        <v>Seitenorientierung und Skalierung</v>
      </c>
      <c r="D10" s="676"/>
      <c r="E10" s="676"/>
      <c r="F10" s="676"/>
      <c r="G10" s="40"/>
      <c r="H10" s="86">
        <f>1*J10</f>
        <v>0</v>
      </c>
      <c r="I10" s="41">
        <f t="shared" si="1"/>
        <v>0</v>
      </c>
      <c r="J10" s="42" t="b">
        <v>0</v>
      </c>
      <c r="M10" s="554"/>
    </row>
    <row r="11" spans="1:13" customFormat="1" ht="17.45" customHeight="1">
      <c r="A11" s="88"/>
      <c r="B11" s="45" t="s">
        <v>981</v>
      </c>
      <c r="C11" s="676" t="str">
        <f t="shared" si="0"/>
        <v>Seitenränder</v>
      </c>
      <c r="D11" s="676"/>
      <c r="E11" s="676"/>
      <c r="F11" s="676"/>
      <c r="G11" s="40"/>
      <c r="H11" s="86">
        <f>1*J11</f>
        <v>0</v>
      </c>
      <c r="I11" s="41">
        <f t="shared" si="1"/>
        <v>0</v>
      </c>
      <c r="J11" s="42" t="b">
        <v>0</v>
      </c>
      <c r="M11" s="554"/>
    </row>
    <row r="12" spans="1:13" customFormat="1" ht="17.45" customHeight="1">
      <c r="A12" s="88"/>
      <c r="B12" s="45" t="s">
        <v>982</v>
      </c>
      <c r="C12" s="676" t="str">
        <f t="shared" si="0"/>
        <v>Kopf- und Fußzeilen (Standard)</v>
      </c>
      <c r="D12" s="676"/>
      <c r="E12" s="676"/>
      <c r="F12" s="676"/>
      <c r="G12" s="40"/>
      <c r="H12" s="86">
        <f t="shared" ref="H12:H17" si="2">1*J12</f>
        <v>0</v>
      </c>
      <c r="I12" s="41">
        <f t="shared" si="1"/>
        <v>0</v>
      </c>
      <c r="J12" s="42" t="b">
        <v>0</v>
      </c>
      <c r="M12" s="554"/>
    </row>
    <row r="13" spans="1:13" customFormat="1" ht="17.45" customHeight="1">
      <c r="A13" s="88"/>
      <c r="B13" s="45" t="s">
        <v>983</v>
      </c>
      <c r="C13" s="676" t="str">
        <f t="shared" si="0"/>
        <v>Kopf- und Fußzeilen (Benutzerdefiniert)</v>
      </c>
      <c r="D13" s="676"/>
      <c r="E13" s="676"/>
      <c r="F13" s="676"/>
      <c r="G13" s="40"/>
      <c r="H13" s="86">
        <f t="shared" si="2"/>
        <v>0</v>
      </c>
      <c r="I13" s="41">
        <f t="shared" si="1"/>
        <v>0</v>
      </c>
      <c r="J13" s="42" t="b">
        <v>0</v>
      </c>
      <c r="M13" s="554"/>
    </row>
    <row r="14" spans="1:13" customFormat="1" ht="17.45" customHeight="1">
      <c r="A14" s="88"/>
      <c r="B14" s="45" t="s">
        <v>984</v>
      </c>
      <c r="C14" s="676" t="str">
        <f t="shared" si="0"/>
        <v>Drucktitel: Wiederholungszeilen</v>
      </c>
      <c r="D14" s="676"/>
      <c r="E14" s="676"/>
      <c r="F14" s="676"/>
      <c r="G14" s="40"/>
      <c r="H14" s="86">
        <f t="shared" si="2"/>
        <v>0</v>
      </c>
      <c r="I14" s="41">
        <f t="shared" si="1"/>
        <v>0</v>
      </c>
      <c r="J14" s="42" t="b">
        <v>0</v>
      </c>
      <c r="M14" s="554"/>
    </row>
    <row r="15" spans="1:13" customFormat="1" ht="17.45" customHeight="1">
      <c r="A15" s="88"/>
      <c r="B15" s="45" t="s">
        <v>985</v>
      </c>
      <c r="C15" s="676" t="str">
        <f t="shared" si="0"/>
        <v>Drucktitel: Wiederholungsspalten</v>
      </c>
      <c r="D15" s="676"/>
      <c r="E15" s="676"/>
      <c r="F15" s="676"/>
      <c r="G15" s="40"/>
      <c r="H15" s="86">
        <f t="shared" si="2"/>
        <v>0</v>
      </c>
      <c r="I15" s="41">
        <f t="shared" si="1"/>
        <v>0</v>
      </c>
      <c r="J15" s="42" t="b">
        <v>0</v>
      </c>
      <c r="M15" s="554"/>
    </row>
    <row r="16" spans="1:13" customFormat="1" ht="17.45" customHeight="1">
      <c r="A16" s="88"/>
      <c r="B16" s="45" t="s">
        <v>986</v>
      </c>
      <c r="C16" s="676" t="str">
        <f t="shared" si="0"/>
        <v>Gitternetzlinien</v>
      </c>
      <c r="D16" s="676"/>
      <c r="E16" s="676"/>
      <c r="F16" s="676"/>
      <c r="G16" s="40"/>
      <c r="H16" s="86">
        <f t="shared" si="2"/>
        <v>0</v>
      </c>
      <c r="I16" s="41">
        <f t="shared" si="1"/>
        <v>0</v>
      </c>
      <c r="J16" s="42" t="b">
        <v>0</v>
      </c>
      <c r="M16" s="554"/>
    </row>
    <row r="17" spans="1:13" customFormat="1" ht="17.45" customHeight="1">
      <c r="A17" s="88"/>
      <c r="B17" s="45" t="s">
        <v>987</v>
      </c>
      <c r="C17" s="676" t="str">
        <f t="shared" si="0"/>
        <v>Zeilen- und Spaltenüberschriften</v>
      </c>
      <c r="D17" s="676"/>
      <c r="E17" s="676"/>
      <c r="F17" s="676"/>
      <c r="G17" s="40"/>
      <c r="H17" s="86">
        <f t="shared" si="2"/>
        <v>0</v>
      </c>
      <c r="I17" s="41">
        <f t="shared" si="1"/>
        <v>0</v>
      </c>
      <c r="J17" s="42" t="b">
        <v>0</v>
      </c>
      <c r="M17" s="554"/>
    </row>
    <row r="18" spans="1:13" customFormat="1" ht="17.45" hidden="1" customHeight="1">
      <c r="A18" s="88"/>
      <c r="B18" s="45"/>
      <c r="F18" s="40"/>
      <c r="G18" s="40"/>
      <c r="H18" s="5"/>
      <c r="I18" s="41"/>
      <c r="J18" s="42"/>
      <c r="M18" s="554"/>
    </row>
    <row r="19" spans="1:13" customFormat="1" ht="17.45" hidden="1" customHeight="1">
      <c r="A19" s="88"/>
      <c r="B19" s="45"/>
      <c r="F19" s="40"/>
      <c r="G19" s="40"/>
      <c r="H19" s="5"/>
      <c r="I19" s="41"/>
      <c r="J19" s="42"/>
      <c r="M19" s="554"/>
    </row>
    <row r="20" spans="1:13" customFormat="1" ht="17.45" hidden="1" customHeight="1">
      <c r="A20" s="88"/>
      <c r="B20" s="45"/>
      <c r="F20" s="40"/>
      <c r="G20" s="40"/>
      <c r="H20" s="5"/>
      <c r="I20" s="41"/>
      <c r="J20" s="42"/>
      <c r="M20" s="554"/>
    </row>
    <row r="21" spans="1:13" customFormat="1" ht="17.45" hidden="1" customHeight="1">
      <c r="A21" s="88"/>
      <c r="B21" s="45"/>
      <c r="F21" s="40"/>
      <c r="G21" s="40"/>
      <c r="H21" s="5"/>
      <c r="I21" s="41"/>
      <c r="J21" s="42"/>
      <c r="M21" s="554"/>
    </row>
    <row r="22" spans="1:13" customFormat="1" ht="17.45" hidden="1" customHeight="1">
      <c r="A22" s="88"/>
      <c r="B22" s="45"/>
      <c r="F22" s="40"/>
      <c r="G22" s="40"/>
      <c r="H22" s="5"/>
      <c r="I22" s="41"/>
      <c r="J22" s="42"/>
      <c r="M22" s="554"/>
    </row>
    <row r="23" spans="1:13" customFormat="1" ht="17.45" hidden="1" customHeight="1">
      <c r="A23" s="88"/>
      <c r="B23" s="45"/>
      <c r="F23" s="40"/>
      <c r="G23" s="40"/>
      <c r="H23" s="5"/>
      <c r="I23" s="41"/>
      <c r="J23" s="42"/>
      <c r="M23" s="554"/>
    </row>
    <row r="24" spans="1:13" customFormat="1" ht="17.45" hidden="1" customHeight="1">
      <c r="A24" s="88"/>
      <c r="B24" s="45"/>
      <c r="F24" s="40"/>
      <c r="G24" s="40"/>
      <c r="H24" s="5"/>
      <c r="I24" s="41"/>
      <c r="J24" s="42"/>
      <c r="M24" s="554"/>
    </row>
    <row r="25" spans="1:13" customFormat="1" ht="17.45" hidden="1" customHeight="1">
      <c r="A25" s="88"/>
      <c r="B25" s="45"/>
      <c r="F25" s="40"/>
      <c r="G25" s="40"/>
      <c r="H25" s="5"/>
      <c r="I25" s="41"/>
      <c r="J25" s="42"/>
      <c r="M25" s="554"/>
    </row>
    <row r="26" spans="1:13" customFormat="1" ht="17.45" hidden="1" customHeight="1">
      <c r="A26" s="88"/>
      <c r="B26" s="45"/>
      <c r="F26" s="40"/>
      <c r="G26" s="40"/>
      <c r="H26" s="5"/>
      <c r="I26" s="41"/>
      <c r="J26" s="42"/>
      <c r="M26" s="554"/>
    </row>
    <row r="27" spans="1:13" customFormat="1" ht="17.45" hidden="1" customHeight="1">
      <c r="A27" s="88"/>
      <c r="B27" s="45"/>
      <c r="F27" s="40"/>
      <c r="G27" s="40"/>
      <c r="H27" s="5"/>
      <c r="I27" s="41"/>
      <c r="J27" s="43"/>
      <c r="M27" s="554"/>
    </row>
    <row r="28" spans="1:13" customFormat="1" ht="17.45" hidden="1" customHeight="1">
      <c r="A28" s="88"/>
      <c r="M28" s="554"/>
    </row>
    <row r="29" spans="1:13" customFormat="1" ht="17.45" hidden="1" customHeight="1" thickBot="1">
      <c r="A29" s="88"/>
      <c r="B29" s="6"/>
      <c r="C29" s="6"/>
      <c r="D29" s="6"/>
      <c r="E29" s="6"/>
      <c r="F29" s="6"/>
      <c r="G29" s="6"/>
      <c r="H29" s="6"/>
      <c r="I29" s="6"/>
      <c r="J29" s="6"/>
      <c r="M29" s="554"/>
    </row>
    <row r="30" spans="1:13" customFormat="1" ht="17.45" hidden="1" customHeight="1">
      <c r="A30" s="88"/>
      <c r="C30" s="5">
        <f>COUNTA(C8:C29)</f>
        <v>10</v>
      </c>
      <c r="H30" s="5">
        <f>SUM(H8:H29)</f>
        <v>0</v>
      </c>
      <c r="M30" s="554"/>
    </row>
    <row r="31" spans="1:13" customFormat="1" ht="17.45" customHeight="1">
      <c r="A31" s="88"/>
      <c r="C31" s="5"/>
      <c r="H31" s="5"/>
      <c r="M31" s="554"/>
    </row>
    <row r="32" spans="1:13" customFormat="1" ht="17.45" customHeight="1">
      <c r="A32" s="88"/>
      <c r="C32" s="5"/>
      <c r="H32" s="5"/>
      <c r="M32" s="554"/>
    </row>
    <row r="33" spans="1:13" customFormat="1" ht="17.45" customHeight="1">
      <c r="A33" s="88"/>
      <c r="M33" s="554"/>
    </row>
    <row r="34" spans="1:13" customFormat="1" ht="25.5" customHeight="1">
      <c r="A34" s="96" t="str">
        <f>B8</f>
        <v>6.1</v>
      </c>
      <c r="B34" s="675" t="s">
        <v>988</v>
      </c>
      <c r="C34" s="675"/>
      <c r="D34" s="675"/>
      <c r="E34" s="675"/>
      <c r="F34" s="675"/>
      <c r="G34" s="675"/>
      <c r="H34" s="675"/>
      <c r="I34" s="675"/>
      <c r="J34" s="675"/>
      <c r="K34" s="35">
        <f>H8</f>
        <v>0</v>
      </c>
      <c r="L34" s="7" t="s">
        <v>62</v>
      </c>
      <c r="M34" s="554"/>
    </row>
    <row r="35" spans="1:13" customFormat="1" ht="17.45" customHeight="1">
      <c r="A35" s="88"/>
      <c r="M35" s="554"/>
    </row>
    <row r="36" spans="1:13" customFormat="1" ht="17.45" customHeight="1">
      <c r="A36" s="88"/>
      <c r="B36" s="653" t="s">
        <v>989</v>
      </c>
      <c r="C36" s="653"/>
      <c r="D36" s="653"/>
      <c r="E36" s="653"/>
      <c r="F36" s="653"/>
      <c r="G36" s="653"/>
      <c r="H36" s="653"/>
      <c r="I36" s="653"/>
      <c r="J36" s="653"/>
      <c r="K36" s="653"/>
      <c r="M36" s="554"/>
    </row>
    <row r="37" spans="1:13" customFormat="1" ht="17.45" customHeight="1">
      <c r="A37" s="88"/>
      <c r="B37" s="653"/>
      <c r="C37" s="653"/>
      <c r="D37" s="653"/>
      <c r="E37" s="653"/>
      <c r="F37" s="653"/>
      <c r="G37" s="653"/>
      <c r="H37" s="653"/>
      <c r="I37" s="653"/>
      <c r="J37" s="653"/>
      <c r="K37" s="653"/>
      <c r="M37" s="554"/>
    </row>
    <row r="38" spans="1:13" customFormat="1" ht="17.45" customHeight="1">
      <c r="A38" s="88"/>
      <c r="B38" s="653"/>
      <c r="C38" s="653"/>
      <c r="D38" s="653"/>
      <c r="E38" s="653"/>
      <c r="F38" s="653"/>
      <c r="G38" s="653"/>
      <c r="H38" s="653"/>
      <c r="I38" s="653"/>
      <c r="J38" s="653"/>
      <c r="K38" s="653"/>
      <c r="M38" s="554"/>
    </row>
    <row r="39" spans="1:13" customFormat="1" ht="17.45" customHeight="1">
      <c r="A39" s="88"/>
      <c r="B39" s="653"/>
      <c r="C39" s="653"/>
      <c r="D39" s="653"/>
      <c r="E39" s="653"/>
      <c r="F39" s="653"/>
      <c r="G39" s="653"/>
      <c r="H39" s="653"/>
      <c r="I39" s="653"/>
      <c r="J39" s="653"/>
      <c r="K39" s="653"/>
      <c r="M39" s="554"/>
    </row>
    <row r="40" spans="1:13" customFormat="1" ht="17.45" customHeight="1">
      <c r="A40" s="88"/>
      <c r="B40" s="653" t="s">
        <v>990</v>
      </c>
      <c r="C40" s="653"/>
      <c r="D40" s="653"/>
      <c r="E40" s="653"/>
      <c r="F40" s="653"/>
      <c r="G40" s="653"/>
      <c r="H40" s="653"/>
      <c r="I40" s="653"/>
      <c r="J40" s="653"/>
      <c r="K40" s="653"/>
      <c r="M40" s="554"/>
    </row>
    <row r="41" spans="1:13" customFormat="1" ht="17.45" customHeight="1">
      <c r="A41" s="88"/>
      <c r="B41" s="653"/>
      <c r="C41" s="653"/>
      <c r="D41" s="653"/>
      <c r="E41" s="653"/>
      <c r="F41" s="653"/>
      <c r="G41" s="653"/>
      <c r="H41" s="653"/>
      <c r="I41" s="653"/>
      <c r="J41" s="653"/>
      <c r="K41" s="653"/>
      <c r="M41" s="554"/>
    </row>
    <row r="42" spans="1:13" customFormat="1" ht="17.45" customHeight="1">
      <c r="A42" s="88"/>
      <c r="B42" s="653"/>
      <c r="C42" s="653"/>
      <c r="D42" s="653"/>
      <c r="E42" s="653"/>
      <c r="F42" s="653"/>
      <c r="G42" s="653"/>
      <c r="H42" s="653"/>
      <c r="I42" s="653"/>
      <c r="J42" s="653"/>
      <c r="K42" s="653"/>
      <c r="M42" s="554"/>
    </row>
    <row r="43" spans="1:13" customFormat="1" ht="17.45" customHeight="1">
      <c r="A43" s="88"/>
      <c r="B43" s="14"/>
      <c r="C43" s="14"/>
      <c r="D43" s="14"/>
      <c r="E43" s="14"/>
      <c r="F43" s="14"/>
      <c r="G43" s="14"/>
      <c r="H43" s="14"/>
      <c r="I43" s="14"/>
      <c r="J43" s="14"/>
      <c r="K43" s="14"/>
      <c r="M43" s="554"/>
    </row>
    <row r="44" spans="1:13" customFormat="1" ht="17.45" customHeight="1" thickBot="1">
      <c r="A44" s="88"/>
      <c r="B44" s="180" t="s">
        <v>991</v>
      </c>
      <c r="C44" s="52"/>
      <c r="D44" s="52"/>
      <c r="E44" s="52"/>
      <c r="F44" s="52"/>
      <c r="G44" s="52"/>
      <c r="H44" s="52"/>
      <c r="I44" s="52"/>
      <c r="J44" s="52"/>
      <c r="K44" s="52"/>
      <c r="M44" s="554"/>
    </row>
    <row r="45" spans="1:13" customFormat="1" ht="17.45" customHeight="1">
      <c r="A45" s="88"/>
      <c r="B45" s="14"/>
      <c r="C45" s="14"/>
      <c r="D45" s="14"/>
      <c r="E45" s="14"/>
      <c r="F45" s="14"/>
      <c r="G45" s="14"/>
      <c r="H45" s="14"/>
      <c r="I45" s="14"/>
      <c r="J45" s="14"/>
      <c r="K45" s="14"/>
      <c r="M45" s="554"/>
    </row>
    <row r="46" spans="1:13" customFormat="1" ht="17.45" customHeight="1">
      <c r="A46" s="88"/>
      <c r="B46" s="653" t="s">
        <v>992</v>
      </c>
      <c r="C46" s="653"/>
      <c r="D46" s="653"/>
      <c r="E46" s="653"/>
      <c r="F46" s="653"/>
      <c r="G46" s="653"/>
      <c r="H46" s="653"/>
      <c r="I46" s="653"/>
      <c r="J46" s="653"/>
      <c r="K46" s="653"/>
      <c r="M46" s="554"/>
    </row>
    <row r="47" spans="1:13" customFormat="1" ht="17.45" customHeight="1">
      <c r="A47" s="88"/>
      <c r="B47" s="653"/>
      <c r="C47" s="653"/>
      <c r="D47" s="653"/>
      <c r="E47" s="653"/>
      <c r="F47" s="653"/>
      <c r="G47" s="653"/>
      <c r="H47" s="653"/>
      <c r="I47" s="653"/>
      <c r="J47" s="653"/>
      <c r="K47" s="653"/>
      <c r="M47" s="554"/>
    </row>
    <row r="48" spans="1:13" customFormat="1" ht="17.45" customHeight="1">
      <c r="A48" s="88"/>
      <c r="B48" s="47"/>
      <c r="C48" s="47"/>
      <c r="D48" s="47"/>
      <c r="E48" s="47"/>
      <c r="F48" s="47"/>
      <c r="G48" s="47"/>
      <c r="H48" s="47"/>
      <c r="I48" s="47"/>
      <c r="J48" s="47"/>
      <c r="K48" s="47"/>
      <c r="M48" s="554"/>
    </row>
    <row r="49" spans="1:13" customFormat="1" ht="17.45" customHeight="1">
      <c r="A49" s="88"/>
      <c r="B49" s="14"/>
      <c r="C49" s="14"/>
      <c r="D49" s="14"/>
      <c r="E49" s="14"/>
      <c r="F49" s="14"/>
      <c r="G49" s="14"/>
      <c r="H49" s="14"/>
      <c r="I49" s="14"/>
      <c r="J49" s="14"/>
      <c r="K49" s="14"/>
      <c r="M49" s="554"/>
    </row>
    <row r="50" spans="1:13" customFormat="1" ht="17.45" customHeight="1">
      <c r="A50" s="88"/>
      <c r="B50" s="14"/>
      <c r="C50" s="14"/>
      <c r="D50" s="14"/>
      <c r="E50" s="14"/>
      <c r="F50" s="14"/>
      <c r="G50" s="14"/>
      <c r="H50" s="14"/>
      <c r="I50" s="14"/>
      <c r="J50" s="14"/>
      <c r="K50" s="14"/>
      <c r="M50" s="554"/>
    </row>
    <row r="51" spans="1:13" customFormat="1" ht="17.45" customHeight="1">
      <c r="A51" s="88"/>
      <c r="B51" s="14"/>
      <c r="C51" s="14"/>
      <c r="D51" s="14"/>
      <c r="E51" s="14"/>
      <c r="F51" s="14"/>
      <c r="G51" s="14"/>
      <c r="H51" s="14"/>
      <c r="I51" s="14"/>
      <c r="J51" s="14"/>
      <c r="K51" s="14"/>
      <c r="M51" s="554"/>
    </row>
    <row r="52" spans="1:13" customFormat="1" ht="17.45" customHeight="1">
      <c r="A52" s="88"/>
      <c r="B52" s="14"/>
      <c r="C52" s="14"/>
      <c r="D52" s="14"/>
      <c r="E52" s="14"/>
      <c r="F52" s="14"/>
      <c r="G52" s="14"/>
      <c r="H52" s="14"/>
      <c r="I52" s="14"/>
      <c r="J52" s="14"/>
      <c r="K52" s="14"/>
      <c r="M52" s="554"/>
    </row>
    <row r="53" spans="1:13" customFormat="1" ht="17.45" customHeight="1">
      <c r="A53" s="88"/>
      <c r="B53" s="14"/>
      <c r="C53" s="14"/>
      <c r="D53" s="14"/>
      <c r="E53" s="14"/>
      <c r="F53" s="14"/>
      <c r="G53" s="14"/>
      <c r="H53" s="14"/>
      <c r="I53" s="14"/>
      <c r="J53" s="14"/>
      <c r="K53" s="14"/>
      <c r="M53" s="554"/>
    </row>
    <row r="54" spans="1:13" customFormat="1" ht="17.45" customHeight="1">
      <c r="A54" s="88"/>
      <c r="B54" s="14"/>
      <c r="C54" s="14"/>
      <c r="D54" s="14"/>
      <c r="E54" s="14"/>
      <c r="F54" s="14"/>
      <c r="G54" s="14"/>
      <c r="H54" s="14"/>
      <c r="I54" s="14"/>
      <c r="J54" s="14"/>
      <c r="K54" s="14"/>
      <c r="M54" s="554"/>
    </row>
    <row r="55" spans="1:13" customFormat="1" ht="17.45" customHeight="1">
      <c r="A55" s="88"/>
      <c r="B55" s="14"/>
      <c r="C55" s="14"/>
      <c r="D55" s="14"/>
      <c r="E55" s="14"/>
      <c r="F55" s="14"/>
      <c r="G55" s="14"/>
      <c r="H55" s="14"/>
      <c r="I55" s="14"/>
      <c r="J55" s="14"/>
      <c r="K55" s="14"/>
      <c r="M55" s="554"/>
    </row>
    <row r="56" spans="1:13" customFormat="1" ht="17.45" customHeight="1">
      <c r="A56" s="88"/>
      <c r="B56" s="14"/>
      <c r="C56" s="14"/>
      <c r="D56" s="14"/>
      <c r="E56" s="14"/>
      <c r="F56" s="14"/>
      <c r="G56" s="14"/>
      <c r="H56" s="14"/>
      <c r="I56" s="14"/>
      <c r="J56" s="14"/>
      <c r="K56" s="14"/>
      <c r="M56" s="554"/>
    </row>
    <row r="57" spans="1:13" customFormat="1" ht="17.45" customHeight="1">
      <c r="A57" s="88"/>
      <c r="B57" s="14"/>
      <c r="C57" s="14"/>
      <c r="D57" s="14"/>
      <c r="E57" s="14"/>
      <c r="F57" s="14"/>
      <c r="G57" s="14"/>
      <c r="H57" s="14"/>
      <c r="I57" s="14"/>
      <c r="J57" s="14"/>
      <c r="K57" s="14"/>
      <c r="M57" s="554"/>
    </row>
    <row r="58" spans="1:13" customFormat="1" ht="17.45" customHeight="1">
      <c r="A58" s="88"/>
      <c r="B58" s="14"/>
      <c r="C58" s="14"/>
      <c r="D58" s="14"/>
      <c r="E58" s="14"/>
      <c r="F58" s="14"/>
      <c r="G58" s="14"/>
      <c r="H58" s="14"/>
      <c r="I58" s="14"/>
      <c r="J58" s="14"/>
      <c r="K58" s="14"/>
      <c r="M58" s="554"/>
    </row>
    <row r="59" spans="1:13" customFormat="1" ht="17.45" customHeight="1">
      <c r="A59" s="88"/>
      <c r="B59" s="14"/>
      <c r="C59" s="14"/>
      <c r="D59" s="14"/>
      <c r="E59" s="14"/>
      <c r="F59" s="14"/>
      <c r="G59" s="14"/>
      <c r="H59" s="14"/>
      <c r="I59" s="14"/>
      <c r="J59" s="14"/>
      <c r="K59" s="14"/>
      <c r="M59" s="554"/>
    </row>
    <row r="60" spans="1:13" customFormat="1" ht="17.45" customHeight="1">
      <c r="A60" s="88"/>
      <c r="B60" s="14"/>
      <c r="C60" s="14"/>
      <c r="D60" s="14"/>
      <c r="E60" s="14"/>
      <c r="F60" s="14"/>
      <c r="G60" s="14"/>
      <c r="H60" s="14"/>
      <c r="I60" s="14"/>
      <c r="J60" s="14"/>
      <c r="K60" s="14"/>
      <c r="M60" s="554"/>
    </row>
    <row r="61" spans="1:13" customFormat="1" ht="17.45" customHeight="1">
      <c r="A61" s="88"/>
      <c r="B61" s="14"/>
      <c r="C61" s="14"/>
      <c r="D61" s="14"/>
      <c r="E61" s="14"/>
      <c r="F61" s="14"/>
      <c r="G61" s="14"/>
      <c r="H61" s="14"/>
      <c r="I61" s="14"/>
      <c r="J61" s="14"/>
      <c r="K61" s="14"/>
      <c r="M61" s="554"/>
    </row>
    <row r="62" spans="1:13" customFormat="1" ht="17.45" customHeight="1">
      <c r="A62" s="88"/>
      <c r="B62" s="14"/>
      <c r="C62" s="14"/>
      <c r="D62" s="14"/>
      <c r="E62" s="14"/>
      <c r="F62" s="14"/>
      <c r="G62" s="14"/>
      <c r="H62" s="14"/>
      <c r="I62" s="14"/>
      <c r="J62" s="14"/>
      <c r="K62" s="14"/>
      <c r="M62" s="554"/>
    </row>
    <row r="63" spans="1:13" customFormat="1" ht="17.45" customHeight="1">
      <c r="A63" s="88"/>
      <c r="B63" s="14"/>
      <c r="C63" s="14"/>
      <c r="D63" s="14"/>
      <c r="E63" s="14"/>
      <c r="F63" s="14"/>
      <c r="G63" s="14"/>
      <c r="H63" s="14"/>
      <c r="I63" s="14"/>
      <c r="J63" s="14"/>
      <c r="K63" s="14"/>
      <c r="M63" s="554"/>
    </row>
    <row r="64" spans="1:13" customFormat="1" ht="17.45" customHeight="1">
      <c r="A64" s="88"/>
      <c r="B64" s="98" t="s">
        <v>993</v>
      </c>
      <c r="C64" s="14"/>
      <c r="D64" s="14"/>
      <c r="E64" s="14"/>
      <c r="F64" s="14"/>
      <c r="G64" s="14"/>
      <c r="H64" s="14"/>
      <c r="I64" s="14"/>
      <c r="J64" s="14"/>
      <c r="K64" s="14"/>
      <c r="M64" s="554"/>
    </row>
    <row r="65" spans="1:13" customFormat="1" ht="17.45" customHeight="1">
      <c r="A65" s="88"/>
      <c r="B65" s="14"/>
      <c r="C65" s="14"/>
      <c r="D65" s="14"/>
      <c r="E65" s="14"/>
      <c r="F65" s="14"/>
      <c r="G65" s="14"/>
      <c r="H65" s="14"/>
      <c r="I65" s="14"/>
      <c r="J65" s="14"/>
      <c r="K65" s="14"/>
      <c r="M65" s="554"/>
    </row>
    <row r="66" spans="1:13" customFormat="1" ht="17.45" customHeight="1">
      <c r="A66" s="88"/>
      <c r="B66" s="14"/>
      <c r="C66" s="14"/>
      <c r="D66" s="14"/>
      <c r="E66" s="14"/>
      <c r="F66" s="14"/>
      <c r="G66" s="14"/>
      <c r="H66" s="14"/>
      <c r="I66" s="14"/>
      <c r="J66" s="14"/>
      <c r="K66" s="14"/>
      <c r="M66" s="554"/>
    </row>
    <row r="67" spans="1:13" customFormat="1" ht="17.45" customHeight="1">
      <c r="A67" s="88"/>
      <c r="B67" s="14"/>
      <c r="C67" s="14"/>
      <c r="D67" s="14"/>
      <c r="E67" s="14"/>
      <c r="F67" s="14"/>
      <c r="G67" s="14"/>
      <c r="H67" s="14"/>
      <c r="I67" s="14"/>
      <c r="J67" s="14"/>
      <c r="K67" s="14"/>
      <c r="M67" s="554"/>
    </row>
    <row r="68" spans="1:13" customFormat="1" ht="17.45" customHeight="1">
      <c r="A68" s="88"/>
      <c r="B68" s="14"/>
      <c r="C68" s="14"/>
      <c r="D68" s="14"/>
      <c r="E68" s="14"/>
      <c r="F68" s="14"/>
      <c r="G68" s="14"/>
      <c r="H68" s="14"/>
      <c r="I68" s="14"/>
      <c r="J68" s="14"/>
      <c r="K68" s="14"/>
      <c r="M68" s="554"/>
    </row>
    <row r="69" spans="1:13" customFormat="1" ht="17.45" customHeight="1">
      <c r="A69" s="88"/>
      <c r="C69" s="98"/>
      <c r="D69" s="98"/>
      <c r="E69" s="98"/>
      <c r="F69" s="98"/>
      <c r="G69" s="98"/>
      <c r="H69" s="98"/>
      <c r="I69" s="98"/>
      <c r="J69" s="98"/>
      <c r="K69" s="98"/>
      <c r="M69" s="554"/>
    </row>
    <row r="70" spans="1:13" customFormat="1" ht="17.45" customHeight="1">
      <c r="A70" s="88"/>
      <c r="B70" s="47"/>
      <c r="C70" s="47"/>
      <c r="D70" s="47"/>
      <c r="E70" s="47"/>
      <c r="F70" s="47"/>
      <c r="G70" s="47"/>
      <c r="H70" s="47"/>
      <c r="I70" s="47"/>
      <c r="J70" s="47"/>
      <c r="K70" s="47"/>
      <c r="M70" s="554"/>
    </row>
    <row r="71" spans="1:13" customFormat="1" ht="17.45" customHeight="1">
      <c r="A71" s="88"/>
      <c r="B71" s="47"/>
      <c r="C71" s="47"/>
      <c r="D71" s="47"/>
      <c r="E71" s="47"/>
      <c r="F71" s="47"/>
      <c r="G71" s="47"/>
      <c r="H71" s="47"/>
      <c r="I71" s="47"/>
      <c r="J71" s="47"/>
      <c r="K71" s="47"/>
      <c r="M71" s="554"/>
    </row>
    <row r="72" spans="1:13" customFormat="1" ht="17.45" customHeight="1">
      <c r="A72" s="88"/>
      <c r="M72" s="554"/>
    </row>
    <row r="73" spans="1:13" customFormat="1" ht="17.45" customHeight="1">
      <c r="A73" s="88"/>
      <c r="B73" s="653" t="s">
        <v>994</v>
      </c>
      <c r="C73" s="653"/>
      <c r="D73" s="653"/>
      <c r="E73" s="653"/>
      <c r="F73" s="653"/>
      <c r="G73" s="653"/>
      <c r="H73" s="653"/>
      <c r="I73" s="653"/>
      <c r="J73" s="653"/>
      <c r="K73" s="653"/>
      <c r="M73" s="554"/>
    </row>
    <row r="74" spans="1:13" customFormat="1" ht="17.45" customHeight="1">
      <c r="A74" s="88"/>
      <c r="B74" s="653"/>
      <c r="C74" s="653"/>
      <c r="D74" s="653"/>
      <c r="E74" s="653"/>
      <c r="F74" s="653"/>
      <c r="G74" s="653"/>
      <c r="H74" s="653"/>
      <c r="I74" s="653"/>
      <c r="J74" s="653"/>
      <c r="K74" s="653"/>
      <c r="M74" s="554"/>
    </row>
    <row r="75" spans="1:13" customFormat="1" ht="17.45" customHeight="1">
      <c r="A75" s="88"/>
      <c r="B75" s="14"/>
      <c r="C75" s="14"/>
      <c r="D75" s="14"/>
      <c r="E75" s="14"/>
      <c r="F75" s="14"/>
      <c r="G75" s="14"/>
      <c r="H75" s="14"/>
      <c r="I75" s="14"/>
      <c r="J75" s="14"/>
      <c r="K75" s="14"/>
      <c r="M75" s="554"/>
    </row>
    <row r="76" spans="1:13" customFormat="1" ht="17.45" customHeight="1">
      <c r="A76" s="88"/>
      <c r="B76" s="14"/>
      <c r="C76" s="14"/>
      <c r="D76" s="14"/>
      <c r="E76" s="14"/>
      <c r="F76" s="14"/>
      <c r="G76" s="14"/>
      <c r="H76" s="14"/>
      <c r="I76" s="14"/>
      <c r="J76" s="14"/>
      <c r="K76" s="14"/>
      <c r="M76" s="554"/>
    </row>
    <row r="77" spans="1:13" customFormat="1" ht="17.45" customHeight="1">
      <c r="A77" s="88"/>
      <c r="B77" s="14"/>
      <c r="C77" s="14"/>
      <c r="D77" s="14"/>
      <c r="E77" s="14"/>
      <c r="F77" s="14"/>
      <c r="G77" s="14"/>
      <c r="H77" s="14"/>
      <c r="I77" s="14"/>
      <c r="J77" s="14"/>
      <c r="K77" s="14"/>
      <c r="M77" s="554"/>
    </row>
    <row r="78" spans="1:13" customFormat="1" ht="17.45" customHeight="1">
      <c r="A78" s="88"/>
      <c r="B78" s="14"/>
      <c r="C78" s="14"/>
      <c r="D78" s="14"/>
      <c r="E78" s="14"/>
      <c r="F78" s="14"/>
      <c r="G78" s="14"/>
      <c r="H78" s="14"/>
      <c r="I78" s="14"/>
      <c r="J78" s="14"/>
      <c r="K78" s="14"/>
      <c r="M78" s="554"/>
    </row>
    <row r="79" spans="1:13" customFormat="1" ht="17.45" customHeight="1">
      <c r="A79" s="88"/>
      <c r="B79" s="14"/>
      <c r="C79" s="14"/>
      <c r="D79" s="14"/>
      <c r="E79" s="14"/>
      <c r="F79" s="14"/>
      <c r="G79" s="14"/>
      <c r="H79" s="14"/>
      <c r="I79" s="14"/>
      <c r="J79" s="14"/>
      <c r="K79" s="14"/>
      <c r="M79" s="554"/>
    </row>
    <row r="80" spans="1:13" customFormat="1" ht="17.45" customHeight="1">
      <c r="A80" s="88"/>
      <c r="B80" s="14"/>
      <c r="C80" s="14"/>
      <c r="D80" s="14"/>
      <c r="E80" s="14"/>
      <c r="F80" s="14"/>
      <c r="G80" s="14"/>
      <c r="H80" s="14"/>
      <c r="I80" s="14"/>
      <c r="J80" s="14"/>
      <c r="K80" s="14"/>
      <c r="M80" s="554"/>
    </row>
    <row r="81" spans="1:13" customFormat="1" ht="17.45" customHeight="1">
      <c r="A81" s="88"/>
      <c r="B81" s="14"/>
      <c r="C81" s="14"/>
      <c r="D81" s="14"/>
      <c r="E81" s="14"/>
      <c r="F81" s="14"/>
      <c r="G81" s="14"/>
      <c r="H81" s="14"/>
      <c r="I81" s="14"/>
      <c r="J81" s="14"/>
      <c r="K81" s="14"/>
      <c r="M81" s="554"/>
    </row>
    <row r="82" spans="1:13" customFormat="1" ht="17.45" customHeight="1">
      <c r="A82" s="88"/>
      <c r="B82" s="14"/>
      <c r="C82" s="14"/>
      <c r="D82" s="14"/>
      <c r="E82" s="14"/>
      <c r="F82" s="14"/>
      <c r="G82" s="14"/>
      <c r="H82" s="14"/>
      <c r="I82" s="14"/>
      <c r="J82" s="14"/>
      <c r="K82" s="14"/>
      <c r="M82" s="554"/>
    </row>
    <row r="83" spans="1:13" customFormat="1" ht="17.45" customHeight="1">
      <c r="A83" s="88"/>
      <c r="B83" s="14"/>
      <c r="C83" s="14"/>
      <c r="D83" s="14"/>
      <c r="E83" s="14"/>
      <c r="F83" s="14"/>
      <c r="G83" s="14"/>
      <c r="H83" s="14"/>
      <c r="I83" s="14"/>
      <c r="J83" s="14"/>
      <c r="K83" s="14"/>
      <c r="M83" s="554"/>
    </row>
    <row r="84" spans="1:13" customFormat="1" ht="17.45" customHeight="1">
      <c r="A84" s="88"/>
      <c r="M84" s="554"/>
    </row>
    <row r="85" spans="1:13" customFormat="1" ht="17.45" customHeight="1">
      <c r="A85" s="88"/>
      <c r="M85" s="554"/>
    </row>
    <row r="86" spans="1:13" customFormat="1" ht="17.45" customHeight="1">
      <c r="A86" s="88"/>
      <c r="B86" s="14"/>
      <c r="C86" s="14"/>
      <c r="D86" s="14"/>
      <c r="E86" s="14"/>
      <c r="F86" s="14"/>
      <c r="G86" s="14"/>
      <c r="H86" s="14"/>
      <c r="I86" s="14"/>
      <c r="J86" s="14"/>
      <c r="K86" s="14"/>
      <c r="M86" s="554"/>
    </row>
    <row r="87" spans="1:13" customFormat="1" ht="17.45" customHeight="1">
      <c r="A87" s="88"/>
      <c r="B87" s="14"/>
      <c r="C87" s="14"/>
      <c r="D87" s="14"/>
      <c r="E87" s="14"/>
      <c r="F87" s="14"/>
      <c r="G87" s="14"/>
      <c r="H87" s="14"/>
      <c r="I87" s="14"/>
      <c r="J87" s="14"/>
      <c r="K87" s="14"/>
      <c r="M87" s="554"/>
    </row>
    <row r="88" spans="1:13" customFormat="1" ht="17.45" customHeight="1">
      <c r="A88" s="88"/>
      <c r="B88" s="14"/>
      <c r="C88" s="14"/>
      <c r="D88" s="14"/>
      <c r="E88" s="14"/>
      <c r="F88" s="14"/>
      <c r="G88" s="14"/>
      <c r="H88" s="14"/>
      <c r="I88" s="14"/>
      <c r="J88" s="14"/>
      <c r="K88" s="14"/>
      <c r="M88" s="554"/>
    </row>
    <row r="89" spans="1:13" customFormat="1" ht="17.45" customHeight="1">
      <c r="A89" s="88"/>
      <c r="B89" s="14"/>
      <c r="C89" s="14"/>
      <c r="D89" s="14"/>
      <c r="E89" s="14"/>
      <c r="F89" s="14"/>
      <c r="G89" s="14"/>
      <c r="H89" s="14"/>
      <c r="I89" s="14"/>
      <c r="J89" s="14"/>
      <c r="K89" s="14"/>
      <c r="M89" s="554"/>
    </row>
    <row r="90" spans="1:13" customFormat="1" ht="17.45" customHeight="1">
      <c r="A90" s="88"/>
      <c r="B90" s="653" t="s">
        <v>995</v>
      </c>
      <c r="C90" s="653"/>
      <c r="D90" s="653"/>
      <c r="E90" s="653"/>
      <c r="F90" s="653"/>
      <c r="G90" s="653"/>
      <c r="H90" s="653"/>
      <c r="I90" s="653"/>
      <c r="J90" s="653"/>
      <c r="K90" s="653"/>
      <c r="M90" s="554"/>
    </row>
    <row r="91" spans="1:13" customFormat="1" ht="17.45" customHeight="1">
      <c r="A91" s="88"/>
      <c r="B91" s="653"/>
      <c r="C91" s="653"/>
      <c r="D91" s="653"/>
      <c r="E91" s="653"/>
      <c r="F91" s="653"/>
      <c r="G91" s="653"/>
      <c r="H91" s="653"/>
      <c r="I91" s="653"/>
      <c r="J91" s="653"/>
      <c r="K91" s="653"/>
      <c r="M91" s="554"/>
    </row>
    <row r="92" spans="1:13" customFormat="1" ht="17.45" customHeight="1">
      <c r="A92" s="88"/>
      <c r="B92" s="653"/>
      <c r="C92" s="653"/>
      <c r="D92" s="653"/>
      <c r="E92" s="653"/>
      <c r="F92" s="653"/>
      <c r="G92" s="653"/>
      <c r="H92" s="653"/>
      <c r="I92" s="653"/>
      <c r="J92" s="653"/>
      <c r="K92" s="653"/>
      <c r="M92" s="554"/>
    </row>
    <row r="93" spans="1:13" customFormat="1" ht="17.45" customHeight="1">
      <c r="A93" s="88"/>
      <c r="B93" s="653"/>
      <c r="C93" s="653"/>
      <c r="D93" s="653"/>
      <c r="E93" s="653"/>
      <c r="F93" s="653"/>
      <c r="G93" s="653"/>
      <c r="H93" s="653"/>
      <c r="I93" s="653"/>
      <c r="J93" s="653"/>
      <c r="K93" s="653"/>
      <c r="M93" s="554"/>
    </row>
    <row r="94" spans="1:13" customFormat="1" ht="17.45" customHeight="1">
      <c r="A94" s="88"/>
      <c r="B94" s="653"/>
      <c r="C94" s="653"/>
      <c r="D94" s="653"/>
      <c r="E94" s="653"/>
      <c r="F94" s="653"/>
      <c r="G94" s="653"/>
      <c r="H94" s="653"/>
      <c r="I94" s="653"/>
      <c r="J94" s="653"/>
      <c r="K94" s="653"/>
      <c r="M94" s="554"/>
    </row>
    <row r="95" spans="1:13" customFormat="1" ht="17.45" customHeight="1">
      <c r="A95" s="88"/>
      <c r="B95" s="14"/>
      <c r="C95" s="14"/>
      <c r="D95" s="14"/>
      <c r="E95" s="14"/>
      <c r="F95" s="14"/>
      <c r="G95" s="14"/>
      <c r="H95" s="14"/>
      <c r="I95" s="14"/>
      <c r="J95" s="14"/>
      <c r="K95" s="14"/>
      <c r="M95" s="554"/>
    </row>
    <row r="96" spans="1:13" customFormat="1" ht="17.45" customHeight="1">
      <c r="A96" s="88"/>
      <c r="B96" s="14"/>
      <c r="C96" s="14"/>
      <c r="D96" s="14"/>
      <c r="E96" s="14"/>
      <c r="F96" s="14"/>
      <c r="G96" s="14"/>
      <c r="H96" s="14"/>
      <c r="I96" s="14"/>
      <c r="J96" s="14"/>
      <c r="K96" s="14"/>
      <c r="M96" s="554"/>
    </row>
    <row r="97" spans="1:13" customFormat="1" ht="17.45" customHeight="1">
      <c r="A97" s="88"/>
      <c r="B97" s="14"/>
      <c r="C97" s="14"/>
      <c r="D97" s="14"/>
      <c r="E97" s="14"/>
      <c r="F97" s="14"/>
      <c r="G97" s="14"/>
      <c r="H97" s="14"/>
      <c r="I97" s="14"/>
      <c r="J97" s="14"/>
      <c r="K97" s="14"/>
      <c r="M97" s="554"/>
    </row>
    <row r="98" spans="1:13" customFormat="1" ht="17.45" customHeight="1">
      <c r="A98" s="88"/>
      <c r="B98" s="14"/>
      <c r="C98" s="14"/>
      <c r="D98" s="14"/>
      <c r="E98" s="14"/>
      <c r="F98" s="14"/>
      <c r="G98" s="14"/>
      <c r="H98" s="14"/>
      <c r="I98" s="14"/>
      <c r="J98" s="14"/>
      <c r="K98" s="14"/>
      <c r="M98" s="554"/>
    </row>
    <row r="99" spans="1:13" customFormat="1" ht="17.45" customHeight="1">
      <c r="A99" s="88"/>
      <c r="B99" s="14"/>
      <c r="C99" s="14"/>
      <c r="D99" s="14"/>
      <c r="E99" s="14"/>
      <c r="F99" s="14"/>
      <c r="G99" s="14"/>
      <c r="H99" s="14"/>
      <c r="I99" s="14"/>
      <c r="J99" s="14"/>
      <c r="K99" s="14"/>
      <c r="M99" s="554"/>
    </row>
    <row r="100" spans="1:13" customFormat="1" ht="17.45" customHeight="1">
      <c r="A100" s="88"/>
      <c r="B100" s="14"/>
      <c r="C100" s="14"/>
      <c r="D100" s="14"/>
      <c r="E100" s="14"/>
      <c r="F100" s="14"/>
      <c r="G100" s="14"/>
      <c r="H100" s="14"/>
      <c r="I100" s="14"/>
      <c r="J100" s="14"/>
      <c r="K100" s="14"/>
      <c r="M100" s="554"/>
    </row>
    <row r="101" spans="1:13" customFormat="1" ht="17.45" customHeight="1">
      <c r="A101" s="88"/>
      <c r="B101" s="14"/>
      <c r="C101" s="14"/>
      <c r="D101" s="14"/>
      <c r="E101" s="14"/>
      <c r="F101" s="14"/>
      <c r="G101" s="14"/>
      <c r="H101" s="14"/>
      <c r="I101" s="14"/>
      <c r="J101" s="14"/>
      <c r="K101" s="14"/>
      <c r="M101" s="554"/>
    </row>
    <row r="102" spans="1:13" customFormat="1" ht="17.45" customHeight="1">
      <c r="A102" s="88"/>
      <c r="B102" s="14"/>
      <c r="C102" s="14"/>
      <c r="D102" s="14"/>
      <c r="E102" s="14"/>
      <c r="F102" s="14"/>
      <c r="G102" s="14"/>
      <c r="H102" s="14"/>
      <c r="I102" s="14"/>
      <c r="J102" s="14"/>
      <c r="K102" s="14"/>
      <c r="M102" s="554"/>
    </row>
    <row r="103" spans="1:13" customFormat="1" ht="17.45" customHeight="1">
      <c r="A103" s="88"/>
      <c r="B103" s="14"/>
      <c r="C103" s="14"/>
      <c r="D103" s="14"/>
      <c r="E103" s="14"/>
      <c r="F103" s="14"/>
      <c r="G103" s="14"/>
      <c r="H103" s="14"/>
      <c r="I103" s="14"/>
      <c r="J103" s="14"/>
      <c r="K103" s="14"/>
      <c r="M103" s="554"/>
    </row>
    <row r="104" spans="1:13" customFormat="1" ht="17.45" customHeight="1">
      <c r="A104" s="88"/>
      <c r="B104" s="14"/>
      <c r="C104" s="14"/>
      <c r="D104" s="14"/>
      <c r="E104" s="14"/>
      <c r="F104" s="14"/>
      <c r="G104" s="14"/>
      <c r="H104" s="14"/>
      <c r="I104" s="14"/>
      <c r="J104" s="14"/>
      <c r="K104" s="14"/>
      <c r="M104" s="554"/>
    </row>
    <row r="105" spans="1:13" customFormat="1" ht="17.45" customHeight="1">
      <c r="A105" s="88"/>
      <c r="B105" s="14"/>
      <c r="C105" s="14"/>
      <c r="D105" s="14"/>
      <c r="E105" s="14"/>
      <c r="F105" s="14"/>
      <c r="G105" s="14"/>
      <c r="H105" s="14"/>
      <c r="I105" s="14"/>
      <c r="J105" s="14"/>
      <c r="K105" s="14"/>
      <c r="M105" s="554"/>
    </row>
    <row r="106" spans="1:13" customFormat="1" ht="17.45" customHeight="1">
      <c r="A106" s="88"/>
      <c r="B106" s="14"/>
      <c r="C106" s="14"/>
      <c r="D106" s="14"/>
      <c r="E106" s="14"/>
      <c r="F106" s="14"/>
      <c r="G106" s="14"/>
      <c r="H106" s="14"/>
      <c r="I106" s="14"/>
      <c r="J106" s="14"/>
      <c r="K106" s="14"/>
      <c r="M106" s="554"/>
    </row>
    <row r="107" spans="1:13" customFormat="1" ht="17.45" customHeight="1">
      <c r="A107" s="88"/>
      <c r="B107" s="14"/>
      <c r="C107" s="14"/>
      <c r="D107" s="14"/>
      <c r="E107" s="14"/>
      <c r="F107" s="14"/>
      <c r="G107" s="14"/>
      <c r="H107" s="14"/>
      <c r="I107" s="14"/>
      <c r="J107" s="14"/>
      <c r="K107" s="14"/>
      <c r="M107" s="554"/>
    </row>
    <row r="108" spans="1:13" customFormat="1" ht="17.45" customHeight="1">
      <c r="A108" s="88"/>
      <c r="B108" s="14"/>
      <c r="C108" s="14"/>
      <c r="D108" s="14"/>
      <c r="E108" s="14"/>
      <c r="F108" s="14"/>
      <c r="G108" s="14"/>
      <c r="H108" s="14"/>
      <c r="I108" s="14"/>
      <c r="J108" s="14"/>
      <c r="K108" s="14"/>
      <c r="M108" s="554"/>
    </row>
    <row r="109" spans="1:13" customFormat="1" ht="17.45" customHeight="1">
      <c r="A109" s="88"/>
      <c r="B109" s="14"/>
      <c r="C109" s="14"/>
      <c r="D109" s="14"/>
      <c r="E109" s="14"/>
      <c r="F109" s="14"/>
      <c r="G109" s="14"/>
      <c r="H109" s="14"/>
      <c r="I109" s="14"/>
      <c r="J109" s="14"/>
      <c r="K109" s="14"/>
      <c r="M109" s="554"/>
    </row>
    <row r="110" spans="1:13" customFormat="1" ht="17.45" customHeight="1">
      <c r="A110" s="88"/>
      <c r="B110" s="14"/>
      <c r="C110" s="14"/>
      <c r="D110" s="14"/>
      <c r="E110" s="14"/>
      <c r="F110" s="14"/>
      <c r="G110" s="14"/>
      <c r="H110" s="14"/>
      <c r="I110" s="14"/>
      <c r="J110" s="14"/>
      <c r="K110" s="14"/>
      <c r="M110" s="554"/>
    </row>
    <row r="111" spans="1:13" customFormat="1" ht="17.45" customHeight="1">
      <c r="A111" s="88"/>
      <c r="B111" s="14"/>
      <c r="C111" s="14"/>
      <c r="D111" s="14"/>
      <c r="E111" s="14"/>
      <c r="F111" s="14"/>
      <c r="G111" s="14"/>
      <c r="H111" s="14"/>
      <c r="I111" s="14"/>
      <c r="J111" s="14"/>
      <c r="K111" s="14"/>
      <c r="M111" s="554"/>
    </row>
    <row r="112" spans="1:13" customFormat="1" ht="17.45" customHeight="1">
      <c r="A112" s="88"/>
      <c r="B112" s="14"/>
      <c r="C112" s="14"/>
      <c r="D112" s="14"/>
      <c r="E112" s="14"/>
      <c r="F112" s="14"/>
      <c r="G112" s="14"/>
      <c r="H112" s="14"/>
      <c r="I112" s="14"/>
      <c r="J112" s="14"/>
      <c r="K112" s="14"/>
      <c r="M112" s="554"/>
    </row>
    <row r="113" spans="1:13" customFormat="1" ht="17.45" customHeight="1">
      <c r="A113" s="88"/>
      <c r="B113" s="47"/>
      <c r="C113" s="47"/>
      <c r="D113" s="47"/>
      <c r="E113" s="47"/>
      <c r="F113" s="47"/>
      <c r="G113" s="47"/>
      <c r="H113" s="47"/>
      <c r="I113" s="47"/>
      <c r="J113" s="47"/>
      <c r="K113" s="47"/>
      <c r="M113" s="554"/>
    </row>
    <row r="114" spans="1:13" customFormat="1" ht="17.45" customHeight="1">
      <c r="A114" s="88"/>
      <c r="B114" s="98"/>
      <c r="C114" s="98"/>
      <c r="D114" s="98"/>
      <c r="E114" s="98"/>
      <c r="F114" s="98"/>
      <c r="G114" s="98"/>
      <c r="H114" s="98"/>
      <c r="I114" s="98"/>
      <c r="J114" s="98"/>
      <c r="K114" s="98"/>
      <c r="M114" s="554"/>
    </row>
    <row r="115" spans="1:13" customFormat="1" ht="17.45" customHeight="1">
      <c r="A115" s="88"/>
      <c r="B115" s="799" t="s">
        <v>996</v>
      </c>
      <c r="C115" s="799"/>
      <c r="D115" s="799"/>
      <c r="E115" s="799"/>
      <c r="F115" s="799"/>
      <c r="G115" s="799"/>
      <c r="H115" s="799"/>
      <c r="I115" s="799"/>
      <c r="J115" s="799"/>
      <c r="K115" s="799"/>
      <c r="M115" s="554"/>
    </row>
    <row r="116" spans="1:13" customFormat="1" ht="17.45" customHeight="1">
      <c r="A116" s="88"/>
      <c r="B116" s="799"/>
      <c r="C116" s="799"/>
      <c r="D116" s="799"/>
      <c r="E116" s="799"/>
      <c r="F116" s="799"/>
      <c r="G116" s="799"/>
      <c r="H116" s="799"/>
      <c r="I116" s="799"/>
      <c r="J116" s="799"/>
      <c r="K116" s="799"/>
      <c r="M116" s="554"/>
    </row>
    <row r="117" spans="1:13" customFormat="1" ht="17.45" customHeight="1">
      <c r="A117" s="88"/>
      <c r="B117" s="799"/>
      <c r="C117" s="799"/>
      <c r="D117" s="799"/>
      <c r="E117" s="799"/>
      <c r="F117" s="799"/>
      <c r="G117" s="799"/>
      <c r="H117" s="799"/>
      <c r="I117" s="799"/>
      <c r="J117" s="799"/>
      <c r="K117" s="799"/>
      <c r="M117" s="554"/>
    </row>
    <row r="118" spans="1:13" customFormat="1" ht="17.45" customHeight="1">
      <c r="A118" s="88"/>
      <c r="B118" s="47"/>
      <c r="C118" s="47"/>
      <c r="D118" s="47"/>
      <c r="E118" s="47"/>
      <c r="F118" s="47"/>
      <c r="G118" s="47"/>
      <c r="H118" s="47"/>
      <c r="I118" s="47"/>
      <c r="J118" s="47"/>
      <c r="K118" s="47"/>
      <c r="M118" s="554"/>
    </row>
    <row r="119" spans="1:13" customFormat="1" ht="17.45" customHeight="1">
      <c r="A119" s="88"/>
      <c r="B119" s="14"/>
      <c r="C119" s="14"/>
      <c r="D119" s="14"/>
      <c r="E119" s="14"/>
      <c r="F119" s="14"/>
      <c r="G119" s="14"/>
      <c r="H119" s="14"/>
      <c r="I119" s="14"/>
      <c r="J119" s="14"/>
      <c r="K119" s="14"/>
      <c r="M119" s="554"/>
    </row>
    <row r="120" spans="1:13" customFormat="1" ht="17.45" customHeight="1">
      <c r="A120" s="88"/>
      <c r="B120" s="14"/>
      <c r="C120" s="14"/>
      <c r="D120" s="14"/>
      <c r="E120" s="14"/>
      <c r="F120" s="14"/>
      <c r="G120" s="14"/>
      <c r="H120" s="14"/>
      <c r="I120" s="14"/>
      <c r="J120" s="14"/>
      <c r="K120" s="14"/>
      <c r="M120" s="554"/>
    </row>
    <row r="121" spans="1:13" customFormat="1" ht="17.45" customHeight="1">
      <c r="A121" s="88"/>
      <c r="B121" s="14"/>
      <c r="C121" s="14"/>
      <c r="D121" s="14"/>
      <c r="E121" s="14"/>
      <c r="F121" s="14"/>
      <c r="G121" s="14"/>
      <c r="H121" s="14"/>
      <c r="I121" s="14"/>
      <c r="J121" s="14"/>
      <c r="K121" s="14"/>
      <c r="M121" s="554"/>
    </row>
    <row r="122" spans="1:13" customFormat="1" ht="17.45" customHeight="1">
      <c r="A122" s="88"/>
      <c r="B122" s="14"/>
      <c r="C122" s="14"/>
      <c r="D122" s="14"/>
      <c r="E122" s="14"/>
      <c r="F122" s="14"/>
      <c r="G122" s="14"/>
      <c r="H122" s="14"/>
      <c r="I122" s="14"/>
      <c r="J122" s="14"/>
      <c r="K122" s="14"/>
      <c r="M122" s="554"/>
    </row>
    <row r="123" spans="1:13" customFormat="1" ht="17.45" customHeight="1">
      <c r="A123" s="88"/>
      <c r="B123" s="14"/>
      <c r="C123" s="14"/>
      <c r="D123" s="14"/>
      <c r="E123" s="14"/>
      <c r="F123" s="14"/>
      <c r="G123" s="14"/>
      <c r="H123" s="14"/>
      <c r="I123" s="14"/>
      <c r="J123" s="14"/>
      <c r="K123" s="14"/>
      <c r="M123" s="554"/>
    </row>
    <row r="124" spans="1:13" customFormat="1" ht="17.45" customHeight="1">
      <c r="A124" s="88"/>
      <c r="B124" s="14"/>
      <c r="C124" s="14"/>
      <c r="D124" s="14"/>
      <c r="E124" s="14"/>
      <c r="F124" s="14"/>
      <c r="G124" s="14"/>
      <c r="H124" s="14"/>
      <c r="I124" s="14"/>
      <c r="J124" s="14"/>
      <c r="K124" s="14"/>
      <c r="M124" s="554"/>
    </row>
    <row r="125" spans="1:13" customFormat="1" ht="17.45" customHeight="1">
      <c r="A125" s="88"/>
      <c r="B125" s="14"/>
      <c r="C125" s="14"/>
      <c r="D125" s="14"/>
      <c r="E125" s="14"/>
      <c r="F125" s="14"/>
      <c r="G125" s="14"/>
      <c r="H125" s="14"/>
      <c r="I125" s="14"/>
      <c r="J125" s="14"/>
      <c r="K125" s="14"/>
      <c r="M125" s="554"/>
    </row>
    <row r="126" spans="1:13" customFormat="1" ht="17.45" customHeight="1">
      <c r="A126" s="88"/>
      <c r="B126" s="14"/>
      <c r="C126" s="14"/>
      <c r="D126" s="14"/>
      <c r="E126" s="14"/>
      <c r="F126" s="14"/>
      <c r="G126" s="14"/>
      <c r="H126" s="14"/>
      <c r="I126" s="14"/>
      <c r="J126" s="14"/>
      <c r="K126" s="14"/>
      <c r="M126" s="554"/>
    </row>
    <row r="127" spans="1:13" customFormat="1" ht="17.45" customHeight="1">
      <c r="A127" s="88"/>
      <c r="B127" s="14"/>
      <c r="C127" s="14"/>
      <c r="D127" s="14"/>
      <c r="E127" s="14"/>
      <c r="F127" s="14"/>
      <c r="G127" s="14"/>
      <c r="H127" s="14"/>
      <c r="I127" s="14"/>
      <c r="J127" s="14"/>
      <c r="K127" s="14"/>
      <c r="M127" s="554"/>
    </row>
    <row r="128" spans="1:13" customFormat="1" ht="17.45" customHeight="1">
      <c r="A128" s="88"/>
      <c r="B128" s="14"/>
      <c r="C128" s="14"/>
      <c r="D128" s="14"/>
      <c r="E128" s="14"/>
      <c r="F128" s="14"/>
      <c r="G128" s="14"/>
      <c r="H128" s="14"/>
      <c r="I128" s="14"/>
      <c r="J128" s="14"/>
      <c r="K128" s="14"/>
      <c r="M128" s="554"/>
    </row>
    <row r="129" spans="1:13" customFormat="1" ht="17.45" customHeight="1">
      <c r="A129" s="88"/>
      <c r="B129" s="14"/>
      <c r="C129" s="14"/>
      <c r="D129" s="14"/>
      <c r="E129" s="14"/>
      <c r="F129" s="14"/>
      <c r="G129" s="14"/>
      <c r="H129" s="14"/>
      <c r="I129" s="14"/>
      <c r="J129" s="14"/>
      <c r="K129" s="14"/>
      <c r="M129" s="554"/>
    </row>
    <row r="130" spans="1:13" customFormat="1" ht="17.45" customHeight="1">
      <c r="A130" s="88"/>
      <c r="B130" s="14"/>
      <c r="C130" s="14"/>
      <c r="D130" s="14"/>
      <c r="E130" s="14"/>
      <c r="F130" s="14"/>
      <c r="G130" s="14"/>
      <c r="H130" s="14"/>
      <c r="I130" s="14"/>
      <c r="J130" s="14"/>
      <c r="K130" s="14"/>
      <c r="M130" s="554"/>
    </row>
    <row r="131" spans="1:13" customFormat="1" ht="17.45" customHeight="1">
      <c r="A131" s="88"/>
      <c r="B131" s="14"/>
      <c r="C131" s="14"/>
      <c r="D131" s="14"/>
      <c r="E131" s="14"/>
      <c r="F131" s="14"/>
      <c r="G131" s="14"/>
      <c r="H131" s="14"/>
      <c r="I131" s="14"/>
      <c r="J131" s="14"/>
      <c r="K131" s="14"/>
      <c r="M131" s="554"/>
    </row>
    <row r="132" spans="1:13" customFormat="1" ht="17.45" customHeight="1">
      <c r="A132" s="88"/>
      <c r="B132" s="14"/>
      <c r="C132" s="14"/>
      <c r="D132" s="14"/>
      <c r="E132" s="14"/>
      <c r="F132" s="14"/>
      <c r="G132" s="14"/>
      <c r="H132" s="14"/>
      <c r="I132" s="14"/>
      <c r="J132" s="14"/>
      <c r="K132" s="14"/>
      <c r="M132" s="554"/>
    </row>
    <row r="133" spans="1:13" customFormat="1" ht="17.45" customHeight="1">
      <c r="A133" s="88"/>
      <c r="B133" s="653" t="s">
        <v>2227</v>
      </c>
      <c r="C133" s="653"/>
      <c r="D133" s="653"/>
      <c r="E133" s="653"/>
      <c r="F133" s="653"/>
      <c r="G133" s="653"/>
      <c r="H133" s="653"/>
      <c r="I133" s="653"/>
      <c r="J133" s="653"/>
      <c r="K133" s="653"/>
      <c r="M133" s="554"/>
    </row>
    <row r="134" spans="1:13" customFormat="1" ht="17.45" customHeight="1">
      <c r="A134" s="88"/>
      <c r="B134" s="653"/>
      <c r="C134" s="653"/>
      <c r="D134" s="653"/>
      <c r="E134" s="653"/>
      <c r="F134" s="653"/>
      <c r="G134" s="653"/>
      <c r="H134" s="653"/>
      <c r="I134" s="653"/>
      <c r="J134" s="653"/>
      <c r="K134" s="653"/>
      <c r="M134" s="554"/>
    </row>
    <row r="135" spans="1:13" customFormat="1" ht="17.45" customHeight="1">
      <c r="A135" s="88"/>
      <c r="M135" s="554"/>
    </row>
    <row r="136" spans="1:13" customFormat="1" ht="17.45" customHeight="1" thickBot="1">
      <c r="A136" s="88"/>
      <c r="B136" s="180" t="s">
        <v>997</v>
      </c>
      <c r="C136" s="52"/>
      <c r="D136" s="52"/>
      <c r="E136" s="52"/>
      <c r="F136" s="52"/>
      <c r="G136" s="52"/>
      <c r="H136" s="52"/>
      <c r="I136" s="52"/>
      <c r="J136" s="52"/>
      <c r="K136" s="52"/>
      <c r="M136" s="554"/>
    </row>
    <row r="137" spans="1:13" customFormat="1" ht="17.45" customHeight="1">
      <c r="A137" s="88"/>
      <c r="B137" s="102"/>
      <c r="M137" s="554"/>
    </row>
    <row r="138" spans="1:13" customFormat="1" ht="17.45" customHeight="1">
      <c r="A138" s="88"/>
      <c r="B138" s="653" t="s">
        <v>998</v>
      </c>
      <c r="C138" s="653"/>
      <c r="D138" s="653"/>
      <c r="E138" s="653"/>
      <c r="F138" s="653"/>
      <c r="G138" s="653"/>
      <c r="H138" s="653"/>
      <c r="I138" s="653"/>
      <c r="J138" s="653"/>
      <c r="K138" s="653"/>
      <c r="M138" s="554"/>
    </row>
    <row r="139" spans="1:13" customFormat="1" ht="17.45" customHeight="1">
      <c r="A139" s="88"/>
      <c r="B139" s="653"/>
      <c r="C139" s="653"/>
      <c r="D139" s="653"/>
      <c r="E139" s="653"/>
      <c r="F139" s="653"/>
      <c r="G139" s="653"/>
      <c r="H139" s="653"/>
      <c r="I139" s="653"/>
      <c r="J139" s="653"/>
      <c r="K139" s="653"/>
      <c r="M139" s="554"/>
    </row>
    <row r="140" spans="1:13" customFormat="1" ht="17.45" customHeight="1">
      <c r="A140" s="88"/>
      <c r="M140" s="554"/>
    </row>
    <row r="141" spans="1:13" customFormat="1" ht="17.45" customHeight="1">
      <c r="A141" s="88"/>
      <c r="M141" s="554"/>
    </row>
    <row r="142" spans="1:13" customFormat="1" ht="17.45" customHeight="1">
      <c r="A142" s="88"/>
      <c r="M142" s="554"/>
    </row>
    <row r="143" spans="1:13" customFormat="1" ht="17.45" customHeight="1">
      <c r="A143" s="88"/>
      <c r="B143" s="14"/>
      <c r="C143" s="14"/>
      <c r="D143" s="14"/>
      <c r="E143" s="14"/>
      <c r="F143" s="14"/>
      <c r="G143" s="14"/>
      <c r="H143" s="14"/>
      <c r="I143" s="14"/>
      <c r="J143" s="14"/>
      <c r="K143" s="14"/>
      <c r="M143" s="554"/>
    </row>
    <row r="144" spans="1:13" customFormat="1" ht="17.45" customHeight="1">
      <c r="A144" s="88"/>
      <c r="B144" s="14"/>
      <c r="C144" s="14"/>
      <c r="D144" s="14"/>
      <c r="E144" s="14"/>
      <c r="F144" s="14"/>
      <c r="G144" s="14"/>
      <c r="H144" s="14"/>
      <c r="I144" s="14"/>
      <c r="J144" s="14"/>
      <c r="K144" s="14"/>
      <c r="M144" s="554"/>
    </row>
    <row r="145" spans="1:19" customFormat="1" ht="17.45" customHeight="1">
      <c r="A145" s="88"/>
      <c r="B145" s="14"/>
      <c r="C145" s="14"/>
      <c r="D145" s="14"/>
      <c r="E145" s="14"/>
      <c r="F145" s="14"/>
      <c r="G145" s="14"/>
      <c r="H145" s="14"/>
      <c r="I145" s="14"/>
      <c r="J145" s="14"/>
      <c r="K145" s="14"/>
      <c r="M145" s="554"/>
    </row>
    <row r="146" spans="1:19" customFormat="1" ht="17.45" customHeight="1">
      <c r="A146" s="88"/>
      <c r="B146" s="14"/>
      <c r="C146" s="14"/>
      <c r="D146" s="14"/>
      <c r="E146" s="14"/>
      <c r="F146" s="14"/>
      <c r="G146" s="14"/>
      <c r="H146" s="14"/>
      <c r="I146" s="14"/>
      <c r="J146" s="14"/>
      <c r="K146" s="14"/>
      <c r="M146" s="554"/>
    </row>
    <row r="147" spans="1:19" customFormat="1" ht="17.45" customHeight="1">
      <c r="A147" s="88"/>
      <c r="B147" s="47"/>
      <c r="C147" s="47"/>
      <c r="D147" s="47"/>
      <c r="E147" s="47"/>
      <c r="F147" s="47"/>
      <c r="G147" s="47"/>
      <c r="H147" s="47"/>
      <c r="I147" s="47"/>
      <c r="J147" s="47"/>
      <c r="K147" s="47"/>
      <c r="M147" s="554"/>
    </row>
    <row r="148" spans="1:19" customFormat="1" ht="17.45" customHeight="1">
      <c r="A148" s="88"/>
      <c r="B148" s="653" t="s">
        <v>999</v>
      </c>
      <c r="C148" s="653"/>
      <c r="D148" s="653"/>
      <c r="E148" s="653"/>
      <c r="F148" s="653"/>
      <c r="G148" s="653"/>
      <c r="H148" s="653"/>
      <c r="I148" s="653"/>
      <c r="J148" s="653"/>
      <c r="K148" s="653"/>
      <c r="M148" s="554"/>
    </row>
    <row r="149" spans="1:19" customFormat="1" ht="17.45" customHeight="1">
      <c r="A149" s="88"/>
      <c r="B149" s="653"/>
      <c r="C149" s="653"/>
      <c r="D149" s="653"/>
      <c r="E149" s="653"/>
      <c r="F149" s="653"/>
      <c r="G149" s="653"/>
      <c r="H149" s="653"/>
      <c r="I149" s="653"/>
      <c r="J149" s="653"/>
      <c r="K149" s="653"/>
      <c r="M149" s="554"/>
    </row>
    <row r="150" spans="1:19" customFormat="1" ht="17.45" customHeight="1">
      <c r="A150" s="88"/>
      <c r="M150" s="554"/>
    </row>
    <row r="151" spans="1:19" customFormat="1" ht="17.45" customHeight="1">
      <c r="A151" s="88"/>
      <c r="C151" s="47"/>
      <c r="D151" s="47"/>
      <c r="E151" s="47"/>
      <c r="F151" s="47"/>
      <c r="G151" s="47"/>
      <c r="H151" s="47"/>
      <c r="I151" s="47"/>
      <c r="J151" s="47"/>
      <c r="K151" s="47"/>
      <c r="M151" s="554"/>
    </row>
    <row r="152" spans="1:19" customFormat="1" ht="17.45" customHeight="1">
      <c r="A152" s="88"/>
      <c r="B152" s="59" t="s">
        <v>1000</v>
      </c>
      <c r="C152" s="58"/>
      <c r="D152" s="58"/>
      <c r="E152" s="58"/>
      <c r="F152" s="58"/>
      <c r="G152" s="58"/>
      <c r="H152" s="58"/>
      <c r="I152" s="58"/>
      <c r="J152" s="58"/>
      <c r="K152" s="58"/>
      <c r="M152" s="554"/>
    </row>
    <row r="153" spans="1:19" customFormat="1" ht="17.45" customHeight="1">
      <c r="A153" s="88"/>
      <c r="B153" s="61"/>
      <c r="C153" s="60"/>
      <c r="D153" s="60"/>
      <c r="E153" s="60"/>
      <c r="F153" s="60"/>
      <c r="G153" s="60"/>
      <c r="H153" s="60"/>
      <c r="I153" s="60"/>
      <c r="J153" s="60"/>
      <c r="K153" s="62"/>
      <c r="M153" s="554" t="b">
        <v>0</v>
      </c>
    </row>
    <row r="154" spans="1:19" customFormat="1" ht="17.45" customHeight="1">
      <c r="A154" s="88"/>
      <c r="B154" s="801" t="s">
        <v>1001</v>
      </c>
      <c r="C154" s="802"/>
      <c r="D154" s="802"/>
      <c r="E154" s="802"/>
      <c r="F154" s="69"/>
      <c r="G154" s="246" t="s">
        <v>1002</v>
      </c>
      <c r="H154" s="806" t="s">
        <v>1003</v>
      </c>
      <c r="I154" s="806"/>
      <c r="J154" s="247" t="s">
        <v>1004</v>
      </c>
      <c r="K154" s="67"/>
      <c r="M154" s="554" t="b">
        <f>AND(ROW(_xlnm.Print_Area)=ROW(Tab6.1),COLUMN(_xlnm.Print_Area)=COLUMN(Tab6.1),ROWS(_xlnm.Print_Area)=ROWS(Tab6.1),COLUMNS(_xlnm.Print_Area)=COLUMNS(Tab6.1))</f>
        <v>1</v>
      </c>
    </row>
    <row r="155" spans="1:19" customFormat="1" ht="17.45" customHeight="1">
      <c r="A155" s="88"/>
      <c r="B155" s="801"/>
      <c r="C155" s="802"/>
      <c r="D155" s="802"/>
      <c r="E155" s="802"/>
      <c r="F155" s="69"/>
      <c r="G155" s="242">
        <v>1</v>
      </c>
      <c r="H155" s="807" t="s">
        <v>1005</v>
      </c>
      <c r="I155" s="807"/>
      <c r="J155" s="243">
        <v>19981801</v>
      </c>
      <c r="K155" s="67"/>
      <c r="M155" s="554"/>
    </row>
    <row r="156" spans="1:19" customFormat="1" ht="20.100000000000001" customHeight="1">
      <c r="A156" s="88"/>
      <c r="B156" s="773" t="s">
        <v>1006</v>
      </c>
      <c r="C156" s="774"/>
      <c r="D156" s="774"/>
      <c r="E156" s="774"/>
      <c r="F156" s="66"/>
      <c r="G156" s="244">
        <v>2</v>
      </c>
      <c r="H156" s="808" t="s">
        <v>1007</v>
      </c>
      <c r="I156" s="808"/>
      <c r="J156" s="245">
        <v>19210000</v>
      </c>
      <c r="K156" s="67"/>
      <c r="M156" s="554"/>
    </row>
    <row r="157" spans="1:19" customFormat="1" ht="20.100000000000001" customHeight="1">
      <c r="A157" s="88"/>
      <c r="B157" s="773"/>
      <c r="C157" s="774"/>
      <c r="D157" s="774"/>
      <c r="E157" s="774"/>
      <c r="F157" s="66"/>
      <c r="G157" s="244">
        <v>3</v>
      </c>
      <c r="H157" s="808" t="s">
        <v>1008</v>
      </c>
      <c r="I157" s="808"/>
      <c r="J157" s="245">
        <v>15796450</v>
      </c>
      <c r="K157" s="67"/>
      <c r="M157" s="554"/>
    </row>
    <row r="158" spans="1:19" customFormat="1" ht="20.100000000000001" customHeight="1">
      <c r="A158" s="88"/>
      <c r="B158" s="76"/>
      <c r="C158" s="69"/>
      <c r="D158" s="69"/>
      <c r="E158" s="69"/>
      <c r="F158" s="69"/>
      <c r="G158" s="242">
        <v>4</v>
      </c>
      <c r="H158" s="807" t="s">
        <v>1009</v>
      </c>
      <c r="I158" s="807"/>
      <c r="J158" s="243">
        <v>13820194</v>
      </c>
      <c r="K158" s="70"/>
      <c r="M158" s="554"/>
    </row>
    <row r="159" spans="1:19" customFormat="1" ht="20.100000000000001" customHeight="1">
      <c r="A159" s="88"/>
      <c r="B159" s="811" t="str">
        <f>M159</f>
        <v>Das ist richtig!</v>
      </c>
      <c r="C159" s="812"/>
      <c r="D159" s="812"/>
      <c r="E159" s="812"/>
      <c r="F159" s="813"/>
      <c r="G159" s="242">
        <v>5</v>
      </c>
      <c r="H159" s="807" t="s">
        <v>1010</v>
      </c>
      <c r="I159" s="807"/>
      <c r="J159" s="243">
        <v>13052000</v>
      </c>
      <c r="K159" s="70"/>
      <c r="M159" s="583" t="str">
        <f>IF(ISERROR(M154),"Du hast noch keinen Druckbereich festgelegt!",IF(M154=TRUE,"Das ist richtig!","Das ist leider nicht richtig"))</f>
        <v>Das ist richtig!</v>
      </c>
      <c r="P159" s="582"/>
      <c r="Q159" s="582"/>
      <c r="R159" s="582"/>
      <c r="S159" s="582"/>
    </row>
    <row r="160" spans="1:19" customFormat="1" ht="17.45" customHeight="1">
      <c r="A160" s="88"/>
      <c r="B160" s="71"/>
      <c r="C160" s="72"/>
      <c r="D160" s="72"/>
      <c r="E160" s="73"/>
      <c r="F160" s="72"/>
      <c r="G160" s="72"/>
      <c r="H160" s="72"/>
      <c r="I160" s="72"/>
      <c r="J160" s="72"/>
      <c r="K160" s="74"/>
      <c r="M160" s="554"/>
    </row>
    <row r="161" spans="1:13" customFormat="1" ht="17.45" customHeight="1">
      <c r="A161" s="88"/>
      <c r="M161" s="554"/>
    </row>
    <row r="162" spans="1:13" customFormat="1" ht="17.45" customHeight="1">
      <c r="A162" s="88"/>
      <c r="M162" s="554"/>
    </row>
    <row r="163" spans="1:13" customFormat="1" ht="19.149999999999999" customHeight="1">
      <c r="A163" s="88"/>
      <c r="B163" s="170" t="str">
        <f>"Thema "&amp;B8</f>
        <v>Thema 6.1</v>
      </c>
      <c r="C163" s="10"/>
      <c r="D163" s="10"/>
      <c r="E163" s="10"/>
      <c r="F163" s="10"/>
      <c r="G163" s="10"/>
      <c r="H163" s="10"/>
      <c r="I163" s="10"/>
      <c r="M163" s="554"/>
    </row>
    <row r="164" spans="1:13" customFormat="1" ht="17.45" customHeight="1">
      <c r="A164" s="88"/>
      <c r="M164" s="554"/>
    </row>
    <row r="165" spans="1:13" customFormat="1" ht="17.45" customHeight="1">
      <c r="A165" s="88"/>
      <c r="M165" s="554"/>
    </row>
    <row r="166" spans="1:13" customFormat="1" ht="25.5" customHeight="1">
      <c r="A166" s="89" t="str">
        <f>B9</f>
        <v>6.2</v>
      </c>
      <c r="B166" s="675" t="s">
        <v>1011</v>
      </c>
      <c r="C166" s="675"/>
      <c r="D166" s="675"/>
      <c r="E166" s="675"/>
      <c r="F166" s="675"/>
      <c r="G166" s="675"/>
      <c r="H166" s="675"/>
      <c r="I166" s="675"/>
      <c r="J166" s="675"/>
      <c r="K166" s="35">
        <f>H9</f>
        <v>0</v>
      </c>
      <c r="L166" s="7" t="s">
        <v>62</v>
      </c>
      <c r="M166" s="554"/>
    </row>
    <row r="167" spans="1:13" customFormat="1" ht="17.45" customHeight="1">
      <c r="A167" s="88"/>
      <c r="M167" s="554"/>
    </row>
    <row r="168" spans="1:13" customFormat="1" ht="17.45" customHeight="1">
      <c r="A168" s="88"/>
      <c r="B168" s="800" t="s">
        <v>1012</v>
      </c>
      <c r="C168" s="800"/>
      <c r="D168" s="800"/>
      <c r="E168" s="800"/>
      <c r="F168" s="800"/>
      <c r="G168" s="800"/>
      <c r="H168" s="800"/>
      <c r="I168" s="800"/>
      <c r="J168" s="800"/>
      <c r="K168" s="800"/>
      <c r="M168" s="554"/>
    </row>
    <row r="169" spans="1:13" customFormat="1" ht="17.45" customHeight="1">
      <c r="A169" s="88"/>
      <c r="B169" s="800"/>
      <c r="C169" s="800"/>
      <c r="D169" s="800"/>
      <c r="E169" s="800"/>
      <c r="F169" s="800"/>
      <c r="G169" s="800"/>
      <c r="H169" s="800"/>
      <c r="I169" s="800"/>
      <c r="J169" s="800"/>
      <c r="K169" s="800"/>
      <c r="M169" s="554"/>
    </row>
    <row r="170" spans="1:13" customFormat="1" ht="17.45" customHeight="1">
      <c r="A170" s="88"/>
      <c r="M170" s="554"/>
    </row>
    <row r="171" spans="1:13" customFormat="1" ht="17.45" customHeight="1">
      <c r="A171" s="88"/>
      <c r="M171" s="554"/>
    </row>
    <row r="172" spans="1:13" customFormat="1" ht="17.45" customHeight="1">
      <c r="A172" s="88"/>
      <c r="M172" s="554"/>
    </row>
    <row r="173" spans="1:13" customFormat="1" ht="17.45" customHeight="1">
      <c r="A173" s="88"/>
      <c r="B173" s="653"/>
      <c r="C173" s="653"/>
      <c r="D173" s="653"/>
      <c r="E173" s="653"/>
      <c r="F173" s="653"/>
      <c r="G173" s="653"/>
      <c r="H173" s="653"/>
      <c r="I173" s="653"/>
      <c r="J173" s="653"/>
      <c r="K173" s="653"/>
      <c r="M173" s="554"/>
    </row>
    <row r="174" spans="1:13" customFormat="1" ht="17.45" customHeight="1">
      <c r="A174" s="88"/>
      <c r="B174" s="653"/>
      <c r="C174" s="653"/>
      <c r="D174" s="653"/>
      <c r="E174" s="653"/>
      <c r="F174" s="653"/>
      <c r="G174" s="653"/>
      <c r="H174" s="653"/>
      <c r="I174" s="653"/>
      <c r="J174" s="653"/>
      <c r="K174" s="653"/>
      <c r="M174" s="554"/>
    </row>
    <row r="175" spans="1:13" customFormat="1" ht="17.45" customHeight="1">
      <c r="A175" s="88"/>
      <c r="B175" t="s">
        <v>1013</v>
      </c>
      <c r="M175" s="554"/>
    </row>
    <row r="176" spans="1:13" customFormat="1" ht="17.45" customHeight="1">
      <c r="A176" s="88"/>
      <c r="B176" s="250"/>
      <c r="C176" s="47"/>
      <c r="D176" s="47"/>
      <c r="E176" s="47"/>
      <c r="F176" s="47"/>
      <c r="G176" s="47"/>
      <c r="H176" s="47"/>
      <c r="I176" s="47"/>
      <c r="J176" s="47"/>
      <c r="K176" s="47"/>
      <c r="M176" s="554"/>
    </row>
    <row r="177" spans="1:13" customFormat="1" ht="17.45" customHeight="1">
      <c r="A177" s="88"/>
      <c r="B177" s="653"/>
      <c r="C177" s="653"/>
      <c r="D177" s="653"/>
      <c r="E177" s="653"/>
      <c r="F177" s="653"/>
      <c r="G177" s="653"/>
      <c r="H177" s="653"/>
      <c r="I177" s="653"/>
      <c r="J177" s="653"/>
      <c r="K177" s="653"/>
      <c r="M177" s="554"/>
    </row>
    <row r="178" spans="1:13" customFormat="1" ht="17.45" customHeight="1">
      <c r="A178" s="88"/>
      <c r="M178" s="554"/>
    </row>
    <row r="179" spans="1:13" customFormat="1" ht="17.45" customHeight="1">
      <c r="A179" s="88"/>
      <c r="M179" s="554"/>
    </row>
    <row r="180" spans="1:13" customFormat="1" ht="17.45" customHeight="1">
      <c r="A180" s="88"/>
      <c r="M180" s="554"/>
    </row>
    <row r="181" spans="1:13" customFormat="1" ht="17.45" customHeight="1">
      <c r="A181" s="88"/>
      <c r="M181" s="554"/>
    </row>
    <row r="182" spans="1:13" customFormat="1" ht="17.45" customHeight="1">
      <c r="A182" s="88"/>
      <c r="M182" s="554"/>
    </row>
    <row r="183" spans="1:13" customFormat="1" ht="17.45" customHeight="1">
      <c r="A183" s="88"/>
      <c r="M183" s="554"/>
    </row>
    <row r="184" spans="1:13" customFormat="1" ht="17.45" customHeight="1">
      <c r="A184" s="88"/>
      <c r="M184" s="554"/>
    </row>
    <row r="185" spans="1:13" customFormat="1" ht="17.45" customHeight="1">
      <c r="A185" s="88"/>
      <c r="M185" s="554"/>
    </row>
    <row r="186" spans="1:13" customFormat="1" ht="17.45" customHeight="1">
      <c r="A186" s="88"/>
      <c r="M186" s="554"/>
    </row>
    <row r="187" spans="1:13" customFormat="1" ht="17.45" customHeight="1">
      <c r="A187" s="88"/>
      <c r="M187" s="554"/>
    </row>
    <row r="188" spans="1:13" customFormat="1" ht="17.45" customHeight="1">
      <c r="A188" s="88"/>
      <c r="M188" s="554"/>
    </row>
    <row r="189" spans="1:13" customFormat="1" ht="17.45" customHeight="1">
      <c r="A189" s="88"/>
      <c r="M189" s="554"/>
    </row>
    <row r="190" spans="1:13" customFormat="1" ht="17.45" customHeight="1">
      <c r="A190" s="88"/>
      <c r="M190" s="554"/>
    </row>
    <row r="191" spans="1:13" customFormat="1" ht="17.45" customHeight="1">
      <c r="A191" s="88"/>
      <c r="M191" s="554"/>
    </row>
    <row r="192" spans="1:13" customFormat="1" ht="17.45" customHeight="1">
      <c r="A192" s="88"/>
      <c r="M192" s="554"/>
    </row>
    <row r="193" spans="1:13" customFormat="1" ht="17.45" customHeight="1">
      <c r="A193" s="88"/>
      <c r="M193" s="554"/>
    </row>
    <row r="194" spans="1:13" customFormat="1" ht="17.45" customHeight="1">
      <c r="A194" s="88"/>
      <c r="M194" s="554"/>
    </row>
    <row r="195" spans="1:13" customFormat="1" ht="17.45" customHeight="1">
      <c r="A195" s="88"/>
      <c r="M195" s="554"/>
    </row>
    <row r="196" spans="1:13" customFormat="1" ht="17.45" customHeight="1">
      <c r="A196" s="88"/>
      <c r="M196" s="554"/>
    </row>
    <row r="197" spans="1:13" customFormat="1" ht="17.45" customHeight="1">
      <c r="A197" s="88"/>
      <c r="M197" s="554"/>
    </row>
    <row r="198" spans="1:13" customFormat="1" ht="17.45" customHeight="1">
      <c r="A198" s="88"/>
      <c r="M198" s="554"/>
    </row>
    <row r="199" spans="1:13" customFormat="1" ht="17.45" customHeight="1">
      <c r="A199" s="88"/>
      <c r="M199" s="554"/>
    </row>
    <row r="200" spans="1:13" customFormat="1" ht="17.45" customHeight="1">
      <c r="A200" s="88"/>
      <c r="M200" s="554"/>
    </row>
    <row r="201" spans="1:13" customFormat="1" ht="17.45" customHeight="1">
      <c r="A201" s="88"/>
      <c r="M201" s="554"/>
    </row>
    <row r="202" spans="1:13" customFormat="1" ht="17.45" customHeight="1">
      <c r="A202" s="88"/>
      <c r="B202" t="s">
        <v>1014</v>
      </c>
      <c r="M202" s="554"/>
    </row>
    <row r="203" spans="1:13" customFormat="1" ht="17.45" customHeight="1">
      <c r="A203" s="88"/>
      <c r="B203" s="47"/>
      <c r="C203" s="47"/>
      <c r="D203" s="47"/>
      <c r="E203" s="47"/>
      <c r="F203" s="47"/>
      <c r="G203" s="47"/>
      <c r="H203" s="47"/>
      <c r="I203" s="47"/>
      <c r="J203" s="47"/>
      <c r="K203" s="47"/>
      <c r="M203" s="554"/>
    </row>
    <row r="204" spans="1:13" customFormat="1" ht="17.45" customHeight="1">
      <c r="A204" s="88"/>
      <c r="B204" s="799" t="s">
        <v>1015</v>
      </c>
      <c r="C204" s="799"/>
      <c r="D204" s="799"/>
      <c r="E204" s="799"/>
      <c r="F204" s="799"/>
      <c r="G204" s="799"/>
      <c r="H204" s="799"/>
      <c r="I204" s="799"/>
      <c r="J204" s="799"/>
      <c r="K204" s="799"/>
      <c r="M204" s="554"/>
    </row>
    <row r="205" spans="1:13" customFormat="1" ht="17.45" customHeight="1">
      <c r="A205" s="88"/>
      <c r="B205" s="799"/>
      <c r="C205" s="799"/>
      <c r="D205" s="799"/>
      <c r="E205" s="799"/>
      <c r="F205" s="799"/>
      <c r="G205" s="799"/>
      <c r="H205" s="799"/>
      <c r="I205" s="799"/>
      <c r="J205" s="799"/>
      <c r="K205" s="799"/>
      <c r="M205" s="554"/>
    </row>
    <row r="206" spans="1:13" customFormat="1" ht="17.45" customHeight="1">
      <c r="A206" s="88"/>
      <c r="B206" s="248"/>
      <c r="C206" s="47"/>
      <c r="D206" s="47"/>
      <c r="E206" s="47"/>
      <c r="F206" s="47"/>
      <c r="G206" s="47"/>
      <c r="H206" s="47"/>
      <c r="I206" s="47"/>
      <c r="J206" s="47"/>
      <c r="K206" s="47"/>
      <c r="M206" s="554"/>
    </row>
    <row r="207" spans="1:13" customFormat="1" ht="17.45" customHeight="1">
      <c r="A207" s="88"/>
      <c r="B207" s="98"/>
      <c r="C207" s="47"/>
      <c r="D207" s="47"/>
      <c r="E207" s="47"/>
      <c r="F207" s="47"/>
      <c r="G207" s="47"/>
      <c r="H207" s="47"/>
      <c r="I207" s="47"/>
      <c r="J207" s="47"/>
      <c r="K207" s="47"/>
      <c r="M207" s="554"/>
    </row>
    <row r="208" spans="1:13" customFormat="1" ht="17.45" customHeight="1">
      <c r="A208" s="88"/>
      <c r="B208" s="98"/>
      <c r="C208" s="47"/>
      <c r="D208" s="47"/>
      <c r="E208" s="47"/>
      <c r="F208" s="47"/>
      <c r="G208" s="47"/>
      <c r="H208" s="47"/>
      <c r="I208" s="47"/>
      <c r="J208" s="47"/>
      <c r="K208" s="47"/>
      <c r="M208" s="554"/>
    </row>
    <row r="209" spans="1:13" customFormat="1" ht="17.45" customHeight="1">
      <c r="A209" s="88"/>
      <c r="B209" s="98"/>
      <c r="C209" s="47"/>
      <c r="D209" s="47"/>
      <c r="E209" s="47"/>
      <c r="F209" s="47"/>
      <c r="G209" s="47"/>
      <c r="H209" s="47"/>
      <c r="I209" s="47"/>
      <c r="J209" s="47"/>
      <c r="K209" s="47"/>
      <c r="M209" s="554"/>
    </row>
    <row r="210" spans="1:13" customFormat="1" ht="17.45" customHeight="1">
      <c r="A210" s="88"/>
      <c r="B210" s="47"/>
      <c r="C210" s="47"/>
      <c r="D210" s="47"/>
      <c r="E210" s="47"/>
      <c r="F210" s="47"/>
      <c r="G210" s="47"/>
      <c r="H210" s="47"/>
      <c r="I210" s="47"/>
      <c r="J210" s="47"/>
      <c r="K210" s="47"/>
      <c r="M210" s="554"/>
    </row>
    <row r="211" spans="1:13" customFormat="1" ht="17.45" customHeight="1">
      <c r="A211" s="88"/>
      <c r="B211" s="47"/>
      <c r="C211" s="47"/>
      <c r="D211" s="47"/>
      <c r="E211" s="47"/>
      <c r="F211" s="47"/>
      <c r="G211" s="47"/>
      <c r="H211" s="47"/>
      <c r="I211" s="47"/>
      <c r="J211" s="47"/>
      <c r="K211" s="47"/>
      <c r="M211" s="554"/>
    </row>
    <row r="212" spans="1:13" customFormat="1" ht="17.45" customHeight="1">
      <c r="A212" s="88"/>
      <c r="B212" s="47"/>
      <c r="C212" s="47"/>
      <c r="D212" s="47"/>
      <c r="E212" s="47"/>
      <c r="F212" s="47"/>
      <c r="G212" s="47"/>
      <c r="H212" s="47"/>
      <c r="I212" s="47"/>
      <c r="J212" s="47"/>
      <c r="K212" s="47"/>
      <c r="M212" s="554"/>
    </row>
    <row r="213" spans="1:13" customFormat="1" ht="17.45" customHeight="1">
      <c r="A213" s="88"/>
      <c r="B213" s="47"/>
      <c r="C213" s="47"/>
      <c r="D213" s="47"/>
      <c r="E213" s="47"/>
      <c r="F213" s="47"/>
      <c r="G213" s="47"/>
      <c r="H213" s="47"/>
      <c r="I213" s="47"/>
      <c r="J213" s="47"/>
      <c r="K213" s="47"/>
      <c r="M213" s="554"/>
    </row>
    <row r="214" spans="1:13" customFormat="1" ht="17.45" customHeight="1">
      <c r="A214" s="88"/>
      <c r="B214" s="47"/>
      <c r="C214" s="47"/>
      <c r="D214" s="47"/>
      <c r="E214" s="47"/>
      <c r="F214" s="47"/>
      <c r="G214" s="47"/>
      <c r="H214" s="47"/>
      <c r="I214" s="47"/>
      <c r="J214" s="47"/>
      <c r="K214" s="47"/>
      <c r="M214" s="554"/>
    </row>
    <row r="215" spans="1:13" customFormat="1" ht="17.45" customHeight="1">
      <c r="A215" s="88"/>
      <c r="B215" s="47"/>
      <c r="C215" s="47"/>
      <c r="D215" s="47"/>
      <c r="E215" s="47"/>
      <c r="F215" s="47"/>
      <c r="G215" s="47"/>
      <c r="H215" s="47"/>
      <c r="I215" s="47"/>
      <c r="J215" s="47"/>
      <c r="K215" s="47"/>
      <c r="M215" s="554"/>
    </row>
    <row r="216" spans="1:13" customFormat="1" ht="17.45" customHeight="1">
      <c r="A216" s="88"/>
      <c r="B216" s="47"/>
      <c r="C216" s="47"/>
      <c r="D216" s="47"/>
      <c r="E216" s="47"/>
      <c r="F216" s="47"/>
      <c r="G216" s="47"/>
      <c r="H216" s="47"/>
      <c r="I216" s="47"/>
      <c r="J216" s="47"/>
      <c r="K216" s="47"/>
      <c r="M216" s="554"/>
    </row>
    <row r="217" spans="1:13" customFormat="1" ht="17.45" customHeight="1">
      <c r="A217" s="88"/>
      <c r="B217" s="47"/>
      <c r="C217" s="47"/>
      <c r="D217" s="47"/>
      <c r="E217" s="47"/>
      <c r="F217" s="47"/>
      <c r="G217" s="47"/>
      <c r="H217" s="47"/>
      <c r="I217" s="47"/>
      <c r="J217" s="47"/>
      <c r="K217" s="47"/>
      <c r="M217" s="554"/>
    </row>
    <row r="218" spans="1:13" customFormat="1" ht="17.45" customHeight="1">
      <c r="A218" s="88"/>
      <c r="B218" s="47"/>
      <c r="C218" s="47"/>
      <c r="D218" s="47"/>
      <c r="E218" s="47"/>
      <c r="F218" s="47"/>
      <c r="G218" s="47"/>
      <c r="H218" s="47"/>
      <c r="I218" s="47"/>
      <c r="J218" s="47"/>
      <c r="K218" s="47"/>
      <c r="M218" s="554"/>
    </row>
    <row r="219" spans="1:13" customFormat="1" ht="17.45" customHeight="1">
      <c r="A219" s="88"/>
      <c r="B219" s="47"/>
      <c r="C219" s="47"/>
      <c r="D219" s="47"/>
      <c r="E219" s="47"/>
      <c r="F219" s="47"/>
      <c r="G219" s="47"/>
      <c r="H219" s="47"/>
      <c r="I219" s="47"/>
      <c r="J219" s="47"/>
      <c r="K219" s="47"/>
      <c r="M219" s="554"/>
    </row>
    <row r="220" spans="1:13" customFormat="1" ht="17.45" customHeight="1">
      <c r="A220" s="88"/>
      <c r="C220" s="47"/>
      <c r="D220" s="47"/>
      <c r="E220" s="47"/>
      <c r="F220" s="47"/>
      <c r="G220" s="47"/>
      <c r="H220" s="47"/>
      <c r="I220" s="47"/>
      <c r="J220" s="47"/>
      <c r="K220" s="47"/>
      <c r="M220" s="554"/>
    </row>
    <row r="221" spans="1:13" customFormat="1" ht="17.45" customHeight="1">
      <c r="A221" s="88"/>
      <c r="B221" s="59" t="s">
        <v>1016</v>
      </c>
      <c r="C221" s="58"/>
      <c r="D221" s="58"/>
      <c r="E221" s="58"/>
      <c r="F221" s="58"/>
      <c r="G221" s="58"/>
      <c r="H221" s="58"/>
      <c r="I221" s="58"/>
      <c r="J221" s="58"/>
      <c r="K221" s="58"/>
      <c r="M221" s="554"/>
    </row>
    <row r="222" spans="1:13" customFormat="1" ht="17.45" customHeight="1">
      <c r="A222" s="88"/>
      <c r="B222" s="236"/>
      <c r="C222" s="80"/>
      <c r="D222" s="80"/>
      <c r="E222" s="80"/>
      <c r="F222" s="80"/>
      <c r="G222" s="80"/>
      <c r="H222" s="60"/>
      <c r="I222" s="60"/>
      <c r="J222" s="60"/>
      <c r="K222" s="62"/>
      <c r="M222" s="554"/>
    </row>
    <row r="223" spans="1:13" customFormat="1" ht="17.45" customHeight="1">
      <c r="A223" s="88"/>
      <c r="B223" s="115" t="s">
        <v>1017</v>
      </c>
      <c r="C223" s="116"/>
      <c r="D223" s="116"/>
      <c r="E223" s="116"/>
      <c r="F223" s="116"/>
      <c r="G223" s="116"/>
      <c r="H223" s="116"/>
      <c r="I223" s="116"/>
      <c r="J223" s="116"/>
      <c r="K223" s="67"/>
      <c r="M223" s="554"/>
    </row>
    <row r="224" spans="1:13" customFormat="1" ht="17.45" customHeight="1">
      <c r="A224" s="88"/>
      <c r="B224" s="115" t="s">
        <v>1018</v>
      </c>
      <c r="C224" s="116"/>
      <c r="D224" s="116"/>
      <c r="E224" s="116"/>
      <c r="F224" s="116"/>
      <c r="G224" s="116"/>
      <c r="H224" s="116"/>
      <c r="I224" s="116"/>
      <c r="J224" s="116"/>
      <c r="K224" s="67"/>
      <c r="M224" s="554"/>
    </row>
    <row r="225" spans="1:13" customFormat="1" ht="17.45" customHeight="1">
      <c r="A225" s="88"/>
      <c r="B225" s="115"/>
      <c r="C225" s="116"/>
      <c r="D225" s="116"/>
      <c r="E225" s="116"/>
      <c r="F225" s="116"/>
      <c r="G225" s="116"/>
      <c r="H225" s="116"/>
      <c r="I225" s="116"/>
      <c r="J225" s="116"/>
      <c r="K225" s="67"/>
      <c r="M225" s="554"/>
    </row>
    <row r="226" spans="1:13" customFormat="1" ht="17.45" customHeight="1">
      <c r="A226" s="88"/>
      <c r="B226" s="801" t="s">
        <v>1019</v>
      </c>
      <c r="C226" s="802"/>
      <c r="D226" s="802"/>
      <c r="E226" s="802"/>
      <c r="F226" s="69"/>
      <c r="G226" s="69"/>
      <c r="H226" s="69"/>
      <c r="I226" s="69"/>
      <c r="J226" s="69"/>
      <c r="K226" s="70"/>
      <c r="M226" s="554"/>
    </row>
    <row r="227" spans="1:13" customFormat="1" ht="17.45" customHeight="1">
      <c r="A227" s="88"/>
      <c r="B227" s="237"/>
      <c r="C227" s="72"/>
      <c r="D227" s="72"/>
      <c r="E227" s="72"/>
      <c r="F227" s="72"/>
      <c r="G227" s="72"/>
      <c r="H227" s="72"/>
      <c r="I227" s="72"/>
      <c r="J227" s="72"/>
      <c r="K227" s="74"/>
      <c r="M227" s="554"/>
    </row>
    <row r="228" spans="1:13" customFormat="1" ht="17.45" customHeight="1">
      <c r="A228" s="88"/>
      <c r="M228" s="554"/>
    </row>
    <row r="229" spans="1:13" customFormat="1" ht="17.45" customHeight="1">
      <c r="A229" s="88"/>
      <c r="M229" s="554"/>
    </row>
    <row r="230" spans="1:13" customFormat="1" ht="19.149999999999999" customHeight="1">
      <c r="A230" s="88"/>
      <c r="B230" s="170" t="str">
        <f>"Thema "&amp;B9</f>
        <v>Thema 6.2</v>
      </c>
      <c r="C230" s="10"/>
      <c r="D230" s="10"/>
      <c r="E230" s="10"/>
      <c r="F230" s="10"/>
      <c r="G230" s="10"/>
      <c r="H230" s="10"/>
      <c r="I230" s="10"/>
      <c r="M230" s="554"/>
    </row>
    <row r="231" spans="1:13" customFormat="1" ht="17.45" customHeight="1">
      <c r="A231" s="88"/>
      <c r="M231" s="554"/>
    </row>
    <row r="232" spans="1:13" customFormat="1" ht="17.45" customHeight="1">
      <c r="A232" s="88"/>
      <c r="M232" s="554"/>
    </row>
    <row r="233" spans="1:13" customFormat="1" ht="25.5" customHeight="1">
      <c r="A233" s="89" t="str">
        <f>B10</f>
        <v>6.3</v>
      </c>
      <c r="B233" s="675" t="s">
        <v>1020</v>
      </c>
      <c r="C233" s="675"/>
      <c r="D233" s="675"/>
      <c r="E233" s="675"/>
      <c r="F233" s="675"/>
      <c r="G233" s="675"/>
      <c r="H233" s="675"/>
      <c r="I233" s="675"/>
      <c r="J233" s="675"/>
      <c r="K233" s="35">
        <f>H10</f>
        <v>0</v>
      </c>
      <c r="L233" s="7" t="s">
        <v>62</v>
      </c>
      <c r="M233" s="554"/>
    </row>
    <row r="234" spans="1:13" customFormat="1" ht="17.45" customHeight="1">
      <c r="A234" s="88"/>
      <c r="M234" s="554"/>
    </row>
    <row r="235" spans="1:13" customFormat="1" ht="17.45" customHeight="1">
      <c r="A235" s="88"/>
      <c r="B235" s="683" t="s">
        <v>1021</v>
      </c>
      <c r="C235" s="683"/>
      <c r="D235" s="683"/>
      <c r="E235" s="683"/>
      <c r="F235" s="683"/>
      <c r="G235" s="683"/>
      <c r="H235" s="683"/>
      <c r="I235" s="683"/>
      <c r="J235" s="683"/>
      <c r="K235" s="683"/>
      <c r="M235" s="554"/>
    </row>
    <row r="236" spans="1:13" customFormat="1" ht="17.45" customHeight="1">
      <c r="A236" s="88"/>
      <c r="B236" s="683"/>
      <c r="C236" s="683"/>
      <c r="D236" s="683"/>
      <c r="E236" s="683"/>
      <c r="F236" s="683"/>
      <c r="G236" s="683"/>
      <c r="H236" s="683"/>
      <c r="I236" s="683"/>
      <c r="J236" s="683"/>
      <c r="K236" s="683"/>
      <c r="M236" s="554"/>
    </row>
    <row r="237" spans="1:13" customFormat="1" ht="17.45" customHeight="1">
      <c r="A237" s="88"/>
      <c r="B237" s="683"/>
      <c r="C237" s="683"/>
      <c r="D237" s="683"/>
      <c r="E237" s="683"/>
      <c r="F237" s="683"/>
      <c r="G237" s="683"/>
      <c r="H237" s="683"/>
      <c r="I237" s="683"/>
      <c r="J237" s="683"/>
      <c r="K237" s="683"/>
      <c r="M237" s="554"/>
    </row>
    <row r="238" spans="1:13" customFormat="1" ht="17.45" customHeight="1">
      <c r="A238" s="88"/>
      <c r="B238" s="249"/>
      <c r="C238" s="249"/>
      <c r="D238" s="249"/>
      <c r="E238" s="249"/>
      <c r="F238" s="249"/>
      <c r="G238" s="249"/>
      <c r="H238" s="249"/>
      <c r="I238" s="249"/>
      <c r="J238" s="249"/>
      <c r="K238" s="249"/>
      <c r="M238" s="554"/>
    </row>
    <row r="239" spans="1:13" customFormat="1" ht="17.45" customHeight="1" thickBot="1">
      <c r="A239" s="88"/>
      <c r="B239" s="251" t="s">
        <v>1022</v>
      </c>
      <c r="C239" s="252"/>
      <c r="D239" s="252"/>
      <c r="E239" s="252"/>
      <c r="F239" s="252"/>
      <c r="G239" s="252"/>
      <c r="H239" s="252"/>
      <c r="I239" s="252"/>
      <c r="J239" s="252"/>
      <c r="K239" s="252"/>
      <c r="M239" s="554"/>
    </row>
    <row r="240" spans="1:13" customFormat="1" ht="17.45" customHeight="1">
      <c r="A240" s="88"/>
      <c r="B240" s="234"/>
      <c r="C240" s="249"/>
      <c r="D240" s="249"/>
      <c r="E240" s="249"/>
      <c r="F240" s="249"/>
      <c r="G240" s="249"/>
      <c r="H240" s="249"/>
      <c r="I240" s="249"/>
      <c r="J240" s="249"/>
      <c r="K240" s="249"/>
      <c r="M240" s="554"/>
    </row>
    <row r="241" spans="1:13" customFormat="1" ht="17.45" customHeight="1">
      <c r="A241" s="88"/>
      <c r="B241" s="809" t="s">
        <v>1023</v>
      </c>
      <c r="C241" s="809"/>
      <c r="D241" s="809"/>
      <c r="E241" s="809"/>
      <c r="F241" s="809"/>
      <c r="G241" s="809"/>
      <c r="H241" s="809"/>
      <c r="I241" s="809"/>
      <c r="J241" s="809"/>
      <c r="K241" s="809"/>
      <c r="M241" s="554"/>
    </row>
    <row r="242" spans="1:13" customFormat="1" ht="17.45" customHeight="1">
      <c r="A242" s="88"/>
      <c r="B242" s="809"/>
      <c r="C242" s="809"/>
      <c r="D242" s="809"/>
      <c r="E242" s="809"/>
      <c r="F242" s="809"/>
      <c r="G242" s="809"/>
      <c r="H242" s="809"/>
      <c r="I242" s="809"/>
      <c r="J242" s="809"/>
      <c r="K242" s="809"/>
      <c r="M242" s="554"/>
    </row>
    <row r="243" spans="1:13" customFormat="1" ht="17.45" customHeight="1">
      <c r="A243" s="88"/>
      <c r="B243" s="249"/>
      <c r="C243" s="249"/>
      <c r="D243" s="249"/>
      <c r="E243" s="249"/>
      <c r="F243" s="249"/>
      <c r="G243" s="249"/>
      <c r="H243" s="249"/>
      <c r="I243" s="249"/>
      <c r="J243" s="249"/>
      <c r="K243" s="249"/>
      <c r="M243" s="554"/>
    </row>
    <row r="244" spans="1:13" customFormat="1" ht="17.45" customHeight="1">
      <c r="A244" s="88"/>
      <c r="B244" s="249"/>
      <c r="M244" s="554"/>
    </row>
    <row r="245" spans="1:13" customFormat="1" ht="17.45" customHeight="1">
      <c r="A245" s="88"/>
      <c r="M245" s="554"/>
    </row>
    <row r="246" spans="1:13" customFormat="1" ht="17.45" customHeight="1">
      <c r="A246" s="88"/>
      <c r="M246" s="554"/>
    </row>
    <row r="247" spans="1:13" customFormat="1" ht="17.45" customHeight="1">
      <c r="A247" s="88"/>
      <c r="M247" s="554"/>
    </row>
    <row r="248" spans="1:13" customFormat="1" ht="17.45" customHeight="1">
      <c r="A248" s="88"/>
      <c r="M248" s="554"/>
    </row>
    <row r="249" spans="1:13" customFormat="1" ht="17.45" customHeight="1">
      <c r="A249" s="88"/>
      <c r="M249" s="554"/>
    </row>
    <row r="250" spans="1:13" customFormat="1" ht="17.45" customHeight="1">
      <c r="A250" s="88"/>
      <c r="M250" s="554"/>
    </row>
    <row r="251" spans="1:13" customFormat="1" ht="17.45" customHeight="1">
      <c r="A251" s="88"/>
      <c r="M251" s="554"/>
    </row>
    <row r="252" spans="1:13" customFormat="1" ht="17.45" customHeight="1">
      <c r="A252" s="88"/>
      <c r="M252" s="554"/>
    </row>
    <row r="253" spans="1:13" customFormat="1" ht="17.45" customHeight="1">
      <c r="A253" s="88"/>
      <c r="M253" s="554"/>
    </row>
    <row r="254" spans="1:13" customFormat="1" ht="17.45" customHeight="1">
      <c r="A254" s="88"/>
      <c r="B254" t="s">
        <v>1024</v>
      </c>
      <c r="M254" s="554"/>
    </row>
    <row r="255" spans="1:13" customFormat="1" ht="17.45" customHeight="1">
      <c r="A255" s="88"/>
      <c r="M255" s="554"/>
    </row>
    <row r="256" spans="1:13" customFormat="1" ht="17.45" customHeight="1">
      <c r="A256" s="88"/>
      <c r="M256" s="554"/>
    </row>
    <row r="257" spans="1:13" customFormat="1" ht="17.45" customHeight="1">
      <c r="A257" s="88"/>
      <c r="M257" s="554"/>
    </row>
    <row r="258" spans="1:13" customFormat="1" ht="17.45" customHeight="1">
      <c r="A258" s="88"/>
      <c r="M258" s="554"/>
    </row>
    <row r="259" spans="1:13" customFormat="1" ht="17.45" customHeight="1">
      <c r="A259" s="88"/>
      <c r="M259" s="554"/>
    </row>
    <row r="260" spans="1:13" customFormat="1" ht="17.45" customHeight="1">
      <c r="A260" s="88"/>
      <c r="M260" s="554"/>
    </row>
    <row r="261" spans="1:13" customFormat="1" ht="17.45" customHeight="1">
      <c r="A261" s="88"/>
      <c r="M261" s="554"/>
    </row>
    <row r="262" spans="1:13" customFormat="1" ht="17.45" customHeight="1">
      <c r="A262" s="88"/>
      <c r="M262" s="554"/>
    </row>
    <row r="263" spans="1:13" customFormat="1" ht="17.45" customHeight="1">
      <c r="A263" s="88"/>
      <c r="M263" s="554"/>
    </row>
    <row r="264" spans="1:13" customFormat="1" ht="17.45" customHeight="1">
      <c r="A264" s="88"/>
      <c r="M264" s="554"/>
    </row>
    <row r="265" spans="1:13" customFormat="1" ht="17.45" customHeight="1">
      <c r="A265" s="88"/>
      <c r="M265" s="554"/>
    </row>
    <row r="266" spans="1:13" customFormat="1" ht="17.45" customHeight="1">
      <c r="A266" s="88"/>
      <c r="M266" s="554"/>
    </row>
    <row r="267" spans="1:13" customFormat="1" ht="17.45" customHeight="1">
      <c r="A267" s="88"/>
      <c r="M267" s="554"/>
    </row>
    <row r="268" spans="1:13" customFormat="1" ht="17.45" customHeight="1">
      <c r="A268" s="88"/>
      <c r="B268" s="235"/>
      <c r="M268" s="554"/>
    </row>
    <row r="269" spans="1:13" customFormat="1" ht="17.45" customHeight="1">
      <c r="A269" s="88"/>
      <c r="M269" s="554"/>
    </row>
    <row r="270" spans="1:13" customFormat="1" ht="17.45" customHeight="1">
      <c r="A270" s="88"/>
      <c r="M270" s="554"/>
    </row>
    <row r="271" spans="1:13" customFormat="1" ht="17.45" customHeight="1" thickBot="1">
      <c r="A271" s="88"/>
      <c r="B271" s="251" t="s">
        <v>1025</v>
      </c>
      <c r="C271" s="252"/>
      <c r="D271" s="252"/>
      <c r="E271" s="252"/>
      <c r="F271" s="252"/>
      <c r="G271" s="252"/>
      <c r="H271" s="252"/>
      <c r="I271" s="252"/>
      <c r="J271" s="252"/>
      <c r="K271" s="252"/>
      <c r="M271" s="554"/>
    </row>
    <row r="272" spans="1:13" customFormat="1" ht="17.45" customHeight="1">
      <c r="A272" s="88"/>
      <c r="M272" s="554"/>
    </row>
    <row r="273" spans="1:13" customFormat="1" ht="17.45" customHeight="1">
      <c r="A273" s="88"/>
      <c r="B273" s="653" t="s">
        <v>1026</v>
      </c>
      <c r="C273" s="653"/>
      <c r="D273" s="653"/>
      <c r="E273" s="653"/>
      <c r="F273" s="653"/>
      <c r="G273" s="653"/>
      <c r="H273" s="653"/>
      <c r="I273" s="653"/>
      <c r="J273" s="653"/>
      <c r="K273" s="653"/>
      <c r="M273" s="554"/>
    </row>
    <row r="274" spans="1:13" customFormat="1" ht="17.45" customHeight="1">
      <c r="A274" s="88"/>
      <c r="B274" s="653"/>
      <c r="C274" s="653"/>
      <c r="D274" s="653"/>
      <c r="E274" s="653"/>
      <c r="F274" s="653"/>
      <c r="G274" s="653"/>
      <c r="H274" s="653"/>
      <c r="I274" s="653"/>
      <c r="J274" s="653"/>
      <c r="K274" s="653"/>
      <c r="M274" s="554"/>
    </row>
    <row r="275" spans="1:13" customFormat="1" ht="17.45" customHeight="1">
      <c r="A275" s="88"/>
      <c r="B275" s="653"/>
      <c r="C275" s="653"/>
      <c r="D275" s="653"/>
      <c r="E275" s="653"/>
      <c r="F275" s="653"/>
      <c r="G275" s="653"/>
      <c r="H275" s="653"/>
      <c r="I275" s="653"/>
      <c r="J275" s="653"/>
      <c r="K275" s="653"/>
      <c r="M275" s="554"/>
    </row>
    <row r="276" spans="1:13" customFormat="1" ht="17.45" customHeight="1">
      <c r="A276" s="88"/>
      <c r="B276" s="653"/>
      <c r="C276" s="653"/>
      <c r="D276" s="653"/>
      <c r="E276" s="653"/>
      <c r="F276" s="653"/>
      <c r="G276" s="653"/>
      <c r="H276" s="653"/>
      <c r="I276" s="653"/>
      <c r="J276" s="653"/>
      <c r="K276" s="653"/>
      <c r="M276" s="554"/>
    </row>
    <row r="277" spans="1:13" customFormat="1" ht="17.45" customHeight="1">
      <c r="A277" s="88"/>
      <c r="M277" s="554"/>
    </row>
    <row r="278" spans="1:13" customFormat="1" ht="17.45" customHeight="1">
      <c r="A278" s="88"/>
      <c r="M278" s="554"/>
    </row>
    <row r="279" spans="1:13" customFormat="1" ht="17.45" customHeight="1">
      <c r="A279" s="88"/>
      <c r="M279" s="554"/>
    </row>
    <row r="280" spans="1:13" customFormat="1" ht="17.45" customHeight="1">
      <c r="A280" s="88"/>
      <c r="M280" s="554"/>
    </row>
    <row r="281" spans="1:13" customFormat="1" ht="17.45" customHeight="1">
      <c r="A281" s="88"/>
      <c r="M281" s="554"/>
    </row>
    <row r="282" spans="1:13" customFormat="1" ht="17.45" customHeight="1">
      <c r="A282" s="88"/>
      <c r="M282" s="554"/>
    </row>
    <row r="283" spans="1:13" customFormat="1" ht="17.45" customHeight="1">
      <c r="A283" s="88"/>
      <c r="B283" s="696" t="s">
        <v>1027</v>
      </c>
      <c r="C283" s="696"/>
      <c r="D283" s="696"/>
      <c r="E283" s="696"/>
      <c r="F283" s="696"/>
      <c r="G283" s="696"/>
      <c r="H283" s="696"/>
      <c r="I283" s="696"/>
      <c r="J283" s="696"/>
      <c r="K283" s="696"/>
      <c r="M283" s="554"/>
    </row>
    <row r="284" spans="1:13" customFormat="1" ht="17.45" customHeight="1">
      <c r="A284" s="88"/>
      <c r="B284" s="696"/>
      <c r="C284" s="696"/>
      <c r="D284" s="696"/>
      <c r="E284" s="696"/>
      <c r="F284" s="696"/>
      <c r="G284" s="696"/>
      <c r="H284" s="696"/>
      <c r="I284" s="696"/>
      <c r="J284" s="696"/>
      <c r="K284" s="696"/>
      <c r="M284" s="554"/>
    </row>
    <row r="285" spans="1:13" customFormat="1" ht="17.45" customHeight="1">
      <c r="A285" s="88"/>
      <c r="M285" s="554"/>
    </row>
    <row r="286" spans="1:13" customFormat="1" ht="17.45" customHeight="1">
      <c r="A286" s="88"/>
      <c r="M286" s="554"/>
    </row>
    <row r="287" spans="1:13" customFormat="1" ht="17.45" customHeight="1">
      <c r="A287" s="88"/>
      <c r="M287" s="554"/>
    </row>
    <row r="288" spans="1:13" customFormat="1" ht="17.45" customHeight="1">
      <c r="A288" s="88"/>
      <c r="M288" s="554"/>
    </row>
    <row r="289" spans="1:13" customFormat="1" ht="17.45" customHeight="1">
      <c r="A289" s="88"/>
      <c r="M289" s="554"/>
    </row>
    <row r="290" spans="1:13" customFormat="1" ht="17.45" customHeight="1">
      <c r="A290" s="88"/>
      <c r="M290" s="554"/>
    </row>
    <row r="291" spans="1:13" customFormat="1" ht="17.45" customHeight="1">
      <c r="A291" s="88"/>
      <c r="B291" t="s">
        <v>1028</v>
      </c>
      <c r="G291" t="s">
        <v>1029</v>
      </c>
      <c r="M291" s="554"/>
    </row>
    <row r="292" spans="1:13" customFormat="1" ht="17.45" customHeight="1">
      <c r="A292" s="88"/>
      <c r="M292" s="554"/>
    </row>
    <row r="293" spans="1:13" customFormat="1" ht="17.45" customHeight="1">
      <c r="A293" s="88"/>
      <c r="M293" s="554"/>
    </row>
    <row r="294" spans="1:13" customFormat="1" ht="17.45" customHeight="1">
      <c r="A294" s="88"/>
      <c r="M294" s="554"/>
    </row>
    <row r="295" spans="1:13" customFormat="1" ht="17.45" customHeight="1">
      <c r="A295" s="88"/>
      <c r="M295" s="554"/>
    </row>
    <row r="296" spans="1:13" customFormat="1" ht="17.45" customHeight="1">
      <c r="A296" s="88"/>
      <c r="M296" s="554"/>
    </row>
    <row r="297" spans="1:13" customFormat="1" ht="17.45" customHeight="1">
      <c r="A297" s="88"/>
      <c r="M297" s="554"/>
    </row>
    <row r="298" spans="1:13" customFormat="1" ht="17.45" customHeight="1">
      <c r="A298" s="88"/>
      <c r="M298" s="554"/>
    </row>
    <row r="299" spans="1:13" customFormat="1" ht="17.45" customHeight="1">
      <c r="A299" s="88"/>
      <c r="M299" s="554"/>
    </row>
    <row r="300" spans="1:13" customFormat="1" ht="17.45" customHeight="1">
      <c r="A300" s="88"/>
      <c r="M300" s="554"/>
    </row>
    <row r="301" spans="1:13" customFormat="1" ht="17.45" customHeight="1">
      <c r="A301" s="88"/>
      <c r="M301" s="554"/>
    </row>
    <row r="302" spans="1:13" customFormat="1" ht="17.45" customHeight="1">
      <c r="A302" s="88"/>
      <c r="M302" s="554"/>
    </row>
    <row r="303" spans="1:13" customFormat="1" ht="17.45" customHeight="1">
      <c r="A303" s="88"/>
      <c r="M303" s="554"/>
    </row>
    <row r="304" spans="1:13" customFormat="1" ht="17.45" customHeight="1">
      <c r="A304" s="88"/>
      <c r="M304" s="554"/>
    </row>
    <row r="305" spans="1:13" customFormat="1" ht="17.45" customHeight="1">
      <c r="A305" s="88"/>
      <c r="M305" s="554"/>
    </row>
    <row r="306" spans="1:13" customFormat="1" ht="17.45" customHeight="1">
      <c r="A306" s="88"/>
      <c r="M306" s="554"/>
    </row>
    <row r="307" spans="1:13" customFormat="1" ht="17.45" customHeight="1">
      <c r="A307" s="88"/>
      <c r="M307" s="554"/>
    </row>
    <row r="308" spans="1:13" customFormat="1" ht="17.45" customHeight="1">
      <c r="A308" s="88"/>
      <c r="M308" s="554"/>
    </row>
    <row r="309" spans="1:13" customFormat="1" ht="17.45" customHeight="1">
      <c r="A309" s="88"/>
      <c r="M309" s="554"/>
    </row>
    <row r="310" spans="1:13" customFormat="1" ht="17.45" customHeight="1">
      <c r="A310" s="88"/>
      <c r="M310" s="554"/>
    </row>
    <row r="311" spans="1:13" customFormat="1" ht="17.45" customHeight="1">
      <c r="A311" s="88"/>
      <c r="M311" s="554"/>
    </row>
    <row r="312" spans="1:13" customFormat="1" ht="17.45" customHeight="1">
      <c r="A312" s="88"/>
      <c r="M312" s="554"/>
    </row>
    <row r="313" spans="1:13" customFormat="1" ht="17.45" customHeight="1">
      <c r="A313" s="88"/>
      <c r="M313" s="554"/>
    </row>
    <row r="314" spans="1:13" customFormat="1" ht="17.45" customHeight="1">
      <c r="A314" s="88"/>
      <c r="M314" s="554"/>
    </row>
    <row r="315" spans="1:13" customFormat="1" ht="17.45" customHeight="1">
      <c r="A315" s="88"/>
      <c r="M315" s="554"/>
    </row>
    <row r="316" spans="1:13" customFormat="1" ht="17.45" customHeight="1">
      <c r="A316" s="88"/>
      <c r="B316" s="800" t="s">
        <v>1030</v>
      </c>
      <c r="C316" s="800"/>
      <c r="D316" s="800"/>
      <c r="E316" s="800"/>
      <c r="F316" s="800"/>
      <c r="G316" s="800"/>
      <c r="H316" s="800"/>
      <c r="I316" s="800"/>
      <c r="J316" s="800"/>
      <c r="K316" s="800"/>
      <c r="M316" s="554"/>
    </row>
    <row r="317" spans="1:13" customFormat="1" ht="17.45" customHeight="1">
      <c r="A317" s="88"/>
      <c r="B317" s="800"/>
      <c r="C317" s="800"/>
      <c r="D317" s="800"/>
      <c r="E317" s="800"/>
      <c r="F317" s="800"/>
      <c r="G317" s="800"/>
      <c r="H317" s="800"/>
      <c r="I317" s="800"/>
      <c r="J317" s="800"/>
      <c r="K317" s="800"/>
      <c r="M317" s="554"/>
    </row>
    <row r="318" spans="1:13" customFormat="1" ht="17.45" customHeight="1">
      <c r="A318" s="88"/>
      <c r="M318" s="554"/>
    </row>
    <row r="319" spans="1:13" customFormat="1" ht="17.45" customHeight="1">
      <c r="A319" s="88"/>
      <c r="M319" s="554"/>
    </row>
    <row r="320" spans="1:13" customFormat="1" ht="17.45" customHeight="1">
      <c r="A320" s="88"/>
      <c r="M320" s="554"/>
    </row>
    <row r="321" spans="1:13" customFormat="1" ht="17.45" customHeight="1">
      <c r="A321" s="88"/>
      <c r="M321" s="554"/>
    </row>
    <row r="322" spans="1:13" customFormat="1" ht="17.45" customHeight="1">
      <c r="A322" s="88"/>
      <c r="M322" s="554"/>
    </row>
    <row r="323" spans="1:13" customFormat="1" ht="17.45" customHeight="1">
      <c r="A323" s="88"/>
      <c r="M323" s="554"/>
    </row>
    <row r="324" spans="1:13" customFormat="1" ht="17.45" customHeight="1">
      <c r="A324" s="88"/>
      <c r="M324" s="554"/>
    </row>
    <row r="325" spans="1:13" customFormat="1" ht="17.45" customHeight="1">
      <c r="A325" s="88"/>
      <c r="B325" s="809" t="s">
        <v>1031</v>
      </c>
      <c r="C325" s="809"/>
      <c r="D325" s="809"/>
      <c r="E325" s="809"/>
      <c r="F325" s="809"/>
      <c r="G325" s="809"/>
      <c r="H325" s="809"/>
      <c r="I325" s="809"/>
      <c r="J325" s="809"/>
      <c r="K325" s="809"/>
      <c r="M325" s="554"/>
    </row>
    <row r="326" spans="1:13" customFormat="1" ht="17.45" customHeight="1">
      <c r="A326" s="88"/>
      <c r="B326" s="809"/>
      <c r="C326" s="809"/>
      <c r="D326" s="809"/>
      <c r="E326" s="809"/>
      <c r="F326" s="809"/>
      <c r="G326" s="809"/>
      <c r="H326" s="809"/>
      <c r="I326" s="809"/>
      <c r="J326" s="809"/>
      <c r="K326" s="809"/>
      <c r="M326" s="554"/>
    </row>
    <row r="327" spans="1:13" customFormat="1" ht="17.45" customHeight="1">
      <c r="A327" s="88"/>
      <c r="M327" s="554"/>
    </row>
    <row r="328" spans="1:13" customFormat="1" ht="17.45" customHeight="1">
      <c r="A328" s="88"/>
      <c r="M328" s="554"/>
    </row>
    <row r="329" spans="1:13" customFormat="1" ht="17.45" customHeight="1">
      <c r="A329" s="88"/>
      <c r="M329" s="554"/>
    </row>
    <row r="330" spans="1:13" customFormat="1" ht="17.45" customHeight="1">
      <c r="A330" s="88"/>
      <c r="M330" s="554"/>
    </row>
    <row r="331" spans="1:13" customFormat="1" ht="17.45" customHeight="1">
      <c r="A331" s="88"/>
      <c r="M331" s="554"/>
    </row>
    <row r="332" spans="1:13" customFormat="1" ht="17.45" customHeight="1">
      <c r="A332" s="88"/>
      <c r="M332" s="554"/>
    </row>
    <row r="333" spans="1:13" customFormat="1" ht="17.45" customHeight="1">
      <c r="A333" s="88"/>
      <c r="M333" s="554"/>
    </row>
    <row r="334" spans="1:13" customFormat="1" ht="17.45" customHeight="1">
      <c r="A334" s="88"/>
      <c r="C334" s="47"/>
      <c r="D334" s="47"/>
      <c r="E334" s="47"/>
      <c r="F334" s="47"/>
      <c r="G334" s="47"/>
      <c r="H334" s="47"/>
      <c r="I334" s="47"/>
      <c r="J334" s="47"/>
      <c r="K334" s="47"/>
      <c r="M334" s="554"/>
    </row>
    <row r="335" spans="1:13" customFormat="1" ht="17.45" customHeight="1">
      <c r="A335" s="88"/>
      <c r="B335" s="59" t="s">
        <v>1032</v>
      </c>
      <c r="C335" s="58"/>
      <c r="D335" s="58"/>
      <c r="E335" s="58"/>
      <c r="F335" s="58"/>
      <c r="G335" s="58"/>
      <c r="H335" s="58"/>
      <c r="I335" s="58"/>
      <c r="J335" s="58"/>
      <c r="K335" s="58"/>
      <c r="M335" s="554"/>
    </row>
    <row r="336" spans="1:13" customFormat="1" ht="17.45" customHeight="1">
      <c r="A336" s="88"/>
      <c r="B336" s="61"/>
      <c r="C336" s="60"/>
      <c r="D336" s="60"/>
      <c r="E336" s="60"/>
      <c r="F336" s="60"/>
      <c r="G336" s="60"/>
      <c r="H336" s="60"/>
      <c r="I336" s="60"/>
      <c r="J336" s="60"/>
      <c r="K336" s="62"/>
      <c r="M336" s="554"/>
    </row>
    <row r="337" spans="1:13" customFormat="1" ht="17.45" customHeight="1">
      <c r="A337" s="88"/>
      <c r="B337" s="689" t="s">
        <v>1033</v>
      </c>
      <c r="C337" s="690"/>
      <c r="D337" s="690"/>
      <c r="E337" s="690"/>
      <c r="F337" s="690"/>
      <c r="G337" s="690"/>
      <c r="H337" s="690"/>
      <c r="I337" s="690"/>
      <c r="J337" s="690"/>
      <c r="K337" s="780"/>
      <c r="M337" s="554"/>
    </row>
    <row r="338" spans="1:13" customFormat="1" ht="17.45" customHeight="1">
      <c r="A338" s="88"/>
      <c r="B338" s="689"/>
      <c r="C338" s="690"/>
      <c r="D338" s="690"/>
      <c r="E338" s="690"/>
      <c r="F338" s="690"/>
      <c r="G338" s="690"/>
      <c r="H338" s="690"/>
      <c r="I338" s="690"/>
      <c r="J338" s="690"/>
      <c r="K338" s="780"/>
      <c r="M338" s="554"/>
    </row>
    <row r="339" spans="1:13" customFormat="1" ht="17.45" customHeight="1">
      <c r="A339" s="88"/>
      <c r="B339" s="689"/>
      <c r="C339" s="690"/>
      <c r="D339" s="690"/>
      <c r="E339" s="690"/>
      <c r="F339" s="690"/>
      <c r="G339" s="690"/>
      <c r="H339" s="690"/>
      <c r="I339" s="690"/>
      <c r="J339" s="690"/>
      <c r="K339" s="780"/>
      <c r="M339" s="554"/>
    </row>
    <row r="340" spans="1:13" customFormat="1" ht="17.45" customHeight="1">
      <c r="A340" s="88"/>
      <c r="B340" s="689" t="s">
        <v>1034</v>
      </c>
      <c r="C340" s="690"/>
      <c r="D340" s="690"/>
      <c r="E340" s="690"/>
      <c r="F340" s="690"/>
      <c r="G340" s="690"/>
      <c r="H340" s="690"/>
      <c r="I340" s="690"/>
      <c r="J340" s="690"/>
      <c r="K340" s="780"/>
      <c r="M340" s="554"/>
    </row>
    <row r="341" spans="1:13" customFormat="1" ht="17.45" customHeight="1">
      <c r="A341" s="88"/>
      <c r="B341" s="801"/>
      <c r="C341" s="802"/>
      <c r="D341" s="802"/>
      <c r="E341" s="802"/>
      <c r="F341" s="802"/>
      <c r="G341" s="802"/>
      <c r="H341" s="802"/>
      <c r="I341" s="802"/>
      <c r="J341" s="802"/>
      <c r="K341" s="810"/>
      <c r="M341" s="554"/>
    </row>
    <row r="342" spans="1:13" customFormat="1" ht="17.45" customHeight="1">
      <c r="A342" s="88"/>
      <c r="B342" s="801" t="s">
        <v>1019</v>
      </c>
      <c r="C342" s="802"/>
      <c r="D342" s="802"/>
      <c r="E342" s="802"/>
      <c r="F342" s="253"/>
      <c r="G342" s="253"/>
      <c r="H342" s="253"/>
      <c r="I342" s="253"/>
      <c r="J342" s="253"/>
      <c r="K342" s="254"/>
      <c r="M342" s="554"/>
    </row>
    <row r="343" spans="1:13" customFormat="1" ht="17.45" customHeight="1">
      <c r="A343" s="88"/>
      <c r="B343" s="71"/>
      <c r="C343" s="72"/>
      <c r="D343" s="72"/>
      <c r="E343" s="73"/>
      <c r="F343" s="72"/>
      <c r="G343" s="72"/>
      <c r="H343" s="72"/>
      <c r="I343" s="72"/>
      <c r="J343" s="72"/>
      <c r="K343" s="74"/>
      <c r="M343" s="554"/>
    </row>
    <row r="344" spans="1:13" customFormat="1" ht="17.45" customHeight="1">
      <c r="A344" s="88"/>
      <c r="M344" s="554"/>
    </row>
    <row r="345" spans="1:13" customFormat="1" ht="17.45" customHeight="1">
      <c r="A345" s="88"/>
      <c r="M345" s="554"/>
    </row>
    <row r="346" spans="1:13" customFormat="1" ht="19.149999999999999" customHeight="1">
      <c r="A346" s="88"/>
      <c r="B346" s="170" t="str">
        <f>"Thema "&amp;B10</f>
        <v>Thema 6.3</v>
      </c>
      <c r="C346" s="10"/>
      <c r="D346" s="10"/>
      <c r="E346" s="10"/>
      <c r="F346" s="10"/>
      <c r="G346" s="10"/>
      <c r="H346" s="10"/>
      <c r="I346" s="10"/>
      <c r="M346" s="554"/>
    </row>
    <row r="347" spans="1:13" customFormat="1" ht="17.45" customHeight="1">
      <c r="A347" s="88"/>
      <c r="M347" s="554"/>
    </row>
    <row r="348" spans="1:13" customFormat="1" ht="17.45" customHeight="1">
      <c r="A348" s="88"/>
      <c r="M348" s="554"/>
    </row>
    <row r="349" spans="1:13" customFormat="1" ht="25.5" customHeight="1">
      <c r="A349" s="89" t="str">
        <f>B11</f>
        <v>6.4</v>
      </c>
      <c r="B349" s="255" t="s">
        <v>1035</v>
      </c>
      <c r="C349" s="255"/>
      <c r="D349" s="255"/>
      <c r="E349" s="255"/>
      <c r="F349" s="255"/>
      <c r="G349" s="255"/>
      <c r="H349" s="255"/>
      <c r="I349" s="255"/>
      <c r="J349" s="255"/>
      <c r="K349" s="35">
        <f>H11</f>
        <v>0</v>
      </c>
      <c r="L349" s="7" t="s">
        <v>62</v>
      </c>
      <c r="M349" s="554"/>
    </row>
    <row r="350" spans="1:13" customFormat="1" ht="17.45" customHeight="1">
      <c r="A350" s="88"/>
      <c r="M350" s="554"/>
    </row>
    <row r="351" spans="1:13" customFormat="1" ht="17.45" customHeight="1">
      <c r="A351" s="88"/>
      <c r="B351" s="683" t="s">
        <v>1036</v>
      </c>
      <c r="C351" s="683"/>
      <c r="D351" s="683"/>
      <c r="E351" s="683"/>
      <c r="F351" s="683"/>
      <c r="G351" s="683"/>
      <c r="H351" s="683"/>
      <c r="I351" s="683"/>
      <c r="J351" s="683"/>
      <c r="K351" s="683"/>
      <c r="M351" s="554"/>
    </row>
    <row r="352" spans="1:13" customFormat="1" ht="17.45" customHeight="1">
      <c r="A352" s="88"/>
      <c r="B352" s="683"/>
      <c r="C352" s="683"/>
      <c r="D352" s="683"/>
      <c r="E352" s="683"/>
      <c r="F352" s="683"/>
      <c r="G352" s="683"/>
      <c r="H352" s="683"/>
      <c r="I352" s="683"/>
      <c r="J352" s="683"/>
      <c r="K352" s="683"/>
      <c r="M352" s="554"/>
    </row>
    <row r="353" spans="1:13" customFormat="1" ht="17.45" customHeight="1">
      <c r="A353" s="88"/>
      <c r="B353" s="683"/>
      <c r="C353" s="683"/>
      <c r="D353" s="683"/>
      <c r="E353" s="683"/>
      <c r="F353" s="683"/>
      <c r="G353" s="683"/>
      <c r="H353" s="683"/>
      <c r="I353" s="683"/>
      <c r="J353" s="683"/>
      <c r="K353" s="683"/>
      <c r="M353" s="554"/>
    </row>
    <row r="354" spans="1:13" customFormat="1" ht="17.45" customHeight="1">
      <c r="A354" s="88"/>
      <c r="M354" s="554"/>
    </row>
    <row r="355" spans="1:13" customFormat="1" ht="17.45" customHeight="1" thickBot="1">
      <c r="A355" s="88"/>
      <c r="B355" s="251" t="s">
        <v>1037</v>
      </c>
      <c r="C355" s="252"/>
      <c r="D355" s="252"/>
      <c r="E355" s="252"/>
      <c r="F355" s="252"/>
      <c r="G355" s="252"/>
      <c r="H355" s="252"/>
      <c r="I355" s="252"/>
      <c r="J355" s="252"/>
      <c r="K355" s="252"/>
      <c r="M355" s="554"/>
    </row>
    <row r="356" spans="1:13" customFormat="1" ht="17.45" customHeight="1">
      <c r="A356" s="88"/>
      <c r="M356" s="554"/>
    </row>
    <row r="357" spans="1:13" customFormat="1" ht="17.45" customHeight="1">
      <c r="A357" s="88"/>
      <c r="B357" s="799" t="s">
        <v>1038</v>
      </c>
      <c r="C357" s="799"/>
      <c r="D357" s="799"/>
      <c r="E357" s="799"/>
      <c r="F357" s="799"/>
      <c r="G357" s="799"/>
      <c r="H357" s="799"/>
      <c r="I357" s="799"/>
      <c r="J357" s="799"/>
      <c r="K357" s="799"/>
      <c r="M357" s="554"/>
    </row>
    <row r="358" spans="1:13" customFormat="1" ht="17.45" customHeight="1">
      <c r="A358" s="88"/>
      <c r="B358" s="799"/>
      <c r="C358" s="799"/>
      <c r="D358" s="799"/>
      <c r="E358" s="799"/>
      <c r="F358" s="799"/>
      <c r="G358" s="799"/>
      <c r="H358" s="799"/>
      <c r="I358" s="799"/>
      <c r="J358" s="799"/>
      <c r="K358" s="799"/>
      <c r="M358" s="554"/>
    </row>
    <row r="359" spans="1:13" customFormat="1" ht="17.45" customHeight="1">
      <c r="A359" s="88"/>
      <c r="M359" s="554"/>
    </row>
    <row r="360" spans="1:13" customFormat="1" ht="17.45" customHeight="1">
      <c r="A360" s="88"/>
      <c r="M360" s="554"/>
    </row>
    <row r="361" spans="1:13" customFormat="1" ht="17.45" customHeight="1">
      <c r="A361" s="88"/>
      <c r="M361" s="554"/>
    </row>
    <row r="362" spans="1:13" customFormat="1" ht="17.45" customHeight="1">
      <c r="A362" s="88"/>
      <c r="M362" s="554"/>
    </row>
    <row r="363" spans="1:13" customFormat="1" ht="17.45" customHeight="1">
      <c r="A363" s="88"/>
      <c r="M363" s="554"/>
    </row>
    <row r="364" spans="1:13" customFormat="1" ht="17.45" customHeight="1">
      <c r="A364" s="88"/>
      <c r="M364" s="554"/>
    </row>
    <row r="365" spans="1:13" customFormat="1" ht="17.45" customHeight="1">
      <c r="A365" s="88"/>
      <c r="M365" s="554"/>
    </row>
    <row r="366" spans="1:13" customFormat="1" ht="17.45" customHeight="1">
      <c r="A366" s="88"/>
      <c r="M366" s="554"/>
    </row>
    <row r="367" spans="1:13" customFormat="1" ht="17.45" customHeight="1">
      <c r="A367" s="88"/>
      <c r="M367" s="554"/>
    </row>
    <row r="368" spans="1:13" customFormat="1" ht="17.45" customHeight="1">
      <c r="A368" s="88"/>
      <c r="M368" s="554"/>
    </row>
    <row r="369" spans="1:13" customFormat="1" ht="17.45" customHeight="1">
      <c r="A369" s="88"/>
      <c r="M369" s="554"/>
    </row>
    <row r="370" spans="1:13" customFormat="1" ht="17.45" customHeight="1">
      <c r="A370" s="88"/>
      <c r="M370" s="554"/>
    </row>
    <row r="371" spans="1:13" customFormat="1" ht="17.45" customHeight="1">
      <c r="A371" s="88"/>
      <c r="M371" s="554"/>
    </row>
    <row r="372" spans="1:13" customFormat="1" ht="17.45" customHeight="1">
      <c r="A372" s="88"/>
      <c r="M372" s="554"/>
    </row>
    <row r="373" spans="1:13" customFormat="1" ht="17.45" customHeight="1">
      <c r="A373" s="88"/>
      <c r="M373" s="554"/>
    </row>
    <row r="374" spans="1:13" customFormat="1" ht="17.45" customHeight="1">
      <c r="A374" s="88"/>
      <c r="M374" s="554"/>
    </row>
    <row r="375" spans="1:13" customFormat="1" ht="17.45" customHeight="1">
      <c r="A375" s="88"/>
      <c r="M375" s="554"/>
    </row>
    <row r="376" spans="1:13" customFormat="1" ht="17.45" customHeight="1">
      <c r="A376" s="88"/>
      <c r="B376" s="653" t="s">
        <v>1039</v>
      </c>
      <c r="C376" s="653"/>
      <c r="D376" s="653"/>
      <c r="E376" s="653"/>
      <c r="F376" s="653"/>
      <c r="G376" s="653"/>
      <c r="H376" s="653"/>
      <c r="I376" s="653"/>
      <c r="J376" s="653"/>
      <c r="K376" s="653"/>
      <c r="M376" s="554"/>
    </row>
    <row r="377" spans="1:13" customFormat="1" ht="17.45" customHeight="1">
      <c r="A377" s="88"/>
      <c r="B377" s="653"/>
      <c r="C377" s="653"/>
      <c r="D377" s="653"/>
      <c r="E377" s="653"/>
      <c r="F377" s="653"/>
      <c r="G377" s="653"/>
      <c r="H377" s="653"/>
      <c r="I377" s="653"/>
      <c r="J377" s="653"/>
      <c r="K377" s="653"/>
      <c r="M377" s="554"/>
    </row>
    <row r="378" spans="1:13" customFormat="1" ht="17.45" customHeight="1">
      <c r="A378" s="88"/>
      <c r="B378" s="653"/>
      <c r="C378" s="653"/>
      <c r="D378" s="653"/>
      <c r="E378" s="653"/>
      <c r="F378" s="653"/>
      <c r="G378" s="653"/>
      <c r="H378" s="653"/>
      <c r="I378" s="653"/>
      <c r="J378" s="653"/>
      <c r="K378" s="653"/>
      <c r="M378" s="554"/>
    </row>
    <row r="379" spans="1:13" customFormat="1" ht="17.45" customHeight="1">
      <c r="A379" s="88"/>
      <c r="M379" s="554"/>
    </row>
    <row r="380" spans="1:13" customFormat="1" ht="17.45" customHeight="1">
      <c r="A380" s="88"/>
      <c r="M380" s="554"/>
    </row>
    <row r="381" spans="1:13" customFormat="1" ht="17.45" customHeight="1">
      <c r="A381" s="88"/>
      <c r="M381" s="554"/>
    </row>
    <row r="382" spans="1:13" customFormat="1" ht="17.45" customHeight="1">
      <c r="A382" s="88"/>
      <c r="M382" s="554"/>
    </row>
    <row r="383" spans="1:13" customFormat="1" ht="17.45" customHeight="1">
      <c r="A383" s="88"/>
      <c r="M383" s="554"/>
    </row>
    <row r="384" spans="1:13" customFormat="1" ht="17.45" customHeight="1">
      <c r="A384" s="88"/>
      <c r="M384" s="554"/>
    </row>
    <row r="385" spans="1:13" customFormat="1" ht="17.45" customHeight="1">
      <c r="A385" s="88"/>
      <c r="M385" s="554"/>
    </row>
    <row r="386" spans="1:13" customFormat="1" ht="17.45" customHeight="1">
      <c r="A386" s="88"/>
      <c r="M386" s="554"/>
    </row>
    <row r="387" spans="1:13" customFormat="1" ht="17.45" customHeight="1">
      <c r="A387" s="88"/>
      <c r="M387" s="554"/>
    </row>
    <row r="388" spans="1:13" customFormat="1" ht="17.45" customHeight="1">
      <c r="A388" s="88"/>
      <c r="M388" s="554"/>
    </row>
    <row r="389" spans="1:13" customFormat="1" ht="17.45" customHeight="1">
      <c r="A389" s="88"/>
      <c r="M389" s="554"/>
    </row>
    <row r="390" spans="1:13" customFormat="1" ht="17.45" customHeight="1">
      <c r="A390" s="88"/>
      <c r="M390" s="554"/>
    </row>
    <row r="391" spans="1:13" customFormat="1" ht="17.45" customHeight="1">
      <c r="A391" s="88"/>
      <c r="M391" s="554"/>
    </row>
    <row r="392" spans="1:13" customFormat="1" ht="17.45" customHeight="1">
      <c r="A392" s="88"/>
      <c r="M392" s="554"/>
    </row>
    <row r="393" spans="1:13" customFormat="1" ht="17.45" customHeight="1">
      <c r="A393" s="88"/>
      <c r="M393" s="554"/>
    </row>
    <row r="394" spans="1:13" customFormat="1" ht="17.45" customHeight="1">
      <c r="A394" s="88"/>
      <c r="M394" s="554"/>
    </row>
    <row r="395" spans="1:13" customFormat="1" ht="17.45" customHeight="1">
      <c r="A395" s="88"/>
      <c r="M395" s="554"/>
    </row>
    <row r="396" spans="1:13" customFormat="1" ht="17.45" customHeight="1">
      <c r="A396" s="88"/>
      <c r="M396" s="554"/>
    </row>
    <row r="397" spans="1:13" customFormat="1" ht="17.45" customHeight="1">
      <c r="A397" s="88"/>
      <c r="M397" s="554"/>
    </row>
    <row r="398" spans="1:13" customFormat="1" ht="17.45" customHeight="1">
      <c r="A398" s="88"/>
      <c r="M398" s="554"/>
    </row>
    <row r="399" spans="1:13" customFormat="1" ht="17.45" customHeight="1">
      <c r="A399" s="88"/>
      <c r="M399" s="554"/>
    </row>
    <row r="400" spans="1:13" customFormat="1" ht="17.45" customHeight="1">
      <c r="A400" s="88"/>
      <c r="B400" s="59" t="s">
        <v>1040</v>
      </c>
      <c r="C400" s="58"/>
      <c r="D400" s="58"/>
      <c r="E400" s="58"/>
      <c r="F400" s="58"/>
      <c r="G400" s="58"/>
      <c r="H400" s="58"/>
      <c r="I400" s="58"/>
      <c r="J400" s="58"/>
      <c r="K400" s="58"/>
      <c r="M400" s="554"/>
    </row>
    <row r="401" spans="1:13" customFormat="1" ht="17.45" customHeight="1">
      <c r="A401" s="88"/>
      <c r="B401" s="61"/>
      <c r="C401" s="60"/>
      <c r="D401" s="60"/>
      <c r="E401" s="60"/>
      <c r="F401" s="60"/>
      <c r="G401" s="60"/>
      <c r="H401" s="60"/>
      <c r="I401" s="60"/>
      <c r="J401" s="60"/>
      <c r="K401" s="62"/>
      <c r="M401" s="554"/>
    </row>
    <row r="402" spans="1:13" customFormat="1" ht="17.45" customHeight="1">
      <c r="A402" s="88"/>
      <c r="B402" s="689" t="s">
        <v>1041</v>
      </c>
      <c r="C402" s="690"/>
      <c r="D402" s="690"/>
      <c r="E402" s="690"/>
      <c r="F402" s="69"/>
      <c r="G402" s="246" t="s">
        <v>1002</v>
      </c>
      <c r="H402" s="806" t="s">
        <v>1003</v>
      </c>
      <c r="I402" s="806"/>
      <c r="J402" s="247" t="s">
        <v>1004</v>
      </c>
      <c r="K402" s="70"/>
      <c r="M402" s="554"/>
    </row>
    <row r="403" spans="1:13" customFormat="1" ht="17.45" customHeight="1">
      <c r="A403" s="88"/>
      <c r="B403" s="689" t="s">
        <v>1042</v>
      </c>
      <c r="C403" s="690"/>
      <c r="D403" s="690"/>
      <c r="E403" s="690"/>
      <c r="F403" s="69"/>
      <c r="G403" s="242">
        <v>1</v>
      </c>
      <c r="H403" s="807" t="s">
        <v>1005</v>
      </c>
      <c r="I403" s="807"/>
      <c r="J403" s="243">
        <v>19981801</v>
      </c>
      <c r="K403" s="70"/>
      <c r="M403" s="554"/>
    </row>
    <row r="404" spans="1:13" customFormat="1" ht="17.45" customHeight="1">
      <c r="A404" s="88"/>
      <c r="B404" s="689"/>
      <c r="C404" s="690"/>
      <c r="D404" s="690"/>
      <c r="E404" s="690"/>
      <c r="F404" s="69"/>
      <c r="G404" s="244">
        <v>2</v>
      </c>
      <c r="H404" s="808" t="s">
        <v>1007</v>
      </c>
      <c r="I404" s="808"/>
      <c r="J404" s="245">
        <v>19210000</v>
      </c>
      <c r="K404" s="70"/>
      <c r="M404" s="554"/>
    </row>
    <row r="405" spans="1:13" customFormat="1" ht="17.45" customHeight="1">
      <c r="A405" s="88"/>
      <c r="B405" s="689"/>
      <c r="C405" s="690"/>
      <c r="D405" s="690"/>
      <c r="E405" s="690"/>
      <c r="F405" s="69"/>
      <c r="G405" s="244">
        <v>3</v>
      </c>
      <c r="H405" s="808" t="s">
        <v>1008</v>
      </c>
      <c r="I405" s="808"/>
      <c r="J405" s="245">
        <v>15796450</v>
      </c>
      <c r="K405" s="70"/>
      <c r="M405" s="554"/>
    </row>
    <row r="406" spans="1:13" customFormat="1" ht="17.45" customHeight="1">
      <c r="A406" s="88"/>
      <c r="B406" s="78"/>
      <c r="C406" s="69"/>
      <c r="D406" s="69"/>
      <c r="E406" s="69"/>
      <c r="F406" s="69"/>
      <c r="G406" s="242">
        <v>4</v>
      </c>
      <c r="H406" s="807" t="s">
        <v>1009</v>
      </c>
      <c r="I406" s="807"/>
      <c r="J406" s="243">
        <v>13820194</v>
      </c>
      <c r="K406" s="70"/>
      <c r="M406" s="554"/>
    </row>
    <row r="407" spans="1:13" customFormat="1" ht="17.45" customHeight="1">
      <c r="A407" s="88"/>
      <c r="B407" s="689"/>
      <c r="C407" s="690"/>
      <c r="D407" s="690"/>
      <c r="E407" s="690"/>
      <c r="F407" s="79"/>
      <c r="G407" s="242">
        <v>5</v>
      </c>
      <c r="H407" s="807" t="s">
        <v>1010</v>
      </c>
      <c r="I407" s="807"/>
      <c r="J407" s="243">
        <v>13052000</v>
      </c>
      <c r="K407" s="70"/>
      <c r="M407" s="554"/>
    </row>
    <row r="408" spans="1:13" customFormat="1" ht="17.45" customHeight="1">
      <c r="A408" s="88"/>
      <c r="B408" s="689"/>
      <c r="C408" s="690"/>
      <c r="D408" s="690"/>
      <c r="E408" s="690"/>
      <c r="F408" s="69"/>
      <c r="G408" s="65"/>
      <c r="H408" s="65"/>
      <c r="I408" s="65"/>
      <c r="J408" s="65"/>
      <c r="K408" s="70"/>
      <c r="M408" s="554"/>
    </row>
    <row r="409" spans="1:13" customFormat="1" ht="17.45" customHeight="1">
      <c r="A409" s="88"/>
      <c r="B409" s="801" t="s">
        <v>1019</v>
      </c>
      <c r="C409" s="802"/>
      <c r="D409" s="802"/>
      <c r="E409" s="802"/>
      <c r="F409" s="79"/>
      <c r="G409" s="194"/>
      <c r="H409" s="65"/>
      <c r="I409" s="65"/>
      <c r="J409" s="65"/>
      <c r="K409" s="70"/>
      <c r="M409" s="554"/>
    </row>
    <row r="410" spans="1:13" customFormat="1" ht="17.45" customHeight="1">
      <c r="A410" s="88"/>
      <c r="B410" s="71"/>
      <c r="C410" s="72"/>
      <c r="D410" s="72"/>
      <c r="E410" s="73"/>
      <c r="F410" s="72"/>
      <c r="G410" s="72"/>
      <c r="H410" s="72"/>
      <c r="I410" s="72"/>
      <c r="J410" s="72"/>
      <c r="K410" s="74"/>
      <c r="M410" s="554"/>
    </row>
    <row r="411" spans="1:13" customFormat="1" ht="17.45" customHeight="1">
      <c r="A411" s="88"/>
      <c r="M411" s="554"/>
    </row>
    <row r="412" spans="1:13" customFormat="1" ht="17.45" customHeight="1">
      <c r="A412" s="88"/>
      <c r="M412" s="554"/>
    </row>
    <row r="413" spans="1:13" customFormat="1" ht="19.149999999999999" customHeight="1">
      <c r="A413" s="88"/>
      <c r="B413" s="170" t="str">
        <f>"Thema "&amp;B11</f>
        <v>Thema 6.4</v>
      </c>
      <c r="C413" s="10"/>
      <c r="D413" s="10"/>
      <c r="E413" s="10"/>
      <c r="F413" s="10"/>
      <c r="G413" s="10"/>
      <c r="H413" s="10"/>
      <c r="I413" s="10"/>
      <c r="M413" s="554"/>
    </row>
    <row r="414" spans="1:13" customFormat="1" ht="17.45" customHeight="1">
      <c r="A414" s="88"/>
      <c r="M414" s="554"/>
    </row>
    <row r="415" spans="1:13" customFormat="1" ht="17.45" customHeight="1">
      <c r="A415" s="88"/>
      <c r="M415" s="554"/>
    </row>
    <row r="416" spans="1:13" customFormat="1" ht="25.5" customHeight="1">
      <c r="A416" s="89" t="str">
        <f>B12</f>
        <v>6.5</v>
      </c>
      <c r="B416" s="675" t="s">
        <v>1043</v>
      </c>
      <c r="C416" s="675"/>
      <c r="D416" s="675"/>
      <c r="E416" s="675"/>
      <c r="F416" s="675"/>
      <c r="G416" s="675"/>
      <c r="H416" s="675"/>
      <c r="I416" s="675"/>
      <c r="J416" s="675"/>
      <c r="K416" s="35">
        <f>H12</f>
        <v>0</v>
      </c>
      <c r="L416" s="7" t="s">
        <v>62</v>
      </c>
      <c r="M416" s="554"/>
    </row>
    <row r="417" spans="1:13" customFormat="1" ht="17.45" customHeight="1">
      <c r="A417" s="88"/>
      <c r="M417" s="554"/>
    </row>
    <row r="418" spans="1:13" customFormat="1" ht="17.45" customHeight="1">
      <c r="A418" s="88"/>
      <c r="B418" s="683" t="s">
        <v>1044</v>
      </c>
      <c r="C418" s="683"/>
      <c r="D418" s="683"/>
      <c r="E418" s="683"/>
      <c r="F418" s="683"/>
      <c r="G418" s="683"/>
      <c r="H418" s="683"/>
      <c r="I418" s="683"/>
      <c r="J418" s="683"/>
      <c r="K418" s="683"/>
      <c r="M418" s="554"/>
    </row>
    <row r="419" spans="1:13" customFormat="1" ht="17.45" customHeight="1">
      <c r="A419" s="88"/>
      <c r="B419" s="683"/>
      <c r="C419" s="683"/>
      <c r="D419" s="683"/>
      <c r="E419" s="683"/>
      <c r="F419" s="683"/>
      <c r="G419" s="683"/>
      <c r="H419" s="683"/>
      <c r="I419" s="683"/>
      <c r="J419" s="683"/>
      <c r="K419" s="683"/>
      <c r="M419" s="554"/>
    </row>
    <row r="420" spans="1:13" customFormat="1" ht="17.45" customHeight="1">
      <c r="A420" s="88"/>
      <c r="B420" s="683"/>
      <c r="C420" s="683"/>
      <c r="D420" s="683"/>
      <c r="E420" s="683"/>
      <c r="F420" s="683"/>
      <c r="G420" s="683"/>
      <c r="H420" s="683"/>
      <c r="I420" s="683"/>
      <c r="J420" s="683"/>
      <c r="K420" s="683"/>
      <c r="M420" s="554"/>
    </row>
    <row r="421" spans="1:13" customFormat="1" ht="17.45" customHeight="1">
      <c r="A421" s="88"/>
      <c r="B421" t="s">
        <v>1045</v>
      </c>
      <c r="M421" s="554"/>
    </row>
    <row r="422" spans="1:13" customFormat="1" ht="17.45" customHeight="1">
      <c r="A422" s="88"/>
      <c r="M422" s="554"/>
    </row>
    <row r="423" spans="1:13" customFormat="1" ht="17.45" customHeight="1">
      <c r="A423" s="88"/>
      <c r="M423" s="554"/>
    </row>
    <row r="424" spans="1:13" customFormat="1" ht="17.45" customHeight="1">
      <c r="A424" s="88"/>
      <c r="M424" s="554"/>
    </row>
    <row r="425" spans="1:13" customFormat="1" ht="17.45" customHeight="1">
      <c r="A425" s="88"/>
      <c r="M425" s="554"/>
    </row>
    <row r="426" spans="1:13" customFormat="1" ht="17.45" customHeight="1">
      <c r="A426" s="88"/>
      <c r="M426" s="554"/>
    </row>
    <row r="427" spans="1:13" customFormat="1" ht="17.45" customHeight="1">
      <c r="A427" s="88"/>
      <c r="M427" s="554"/>
    </row>
    <row r="428" spans="1:13" customFormat="1" ht="17.45" customHeight="1">
      <c r="A428" s="88"/>
      <c r="M428" s="554"/>
    </row>
    <row r="429" spans="1:13" customFormat="1" ht="17.45" customHeight="1">
      <c r="A429" s="88"/>
      <c r="M429" s="554"/>
    </row>
    <row r="430" spans="1:13" customFormat="1" ht="17.45" customHeight="1">
      <c r="A430" s="88"/>
      <c r="M430" s="554"/>
    </row>
    <row r="431" spans="1:13" customFormat="1" ht="17.45" customHeight="1">
      <c r="A431" s="88"/>
      <c r="M431" s="554"/>
    </row>
    <row r="432" spans="1:13" customFormat="1" ht="17.45" customHeight="1">
      <c r="A432" s="88"/>
      <c r="M432" s="554"/>
    </row>
    <row r="433" spans="1:13" customFormat="1" ht="17.45" customHeight="1">
      <c r="A433" s="88"/>
      <c r="M433" s="554"/>
    </row>
    <row r="434" spans="1:13" customFormat="1" ht="17.45" customHeight="1">
      <c r="A434" s="88"/>
      <c r="M434" s="554"/>
    </row>
    <row r="435" spans="1:13" customFormat="1" ht="17.45" customHeight="1">
      <c r="A435" s="88"/>
      <c r="M435" s="554"/>
    </row>
    <row r="436" spans="1:13" customFormat="1" ht="17.45" customHeight="1">
      <c r="A436" s="88"/>
      <c r="M436" s="554"/>
    </row>
    <row r="437" spans="1:13" customFormat="1" ht="17.45" customHeight="1">
      <c r="A437" s="88"/>
      <c r="M437" s="554"/>
    </row>
    <row r="438" spans="1:13" customFormat="1" ht="17.45" customHeight="1">
      <c r="A438" s="88"/>
      <c r="M438" s="554"/>
    </row>
    <row r="439" spans="1:13" customFormat="1" ht="17.45" customHeight="1">
      <c r="A439" s="88"/>
      <c r="M439" s="554"/>
    </row>
    <row r="440" spans="1:13" customFormat="1" ht="17.45" customHeight="1">
      <c r="A440" s="88"/>
      <c r="M440" s="554"/>
    </row>
    <row r="441" spans="1:13" customFormat="1" ht="17.45" customHeight="1">
      <c r="A441" s="88"/>
      <c r="M441" s="554"/>
    </row>
    <row r="442" spans="1:13" customFormat="1" ht="17.45" customHeight="1">
      <c r="A442" s="88"/>
      <c r="M442" s="554"/>
    </row>
    <row r="443" spans="1:13" customFormat="1" ht="17.45" customHeight="1">
      <c r="A443" s="88"/>
      <c r="B443" s="82" t="s">
        <v>598</v>
      </c>
      <c r="M443" s="554"/>
    </row>
    <row r="444" spans="1:13" customFormat="1" ht="17.45" customHeight="1">
      <c r="A444" s="88"/>
      <c r="B444" s="699" t="s">
        <v>1046</v>
      </c>
      <c r="C444" s="700"/>
      <c r="D444" s="700"/>
      <c r="E444" s="700"/>
      <c r="F444" s="700"/>
      <c r="G444" s="700"/>
      <c r="H444" s="700"/>
      <c r="I444" s="700"/>
      <c r="J444" s="700"/>
      <c r="K444" s="701"/>
      <c r="M444" s="554"/>
    </row>
    <row r="445" spans="1:13" customFormat="1" ht="17.45" customHeight="1">
      <c r="A445" s="88"/>
      <c r="B445" s="702"/>
      <c r="C445" s="703"/>
      <c r="D445" s="703"/>
      <c r="E445" s="703"/>
      <c r="F445" s="703"/>
      <c r="G445" s="703"/>
      <c r="H445" s="703"/>
      <c r="I445" s="703"/>
      <c r="J445" s="703"/>
      <c r="K445" s="704"/>
      <c r="M445" s="554"/>
    </row>
    <row r="446" spans="1:13" customFormat="1" ht="17.45" customHeight="1">
      <c r="A446" s="88"/>
      <c r="B446" s="167"/>
      <c r="C446" s="168"/>
      <c r="D446" s="168"/>
      <c r="E446" s="168"/>
      <c r="F446" s="168"/>
      <c r="G446" s="168"/>
      <c r="H446" s="168"/>
      <c r="I446" s="168"/>
      <c r="J446" s="168"/>
      <c r="K446" s="169"/>
      <c r="M446" s="554"/>
    </row>
    <row r="447" spans="1:13" customFormat="1" ht="17.45" customHeight="1">
      <c r="A447" s="88"/>
      <c r="B447" s="167"/>
      <c r="C447" s="168"/>
      <c r="D447" s="168"/>
      <c r="E447" s="168"/>
      <c r="F447" s="168"/>
      <c r="G447" s="168"/>
      <c r="H447" s="168"/>
      <c r="I447" s="168"/>
      <c r="J447" s="168"/>
      <c r="K447" s="169"/>
      <c r="M447" s="554"/>
    </row>
    <row r="448" spans="1:13" customFormat="1" ht="17.45" customHeight="1">
      <c r="A448" s="88"/>
      <c r="B448" s="188"/>
      <c r="C448" s="189"/>
      <c r="D448" s="189"/>
      <c r="E448" s="189"/>
      <c r="F448" s="189"/>
      <c r="G448" s="189"/>
      <c r="H448" s="189"/>
      <c r="I448" s="189"/>
      <c r="J448" s="189"/>
      <c r="K448" s="190"/>
      <c r="M448" s="554"/>
    </row>
    <row r="449" spans="1:13" customFormat="1" ht="17.45" customHeight="1">
      <c r="A449" s="88"/>
      <c r="B449" s="188"/>
      <c r="C449" s="189"/>
      <c r="D449" s="189"/>
      <c r="E449" s="189"/>
      <c r="F449" s="189"/>
      <c r="G449" s="189"/>
      <c r="H449" s="189"/>
      <c r="I449" s="189"/>
      <c r="J449" s="189"/>
      <c r="K449" s="190"/>
      <c r="M449" s="554"/>
    </row>
    <row r="450" spans="1:13" customFormat="1" ht="17.45" customHeight="1">
      <c r="A450" s="88"/>
      <c r="B450" s="188"/>
      <c r="C450" s="189"/>
      <c r="D450" s="189"/>
      <c r="E450" s="189"/>
      <c r="F450" s="189"/>
      <c r="G450" s="189"/>
      <c r="H450" s="189"/>
      <c r="I450" s="189"/>
      <c r="J450" s="189"/>
      <c r="K450" s="190"/>
      <c r="M450" s="554"/>
    </row>
    <row r="451" spans="1:13" customFormat="1" ht="17.45" customHeight="1">
      <c r="A451" s="88"/>
      <c r="B451" s="188"/>
      <c r="C451" s="189"/>
      <c r="D451" s="189"/>
      <c r="E451" s="189"/>
      <c r="F451" s="189"/>
      <c r="G451" s="189"/>
      <c r="H451" s="189"/>
      <c r="I451" s="189"/>
      <c r="J451" s="189"/>
      <c r="K451" s="190"/>
      <c r="M451" s="554"/>
    </row>
    <row r="452" spans="1:13" customFormat="1" ht="17.45" customHeight="1">
      <c r="A452" s="88"/>
      <c r="B452" s="191"/>
      <c r="C452" s="192"/>
      <c r="D452" s="192"/>
      <c r="E452" s="192"/>
      <c r="F452" s="192"/>
      <c r="G452" s="192"/>
      <c r="H452" s="192"/>
      <c r="I452" s="192"/>
      <c r="J452" s="192"/>
      <c r="K452" s="193"/>
      <c r="M452" s="554"/>
    </row>
    <row r="453" spans="1:13" customFormat="1" ht="17.45" customHeight="1">
      <c r="A453" s="88"/>
      <c r="M453" s="554"/>
    </row>
    <row r="454" spans="1:13" customFormat="1" ht="17.45" customHeight="1">
      <c r="A454" s="88"/>
      <c r="B454" s="696" t="s">
        <v>1047</v>
      </c>
      <c r="C454" s="696"/>
      <c r="D454" s="696"/>
      <c r="E454" s="696"/>
      <c r="F454" s="696"/>
      <c r="G454" s="696"/>
      <c r="H454" s="696"/>
      <c r="I454" s="696"/>
      <c r="J454" s="696"/>
      <c r="K454" s="696"/>
      <c r="M454" s="554"/>
    </row>
    <row r="455" spans="1:13" customFormat="1" ht="17.45" customHeight="1">
      <c r="A455" s="88"/>
      <c r="B455" s="696"/>
      <c r="C455" s="696"/>
      <c r="D455" s="696"/>
      <c r="E455" s="696"/>
      <c r="F455" s="696"/>
      <c r="G455" s="696"/>
      <c r="H455" s="696"/>
      <c r="I455" s="696"/>
      <c r="J455" s="696"/>
      <c r="K455" s="696"/>
      <c r="M455" s="554"/>
    </row>
    <row r="456" spans="1:13" customFormat="1" ht="17.45" customHeight="1">
      <c r="A456" s="88"/>
      <c r="M456" s="554"/>
    </row>
    <row r="457" spans="1:13" customFormat="1" ht="17.45" customHeight="1">
      <c r="A457" s="88"/>
      <c r="M457" s="554"/>
    </row>
    <row r="458" spans="1:13" customFormat="1" ht="17.45" customHeight="1">
      <c r="A458" s="88"/>
      <c r="M458" s="554"/>
    </row>
    <row r="459" spans="1:13" customFormat="1" ht="17.45" customHeight="1">
      <c r="A459" s="88"/>
      <c r="M459" s="554"/>
    </row>
    <row r="460" spans="1:13" customFormat="1" ht="17.45" customHeight="1">
      <c r="A460" s="88"/>
      <c r="M460" s="554"/>
    </row>
    <row r="461" spans="1:13" customFormat="1" ht="17.45" customHeight="1">
      <c r="A461" s="88"/>
      <c r="M461" s="554"/>
    </row>
    <row r="462" spans="1:13" customFormat="1" ht="17.45" customHeight="1">
      <c r="A462" s="88"/>
      <c r="M462" s="554"/>
    </row>
    <row r="463" spans="1:13" customFormat="1" ht="17.45" customHeight="1">
      <c r="A463" s="88"/>
      <c r="M463" s="554"/>
    </row>
    <row r="464" spans="1:13" customFormat="1" ht="17.45" customHeight="1">
      <c r="A464" s="88"/>
      <c r="M464" s="554"/>
    </row>
    <row r="465" spans="1:13" customFormat="1" ht="17.45" customHeight="1">
      <c r="A465" s="88"/>
      <c r="M465" s="554"/>
    </row>
    <row r="466" spans="1:13" customFormat="1" ht="17.45" customHeight="1">
      <c r="A466" s="88"/>
      <c r="M466" s="554"/>
    </row>
    <row r="467" spans="1:13" customFormat="1" ht="17.45" customHeight="1">
      <c r="A467" s="88"/>
      <c r="M467" s="554"/>
    </row>
    <row r="468" spans="1:13" customFormat="1" ht="17.45" customHeight="1">
      <c r="A468" s="88"/>
      <c r="M468" s="554"/>
    </row>
    <row r="469" spans="1:13" customFormat="1" ht="17.45" customHeight="1">
      <c r="A469" s="88"/>
      <c r="M469" s="554"/>
    </row>
    <row r="470" spans="1:13" customFormat="1" ht="17.45" customHeight="1">
      <c r="A470" s="88"/>
      <c r="M470" s="554"/>
    </row>
    <row r="471" spans="1:13" customFormat="1" ht="17.45" customHeight="1">
      <c r="A471" s="88"/>
      <c r="M471" s="554"/>
    </row>
    <row r="472" spans="1:13" customFormat="1" ht="17.45" customHeight="1">
      <c r="A472" s="88"/>
      <c r="M472" s="554"/>
    </row>
    <row r="473" spans="1:13" customFormat="1" ht="17.45" customHeight="1">
      <c r="A473" s="88"/>
      <c r="M473" s="554"/>
    </row>
    <row r="474" spans="1:13" customFormat="1" ht="17.45" customHeight="1">
      <c r="A474" s="88"/>
      <c r="M474" s="554"/>
    </row>
    <row r="475" spans="1:13" customFormat="1" ht="17.45" customHeight="1">
      <c r="A475" s="88"/>
      <c r="M475" s="554"/>
    </row>
    <row r="476" spans="1:13" customFormat="1" ht="17.45" customHeight="1">
      <c r="A476" s="88"/>
      <c r="M476" s="554"/>
    </row>
    <row r="477" spans="1:13" customFormat="1" ht="17.45" customHeight="1">
      <c r="A477" s="88"/>
      <c r="M477" s="554"/>
    </row>
    <row r="478" spans="1:13" customFormat="1" ht="17.45" customHeight="1">
      <c r="A478" s="88"/>
      <c r="M478" s="554"/>
    </row>
    <row r="479" spans="1:13" customFormat="1" ht="17.45" customHeight="1">
      <c r="A479" s="88"/>
      <c r="M479" s="554"/>
    </row>
    <row r="480" spans="1:13" customFormat="1" ht="17.45" customHeight="1">
      <c r="A480" s="88"/>
      <c r="M480" s="554"/>
    </row>
    <row r="481" spans="1:13" customFormat="1" ht="17.45" customHeight="1">
      <c r="A481" s="88"/>
      <c r="M481" s="554"/>
    </row>
    <row r="482" spans="1:13" customFormat="1" ht="17.45" customHeight="1">
      <c r="A482" s="88"/>
      <c r="M482" s="554"/>
    </row>
    <row r="483" spans="1:13" customFormat="1" ht="17.45" customHeight="1">
      <c r="A483" s="88"/>
      <c r="M483" s="554"/>
    </row>
    <row r="484" spans="1:13" customFormat="1" ht="17.45" customHeight="1">
      <c r="A484" s="88"/>
      <c r="M484" s="554"/>
    </row>
    <row r="485" spans="1:13" customFormat="1" ht="17.45" customHeight="1">
      <c r="A485" s="88"/>
      <c r="M485" s="554"/>
    </row>
    <row r="486" spans="1:13" customFormat="1" ht="17.45" customHeight="1">
      <c r="A486" s="88"/>
      <c r="M486" s="554"/>
    </row>
    <row r="487" spans="1:13" customFormat="1" ht="17.45" customHeight="1">
      <c r="A487" s="88"/>
      <c r="M487" s="554"/>
    </row>
    <row r="488" spans="1:13" customFormat="1" ht="17.45" customHeight="1">
      <c r="A488" s="88"/>
      <c r="M488" s="554"/>
    </row>
    <row r="489" spans="1:13" customFormat="1" ht="17.45" customHeight="1">
      <c r="A489" s="88"/>
      <c r="M489" s="554"/>
    </row>
    <row r="490" spans="1:13" customFormat="1" ht="17.45" customHeight="1">
      <c r="A490" s="88"/>
      <c r="M490" s="554"/>
    </row>
    <row r="491" spans="1:13" customFormat="1" ht="17.45" customHeight="1">
      <c r="A491" s="88"/>
      <c r="M491" s="554"/>
    </row>
    <row r="492" spans="1:13" customFormat="1" ht="17.45" customHeight="1">
      <c r="A492" s="88"/>
      <c r="M492" s="554"/>
    </row>
    <row r="493" spans="1:13" customFormat="1" ht="17.45" customHeight="1">
      <c r="A493" s="88"/>
      <c r="B493" t="s">
        <v>1048</v>
      </c>
      <c r="M493" s="554"/>
    </row>
    <row r="494" spans="1:13" customFormat="1" ht="17.45" customHeight="1">
      <c r="A494" s="88"/>
      <c r="M494" s="554"/>
    </row>
    <row r="495" spans="1:13" customFormat="1" ht="17.45" customHeight="1">
      <c r="A495" s="88"/>
      <c r="M495" s="554"/>
    </row>
    <row r="496" spans="1:13" customFormat="1" ht="17.45" customHeight="1">
      <c r="A496" s="88"/>
      <c r="M496" s="554"/>
    </row>
    <row r="497" spans="1:13" customFormat="1" ht="17.45" customHeight="1">
      <c r="A497" s="88"/>
      <c r="M497" s="554"/>
    </row>
    <row r="498" spans="1:13" customFormat="1" ht="17.45" customHeight="1">
      <c r="A498" s="88"/>
      <c r="M498" s="554"/>
    </row>
    <row r="499" spans="1:13" customFormat="1" ht="17.45" customHeight="1">
      <c r="A499" s="88"/>
      <c r="M499" s="554"/>
    </row>
    <row r="500" spans="1:13" customFormat="1" ht="17.45" customHeight="1">
      <c r="A500" s="88"/>
      <c r="M500" s="554"/>
    </row>
    <row r="501" spans="1:13" customFormat="1" ht="17.45" customHeight="1">
      <c r="A501" s="88"/>
      <c r="M501" s="554"/>
    </row>
    <row r="502" spans="1:13" customFormat="1" ht="17.45" customHeight="1">
      <c r="A502" s="88"/>
      <c r="M502" s="554"/>
    </row>
    <row r="503" spans="1:13" customFormat="1" ht="17.45" customHeight="1">
      <c r="A503" s="88"/>
      <c r="M503" s="554"/>
    </row>
    <row r="504" spans="1:13" customFormat="1" ht="17.45" customHeight="1">
      <c r="A504" s="88"/>
      <c r="M504" s="554"/>
    </row>
    <row r="505" spans="1:13" customFormat="1" ht="17.45" customHeight="1">
      <c r="A505" s="88"/>
      <c r="M505" s="554"/>
    </row>
    <row r="506" spans="1:13" customFormat="1" ht="17.45" customHeight="1">
      <c r="A506" s="88"/>
      <c r="M506" s="554"/>
    </row>
    <row r="507" spans="1:13" customFormat="1" ht="17.45" customHeight="1">
      <c r="A507" s="88"/>
      <c r="M507" s="554"/>
    </row>
    <row r="508" spans="1:13" customFormat="1" ht="17.45" customHeight="1">
      <c r="A508" s="88"/>
      <c r="M508" s="554"/>
    </row>
    <row r="509" spans="1:13" customFormat="1" ht="17.45" customHeight="1">
      <c r="A509" s="88"/>
      <c r="M509" s="554"/>
    </row>
    <row r="510" spans="1:13" customFormat="1" ht="17.45" customHeight="1">
      <c r="A510" s="88"/>
      <c r="M510" s="554"/>
    </row>
    <row r="511" spans="1:13" customFormat="1" ht="17.45" customHeight="1">
      <c r="A511" s="88"/>
      <c r="M511" s="554"/>
    </row>
    <row r="512" spans="1:13" customFormat="1" ht="17.45" customHeight="1">
      <c r="A512" s="88"/>
      <c r="B512" s="47"/>
      <c r="C512" s="47"/>
      <c r="D512" s="47"/>
      <c r="E512" s="47"/>
      <c r="F512" s="47"/>
      <c r="G512" s="47"/>
      <c r="H512" s="47"/>
      <c r="I512" s="47"/>
      <c r="J512" s="47"/>
      <c r="K512" s="47"/>
      <c r="M512" s="554"/>
    </row>
    <row r="513" spans="1:13" customFormat="1" ht="17.45" customHeight="1">
      <c r="A513" s="88"/>
      <c r="C513" s="47"/>
      <c r="D513" s="47"/>
      <c r="E513" s="47"/>
      <c r="F513" s="47"/>
      <c r="G513" s="47"/>
      <c r="H513" s="47"/>
      <c r="I513" s="47"/>
      <c r="J513" s="47"/>
      <c r="K513" s="47"/>
      <c r="M513" s="554"/>
    </row>
    <row r="514" spans="1:13" customFormat="1" ht="17.45" customHeight="1">
      <c r="A514" s="88"/>
      <c r="B514" s="59" t="s">
        <v>1049</v>
      </c>
      <c r="C514" s="58"/>
      <c r="D514" s="58"/>
      <c r="E514" s="58"/>
      <c r="F514" s="58"/>
      <c r="G514" s="58"/>
      <c r="H514" s="58"/>
      <c r="I514" s="58"/>
      <c r="J514" s="58"/>
      <c r="K514" s="58"/>
      <c r="M514" s="554"/>
    </row>
    <row r="515" spans="1:13" customFormat="1" ht="17.45" customHeight="1">
      <c r="A515" s="88"/>
      <c r="B515" s="61"/>
      <c r="C515" s="60"/>
      <c r="D515" s="60"/>
      <c r="E515" s="60"/>
      <c r="F515" s="60"/>
      <c r="G515" s="60"/>
      <c r="H515" s="60"/>
      <c r="I515" s="60"/>
      <c r="J515" s="60"/>
      <c r="K515" s="62"/>
      <c r="M515" s="554"/>
    </row>
    <row r="516" spans="1:13" customFormat="1" ht="17.45" customHeight="1">
      <c r="A516" s="88"/>
      <c r="B516" s="689" t="s">
        <v>1050</v>
      </c>
      <c r="C516" s="690"/>
      <c r="D516" s="690"/>
      <c r="E516" s="690"/>
      <c r="F516" s="805"/>
      <c r="G516" s="246" t="s">
        <v>1002</v>
      </c>
      <c r="H516" s="806" t="s">
        <v>1003</v>
      </c>
      <c r="I516" s="806"/>
      <c r="J516" s="247" t="s">
        <v>1004</v>
      </c>
      <c r="K516" s="70"/>
      <c r="M516" s="554"/>
    </row>
    <row r="517" spans="1:13" customFormat="1" ht="17.45" customHeight="1">
      <c r="A517" s="88"/>
      <c r="B517" s="689"/>
      <c r="C517" s="690"/>
      <c r="D517" s="690"/>
      <c r="E517" s="690"/>
      <c r="F517" s="805"/>
      <c r="G517" s="242">
        <v>1</v>
      </c>
      <c r="H517" s="807" t="s">
        <v>1005</v>
      </c>
      <c r="I517" s="807"/>
      <c r="J517" s="243">
        <v>19981801</v>
      </c>
      <c r="K517" s="70"/>
      <c r="M517" s="554"/>
    </row>
    <row r="518" spans="1:13" customFormat="1" ht="17.45" customHeight="1">
      <c r="A518" s="88"/>
      <c r="B518" s="689" t="s">
        <v>1051</v>
      </c>
      <c r="C518" s="690"/>
      <c r="D518" s="690"/>
      <c r="E518" s="690"/>
      <c r="F518" s="805"/>
      <c r="G518" s="244">
        <v>2</v>
      </c>
      <c r="H518" s="808" t="s">
        <v>1007</v>
      </c>
      <c r="I518" s="808"/>
      <c r="J518" s="245">
        <v>19210000</v>
      </c>
      <c r="K518" s="70"/>
      <c r="M518" s="554"/>
    </row>
    <row r="519" spans="1:13" customFormat="1" ht="17.45" customHeight="1">
      <c r="A519" s="88"/>
      <c r="B519" s="689" t="s">
        <v>1052</v>
      </c>
      <c r="C519" s="690"/>
      <c r="D519" s="690"/>
      <c r="E519" s="690"/>
      <c r="F519" s="805"/>
      <c r="G519" s="244">
        <v>3</v>
      </c>
      <c r="H519" s="808" t="s">
        <v>1008</v>
      </c>
      <c r="I519" s="808"/>
      <c r="J519" s="245">
        <v>15796450</v>
      </c>
      <c r="K519" s="70"/>
      <c r="M519" s="554"/>
    </row>
    <row r="520" spans="1:13" customFormat="1" ht="17.45" customHeight="1">
      <c r="A520" s="88"/>
      <c r="B520" s="76"/>
      <c r="C520" s="69"/>
      <c r="D520" s="69"/>
      <c r="E520" s="69"/>
      <c r="F520" s="69"/>
      <c r="G520" s="242">
        <v>4</v>
      </c>
      <c r="H520" s="807" t="s">
        <v>1009</v>
      </c>
      <c r="I520" s="807"/>
      <c r="J520" s="243">
        <v>13820194</v>
      </c>
      <c r="K520" s="70"/>
      <c r="M520" s="554"/>
    </row>
    <row r="521" spans="1:13" customFormat="1" ht="17.45" customHeight="1">
      <c r="A521" s="88"/>
      <c r="B521" s="76"/>
      <c r="C521" s="69"/>
      <c r="D521" s="69"/>
      <c r="E521" s="69"/>
      <c r="F521" s="69"/>
      <c r="G521" s="242">
        <v>5</v>
      </c>
      <c r="H521" s="807" t="s">
        <v>1010</v>
      </c>
      <c r="I521" s="807"/>
      <c r="J521" s="243">
        <v>13052000</v>
      </c>
      <c r="K521" s="70"/>
      <c r="M521" s="554"/>
    </row>
    <row r="522" spans="1:13" customFormat="1" ht="17.45" customHeight="1">
      <c r="A522" s="88"/>
      <c r="B522" s="76"/>
      <c r="C522" s="69"/>
      <c r="D522" s="69"/>
      <c r="E522" s="69"/>
      <c r="F522" s="69"/>
      <c r="G522" s="69"/>
      <c r="H522" s="69"/>
      <c r="I522" s="69"/>
      <c r="J522" s="69"/>
      <c r="K522" s="70"/>
      <c r="M522" s="554"/>
    </row>
    <row r="523" spans="1:13" customFormat="1" ht="17.45" customHeight="1">
      <c r="A523" s="88"/>
      <c r="B523" s="801" t="s">
        <v>1019</v>
      </c>
      <c r="C523" s="802"/>
      <c r="D523" s="802"/>
      <c r="E523" s="802"/>
      <c r="F523" s="69"/>
      <c r="G523" s="66"/>
      <c r="H523" s="66"/>
      <c r="I523" s="69"/>
      <c r="J523" s="69"/>
      <c r="K523" s="70"/>
      <c r="M523" s="554"/>
    </row>
    <row r="524" spans="1:13" customFormat="1" ht="17.45" customHeight="1">
      <c r="A524" s="88"/>
      <c r="B524" s="71"/>
      <c r="C524" s="72"/>
      <c r="D524" s="72"/>
      <c r="E524" s="73"/>
      <c r="F524" s="72"/>
      <c r="G524" s="72"/>
      <c r="H524" s="72"/>
      <c r="I524" s="72"/>
      <c r="J524" s="72"/>
      <c r="K524" s="74"/>
      <c r="M524" s="554"/>
    </row>
    <row r="525" spans="1:13" customFormat="1" ht="17.45" customHeight="1">
      <c r="A525" s="88"/>
      <c r="M525" s="554"/>
    </row>
    <row r="526" spans="1:13" customFormat="1" ht="17.45" customHeight="1">
      <c r="A526" s="88"/>
      <c r="M526" s="554"/>
    </row>
    <row r="527" spans="1:13" customFormat="1" ht="19.149999999999999" customHeight="1">
      <c r="A527" s="88"/>
      <c r="B527" s="170" t="str">
        <f>"Thema "&amp;B12</f>
        <v>Thema 6.5</v>
      </c>
      <c r="C527" s="10"/>
      <c r="D527" s="10"/>
      <c r="E527" s="10"/>
      <c r="F527" s="10"/>
      <c r="G527" s="10"/>
      <c r="H527" s="10"/>
      <c r="I527" s="10"/>
      <c r="M527" s="554"/>
    </row>
    <row r="528" spans="1:13" customFormat="1" ht="17.45" customHeight="1">
      <c r="A528" s="88"/>
      <c r="M528" s="554"/>
    </row>
    <row r="529" spans="1:13" customFormat="1" ht="17.45" customHeight="1">
      <c r="A529" s="88"/>
      <c r="M529" s="554"/>
    </row>
    <row r="530" spans="1:13" customFormat="1" ht="25.5" customHeight="1">
      <c r="A530" s="89" t="str">
        <f>B13</f>
        <v>6.6</v>
      </c>
      <c r="B530" s="675" t="s">
        <v>1053</v>
      </c>
      <c r="C530" s="675"/>
      <c r="D530" s="675"/>
      <c r="E530" s="675"/>
      <c r="F530" s="675"/>
      <c r="G530" s="675"/>
      <c r="H530" s="675"/>
      <c r="I530" s="675"/>
      <c r="J530" s="675"/>
      <c r="K530" s="35">
        <f>H13</f>
        <v>0</v>
      </c>
      <c r="L530" s="7" t="s">
        <v>62</v>
      </c>
      <c r="M530" s="554"/>
    </row>
    <row r="531" spans="1:13" customFormat="1" ht="17.45" customHeight="1">
      <c r="A531" s="88"/>
      <c r="M531" s="554"/>
    </row>
    <row r="532" spans="1:13" customFormat="1" ht="17.45" customHeight="1">
      <c r="A532" s="88"/>
      <c r="B532" t="s">
        <v>1054</v>
      </c>
      <c r="M532" s="554"/>
    </row>
    <row r="533" spans="1:13" customFormat="1" ht="17.45" customHeight="1">
      <c r="A533" s="88"/>
      <c r="B533" s="653" t="s">
        <v>1055</v>
      </c>
      <c r="C533" s="653"/>
      <c r="D533" s="653"/>
      <c r="E533" s="653"/>
      <c r="F533" s="653"/>
      <c r="G533" s="653"/>
      <c r="H533" s="653"/>
      <c r="I533" s="653"/>
      <c r="J533" s="653"/>
      <c r="K533" s="653"/>
      <c r="M533" s="554"/>
    </row>
    <row r="534" spans="1:13" customFormat="1" ht="17.45" customHeight="1">
      <c r="A534" s="88"/>
      <c r="B534" s="653"/>
      <c r="C534" s="653"/>
      <c r="D534" s="653"/>
      <c r="E534" s="653"/>
      <c r="F534" s="653"/>
      <c r="G534" s="653"/>
      <c r="H534" s="653"/>
      <c r="I534" s="653"/>
      <c r="J534" s="653"/>
      <c r="K534" s="653"/>
      <c r="M534" s="554"/>
    </row>
    <row r="535" spans="1:13" customFormat="1" ht="17.45" customHeight="1">
      <c r="A535" s="88"/>
      <c r="B535" s="653" t="s">
        <v>1056</v>
      </c>
      <c r="C535" s="653"/>
      <c r="D535" s="653"/>
      <c r="E535" s="653"/>
      <c r="F535" s="653"/>
      <c r="G535" s="653"/>
      <c r="H535" s="653"/>
      <c r="I535" s="653"/>
      <c r="J535" s="653"/>
      <c r="K535" s="653"/>
      <c r="M535" s="554"/>
    </row>
    <row r="536" spans="1:13" customFormat="1" ht="17.45" customHeight="1">
      <c r="A536" s="88"/>
      <c r="B536" s="653"/>
      <c r="C536" s="653"/>
      <c r="D536" s="653"/>
      <c r="E536" s="653"/>
      <c r="F536" s="653"/>
      <c r="G536" s="653"/>
      <c r="H536" s="653"/>
      <c r="I536" s="653"/>
      <c r="J536" s="653"/>
      <c r="K536" s="653"/>
      <c r="M536" s="554"/>
    </row>
    <row r="537" spans="1:13" customFormat="1" ht="17.45" customHeight="1">
      <c r="A537" s="88"/>
      <c r="B537" s="653"/>
      <c r="C537" s="653"/>
      <c r="D537" s="653"/>
      <c r="E537" s="653"/>
      <c r="F537" s="653"/>
      <c r="G537" s="653"/>
      <c r="H537" s="653"/>
      <c r="I537" s="653"/>
      <c r="J537" s="653"/>
      <c r="K537" s="653"/>
      <c r="M537" s="554"/>
    </row>
    <row r="538" spans="1:13" customFormat="1" ht="17.45" customHeight="1">
      <c r="A538" s="88"/>
      <c r="M538" s="554"/>
    </row>
    <row r="539" spans="1:13" customFormat="1" ht="17.45" customHeight="1">
      <c r="A539" s="88"/>
      <c r="M539" s="554"/>
    </row>
    <row r="540" spans="1:13" customFormat="1" ht="17.45" customHeight="1">
      <c r="A540" s="88"/>
      <c r="M540" s="554"/>
    </row>
    <row r="541" spans="1:13" customFormat="1" ht="17.45" customHeight="1">
      <c r="A541" s="88"/>
      <c r="M541" s="554"/>
    </row>
    <row r="542" spans="1:13" customFormat="1" ht="17.45" customHeight="1">
      <c r="A542" s="88"/>
      <c r="M542" s="554"/>
    </row>
    <row r="543" spans="1:13" customFormat="1" ht="17.45" customHeight="1">
      <c r="A543" s="88"/>
      <c r="M543" s="554"/>
    </row>
    <row r="544" spans="1:13" customFormat="1" ht="17.45" customHeight="1">
      <c r="A544" s="88"/>
      <c r="M544" s="554"/>
    </row>
    <row r="545" spans="1:13" customFormat="1" ht="17.45" customHeight="1">
      <c r="A545" s="88"/>
      <c r="M545" s="554"/>
    </row>
    <row r="546" spans="1:13" customFormat="1" ht="17.45" customHeight="1">
      <c r="A546" s="88"/>
      <c r="M546" s="554"/>
    </row>
    <row r="547" spans="1:13" customFormat="1" ht="17.45" customHeight="1">
      <c r="A547" s="88"/>
      <c r="M547" s="554"/>
    </row>
    <row r="548" spans="1:13" customFormat="1" ht="17.45" customHeight="1">
      <c r="A548" s="88"/>
      <c r="M548" s="554"/>
    </row>
    <row r="549" spans="1:13" customFormat="1" ht="17.45" customHeight="1">
      <c r="A549" s="88"/>
      <c r="M549" s="554"/>
    </row>
    <row r="550" spans="1:13" customFormat="1" ht="17.45" customHeight="1">
      <c r="A550" s="88"/>
      <c r="M550" s="554"/>
    </row>
    <row r="551" spans="1:13" customFormat="1" ht="17.45" customHeight="1">
      <c r="A551" s="88"/>
      <c r="M551" s="554"/>
    </row>
    <row r="552" spans="1:13" customFormat="1" ht="17.45" customHeight="1">
      <c r="A552" s="88"/>
      <c r="M552" s="554"/>
    </row>
    <row r="553" spans="1:13" customFormat="1" ht="17.45" customHeight="1">
      <c r="A553" s="88"/>
      <c r="M553" s="554"/>
    </row>
    <row r="554" spans="1:13" customFormat="1" ht="17.45" customHeight="1">
      <c r="A554" s="88"/>
      <c r="M554" s="554"/>
    </row>
    <row r="555" spans="1:13" customFormat="1" ht="17.45" customHeight="1">
      <c r="A555" s="88"/>
      <c r="M555" s="554"/>
    </row>
    <row r="556" spans="1:13" customFormat="1" ht="17.45" customHeight="1">
      <c r="A556" s="88"/>
      <c r="B556" s="653" t="s">
        <v>1057</v>
      </c>
      <c r="C556" s="653"/>
      <c r="D556" s="653"/>
      <c r="E556" s="653"/>
      <c r="F556" s="653"/>
      <c r="G556" s="653"/>
      <c r="H556" s="653"/>
      <c r="I556" s="653"/>
      <c r="J556" s="653"/>
      <c r="K556" s="653"/>
      <c r="M556" s="554"/>
    </row>
    <row r="557" spans="1:13" customFormat="1" ht="17.45" customHeight="1">
      <c r="A557" s="88"/>
      <c r="B557" s="653"/>
      <c r="C557" s="653"/>
      <c r="D557" s="653"/>
      <c r="E557" s="653"/>
      <c r="F557" s="653"/>
      <c r="G557" s="653"/>
      <c r="H557" s="653"/>
      <c r="I557" s="653"/>
      <c r="J557" s="653"/>
      <c r="K557" s="653"/>
      <c r="M557" s="554"/>
    </row>
    <row r="558" spans="1:13" customFormat="1" ht="17.45" customHeight="1">
      <c r="A558" s="88"/>
      <c r="B558" s="653"/>
      <c r="C558" s="653"/>
      <c r="D558" s="653"/>
      <c r="E558" s="653"/>
      <c r="F558" s="653"/>
      <c r="G558" s="653"/>
      <c r="H558" s="653"/>
      <c r="I558" s="653"/>
      <c r="J558" s="653"/>
      <c r="K558" s="653"/>
      <c r="M558" s="554"/>
    </row>
    <row r="559" spans="1:13" customFormat="1" ht="17.45" customHeight="1">
      <c r="A559" s="88"/>
      <c r="B559" s="47"/>
      <c r="C559" s="47"/>
      <c r="D559" s="47"/>
      <c r="E559" s="47"/>
      <c r="F559" s="47"/>
      <c r="G559" s="47"/>
      <c r="H559" s="47"/>
      <c r="I559" s="47"/>
      <c r="J559" s="47"/>
      <c r="K559" s="47"/>
      <c r="M559" s="554"/>
    </row>
    <row r="560" spans="1:13" customFormat="1" ht="17.45" customHeight="1">
      <c r="A560" s="88"/>
      <c r="M560" s="554"/>
    </row>
    <row r="561" spans="1:13" customFormat="1" ht="17.45" customHeight="1">
      <c r="A561" s="88"/>
      <c r="M561" s="554"/>
    </row>
    <row r="562" spans="1:13" customFormat="1" ht="17.45" customHeight="1">
      <c r="A562" s="88"/>
      <c r="M562" s="554"/>
    </row>
    <row r="563" spans="1:13" customFormat="1" ht="17.45" customHeight="1">
      <c r="A563" s="88"/>
      <c r="M563" s="554"/>
    </row>
    <row r="564" spans="1:13" customFormat="1" ht="17.45" customHeight="1">
      <c r="A564" s="88"/>
      <c r="M564" s="554"/>
    </row>
    <row r="565" spans="1:13" customFormat="1" ht="17.45" customHeight="1">
      <c r="A565" s="88"/>
      <c r="M565" s="554"/>
    </row>
    <row r="566" spans="1:13" customFormat="1" ht="17.45" customHeight="1">
      <c r="A566" s="88"/>
      <c r="M566" s="554"/>
    </row>
    <row r="567" spans="1:13" customFormat="1" ht="17.45" customHeight="1">
      <c r="A567" s="88"/>
      <c r="M567" s="554"/>
    </row>
    <row r="568" spans="1:13" customFormat="1" ht="17.45" customHeight="1">
      <c r="A568" s="88"/>
      <c r="M568" s="554"/>
    </row>
    <row r="569" spans="1:13" customFormat="1" ht="17.45" customHeight="1">
      <c r="A569" s="88"/>
      <c r="M569" s="554"/>
    </row>
    <row r="570" spans="1:13" customFormat="1" ht="17.45" customHeight="1">
      <c r="A570" s="88"/>
      <c r="M570" s="554"/>
    </row>
    <row r="571" spans="1:13" customFormat="1" ht="17.45" customHeight="1">
      <c r="A571" s="88"/>
      <c r="M571" s="554"/>
    </row>
    <row r="572" spans="1:13" customFormat="1" ht="17.45" customHeight="1">
      <c r="A572" s="88"/>
      <c r="M572" s="554"/>
    </row>
    <row r="573" spans="1:13" customFormat="1" ht="17.45" customHeight="1">
      <c r="A573" s="88"/>
      <c r="B573" s="653" t="s">
        <v>1058</v>
      </c>
      <c r="C573" s="653"/>
      <c r="D573" s="653"/>
      <c r="E573" s="653"/>
      <c r="F573" s="653"/>
      <c r="G573" s="653"/>
      <c r="H573" s="653"/>
      <c r="I573" s="653"/>
      <c r="J573" s="653"/>
      <c r="K573" s="653"/>
      <c r="M573" s="554"/>
    </row>
    <row r="574" spans="1:13" customFormat="1" ht="17.45" customHeight="1">
      <c r="A574" s="88"/>
      <c r="B574" s="653"/>
      <c r="C574" s="653"/>
      <c r="D574" s="653"/>
      <c r="E574" s="653"/>
      <c r="F574" s="653"/>
      <c r="G574" s="653"/>
      <c r="H574" s="653"/>
      <c r="I574" s="653"/>
      <c r="J574" s="653"/>
      <c r="K574" s="653"/>
      <c r="M574" s="554"/>
    </row>
    <row r="575" spans="1:13" customFormat="1" ht="17.45" customHeight="1">
      <c r="A575" s="88"/>
      <c r="M575" s="554"/>
    </row>
    <row r="576" spans="1:13" customFormat="1" ht="17.45" customHeight="1">
      <c r="A576" s="88"/>
      <c r="M576" s="554"/>
    </row>
    <row r="577" spans="1:13" customFormat="1" ht="17.45" customHeight="1">
      <c r="A577" s="88"/>
      <c r="M577" s="554"/>
    </row>
    <row r="578" spans="1:13" customFormat="1" ht="17.45" customHeight="1">
      <c r="A578" s="88"/>
      <c r="M578" s="554"/>
    </row>
    <row r="579" spans="1:13" customFormat="1" ht="17.45" customHeight="1">
      <c r="A579" s="88"/>
      <c r="M579" s="554"/>
    </row>
    <row r="580" spans="1:13" customFormat="1" ht="17.45" customHeight="1">
      <c r="A580" s="88"/>
      <c r="M580" s="554"/>
    </row>
    <row r="581" spans="1:13" customFormat="1" ht="17.45" customHeight="1">
      <c r="A581" s="88"/>
      <c r="M581" s="554"/>
    </row>
    <row r="582" spans="1:13" customFormat="1" ht="17.45" customHeight="1">
      <c r="A582" s="88"/>
      <c r="M582" s="554"/>
    </row>
    <row r="583" spans="1:13" customFormat="1" ht="17.45" customHeight="1">
      <c r="A583" s="88"/>
      <c r="M583" s="554"/>
    </row>
    <row r="584" spans="1:13" customFormat="1" ht="17.45" customHeight="1">
      <c r="A584" s="88"/>
      <c r="M584" s="554"/>
    </row>
    <row r="585" spans="1:13" customFormat="1" ht="17.45" customHeight="1">
      <c r="A585" s="88"/>
      <c r="M585" s="554"/>
    </row>
    <row r="586" spans="1:13" customFormat="1" ht="17.45" customHeight="1">
      <c r="A586" s="88"/>
      <c r="M586" s="554"/>
    </row>
    <row r="587" spans="1:13" customFormat="1" ht="17.45" customHeight="1">
      <c r="A587" s="88"/>
      <c r="M587" s="554"/>
    </row>
    <row r="588" spans="1:13" customFormat="1" ht="17.45" customHeight="1">
      <c r="A588" s="88"/>
      <c r="M588" s="554"/>
    </row>
    <row r="589" spans="1:13" customFormat="1" ht="17.45" customHeight="1">
      <c r="A589" s="88"/>
      <c r="M589" s="554"/>
    </row>
    <row r="590" spans="1:13" customFormat="1" ht="17.45" customHeight="1">
      <c r="A590" s="88"/>
      <c r="M590" s="554"/>
    </row>
    <row r="591" spans="1:13" customFormat="1" ht="17.45" customHeight="1">
      <c r="A591" s="88"/>
      <c r="B591" s="97" t="s">
        <v>1059</v>
      </c>
      <c r="C591" s="97"/>
      <c r="D591" s="97"/>
      <c r="E591" s="97"/>
      <c r="F591" s="97"/>
      <c r="G591" s="97"/>
      <c r="H591" s="97"/>
      <c r="I591" s="97"/>
      <c r="J591" s="97"/>
      <c r="K591" s="97"/>
      <c r="M591" s="554"/>
    </row>
    <row r="592" spans="1:13" customFormat="1" ht="17.45" customHeight="1">
      <c r="A592" s="88"/>
      <c r="B592" s="97"/>
      <c r="C592" s="97"/>
      <c r="D592" s="97"/>
      <c r="E592" s="97"/>
      <c r="F592" s="97"/>
      <c r="G592" s="97"/>
      <c r="H592" s="97"/>
      <c r="I592" s="97"/>
      <c r="J592" s="97"/>
      <c r="K592" s="97"/>
      <c r="M592" s="554"/>
    </row>
    <row r="593" spans="1:13" customFormat="1" ht="17.45" customHeight="1">
      <c r="A593" s="88"/>
      <c r="M593" s="554"/>
    </row>
    <row r="594" spans="1:13" customFormat="1" ht="17.45" customHeight="1">
      <c r="A594" s="88"/>
      <c r="M594" s="554"/>
    </row>
    <row r="595" spans="1:13" customFormat="1" ht="17.45" customHeight="1">
      <c r="A595" s="88"/>
      <c r="M595" s="554"/>
    </row>
    <row r="596" spans="1:13" customFormat="1" ht="17.45" customHeight="1">
      <c r="A596" s="88"/>
      <c r="M596" s="554"/>
    </row>
    <row r="597" spans="1:13" customFormat="1" ht="17.45" customHeight="1">
      <c r="A597" s="88"/>
      <c r="M597" s="554"/>
    </row>
    <row r="598" spans="1:13" customFormat="1" ht="17.45" customHeight="1">
      <c r="A598" s="88"/>
      <c r="M598" s="554"/>
    </row>
    <row r="599" spans="1:13" customFormat="1" ht="17.45" customHeight="1">
      <c r="A599" s="88"/>
      <c r="M599" s="554"/>
    </row>
    <row r="600" spans="1:13" customFormat="1" ht="17.45" customHeight="1">
      <c r="A600" s="88"/>
      <c r="M600" s="554"/>
    </row>
    <row r="601" spans="1:13" customFormat="1" ht="17.45" customHeight="1">
      <c r="A601" s="88"/>
      <c r="M601" s="554"/>
    </row>
    <row r="602" spans="1:13" customFormat="1" ht="17.45" customHeight="1">
      <c r="A602" s="88"/>
      <c r="M602" s="554"/>
    </row>
    <row r="603" spans="1:13" customFormat="1" ht="17.45" customHeight="1">
      <c r="A603" s="88"/>
      <c r="M603" s="554"/>
    </row>
    <row r="604" spans="1:13" customFormat="1" ht="17.45" customHeight="1">
      <c r="A604" s="88"/>
      <c r="M604" s="554"/>
    </row>
    <row r="605" spans="1:13" customFormat="1" ht="17.45" customHeight="1">
      <c r="A605" s="88"/>
      <c r="M605" s="554"/>
    </row>
    <row r="606" spans="1:13" customFormat="1" ht="17.45" customHeight="1">
      <c r="A606" s="88"/>
      <c r="M606" s="554"/>
    </row>
    <row r="607" spans="1:13" customFormat="1" ht="17.45" customHeight="1">
      <c r="A607" s="88"/>
      <c r="M607" s="554"/>
    </row>
    <row r="608" spans="1:13" customFormat="1" ht="17.45" customHeight="1">
      <c r="A608" s="88"/>
      <c r="M608" s="554"/>
    </row>
    <row r="609" spans="1:13" customFormat="1" ht="17.45" customHeight="1">
      <c r="A609" s="88"/>
      <c r="B609" s="59" t="s">
        <v>1060</v>
      </c>
      <c r="C609" s="58"/>
      <c r="D609" s="58"/>
      <c r="E609" s="58"/>
      <c r="F609" s="58"/>
      <c r="G609" s="58"/>
      <c r="H609" s="58"/>
      <c r="I609" s="58"/>
      <c r="J609" s="58"/>
      <c r="K609" s="58"/>
      <c r="M609" s="554"/>
    </row>
    <row r="610" spans="1:13" customFormat="1" ht="17.45" customHeight="1">
      <c r="A610" s="88"/>
      <c r="B610" s="61"/>
      <c r="C610" s="60"/>
      <c r="D610" s="60"/>
      <c r="E610" s="60"/>
      <c r="F610" s="60"/>
      <c r="G610" s="60"/>
      <c r="H610" s="60"/>
      <c r="I610" s="60"/>
      <c r="J610" s="60"/>
      <c r="K610" s="62"/>
      <c r="M610" s="554"/>
    </row>
    <row r="611" spans="1:13" customFormat="1" ht="17.45" customHeight="1">
      <c r="A611" s="88"/>
      <c r="B611" s="689" t="s">
        <v>1061</v>
      </c>
      <c r="C611" s="690"/>
      <c r="D611" s="690"/>
      <c r="E611" s="690"/>
      <c r="F611" s="805"/>
      <c r="G611" s="246" t="s">
        <v>1002</v>
      </c>
      <c r="H611" s="806" t="s">
        <v>1003</v>
      </c>
      <c r="I611" s="806"/>
      <c r="J611" s="247" t="s">
        <v>1004</v>
      </c>
      <c r="K611" s="70"/>
      <c r="M611" s="554"/>
    </row>
    <row r="612" spans="1:13" customFormat="1" ht="17.45" customHeight="1">
      <c r="A612" s="88"/>
      <c r="B612" s="689"/>
      <c r="C612" s="690"/>
      <c r="D612" s="690"/>
      <c r="E612" s="690"/>
      <c r="F612" s="805"/>
      <c r="G612" s="242">
        <v>1</v>
      </c>
      <c r="H612" s="807" t="s">
        <v>1005</v>
      </c>
      <c r="I612" s="807"/>
      <c r="J612" s="243">
        <v>19981801</v>
      </c>
      <c r="K612" s="70"/>
      <c r="M612" s="554"/>
    </row>
    <row r="613" spans="1:13" customFormat="1" ht="17.45" customHeight="1">
      <c r="A613" s="88"/>
      <c r="B613" s="689" t="s">
        <v>1062</v>
      </c>
      <c r="C613" s="690"/>
      <c r="D613" s="690"/>
      <c r="E613" s="690"/>
      <c r="F613" s="805"/>
      <c r="G613" s="244">
        <v>2</v>
      </c>
      <c r="H613" s="808" t="s">
        <v>1007</v>
      </c>
      <c r="I613" s="808"/>
      <c r="J613" s="245">
        <v>19210000</v>
      </c>
      <c r="K613" s="70"/>
      <c r="M613" s="554"/>
    </row>
    <row r="614" spans="1:13" customFormat="1" ht="17.45" customHeight="1">
      <c r="A614" s="88"/>
      <c r="B614" s="689"/>
      <c r="C614" s="690"/>
      <c r="D614" s="690"/>
      <c r="E614" s="690"/>
      <c r="F614" s="805"/>
      <c r="G614" s="244">
        <v>3</v>
      </c>
      <c r="H614" s="808" t="s">
        <v>1008</v>
      </c>
      <c r="I614" s="808"/>
      <c r="J614" s="245">
        <v>15796450</v>
      </c>
      <c r="K614" s="70"/>
      <c r="M614" s="554"/>
    </row>
    <row r="615" spans="1:13" customFormat="1" ht="17.45" customHeight="1">
      <c r="A615" s="88"/>
      <c r="B615" s="258" t="s">
        <v>1063</v>
      </c>
      <c r="C615" s="69"/>
      <c r="D615" s="69"/>
      <c r="E615" s="69"/>
      <c r="F615" s="69"/>
      <c r="G615" s="242">
        <v>4</v>
      </c>
      <c r="H615" s="807" t="s">
        <v>1009</v>
      </c>
      <c r="I615" s="807"/>
      <c r="J615" s="243">
        <v>13820194</v>
      </c>
      <c r="K615" s="70"/>
      <c r="M615" s="554"/>
    </row>
    <row r="616" spans="1:13" customFormat="1" ht="17.45" customHeight="1">
      <c r="A616" s="88"/>
      <c r="B616" s="257" t="s">
        <v>1064</v>
      </c>
      <c r="C616" s="116" t="s">
        <v>1065</v>
      </c>
      <c r="D616" s="116"/>
      <c r="E616" s="116"/>
      <c r="F616" s="116"/>
      <c r="G616" s="242">
        <v>5</v>
      </c>
      <c r="H616" s="807" t="s">
        <v>1010</v>
      </c>
      <c r="I616" s="807"/>
      <c r="J616" s="243">
        <v>13052000</v>
      </c>
      <c r="K616" s="70"/>
      <c r="M616" s="554"/>
    </row>
    <row r="617" spans="1:13" customFormat="1" ht="17.45" customHeight="1">
      <c r="A617" s="88"/>
      <c r="B617" s="257" t="s">
        <v>1066</v>
      </c>
      <c r="C617" s="116" t="s">
        <v>1067</v>
      </c>
      <c r="D617" s="116"/>
      <c r="E617" s="116"/>
      <c r="F617" s="116"/>
      <c r="G617" s="69"/>
      <c r="H617" s="69"/>
      <c r="I617" s="69"/>
      <c r="J617" s="69"/>
      <c r="K617" s="70"/>
      <c r="M617" s="554"/>
    </row>
    <row r="618" spans="1:13" customFormat="1" ht="17.45" customHeight="1">
      <c r="A618" s="88"/>
      <c r="B618" s="257" t="s">
        <v>1068</v>
      </c>
      <c r="C618" s="116" t="s">
        <v>1069</v>
      </c>
      <c r="D618" s="116"/>
      <c r="E618" s="116"/>
      <c r="F618" s="116"/>
      <c r="G618" s="69"/>
      <c r="H618" s="69"/>
      <c r="I618" s="69"/>
      <c r="J618" s="69"/>
      <c r="K618" s="70"/>
      <c r="M618" s="554"/>
    </row>
    <row r="619" spans="1:13" customFormat="1" ht="17.45" customHeight="1">
      <c r="A619" s="88"/>
      <c r="B619" s="76"/>
      <c r="C619" s="69"/>
      <c r="D619" s="69"/>
      <c r="E619" s="69"/>
      <c r="F619" s="69"/>
      <c r="G619" s="69"/>
      <c r="H619" s="69"/>
      <c r="I619" s="69"/>
      <c r="J619" s="69"/>
      <c r="K619" s="70"/>
      <c r="M619" s="554"/>
    </row>
    <row r="620" spans="1:13" customFormat="1" ht="17.45" customHeight="1">
      <c r="A620" s="88"/>
      <c r="B620" s="258" t="s">
        <v>1070</v>
      </c>
      <c r="C620" s="69"/>
      <c r="D620" s="69"/>
      <c r="E620" s="69"/>
      <c r="F620" s="69"/>
      <c r="G620" s="69"/>
      <c r="H620" s="69"/>
      <c r="I620" s="69"/>
      <c r="J620" s="69"/>
      <c r="K620" s="70"/>
      <c r="M620" s="554"/>
    </row>
    <row r="621" spans="1:13" customFormat="1" ht="17.45" customHeight="1">
      <c r="A621" s="88"/>
      <c r="B621" s="257" t="s">
        <v>1064</v>
      </c>
      <c r="C621" s="116" t="s">
        <v>1071</v>
      </c>
      <c r="D621" s="69"/>
      <c r="E621" s="69"/>
      <c r="F621" s="69"/>
      <c r="G621" s="69"/>
      <c r="H621" s="69"/>
      <c r="I621" s="69"/>
      <c r="J621" s="69"/>
      <c r="K621" s="70"/>
      <c r="M621" s="554"/>
    </row>
    <row r="622" spans="1:13" customFormat="1" ht="17.45" customHeight="1">
      <c r="A622" s="88"/>
      <c r="B622" s="257" t="s">
        <v>1066</v>
      </c>
      <c r="C622" s="116" t="s">
        <v>1072</v>
      </c>
      <c r="D622" s="69"/>
      <c r="E622" s="69"/>
      <c r="F622" s="69"/>
      <c r="G622" s="69"/>
      <c r="H622" s="69"/>
      <c r="I622" s="69"/>
      <c r="J622" s="69"/>
      <c r="K622" s="70"/>
      <c r="M622" s="554"/>
    </row>
    <row r="623" spans="1:13" customFormat="1" ht="17.45" customHeight="1">
      <c r="A623" s="88"/>
      <c r="B623" s="257" t="s">
        <v>1068</v>
      </c>
      <c r="C623" s="116" t="s">
        <v>1073</v>
      </c>
      <c r="D623" s="69"/>
      <c r="E623" s="69"/>
      <c r="F623" s="69"/>
      <c r="G623" s="69"/>
      <c r="H623" s="69"/>
      <c r="I623" s="69"/>
      <c r="J623" s="69"/>
      <c r="K623" s="70"/>
      <c r="M623" s="554"/>
    </row>
    <row r="624" spans="1:13" customFormat="1" ht="17.45" customHeight="1">
      <c r="A624" s="88"/>
      <c r="B624" s="257"/>
      <c r="C624" s="116"/>
      <c r="D624" s="69"/>
      <c r="E624" s="69"/>
      <c r="F624" s="69"/>
      <c r="G624" s="69"/>
      <c r="H624" s="69"/>
      <c r="I624" s="69"/>
      <c r="J624" s="69"/>
      <c r="K624" s="70"/>
      <c r="M624" s="554"/>
    </row>
    <row r="625" spans="1:13" customFormat="1" ht="17.45" customHeight="1">
      <c r="A625" s="88"/>
      <c r="B625" s="104" t="s">
        <v>1074</v>
      </c>
      <c r="C625" s="116"/>
      <c r="D625" s="69"/>
      <c r="E625" s="69"/>
      <c r="F625" s="69"/>
      <c r="G625" s="69"/>
      <c r="H625" s="69"/>
      <c r="I625" s="69"/>
      <c r="J625" s="69"/>
      <c r="K625" s="70"/>
      <c r="M625" s="554"/>
    </row>
    <row r="626" spans="1:13" customFormat="1" ht="17.45" customHeight="1">
      <c r="A626" s="88"/>
      <c r="B626" s="257"/>
      <c r="C626" s="116"/>
      <c r="D626" s="69"/>
      <c r="E626" s="69"/>
      <c r="F626" s="69"/>
      <c r="G626" s="69"/>
      <c r="H626" s="69"/>
      <c r="I626" s="69"/>
      <c r="J626" s="69"/>
      <c r="K626" s="70"/>
      <c r="M626" s="554"/>
    </row>
    <row r="627" spans="1:13" customFormat="1" ht="17.45" customHeight="1">
      <c r="A627" s="88"/>
      <c r="B627" s="801" t="s">
        <v>1019</v>
      </c>
      <c r="C627" s="802"/>
      <c r="D627" s="802"/>
      <c r="E627" s="802"/>
      <c r="F627" s="69"/>
      <c r="G627" s="69"/>
      <c r="H627" s="69"/>
      <c r="I627" s="69"/>
      <c r="J627" s="69"/>
      <c r="K627" s="70"/>
      <c r="M627" s="554"/>
    </row>
    <row r="628" spans="1:13" customFormat="1" ht="17.45" customHeight="1">
      <c r="A628" s="88"/>
      <c r="B628" s="71"/>
      <c r="C628" s="72"/>
      <c r="D628" s="72"/>
      <c r="E628" s="73"/>
      <c r="F628" s="72"/>
      <c r="G628" s="72"/>
      <c r="H628" s="72"/>
      <c r="I628" s="72"/>
      <c r="J628" s="72"/>
      <c r="K628" s="74"/>
      <c r="M628" s="554"/>
    </row>
    <row r="629" spans="1:13" customFormat="1" ht="17.45" customHeight="1">
      <c r="A629" s="88"/>
      <c r="M629" s="554"/>
    </row>
    <row r="630" spans="1:13" customFormat="1" ht="17.45" customHeight="1">
      <c r="A630" s="88"/>
      <c r="M630" s="554"/>
    </row>
    <row r="631" spans="1:13" customFormat="1" ht="19.149999999999999" customHeight="1">
      <c r="A631" s="88"/>
      <c r="B631" s="170" t="str">
        <f>"Thema "&amp;B13</f>
        <v>Thema 6.6</v>
      </c>
      <c r="C631" s="10"/>
      <c r="D631" s="10"/>
      <c r="E631" s="10"/>
      <c r="F631" s="10"/>
      <c r="G631" s="10"/>
      <c r="H631" s="10"/>
      <c r="I631" s="10"/>
      <c r="M631" s="554"/>
    </row>
    <row r="632" spans="1:13" customFormat="1" ht="17.45" customHeight="1">
      <c r="A632" s="88"/>
      <c r="M632" s="554"/>
    </row>
    <row r="633" spans="1:13" customFormat="1" ht="17.45" customHeight="1">
      <c r="A633" s="88"/>
      <c r="M633" s="554"/>
    </row>
    <row r="634" spans="1:13" customFormat="1" ht="25.5" customHeight="1">
      <c r="A634" s="89" t="str">
        <f>B14</f>
        <v>6.7</v>
      </c>
      <c r="B634" s="675" t="s">
        <v>1075</v>
      </c>
      <c r="C634" s="675"/>
      <c r="D634" s="675"/>
      <c r="E634" s="675"/>
      <c r="F634" s="675"/>
      <c r="G634" s="675"/>
      <c r="H634" s="675"/>
      <c r="I634" s="675"/>
      <c r="J634" s="675"/>
      <c r="K634" s="35">
        <f>H14</f>
        <v>0</v>
      </c>
      <c r="L634" s="7" t="s">
        <v>62</v>
      </c>
      <c r="M634" s="554"/>
    </row>
    <row r="635" spans="1:13" customFormat="1" ht="17.45" customHeight="1">
      <c r="A635" s="88"/>
      <c r="M635" s="554"/>
    </row>
    <row r="636" spans="1:13" customFormat="1" ht="17.45" customHeight="1">
      <c r="A636" s="88"/>
      <c r="B636" s="653" t="s">
        <v>1076</v>
      </c>
      <c r="C636" s="653"/>
      <c r="D636" s="653"/>
      <c r="E636" s="653"/>
      <c r="F636" s="653"/>
      <c r="G636" s="653"/>
      <c r="H636" s="653"/>
      <c r="I636" s="653"/>
      <c r="J636" s="653"/>
      <c r="K636" s="653"/>
      <c r="M636" s="554"/>
    </row>
    <row r="637" spans="1:13" customFormat="1" ht="17.45" customHeight="1">
      <c r="A637" s="88"/>
      <c r="B637" s="653"/>
      <c r="C637" s="653"/>
      <c r="D637" s="653"/>
      <c r="E637" s="653"/>
      <c r="F637" s="653"/>
      <c r="G637" s="653"/>
      <c r="H637" s="653"/>
      <c r="I637" s="653"/>
      <c r="J637" s="653"/>
      <c r="K637" s="653"/>
      <c r="M637" s="554"/>
    </row>
    <row r="638" spans="1:13" customFormat="1" ht="17.45" customHeight="1">
      <c r="A638" s="88"/>
      <c r="B638" s="256" t="s">
        <v>1077</v>
      </c>
      <c r="C638" s="256"/>
      <c r="D638" s="256"/>
      <c r="E638" s="256"/>
      <c r="F638" s="277"/>
      <c r="G638" s="256" t="s">
        <v>1078</v>
      </c>
      <c r="H638" s="10"/>
      <c r="I638" s="14"/>
      <c r="J638" s="14"/>
      <c r="K638" s="14"/>
      <c r="M638" s="554"/>
    </row>
    <row r="639" spans="1:13" customFormat="1" ht="17.45" customHeight="1">
      <c r="A639" s="88"/>
      <c r="B639" s="14"/>
      <c r="C639" s="14"/>
      <c r="D639" s="14"/>
      <c r="E639" s="14"/>
      <c r="F639" s="14"/>
      <c r="G639" s="14"/>
      <c r="H639" s="14"/>
      <c r="I639" s="14"/>
      <c r="J639" s="14"/>
      <c r="K639" s="14"/>
      <c r="M639" s="554"/>
    </row>
    <row r="640" spans="1:13" customFormat="1" ht="17.45" customHeight="1">
      <c r="A640" s="88"/>
      <c r="B640" s="14"/>
      <c r="C640" s="14"/>
      <c r="D640" s="14"/>
      <c r="E640" s="14"/>
      <c r="F640" s="14"/>
      <c r="G640" s="14"/>
      <c r="H640" s="14"/>
      <c r="I640" s="14"/>
      <c r="J640" s="14"/>
      <c r="K640" s="14"/>
      <c r="M640" s="554"/>
    </row>
    <row r="641" spans="1:13" customFormat="1" ht="17.45" customHeight="1">
      <c r="A641" s="88"/>
      <c r="B641" s="14"/>
      <c r="C641" s="14"/>
      <c r="D641" s="14"/>
      <c r="E641" s="14"/>
      <c r="F641" s="14"/>
      <c r="G641" s="14"/>
      <c r="H641" s="14"/>
      <c r="I641" s="14"/>
      <c r="J641" s="14"/>
      <c r="K641" s="14"/>
      <c r="M641" s="554"/>
    </row>
    <row r="642" spans="1:13" customFormat="1" ht="17.45" customHeight="1">
      <c r="A642" s="88"/>
      <c r="B642" s="14"/>
      <c r="C642" s="14"/>
      <c r="D642" s="14"/>
      <c r="E642" s="14"/>
      <c r="F642" s="14"/>
      <c r="G642" s="14"/>
      <c r="H642" s="14"/>
      <c r="I642" s="14"/>
      <c r="J642" s="14"/>
      <c r="K642" s="14"/>
      <c r="M642" s="554"/>
    </row>
    <row r="643" spans="1:13" customFormat="1" ht="17.45" customHeight="1">
      <c r="A643" s="88"/>
      <c r="B643" s="14"/>
      <c r="C643" s="14"/>
      <c r="D643" s="14"/>
      <c r="E643" s="14"/>
      <c r="F643" s="14"/>
      <c r="G643" s="14"/>
      <c r="H643" s="14"/>
      <c r="I643" s="14"/>
      <c r="J643" s="14"/>
      <c r="K643" s="14"/>
      <c r="M643" s="554"/>
    </row>
    <row r="644" spans="1:13" customFormat="1" ht="17.45" customHeight="1">
      <c r="A644" s="88"/>
      <c r="B644" s="14"/>
      <c r="C644" s="14"/>
      <c r="D644" s="14"/>
      <c r="E644" s="14"/>
      <c r="F644" s="14"/>
      <c r="G644" s="14"/>
      <c r="H644" s="14"/>
      <c r="I644" s="14"/>
      <c r="J644" s="14"/>
      <c r="K644" s="14"/>
      <c r="M644" s="554"/>
    </row>
    <row r="645" spans="1:13" customFormat="1" ht="17.45" customHeight="1">
      <c r="A645" s="88"/>
      <c r="B645" s="14"/>
      <c r="C645" s="14"/>
      <c r="D645" s="14"/>
      <c r="E645" s="14"/>
      <c r="F645" s="14"/>
      <c r="G645" s="14"/>
      <c r="H645" s="14"/>
      <c r="I645" s="14"/>
      <c r="J645" s="14"/>
      <c r="K645" s="14"/>
      <c r="M645" s="554"/>
    </row>
    <row r="646" spans="1:13" customFormat="1" ht="17.45" customHeight="1">
      <c r="A646" s="88"/>
      <c r="B646" s="14"/>
      <c r="C646" s="14"/>
      <c r="D646" s="14"/>
      <c r="E646" s="14"/>
      <c r="F646" s="14"/>
      <c r="G646" s="14"/>
      <c r="H646" s="14"/>
      <c r="I646" s="14"/>
      <c r="J646" s="14"/>
      <c r="K646" s="14"/>
      <c r="M646" s="554"/>
    </row>
    <row r="647" spans="1:13" customFormat="1" ht="17.45" customHeight="1">
      <c r="A647" s="88"/>
      <c r="B647" s="14"/>
      <c r="C647" s="14"/>
      <c r="D647" s="14"/>
      <c r="E647" s="14"/>
      <c r="F647" s="14"/>
      <c r="G647" s="14"/>
      <c r="H647" s="14"/>
      <c r="I647" s="14"/>
      <c r="J647" s="14"/>
      <c r="K647" s="14"/>
      <c r="M647" s="554"/>
    </row>
    <row r="648" spans="1:13" customFormat="1" ht="17.45" customHeight="1">
      <c r="A648" s="88"/>
      <c r="B648" s="14"/>
      <c r="C648" s="14"/>
      <c r="D648" s="14"/>
      <c r="E648" s="14"/>
      <c r="F648" s="14"/>
      <c r="G648" s="14"/>
      <c r="H648" s="14"/>
      <c r="I648" s="14"/>
      <c r="J648" s="14"/>
      <c r="K648" s="14"/>
      <c r="M648" s="554"/>
    </row>
    <row r="649" spans="1:13" customFormat="1" ht="17.45" customHeight="1">
      <c r="A649" s="88"/>
      <c r="B649" s="14"/>
      <c r="C649" s="14"/>
      <c r="D649" s="14"/>
      <c r="E649" s="14"/>
      <c r="F649" s="14"/>
      <c r="G649" s="14"/>
      <c r="H649" s="14"/>
      <c r="I649" s="14"/>
      <c r="J649" s="14"/>
      <c r="K649" s="14"/>
      <c r="M649" s="554"/>
    </row>
    <row r="650" spans="1:13" customFormat="1" ht="17.45" customHeight="1">
      <c r="A650" s="88"/>
      <c r="B650" s="14"/>
      <c r="C650" s="14"/>
      <c r="D650" s="14"/>
      <c r="E650" s="14"/>
      <c r="F650" s="14"/>
      <c r="G650" s="14"/>
      <c r="H650" s="14"/>
      <c r="I650" s="14"/>
      <c r="J650" s="14"/>
      <c r="K650" s="14"/>
      <c r="M650" s="554"/>
    </row>
    <row r="651" spans="1:13" customFormat="1" ht="17.45" customHeight="1">
      <c r="A651" s="88"/>
      <c r="B651" s="14"/>
      <c r="C651" s="14"/>
      <c r="D651" s="14"/>
      <c r="E651" s="14"/>
      <c r="F651" s="14"/>
      <c r="G651" s="14"/>
      <c r="H651" s="14"/>
      <c r="I651" s="14"/>
      <c r="J651" s="14"/>
      <c r="K651" s="14"/>
      <c r="M651" s="554"/>
    </row>
    <row r="652" spans="1:13" customFormat="1" ht="17.45" customHeight="1">
      <c r="A652" s="88"/>
      <c r="B652" s="14"/>
      <c r="C652" s="14"/>
      <c r="D652" s="14"/>
      <c r="E652" s="14"/>
      <c r="F652" s="14"/>
      <c r="G652" s="14"/>
      <c r="H652" s="14"/>
      <c r="I652" s="14"/>
      <c r="J652" s="14"/>
      <c r="K652" s="14"/>
      <c r="M652" s="554"/>
    </row>
    <row r="653" spans="1:13" customFormat="1" ht="17.45" customHeight="1">
      <c r="A653" s="88"/>
      <c r="B653" s="14"/>
      <c r="C653" s="14"/>
      <c r="D653" s="14"/>
      <c r="E653" s="14"/>
      <c r="F653" s="14"/>
      <c r="G653" s="14"/>
      <c r="H653" s="14"/>
      <c r="I653" s="14"/>
      <c r="J653" s="14"/>
      <c r="K653" s="14"/>
      <c r="M653" s="554"/>
    </row>
    <row r="654" spans="1:13" customFormat="1" ht="17.45" customHeight="1">
      <c r="A654" s="88"/>
      <c r="B654" s="14"/>
      <c r="C654" s="14"/>
      <c r="D654" s="14"/>
      <c r="E654" s="14"/>
      <c r="F654" s="14"/>
      <c r="G654" s="14"/>
      <c r="H654" s="14"/>
      <c r="I654" s="14"/>
      <c r="J654" s="14"/>
      <c r="K654" s="14"/>
      <c r="M654" s="554"/>
    </row>
    <row r="655" spans="1:13" customFormat="1" ht="17.45" customHeight="1">
      <c r="A655" s="88"/>
      <c r="B655" s="14"/>
      <c r="C655" s="14"/>
      <c r="D655" s="14"/>
      <c r="E655" s="14"/>
      <c r="F655" s="14"/>
      <c r="G655" s="14"/>
      <c r="H655" s="14"/>
      <c r="I655" s="14"/>
      <c r="J655" s="14"/>
      <c r="K655" s="14"/>
      <c r="M655" s="554"/>
    </row>
    <row r="656" spans="1:13" customFormat="1" ht="17.45" customHeight="1">
      <c r="A656" s="88"/>
      <c r="B656" s="14"/>
      <c r="C656" s="14"/>
      <c r="D656" s="14"/>
      <c r="E656" s="14"/>
      <c r="F656" s="14"/>
      <c r="G656" s="14"/>
      <c r="H656" s="14"/>
      <c r="I656" s="14"/>
      <c r="J656" s="14"/>
      <c r="K656" s="14"/>
      <c r="M656" s="554"/>
    </row>
    <row r="657" spans="1:13" customFormat="1" ht="17.45" customHeight="1">
      <c r="A657" s="88"/>
      <c r="B657" s="14"/>
      <c r="C657" s="14"/>
      <c r="D657" s="14"/>
      <c r="E657" s="14"/>
      <c r="F657" s="14"/>
      <c r="G657" s="14"/>
      <c r="H657" s="14"/>
      <c r="I657" s="14"/>
      <c r="J657" s="14"/>
      <c r="K657" s="14"/>
      <c r="M657" s="554"/>
    </row>
    <row r="658" spans="1:13" customFormat="1" ht="17.45" customHeight="1">
      <c r="A658" s="88"/>
      <c r="B658" s="14"/>
      <c r="C658" s="14"/>
      <c r="D658" s="14"/>
      <c r="E658" s="14"/>
      <c r="F658" s="14"/>
      <c r="G658" s="14"/>
      <c r="H658" s="14"/>
      <c r="I658" s="14"/>
      <c r="J658" s="14"/>
      <c r="K658" s="14"/>
      <c r="M658" s="554"/>
    </row>
    <row r="659" spans="1:13" customFormat="1" ht="17.45" customHeight="1">
      <c r="A659" s="88"/>
      <c r="B659" s="14"/>
      <c r="C659" s="14"/>
      <c r="D659" s="14"/>
      <c r="E659" s="14"/>
      <c r="F659" s="14"/>
      <c r="G659" s="14"/>
      <c r="H659" s="14"/>
      <c r="I659" s="14"/>
      <c r="J659" s="14"/>
      <c r="K659" s="14"/>
      <c r="M659" s="554"/>
    </row>
    <row r="660" spans="1:13" customFormat="1" ht="17.45" customHeight="1">
      <c r="A660" s="88"/>
      <c r="B660" s="14"/>
      <c r="C660" s="14"/>
      <c r="D660" s="14"/>
      <c r="E660" s="14"/>
      <c r="F660" s="14"/>
      <c r="G660" s="14"/>
      <c r="H660" s="14"/>
      <c r="I660" s="14"/>
      <c r="J660" s="14"/>
      <c r="K660" s="14"/>
      <c r="M660" s="554"/>
    </row>
    <row r="661" spans="1:13" customFormat="1" ht="17.45" customHeight="1">
      <c r="A661" s="88"/>
      <c r="B661" s="14"/>
      <c r="C661" s="14"/>
      <c r="D661" s="14"/>
      <c r="E661" s="14"/>
      <c r="F661" s="14"/>
      <c r="G661" s="14"/>
      <c r="H661" s="14"/>
      <c r="I661" s="14"/>
      <c r="J661" s="14"/>
      <c r="K661" s="14"/>
      <c r="M661" s="554"/>
    </row>
    <row r="662" spans="1:13" customFormat="1" ht="17.45" customHeight="1">
      <c r="A662" s="88"/>
      <c r="B662" s="14"/>
      <c r="C662" s="14"/>
      <c r="D662" s="14"/>
      <c r="E662" s="14"/>
      <c r="F662" s="14"/>
      <c r="G662" s="14"/>
      <c r="H662" s="14"/>
      <c r="I662" s="14"/>
      <c r="J662" s="14"/>
      <c r="K662" s="14"/>
      <c r="M662" s="554"/>
    </row>
    <row r="663" spans="1:13" customFormat="1" ht="17.45" customHeight="1">
      <c r="A663" s="88"/>
      <c r="B663" s="14"/>
      <c r="C663" s="14"/>
      <c r="D663" s="14"/>
      <c r="E663" s="14"/>
      <c r="F663" s="14"/>
      <c r="G663" s="14"/>
      <c r="H663" s="14"/>
      <c r="I663" s="14"/>
      <c r="J663" s="14"/>
      <c r="K663" s="14"/>
      <c r="M663" s="554"/>
    </row>
    <row r="664" spans="1:13" customFormat="1" ht="17.45" customHeight="1">
      <c r="A664" s="88"/>
      <c r="B664" s="14"/>
      <c r="C664" s="14"/>
      <c r="D664" s="14"/>
      <c r="E664" s="14"/>
      <c r="F664" s="14"/>
      <c r="G664" s="14"/>
      <c r="H664" s="14"/>
      <c r="I664" s="14"/>
      <c r="J664" s="14"/>
      <c r="K664" s="14"/>
      <c r="M664" s="554"/>
    </row>
    <row r="665" spans="1:13" customFormat="1" ht="17.45" customHeight="1">
      <c r="A665" s="88"/>
      <c r="B665" s="653" t="s">
        <v>1079</v>
      </c>
      <c r="C665" s="653"/>
      <c r="D665" s="653"/>
      <c r="E665" s="653"/>
      <c r="F665" s="653"/>
      <c r="G665" s="653"/>
      <c r="H665" s="653"/>
      <c r="I665" s="653"/>
      <c r="J665" s="653"/>
      <c r="K665" s="653"/>
      <c r="M665" s="554"/>
    </row>
    <row r="666" spans="1:13" customFormat="1" ht="17.45" customHeight="1">
      <c r="A666" s="88"/>
      <c r="B666" s="653"/>
      <c r="C666" s="653"/>
      <c r="D666" s="653"/>
      <c r="E666" s="653"/>
      <c r="F666" s="653"/>
      <c r="G666" s="653"/>
      <c r="H666" s="653"/>
      <c r="I666" s="653"/>
      <c r="J666" s="653"/>
      <c r="K666" s="653"/>
      <c r="M666" s="554"/>
    </row>
    <row r="667" spans="1:13" customFormat="1" ht="17.45" customHeight="1">
      <c r="A667" s="88"/>
      <c r="B667" t="s">
        <v>1080</v>
      </c>
      <c r="M667" s="554"/>
    </row>
    <row r="668" spans="1:13" customFormat="1" ht="17.45" customHeight="1">
      <c r="A668" s="88"/>
      <c r="M668" s="554"/>
    </row>
    <row r="669" spans="1:13" customFormat="1" ht="17.45" customHeight="1">
      <c r="A669" s="88"/>
      <c r="M669" s="554"/>
    </row>
    <row r="670" spans="1:13" customFormat="1" ht="17.45" customHeight="1">
      <c r="A670" s="88"/>
      <c r="M670" s="554"/>
    </row>
    <row r="671" spans="1:13" customFormat="1" ht="17.45" customHeight="1">
      <c r="A671" s="88"/>
      <c r="M671" s="554"/>
    </row>
    <row r="672" spans="1:13" customFormat="1" ht="17.45" customHeight="1">
      <c r="A672" s="88"/>
      <c r="M672" s="554"/>
    </row>
    <row r="673" spans="1:13" customFormat="1" ht="17.45" customHeight="1">
      <c r="A673" s="88"/>
      <c r="M673" s="554"/>
    </row>
    <row r="674" spans="1:13" customFormat="1" ht="17.45" customHeight="1">
      <c r="A674" s="88"/>
      <c r="M674" s="554"/>
    </row>
    <row r="675" spans="1:13" customFormat="1" ht="17.45" customHeight="1">
      <c r="A675" s="88"/>
      <c r="M675" s="554"/>
    </row>
    <row r="676" spans="1:13" customFormat="1" ht="17.45" customHeight="1">
      <c r="A676" s="88"/>
      <c r="B676" t="s">
        <v>1081</v>
      </c>
      <c r="M676" s="554"/>
    </row>
    <row r="677" spans="1:13" customFormat="1" ht="17.45" customHeight="1">
      <c r="A677" s="88"/>
      <c r="B677" s="14"/>
      <c r="C677" s="14"/>
      <c r="D677" s="14"/>
      <c r="E677" s="14"/>
      <c r="F677" s="14"/>
      <c r="G677" s="14"/>
      <c r="H677" s="14"/>
      <c r="I677" s="14"/>
      <c r="J677" s="14"/>
      <c r="K677" s="14"/>
      <c r="M677" s="554"/>
    </row>
    <row r="678" spans="1:13" customFormat="1" ht="17.45" customHeight="1">
      <c r="A678" s="88"/>
      <c r="B678" s="14"/>
      <c r="C678" s="14"/>
      <c r="D678" s="14"/>
      <c r="E678" s="14"/>
      <c r="F678" s="14"/>
      <c r="G678" s="14"/>
      <c r="H678" s="14"/>
      <c r="I678" s="14"/>
      <c r="J678" s="14"/>
      <c r="K678" s="14"/>
      <c r="M678" s="554"/>
    </row>
    <row r="679" spans="1:13" customFormat="1" ht="17.45" customHeight="1">
      <c r="A679" s="88"/>
      <c r="B679" s="14"/>
      <c r="C679" s="14"/>
      <c r="D679" s="14"/>
      <c r="E679" s="14"/>
      <c r="F679" s="14"/>
      <c r="G679" s="14"/>
      <c r="H679" s="14"/>
      <c r="I679" s="14"/>
      <c r="J679" s="14"/>
      <c r="K679" s="14"/>
      <c r="M679" s="554"/>
    </row>
    <row r="680" spans="1:13" customFormat="1" ht="17.45" customHeight="1">
      <c r="A680" s="88"/>
      <c r="B680" s="14"/>
      <c r="C680" s="14"/>
      <c r="D680" s="14"/>
      <c r="E680" s="14"/>
      <c r="F680" s="14"/>
      <c r="G680" s="14"/>
      <c r="H680" s="14"/>
      <c r="I680" s="14"/>
      <c r="J680" s="14"/>
      <c r="K680" s="14"/>
      <c r="M680" s="554"/>
    </row>
    <row r="681" spans="1:13" customFormat="1" ht="17.45" customHeight="1">
      <c r="A681" s="88"/>
      <c r="B681" s="14"/>
      <c r="C681" s="14"/>
      <c r="D681" s="14"/>
      <c r="E681" s="14"/>
      <c r="F681" s="14"/>
      <c r="G681" s="14"/>
      <c r="H681" s="14"/>
      <c r="I681" s="14"/>
      <c r="J681" s="14"/>
      <c r="K681" s="14"/>
      <c r="M681" s="554"/>
    </row>
    <row r="682" spans="1:13" customFormat="1" ht="17.45" customHeight="1">
      <c r="A682" s="88"/>
      <c r="B682" s="14"/>
      <c r="C682" s="14"/>
      <c r="D682" s="14"/>
      <c r="E682" s="14"/>
      <c r="F682" s="14"/>
      <c r="G682" s="14"/>
      <c r="H682" s="14"/>
      <c r="I682" s="14"/>
      <c r="J682" s="14"/>
      <c r="K682" s="14"/>
      <c r="M682" s="554"/>
    </row>
    <row r="683" spans="1:13" customFormat="1" ht="17.45" customHeight="1">
      <c r="A683" s="88"/>
      <c r="B683" s="14"/>
      <c r="C683" s="14"/>
      <c r="D683" s="14"/>
      <c r="E683" s="14"/>
      <c r="F683" s="14"/>
      <c r="G683" s="14"/>
      <c r="H683" s="14"/>
      <c r="I683" s="14"/>
      <c r="J683" s="14"/>
      <c r="K683" s="14"/>
      <c r="M683" s="554"/>
    </row>
    <row r="684" spans="1:13" customFormat="1" ht="17.45" customHeight="1">
      <c r="A684" s="88"/>
      <c r="B684" s="14"/>
      <c r="C684" s="14"/>
      <c r="D684" s="14"/>
      <c r="E684" s="14"/>
      <c r="F684" s="14"/>
      <c r="G684" s="14"/>
      <c r="H684" s="14"/>
      <c r="I684" s="14"/>
      <c r="J684" s="14"/>
      <c r="K684" s="14"/>
      <c r="M684" s="554"/>
    </row>
    <row r="685" spans="1:13" customFormat="1" ht="17.45" customHeight="1">
      <c r="A685" s="88"/>
      <c r="B685" s="97" t="s">
        <v>1082</v>
      </c>
      <c r="C685" s="97"/>
      <c r="D685" s="97"/>
      <c r="E685" s="97"/>
      <c r="F685" s="97"/>
      <c r="G685" s="97"/>
      <c r="H685" s="97"/>
      <c r="I685" s="97"/>
      <c r="J685" s="97"/>
      <c r="K685" s="14"/>
      <c r="M685" s="554"/>
    </row>
    <row r="686" spans="1:13" customFormat="1" ht="17.45" customHeight="1">
      <c r="A686" s="278"/>
      <c r="B686" s="696" t="s">
        <v>1083</v>
      </c>
      <c r="C686" s="696"/>
      <c r="D686" s="696"/>
      <c r="E686" s="696"/>
      <c r="F686" s="696"/>
      <c r="G686" s="696"/>
      <c r="H686" s="696"/>
      <c r="I686" s="696"/>
      <c r="J686" s="696"/>
      <c r="K686" s="696"/>
      <c r="M686" s="554"/>
    </row>
    <row r="687" spans="1:13" customFormat="1" ht="17.45" customHeight="1">
      <c r="A687" s="88"/>
      <c r="B687" s="696"/>
      <c r="C687" s="696"/>
      <c r="D687" s="696"/>
      <c r="E687" s="696"/>
      <c r="F687" s="696"/>
      <c r="G687" s="696"/>
      <c r="H687" s="696"/>
      <c r="I687" s="696"/>
      <c r="J687" s="696"/>
      <c r="K687" s="696"/>
      <c r="M687" s="554"/>
    </row>
    <row r="688" spans="1:13" customFormat="1" ht="17.45" customHeight="1">
      <c r="A688" s="88"/>
      <c r="B688" s="14"/>
      <c r="C688" s="14"/>
      <c r="D688" s="14"/>
      <c r="E688" s="14"/>
      <c r="F688" s="14"/>
      <c r="G688" s="14"/>
      <c r="H688" s="14"/>
      <c r="I688" s="14"/>
      <c r="J688" s="14"/>
      <c r="K688" s="14"/>
      <c r="M688" s="554"/>
    </row>
    <row r="689" spans="1:13" customFormat="1" ht="17.45" customHeight="1">
      <c r="A689" s="88"/>
      <c r="B689" s="14"/>
      <c r="C689" s="14"/>
      <c r="D689" s="14"/>
      <c r="E689" s="14"/>
      <c r="F689" s="14"/>
      <c r="G689" s="14"/>
      <c r="H689" s="14"/>
      <c r="I689" s="14"/>
      <c r="J689" s="14"/>
      <c r="K689" s="14"/>
      <c r="M689" s="554"/>
    </row>
    <row r="690" spans="1:13" customFormat="1" ht="17.45" customHeight="1">
      <c r="A690" s="88"/>
      <c r="B690" s="14"/>
      <c r="C690" s="14"/>
      <c r="D690" s="14"/>
      <c r="E690" s="14"/>
      <c r="F690" s="14"/>
      <c r="G690" s="14"/>
      <c r="H690" s="14"/>
      <c r="I690" s="14"/>
      <c r="J690" s="14"/>
      <c r="K690" s="14"/>
      <c r="M690" s="554"/>
    </row>
    <row r="691" spans="1:13" customFormat="1" ht="17.45" customHeight="1">
      <c r="A691" s="88"/>
      <c r="B691" s="14"/>
      <c r="C691" s="14"/>
      <c r="D691" s="14"/>
      <c r="E691" s="14"/>
      <c r="F691" s="14"/>
      <c r="G691" s="14"/>
      <c r="H691" s="14"/>
      <c r="I691" s="14"/>
      <c r="J691" s="14"/>
      <c r="K691" s="14"/>
      <c r="M691" s="554"/>
    </row>
    <row r="692" spans="1:13" customFormat="1" ht="17.45" customHeight="1">
      <c r="A692" s="88"/>
      <c r="B692" s="14"/>
      <c r="C692" s="14"/>
      <c r="D692" s="14"/>
      <c r="E692" s="14"/>
      <c r="F692" s="14"/>
      <c r="G692" s="14"/>
      <c r="H692" s="14"/>
      <c r="I692" s="14"/>
      <c r="J692" s="14"/>
      <c r="K692" s="14"/>
      <c r="M692" s="554"/>
    </row>
    <row r="693" spans="1:13" customFormat="1" ht="17.45" customHeight="1">
      <c r="A693" s="88"/>
      <c r="B693" s="14"/>
      <c r="C693" s="14"/>
      <c r="D693" s="14"/>
      <c r="E693" s="14"/>
      <c r="F693" s="14"/>
      <c r="G693" s="14"/>
      <c r="H693" s="14"/>
      <c r="I693" s="14"/>
      <c r="J693" s="14"/>
      <c r="K693" s="14"/>
      <c r="M693" s="554"/>
    </row>
    <row r="694" spans="1:13" customFormat="1" ht="17.45" customHeight="1">
      <c r="A694" s="88"/>
      <c r="B694" s="14"/>
      <c r="C694" s="14"/>
      <c r="D694" s="14"/>
      <c r="E694" s="14"/>
      <c r="F694" s="14"/>
      <c r="G694" s="14"/>
      <c r="H694" s="14"/>
      <c r="I694" s="14"/>
      <c r="J694" s="14"/>
      <c r="K694" s="14"/>
      <c r="M694" s="554"/>
    </row>
    <row r="695" spans="1:13" customFormat="1" ht="17.45" customHeight="1">
      <c r="A695" s="88"/>
      <c r="B695" s="14"/>
      <c r="C695" s="14"/>
      <c r="D695" s="14"/>
      <c r="E695" s="14"/>
      <c r="F695" s="14"/>
      <c r="G695" s="14"/>
      <c r="H695" s="14"/>
      <c r="I695" s="14"/>
      <c r="J695" s="14"/>
      <c r="K695" s="14"/>
      <c r="M695" s="554"/>
    </row>
    <row r="696" spans="1:13" customFormat="1" ht="17.45" customHeight="1">
      <c r="A696" s="88"/>
      <c r="B696" s="14"/>
      <c r="C696" s="14"/>
      <c r="D696" s="14"/>
      <c r="E696" s="14"/>
      <c r="F696" s="14"/>
      <c r="G696" s="14"/>
      <c r="H696" s="14"/>
      <c r="I696" s="14"/>
      <c r="J696" s="14"/>
      <c r="K696" s="14"/>
      <c r="M696" s="554"/>
    </row>
    <row r="697" spans="1:13" customFormat="1" ht="17.45" customHeight="1">
      <c r="A697" s="88"/>
      <c r="B697" s="14"/>
      <c r="C697" s="14"/>
      <c r="D697" s="14"/>
      <c r="E697" s="14"/>
      <c r="F697" s="14"/>
      <c r="G697" s="14"/>
      <c r="H697" s="14"/>
      <c r="I697" s="14"/>
      <c r="J697" s="14"/>
      <c r="K697" s="14"/>
      <c r="M697" s="554"/>
    </row>
    <row r="698" spans="1:13" customFormat="1" ht="17.45" customHeight="1">
      <c r="A698" s="88"/>
      <c r="B698" s="14"/>
      <c r="C698" s="14"/>
      <c r="D698" s="14"/>
      <c r="E698" s="14"/>
      <c r="F698" s="14"/>
      <c r="G698" s="14"/>
      <c r="H698" s="14"/>
      <c r="I698" s="14"/>
      <c r="J698" s="14"/>
      <c r="K698" s="14"/>
      <c r="M698" s="554"/>
    </row>
    <row r="699" spans="1:13" customFormat="1" ht="17.45" customHeight="1">
      <c r="A699" s="88"/>
      <c r="B699" s="14"/>
      <c r="C699" s="14"/>
      <c r="D699" s="14"/>
      <c r="E699" s="14"/>
      <c r="F699" s="14"/>
      <c r="G699" s="14"/>
      <c r="H699" s="14"/>
      <c r="I699" s="14"/>
      <c r="J699" s="14"/>
      <c r="K699" s="14"/>
      <c r="M699" s="554"/>
    </row>
    <row r="700" spans="1:13" customFormat="1" ht="17.45" customHeight="1">
      <c r="A700" s="88"/>
      <c r="B700" s="14"/>
      <c r="C700" s="14"/>
      <c r="D700" s="14"/>
      <c r="E700" s="14"/>
      <c r="F700" s="14"/>
      <c r="G700" s="14"/>
      <c r="H700" s="14"/>
      <c r="I700" s="14"/>
      <c r="J700" s="14"/>
      <c r="K700" s="14"/>
      <c r="M700" s="554"/>
    </row>
    <row r="701" spans="1:13" customFormat="1" ht="17.45" customHeight="1">
      <c r="A701" s="88"/>
      <c r="B701" s="14"/>
      <c r="C701" s="14"/>
      <c r="D701" s="14"/>
      <c r="E701" s="14"/>
      <c r="F701" s="14"/>
      <c r="G701" s="14"/>
      <c r="H701" s="14"/>
      <c r="I701" s="14"/>
      <c r="J701" s="14"/>
      <c r="K701" s="14"/>
      <c r="M701" s="554"/>
    </row>
    <row r="702" spans="1:13" customFormat="1" ht="17.45" customHeight="1">
      <c r="A702" s="88"/>
      <c r="B702" s="14"/>
      <c r="C702" s="14"/>
      <c r="D702" s="14"/>
      <c r="E702" s="14"/>
      <c r="F702" s="14"/>
      <c r="G702" s="14"/>
      <c r="H702" s="14"/>
      <c r="I702" s="14"/>
      <c r="J702" s="14"/>
      <c r="K702" s="14"/>
      <c r="M702" s="554"/>
    </row>
    <row r="703" spans="1:13" customFormat="1" ht="17.45" customHeight="1">
      <c r="A703" s="88"/>
      <c r="B703" s="14"/>
      <c r="C703" s="14"/>
      <c r="D703" s="14"/>
      <c r="E703" s="14"/>
      <c r="F703" s="14"/>
      <c r="G703" s="14"/>
      <c r="H703" s="14"/>
      <c r="I703" s="14"/>
      <c r="J703" s="14"/>
      <c r="K703" s="14"/>
      <c r="M703" s="554"/>
    </row>
    <row r="704" spans="1:13" customFormat="1" ht="17.45" customHeight="1">
      <c r="A704" s="88"/>
      <c r="B704" s="279" t="s">
        <v>1084</v>
      </c>
      <c r="C704" s="14"/>
      <c r="D704" s="14"/>
      <c r="E704" s="14"/>
      <c r="F704" s="14"/>
      <c r="G704" s="14"/>
      <c r="H704" s="14"/>
      <c r="I704" s="14"/>
      <c r="J704" s="14"/>
      <c r="K704" s="14"/>
      <c r="M704" s="554"/>
    </row>
    <row r="705" spans="1:13" customFormat="1" ht="17.45" customHeight="1">
      <c r="A705" s="88"/>
      <c r="B705" s="14"/>
      <c r="C705" s="14"/>
      <c r="D705" s="14"/>
      <c r="E705" s="14"/>
      <c r="F705" s="14"/>
      <c r="G705" s="14"/>
      <c r="H705" s="14"/>
      <c r="I705" s="14"/>
      <c r="J705" s="14"/>
      <c r="K705" s="14"/>
      <c r="M705" s="554"/>
    </row>
    <row r="706" spans="1:13" customFormat="1" ht="17.45" customHeight="1">
      <c r="A706" s="88"/>
      <c r="B706" s="653" t="s">
        <v>1085</v>
      </c>
      <c r="C706" s="653"/>
      <c r="D706" s="653"/>
      <c r="E706" s="653"/>
      <c r="F706" s="653"/>
      <c r="G706" s="653"/>
      <c r="H706" s="653"/>
      <c r="I706" s="653"/>
      <c r="J706" s="653"/>
      <c r="K706" s="653"/>
      <c r="M706" s="554"/>
    </row>
    <row r="707" spans="1:13" customFormat="1" ht="17.45" customHeight="1">
      <c r="A707" s="88"/>
      <c r="B707" s="653"/>
      <c r="C707" s="653"/>
      <c r="D707" s="653"/>
      <c r="E707" s="653"/>
      <c r="F707" s="653"/>
      <c r="G707" s="653"/>
      <c r="H707" s="653"/>
      <c r="I707" s="653"/>
      <c r="J707" s="653"/>
      <c r="K707" s="653"/>
      <c r="M707" s="554"/>
    </row>
    <row r="708" spans="1:13" customFormat="1" ht="17.45" customHeight="1">
      <c r="A708" s="88"/>
      <c r="B708" s="653" t="s">
        <v>1086</v>
      </c>
      <c r="C708" s="653"/>
      <c r="D708" s="653"/>
      <c r="E708" s="653"/>
      <c r="F708" s="653"/>
      <c r="G708" s="653"/>
      <c r="H708" s="653"/>
      <c r="I708" s="653"/>
      <c r="J708" s="653"/>
      <c r="K708" s="653"/>
      <c r="M708" s="554"/>
    </row>
    <row r="709" spans="1:13" customFormat="1" ht="17.45" customHeight="1">
      <c r="A709" s="88"/>
      <c r="B709" s="653"/>
      <c r="C709" s="653"/>
      <c r="D709" s="653"/>
      <c r="E709" s="653"/>
      <c r="F709" s="653"/>
      <c r="G709" s="653"/>
      <c r="H709" s="653"/>
      <c r="I709" s="653"/>
      <c r="J709" s="653"/>
      <c r="K709" s="653"/>
      <c r="M709" s="554"/>
    </row>
    <row r="710" spans="1:13" customFormat="1" ht="17.45" customHeight="1">
      <c r="A710" s="88"/>
      <c r="B710" s="14"/>
      <c r="C710" s="14"/>
      <c r="D710" s="14"/>
      <c r="E710" s="14"/>
      <c r="F710" s="14"/>
      <c r="G710" s="14"/>
      <c r="H710" s="14"/>
      <c r="I710" s="14"/>
      <c r="J710" s="14"/>
      <c r="K710" s="14"/>
      <c r="M710" s="554"/>
    </row>
    <row r="711" spans="1:13" customFormat="1" ht="17.45" customHeight="1">
      <c r="A711" s="88"/>
      <c r="B711" s="14"/>
      <c r="C711" s="14"/>
      <c r="D711" s="14"/>
      <c r="E711" s="14"/>
      <c r="F711" s="14"/>
      <c r="G711" s="14"/>
      <c r="H711" s="14"/>
      <c r="I711" s="14"/>
      <c r="J711" s="14"/>
      <c r="K711" s="14"/>
      <c r="M711" s="554"/>
    </row>
    <row r="712" spans="1:13" customFormat="1" ht="17.45" customHeight="1">
      <c r="A712" s="88"/>
      <c r="B712" s="14"/>
      <c r="C712" s="14"/>
      <c r="D712" s="14"/>
      <c r="E712" s="14"/>
      <c r="F712" s="14"/>
      <c r="G712" s="14"/>
      <c r="H712" s="14"/>
      <c r="I712" s="14"/>
      <c r="J712" s="14"/>
      <c r="K712" s="14"/>
      <c r="M712" s="554"/>
    </row>
    <row r="713" spans="1:13" customFormat="1" ht="17.45" customHeight="1">
      <c r="A713" s="88"/>
      <c r="B713" s="14"/>
      <c r="C713" s="14"/>
      <c r="D713" s="14"/>
      <c r="E713" s="14"/>
      <c r="F713" s="14"/>
      <c r="G713" s="14"/>
      <c r="H713" s="14"/>
      <c r="I713" s="14"/>
      <c r="J713" s="14"/>
      <c r="K713" s="14"/>
      <c r="M713" s="554"/>
    </row>
    <row r="714" spans="1:13" customFormat="1" ht="17.45" customHeight="1">
      <c r="A714" s="88"/>
      <c r="B714" s="14"/>
      <c r="C714" s="14"/>
      <c r="D714" s="14"/>
      <c r="E714" s="14"/>
      <c r="F714" s="14"/>
      <c r="G714" s="14"/>
      <c r="H714" s="14"/>
      <c r="I714" s="14"/>
      <c r="J714" s="14"/>
      <c r="K714" s="14"/>
      <c r="M714" s="554"/>
    </row>
    <row r="715" spans="1:13" customFormat="1" ht="17.45" customHeight="1">
      <c r="A715" s="88"/>
      <c r="B715" s="14"/>
      <c r="C715" s="14"/>
      <c r="D715" s="14"/>
      <c r="E715" s="14"/>
      <c r="F715" s="14"/>
      <c r="G715" s="14"/>
      <c r="H715" s="14"/>
      <c r="I715" s="14"/>
      <c r="J715" s="14"/>
      <c r="K715" s="14"/>
      <c r="M715" s="554"/>
    </row>
    <row r="716" spans="1:13" customFormat="1" ht="17.45" customHeight="1">
      <c r="A716" s="88"/>
      <c r="B716" s="14"/>
      <c r="C716" s="14"/>
      <c r="D716" s="14"/>
      <c r="E716" s="14"/>
      <c r="F716" s="14"/>
      <c r="G716" s="14"/>
      <c r="H716" s="14"/>
      <c r="I716" s="14"/>
      <c r="J716" s="14"/>
      <c r="K716" s="14"/>
      <c r="M716" s="554"/>
    </row>
    <row r="717" spans="1:13" customFormat="1" ht="17.45" customHeight="1">
      <c r="A717" s="88"/>
      <c r="B717" s="14"/>
      <c r="C717" s="14"/>
      <c r="D717" s="14"/>
      <c r="E717" s="14"/>
      <c r="F717" s="14"/>
      <c r="G717" s="14"/>
      <c r="H717" s="14"/>
      <c r="I717" s="14"/>
      <c r="J717" s="14"/>
      <c r="K717" s="14"/>
      <c r="M717" s="554"/>
    </row>
    <row r="718" spans="1:13" customFormat="1" ht="17.45" customHeight="1">
      <c r="A718" s="88"/>
      <c r="B718" s="14"/>
      <c r="C718" s="14"/>
      <c r="D718" s="14"/>
      <c r="E718" s="14"/>
      <c r="F718" s="14"/>
      <c r="G718" s="14"/>
      <c r="H718" s="14"/>
      <c r="I718" s="14"/>
      <c r="J718" s="14"/>
      <c r="K718" s="14"/>
      <c r="M718" s="554"/>
    </row>
    <row r="719" spans="1:13" customFormat="1" ht="17.45" customHeight="1">
      <c r="A719" s="88"/>
      <c r="B719" s="14"/>
      <c r="C719" s="14"/>
      <c r="D719" s="14"/>
      <c r="E719" s="14"/>
      <c r="F719" s="14"/>
      <c r="G719" s="14"/>
      <c r="H719" s="14"/>
      <c r="I719" s="14"/>
      <c r="J719" s="14"/>
      <c r="K719" s="14"/>
      <c r="M719" s="554"/>
    </row>
    <row r="720" spans="1:13" customFormat="1" ht="17.45" customHeight="1">
      <c r="A720" s="88"/>
      <c r="B720" s="14"/>
      <c r="C720" s="14"/>
      <c r="D720" s="14"/>
      <c r="E720" s="14"/>
      <c r="F720" s="14"/>
      <c r="G720" s="14"/>
      <c r="H720" s="14"/>
      <c r="I720" s="14"/>
      <c r="J720" s="14"/>
      <c r="K720" s="14"/>
      <c r="M720" s="554"/>
    </row>
    <row r="721" spans="1:13" customFormat="1" ht="17.45" customHeight="1">
      <c r="A721" s="88"/>
      <c r="B721" s="14"/>
      <c r="C721" s="14"/>
      <c r="D721" s="14"/>
      <c r="E721" s="14"/>
      <c r="F721" s="14"/>
      <c r="G721" s="14"/>
      <c r="H721" s="14"/>
      <c r="I721" s="14"/>
      <c r="J721" s="14"/>
      <c r="K721" s="14"/>
      <c r="M721" s="554"/>
    </row>
    <row r="722" spans="1:13" customFormat="1" ht="17.45" customHeight="1">
      <c r="A722" s="88"/>
      <c r="B722" s="14"/>
      <c r="C722" s="14"/>
      <c r="D722" s="14"/>
      <c r="E722" s="14"/>
      <c r="F722" s="14"/>
      <c r="G722" s="14"/>
      <c r="H722" s="14"/>
      <c r="I722" s="14"/>
      <c r="J722" s="14"/>
      <c r="K722" s="14"/>
      <c r="M722" s="554"/>
    </row>
    <row r="723" spans="1:13" customFormat="1" ht="17.45" customHeight="1">
      <c r="A723" s="88"/>
      <c r="B723" s="14"/>
      <c r="C723" s="14"/>
      <c r="D723" s="14"/>
      <c r="E723" s="14"/>
      <c r="F723" s="14"/>
      <c r="G723" s="14"/>
      <c r="H723" s="14"/>
      <c r="I723" s="14"/>
      <c r="J723" s="14"/>
      <c r="K723" s="14"/>
      <c r="M723" s="554"/>
    </row>
    <row r="724" spans="1:13" customFormat="1" ht="17.45" customHeight="1">
      <c r="A724" s="88"/>
      <c r="B724" s="14"/>
      <c r="C724" s="14"/>
      <c r="D724" s="14"/>
      <c r="E724" s="14"/>
      <c r="F724" s="14"/>
      <c r="G724" s="14"/>
      <c r="H724" s="14"/>
      <c r="I724" s="14"/>
      <c r="J724" s="14"/>
      <c r="K724" s="14"/>
      <c r="M724" s="554"/>
    </row>
    <row r="725" spans="1:13" customFormat="1" ht="17.45" customHeight="1">
      <c r="A725" s="88"/>
      <c r="B725" s="14"/>
      <c r="C725" s="14"/>
      <c r="D725" s="14"/>
      <c r="E725" s="14"/>
      <c r="F725" s="14"/>
      <c r="G725" s="14"/>
      <c r="H725" s="14"/>
      <c r="I725" s="14"/>
      <c r="J725" s="14"/>
      <c r="K725" s="14"/>
      <c r="M725" s="554"/>
    </row>
    <row r="726" spans="1:13" customFormat="1" ht="17.45" customHeight="1">
      <c r="A726" s="88"/>
      <c r="B726" s="14"/>
      <c r="C726" s="14"/>
      <c r="D726" s="14"/>
      <c r="E726" s="14"/>
      <c r="F726" s="14"/>
      <c r="G726" s="14"/>
      <c r="H726" s="14"/>
      <c r="I726" s="14"/>
      <c r="J726" s="14"/>
      <c r="K726" s="14"/>
      <c r="M726" s="554"/>
    </row>
    <row r="727" spans="1:13" customFormat="1" ht="17.45" customHeight="1">
      <c r="A727" s="88"/>
      <c r="B727" s="14"/>
      <c r="C727" s="14"/>
      <c r="D727" s="14"/>
      <c r="E727" s="14"/>
      <c r="F727" s="14"/>
      <c r="G727" s="14"/>
      <c r="H727" s="14"/>
      <c r="I727" s="14"/>
      <c r="J727" s="14"/>
      <c r="K727" s="14"/>
      <c r="M727" s="554"/>
    </row>
    <row r="728" spans="1:13" customFormat="1" ht="17.45" customHeight="1">
      <c r="A728" s="88"/>
      <c r="B728" s="14"/>
      <c r="C728" s="14"/>
      <c r="D728" s="14"/>
      <c r="E728" s="14"/>
      <c r="F728" s="14"/>
      <c r="G728" s="14"/>
      <c r="H728" s="14"/>
      <c r="I728" s="14"/>
      <c r="J728" s="14"/>
      <c r="K728" s="14"/>
      <c r="M728" s="554"/>
    </row>
    <row r="729" spans="1:13" customFormat="1" ht="17.45" customHeight="1">
      <c r="A729" s="88"/>
      <c r="B729" s="14"/>
      <c r="C729" s="14"/>
      <c r="D729" s="14"/>
      <c r="E729" s="14"/>
      <c r="F729" s="14"/>
      <c r="G729" s="14"/>
      <c r="H729" s="14"/>
      <c r="I729" s="14"/>
      <c r="J729" s="14"/>
      <c r="K729" s="14"/>
      <c r="M729" s="554"/>
    </row>
    <row r="730" spans="1:13" customFormat="1" ht="17.45" customHeight="1">
      <c r="A730" s="88"/>
      <c r="B730" s="14"/>
      <c r="C730" s="14"/>
      <c r="D730" s="14"/>
      <c r="E730" s="14"/>
      <c r="F730" s="14"/>
      <c r="G730" s="14"/>
      <c r="H730" s="14"/>
      <c r="I730" s="14"/>
      <c r="J730" s="14"/>
      <c r="K730" s="14"/>
      <c r="M730" s="554"/>
    </row>
    <row r="731" spans="1:13" customFormat="1" ht="17.45" customHeight="1">
      <c r="A731" s="88"/>
      <c r="B731" s="14"/>
      <c r="C731" s="14"/>
      <c r="D731" s="14"/>
      <c r="E731" s="14"/>
      <c r="F731" s="14"/>
      <c r="G731" s="14"/>
      <c r="H731" s="14"/>
      <c r="I731" s="14"/>
      <c r="J731" s="14"/>
      <c r="K731" s="14"/>
      <c r="M731" s="554"/>
    </row>
    <row r="732" spans="1:13" customFormat="1" ht="17.45" customHeight="1">
      <c r="A732" s="88"/>
      <c r="B732" s="14"/>
      <c r="C732" s="14"/>
      <c r="D732" s="14"/>
      <c r="E732" s="14"/>
      <c r="F732" s="14"/>
      <c r="G732" s="14"/>
      <c r="H732" s="14"/>
      <c r="I732" s="14"/>
      <c r="J732" s="14"/>
      <c r="K732" s="14"/>
      <c r="M732" s="554"/>
    </row>
    <row r="733" spans="1:13" customFormat="1" ht="17.45" customHeight="1">
      <c r="A733" s="88"/>
      <c r="B733" s="14"/>
      <c r="C733" s="14"/>
      <c r="D733" s="14"/>
      <c r="E733" s="14"/>
      <c r="F733" s="14"/>
      <c r="G733" s="14"/>
      <c r="H733" s="14"/>
      <c r="I733" s="14"/>
      <c r="J733" s="14"/>
      <c r="K733" s="14"/>
      <c r="M733" s="554"/>
    </row>
    <row r="734" spans="1:13" customFormat="1" ht="17.45" customHeight="1">
      <c r="A734" s="88"/>
      <c r="B734" s="14"/>
      <c r="C734" s="14"/>
      <c r="D734" s="14"/>
      <c r="E734" s="14"/>
      <c r="F734" s="14"/>
      <c r="G734" s="14"/>
      <c r="H734" s="14"/>
      <c r="I734" s="14"/>
      <c r="J734" s="14"/>
      <c r="K734" s="14"/>
      <c r="M734" s="554"/>
    </row>
    <row r="735" spans="1:13" customFormat="1" ht="17.45" customHeight="1">
      <c r="A735" s="88"/>
      <c r="B735" s="14"/>
      <c r="C735" s="14"/>
      <c r="D735" s="14"/>
      <c r="E735" s="14"/>
      <c r="F735" s="14"/>
      <c r="G735" s="14"/>
      <c r="H735" s="14"/>
      <c r="I735" s="14"/>
      <c r="J735" s="14"/>
      <c r="K735" s="14"/>
      <c r="M735" s="554"/>
    </row>
    <row r="736" spans="1:13" customFormat="1" ht="17.45" customHeight="1">
      <c r="A736" s="88"/>
      <c r="M736" s="554"/>
    </row>
    <row r="737" spans="1:13" customFormat="1" ht="17.45" customHeight="1">
      <c r="A737" s="88"/>
      <c r="M737" s="554"/>
    </row>
    <row r="738" spans="1:13" customFormat="1" ht="17.45" customHeight="1">
      <c r="A738" s="88"/>
      <c r="M738" s="554"/>
    </row>
    <row r="739" spans="1:13" customFormat="1" ht="17.45" customHeight="1">
      <c r="A739" s="88"/>
      <c r="B739" s="59" t="s">
        <v>1087</v>
      </c>
      <c r="C739" s="58"/>
      <c r="D739" s="58"/>
      <c r="E739" s="58"/>
      <c r="F739" s="58"/>
      <c r="G739" s="58"/>
      <c r="H739" s="58"/>
      <c r="I739" s="58"/>
      <c r="J739" s="58"/>
      <c r="K739" s="58"/>
      <c r="M739" s="554"/>
    </row>
    <row r="740" spans="1:13" customFormat="1" ht="17.45" customHeight="1">
      <c r="A740" s="88"/>
      <c r="B740" s="61"/>
      <c r="C740" s="60"/>
      <c r="D740" s="60"/>
      <c r="E740" s="60"/>
      <c r="F740" s="80"/>
      <c r="G740" s="80"/>
      <c r="H740" s="80"/>
      <c r="I740" s="80"/>
      <c r="J740" s="80"/>
      <c r="K740" s="81"/>
      <c r="M740" s="554"/>
    </row>
    <row r="741" spans="1:13" customFormat="1" ht="17.45" customHeight="1">
      <c r="A741" s="88"/>
      <c r="B741" s="689" t="s">
        <v>1088</v>
      </c>
      <c r="C741" s="690"/>
      <c r="D741" s="690"/>
      <c r="E741" s="690"/>
      <c r="F741" s="690"/>
      <c r="G741" s="690"/>
      <c r="H741" s="690"/>
      <c r="I741" s="690"/>
      <c r="J741" s="690"/>
      <c r="K741" s="70"/>
      <c r="M741" s="554"/>
    </row>
    <row r="742" spans="1:13" customFormat="1" ht="17.45" customHeight="1">
      <c r="A742" s="88"/>
      <c r="B742" s="689"/>
      <c r="C742" s="690"/>
      <c r="D742" s="690"/>
      <c r="E742" s="690"/>
      <c r="F742" s="690"/>
      <c r="G742" s="690"/>
      <c r="H742" s="690"/>
      <c r="I742" s="690"/>
      <c r="J742" s="690"/>
      <c r="K742" s="70"/>
      <c r="M742" s="554"/>
    </row>
    <row r="743" spans="1:13" customFormat="1" ht="17.45" customHeight="1">
      <c r="A743" s="88"/>
      <c r="B743" s="76"/>
      <c r="C743" s="69"/>
      <c r="D743" s="69"/>
      <c r="E743" s="69"/>
      <c r="F743" s="69"/>
      <c r="G743" s="75"/>
      <c r="H743" s="75"/>
      <c r="I743" s="75"/>
      <c r="J743" s="75"/>
      <c r="K743" s="70"/>
      <c r="M743" s="554"/>
    </row>
    <row r="744" spans="1:13" customFormat="1" ht="17.45" customHeight="1">
      <c r="A744" s="88"/>
      <c r="B744" s="302" t="s">
        <v>1089</v>
      </c>
      <c r="C744" s="69"/>
      <c r="D744" s="69"/>
      <c r="E744" s="239"/>
      <c r="F744" s="239"/>
      <c r="G744" s="75"/>
      <c r="H744" s="75"/>
      <c r="I744" s="75"/>
      <c r="J744" s="75"/>
      <c r="K744" s="70"/>
      <c r="M744" s="554"/>
    </row>
    <row r="745" spans="1:13" customFormat="1" ht="17.45" customHeight="1">
      <c r="A745" s="88"/>
      <c r="B745" s="71"/>
      <c r="C745" s="72"/>
      <c r="D745" s="72"/>
      <c r="E745" s="73"/>
      <c r="F745" s="72"/>
      <c r="G745" s="72"/>
      <c r="H745" s="72"/>
      <c r="I745" s="72"/>
      <c r="J745" s="72"/>
      <c r="K745" s="74"/>
      <c r="M745" s="554"/>
    </row>
    <row r="746" spans="1:13" customFormat="1" ht="17.45" customHeight="1">
      <c r="A746" s="88"/>
      <c r="M746" s="554"/>
    </row>
    <row r="747" spans="1:13" customFormat="1" ht="17.45" customHeight="1">
      <c r="A747" s="88"/>
      <c r="M747" s="554"/>
    </row>
    <row r="748" spans="1:13" customFormat="1" ht="19.149999999999999" customHeight="1">
      <c r="A748" s="88"/>
      <c r="B748" s="170" t="str">
        <f>"Thema "&amp;B14</f>
        <v>Thema 6.7</v>
      </c>
      <c r="C748" s="10"/>
      <c r="D748" s="10"/>
      <c r="E748" s="10"/>
      <c r="F748" s="10"/>
      <c r="G748" s="10"/>
      <c r="H748" s="10"/>
      <c r="I748" s="10"/>
      <c r="M748" s="554"/>
    </row>
    <row r="749" spans="1:13" customFormat="1" ht="17.45" customHeight="1">
      <c r="A749" s="88"/>
      <c r="M749" s="554"/>
    </row>
    <row r="750" spans="1:13" customFormat="1" ht="17.45" customHeight="1">
      <c r="A750" s="88"/>
      <c r="M750" s="554"/>
    </row>
    <row r="751" spans="1:13" customFormat="1" ht="25.5" customHeight="1">
      <c r="A751" s="89" t="str">
        <f>B15</f>
        <v>6.8</v>
      </c>
      <c r="B751" s="675" t="s">
        <v>1090</v>
      </c>
      <c r="C751" s="675"/>
      <c r="D751" s="675"/>
      <c r="E751" s="675"/>
      <c r="F751" s="675"/>
      <c r="G751" s="675"/>
      <c r="H751" s="675"/>
      <c r="I751" s="675"/>
      <c r="J751" s="675"/>
      <c r="K751" s="35">
        <f>H15</f>
        <v>0</v>
      </c>
      <c r="L751" s="7" t="s">
        <v>62</v>
      </c>
      <c r="M751" s="554"/>
    </row>
    <row r="752" spans="1:13" customFormat="1" ht="17.45" customHeight="1">
      <c r="A752" s="88"/>
      <c r="M752" s="554"/>
    </row>
    <row r="753" spans="1:13" customFormat="1" ht="17.45" customHeight="1">
      <c r="A753" s="88"/>
      <c r="B753" s="653" t="s">
        <v>1091</v>
      </c>
      <c r="C753" s="653"/>
      <c r="D753" s="653"/>
      <c r="E753" s="653"/>
      <c r="F753" s="653"/>
      <c r="G753" s="653"/>
      <c r="H753" s="653"/>
      <c r="I753" s="653"/>
      <c r="J753" s="653"/>
      <c r="K753" s="653"/>
      <c r="M753" s="554"/>
    </row>
    <row r="754" spans="1:13" customFormat="1" ht="17.45" customHeight="1">
      <c r="A754" s="88"/>
      <c r="B754" s="653"/>
      <c r="C754" s="653"/>
      <c r="D754" s="653"/>
      <c r="E754" s="653"/>
      <c r="F754" s="653"/>
      <c r="G754" s="653"/>
      <c r="H754" s="653"/>
      <c r="I754" s="653"/>
      <c r="J754" s="653"/>
      <c r="K754" s="653"/>
      <c r="M754" s="554"/>
    </row>
    <row r="755" spans="1:13" customFormat="1" ht="17.45" customHeight="1">
      <c r="A755" s="88"/>
      <c r="B755" s="14"/>
      <c r="C755" s="14"/>
      <c r="D755" s="14"/>
      <c r="E755" s="14"/>
      <c r="F755" s="14"/>
      <c r="G755" s="14"/>
      <c r="H755" s="14"/>
      <c r="I755" s="14"/>
      <c r="J755" s="14"/>
      <c r="K755" s="14"/>
      <c r="M755" s="554"/>
    </row>
    <row r="756" spans="1:13" customFormat="1" ht="17.45" customHeight="1">
      <c r="A756" s="88"/>
      <c r="B756" s="280" t="s">
        <v>1092</v>
      </c>
      <c r="C756" s="10"/>
      <c r="D756" s="10"/>
      <c r="E756" s="10"/>
      <c r="F756" s="10"/>
      <c r="G756" s="280" t="s">
        <v>1093</v>
      </c>
      <c r="H756" s="14"/>
      <c r="I756" s="14"/>
      <c r="J756" s="14"/>
      <c r="K756" s="14"/>
      <c r="M756" s="554"/>
    </row>
    <row r="757" spans="1:13" customFormat="1" ht="17.45" customHeight="1">
      <c r="A757" s="88"/>
      <c r="B757" s="14"/>
      <c r="C757" s="14"/>
      <c r="D757" s="14"/>
      <c r="E757" s="14"/>
      <c r="F757" s="14"/>
      <c r="G757" s="14"/>
      <c r="H757" s="14"/>
      <c r="I757" s="14"/>
      <c r="J757" s="14"/>
      <c r="K757" s="14"/>
      <c r="M757" s="554"/>
    </row>
    <row r="758" spans="1:13" customFormat="1" ht="17.45" customHeight="1">
      <c r="A758" s="88"/>
      <c r="B758" s="14"/>
      <c r="C758" s="14"/>
      <c r="D758" s="14"/>
      <c r="E758" s="14"/>
      <c r="F758" s="14"/>
      <c r="G758" s="14"/>
      <c r="H758" s="14"/>
      <c r="I758" s="14"/>
      <c r="J758" s="14"/>
      <c r="K758" s="14"/>
      <c r="M758" s="554"/>
    </row>
    <row r="759" spans="1:13" customFormat="1" ht="17.45" customHeight="1">
      <c r="A759" s="88"/>
      <c r="B759" s="14"/>
      <c r="C759" s="14"/>
      <c r="D759" s="14"/>
      <c r="E759" s="14"/>
      <c r="F759" s="14"/>
      <c r="G759" s="14"/>
      <c r="H759" s="14"/>
      <c r="I759" s="14"/>
      <c r="J759" s="14"/>
      <c r="K759" s="14"/>
      <c r="M759" s="554"/>
    </row>
    <row r="760" spans="1:13" customFormat="1" ht="17.45" customHeight="1">
      <c r="A760" s="88"/>
      <c r="B760" s="14"/>
      <c r="C760" s="14"/>
      <c r="D760" s="14"/>
      <c r="E760" s="14"/>
      <c r="F760" s="14"/>
      <c r="G760" s="14"/>
      <c r="H760" s="14"/>
      <c r="I760" s="14"/>
      <c r="J760" s="14"/>
      <c r="K760" s="14"/>
      <c r="M760" s="554"/>
    </row>
    <row r="761" spans="1:13" customFormat="1" ht="17.45" customHeight="1">
      <c r="A761" s="88"/>
      <c r="B761" s="14"/>
      <c r="C761" s="14"/>
      <c r="D761" s="14"/>
      <c r="E761" s="14"/>
      <c r="F761" s="14"/>
      <c r="G761" s="14"/>
      <c r="H761" s="14"/>
      <c r="I761" s="14"/>
      <c r="J761" s="14"/>
      <c r="K761" s="14"/>
      <c r="M761" s="554"/>
    </row>
    <row r="762" spans="1:13" customFormat="1" ht="17.45" customHeight="1">
      <c r="A762" s="88"/>
      <c r="B762" s="14"/>
      <c r="C762" s="14"/>
      <c r="D762" s="14"/>
      <c r="E762" s="14"/>
      <c r="F762" s="14"/>
      <c r="G762" s="14"/>
      <c r="H762" s="14"/>
      <c r="I762" s="14"/>
      <c r="J762" s="14"/>
      <c r="K762" s="14"/>
      <c r="M762" s="554"/>
    </row>
    <row r="763" spans="1:13" customFormat="1" ht="17.45" customHeight="1">
      <c r="A763" s="88"/>
      <c r="B763" s="14"/>
      <c r="C763" s="14"/>
      <c r="D763" s="14"/>
      <c r="E763" s="14"/>
      <c r="F763" s="14"/>
      <c r="G763" s="14"/>
      <c r="H763" s="14"/>
      <c r="I763" s="14"/>
      <c r="J763" s="14"/>
      <c r="K763" s="14"/>
      <c r="M763" s="554"/>
    </row>
    <row r="764" spans="1:13" customFormat="1" ht="17.45" customHeight="1">
      <c r="A764" s="88"/>
      <c r="B764" s="14"/>
      <c r="C764" s="14"/>
      <c r="D764" s="14"/>
      <c r="E764" s="14"/>
      <c r="F764" s="14"/>
      <c r="G764" s="14"/>
      <c r="H764" s="14"/>
      <c r="I764" s="14"/>
      <c r="J764" s="14"/>
      <c r="K764" s="14"/>
      <c r="M764" s="554"/>
    </row>
    <row r="765" spans="1:13" customFormat="1" ht="17.45" customHeight="1">
      <c r="A765" s="88"/>
      <c r="B765" s="14"/>
      <c r="C765" s="14"/>
      <c r="D765" s="14"/>
      <c r="E765" s="14"/>
      <c r="F765" s="14"/>
      <c r="G765" s="14"/>
      <c r="H765" s="14"/>
      <c r="I765" s="14"/>
      <c r="J765" s="14"/>
      <c r="K765" s="14"/>
      <c r="M765" s="554"/>
    </row>
    <row r="766" spans="1:13" customFormat="1" ht="17.45" customHeight="1">
      <c r="A766" s="88"/>
      <c r="B766" s="14"/>
      <c r="C766" s="14"/>
      <c r="D766" s="14"/>
      <c r="E766" s="14"/>
      <c r="F766" s="14"/>
      <c r="G766" s="14"/>
      <c r="H766" s="14"/>
      <c r="I766" s="14"/>
      <c r="J766" s="14"/>
      <c r="K766" s="14"/>
      <c r="M766" s="554"/>
    </row>
    <row r="767" spans="1:13" customFormat="1" ht="17.45" customHeight="1">
      <c r="A767" s="88"/>
      <c r="B767" s="14"/>
      <c r="C767" s="14"/>
      <c r="D767" s="14"/>
      <c r="E767" s="14"/>
      <c r="F767" s="14"/>
      <c r="G767" s="14"/>
      <c r="H767" s="14"/>
      <c r="I767" s="14"/>
      <c r="J767" s="14"/>
      <c r="K767" s="14"/>
      <c r="M767" s="554"/>
    </row>
    <row r="768" spans="1:13" customFormat="1" ht="17.45" customHeight="1">
      <c r="A768" s="88"/>
      <c r="B768" s="14"/>
      <c r="C768" s="14"/>
      <c r="D768" s="14"/>
      <c r="E768" s="14"/>
      <c r="F768" s="14"/>
      <c r="G768" s="14"/>
      <c r="H768" s="14"/>
      <c r="I768" s="14"/>
      <c r="J768" s="14"/>
      <c r="K768" s="14"/>
      <c r="M768" s="554"/>
    </row>
    <row r="769" spans="1:13" customFormat="1" ht="17.45" customHeight="1">
      <c r="A769" s="88"/>
      <c r="B769" s="14"/>
      <c r="C769" s="14"/>
      <c r="D769" s="14"/>
      <c r="E769" s="14"/>
      <c r="F769" s="14"/>
      <c r="G769" s="14"/>
      <c r="H769" s="14"/>
      <c r="I769" s="14"/>
      <c r="J769" s="14"/>
      <c r="K769" s="14"/>
      <c r="M769" s="554"/>
    </row>
    <row r="770" spans="1:13" customFormat="1" ht="17.45" customHeight="1">
      <c r="A770" s="88"/>
      <c r="B770" s="14"/>
      <c r="C770" s="14"/>
      <c r="D770" s="14"/>
      <c r="E770" s="14"/>
      <c r="F770" s="14"/>
      <c r="G770" s="14"/>
      <c r="H770" s="14"/>
      <c r="I770" s="14"/>
      <c r="J770" s="14"/>
      <c r="K770" s="14"/>
      <c r="M770" s="554"/>
    </row>
    <row r="771" spans="1:13" customFormat="1" ht="17.45" customHeight="1">
      <c r="A771" s="88"/>
      <c r="B771" s="14"/>
      <c r="C771" s="14"/>
      <c r="D771" s="14"/>
      <c r="E771" s="14"/>
      <c r="F771" s="14"/>
      <c r="G771" s="14"/>
      <c r="H771" s="14"/>
      <c r="I771" s="14"/>
      <c r="J771" s="14"/>
      <c r="K771" s="14"/>
      <c r="M771" s="554"/>
    </row>
    <row r="772" spans="1:13" customFormat="1" ht="17.45" customHeight="1">
      <c r="A772" s="88"/>
      <c r="B772" s="14"/>
      <c r="C772" s="14"/>
      <c r="D772" s="14"/>
      <c r="E772" s="14"/>
      <c r="F772" s="14"/>
      <c r="G772" s="14"/>
      <c r="H772" s="14"/>
      <c r="I772" s="14"/>
      <c r="J772" s="14"/>
      <c r="K772" s="14"/>
      <c r="M772" s="554"/>
    </row>
    <row r="773" spans="1:13" customFormat="1" ht="17.45" customHeight="1">
      <c r="A773" s="88"/>
      <c r="B773" s="14"/>
      <c r="C773" s="14"/>
      <c r="D773" s="14"/>
      <c r="E773" s="14"/>
      <c r="F773" s="14"/>
      <c r="G773" s="14"/>
      <c r="H773" s="14"/>
      <c r="I773" s="14"/>
      <c r="J773" s="14"/>
      <c r="K773" s="14"/>
      <c r="M773" s="554"/>
    </row>
    <row r="774" spans="1:13" customFormat="1" ht="17.45" customHeight="1">
      <c r="A774" s="88"/>
      <c r="B774" s="14"/>
      <c r="C774" s="14"/>
      <c r="D774" s="14"/>
      <c r="E774" s="14"/>
      <c r="F774" s="14"/>
      <c r="G774" s="14"/>
      <c r="H774" s="14"/>
      <c r="I774" s="14"/>
      <c r="J774" s="14"/>
      <c r="K774" s="14"/>
      <c r="M774" s="554"/>
    </row>
    <row r="775" spans="1:13" customFormat="1" ht="17.45" customHeight="1">
      <c r="A775" s="88"/>
      <c r="B775" s="14"/>
      <c r="C775" s="14"/>
      <c r="D775" s="14"/>
      <c r="E775" s="14"/>
      <c r="F775" s="14"/>
      <c r="G775" s="14"/>
      <c r="H775" s="14"/>
      <c r="I775" s="14"/>
      <c r="J775" s="14"/>
      <c r="K775" s="14"/>
      <c r="M775" s="554"/>
    </row>
    <row r="776" spans="1:13" customFormat="1" ht="17.45" customHeight="1">
      <c r="A776" s="88"/>
      <c r="B776" s="14"/>
      <c r="C776" s="14"/>
      <c r="D776" s="14"/>
      <c r="E776" s="14"/>
      <c r="F776" s="14"/>
      <c r="G776" s="14"/>
      <c r="H776" s="14"/>
      <c r="I776" s="14"/>
      <c r="J776" s="14"/>
      <c r="K776" s="14"/>
      <c r="M776" s="554"/>
    </row>
    <row r="777" spans="1:13" customFormat="1" ht="17.45" customHeight="1">
      <c r="A777" s="88"/>
      <c r="B777" s="14"/>
      <c r="C777" s="14"/>
      <c r="D777" s="14"/>
      <c r="E777" s="14"/>
      <c r="F777" s="14"/>
      <c r="G777" s="14"/>
      <c r="H777" s="14"/>
      <c r="I777" s="14"/>
      <c r="J777" s="14"/>
      <c r="K777" s="14"/>
      <c r="M777" s="554"/>
    </row>
    <row r="778" spans="1:13" customFormat="1" ht="17.45" customHeight="1">
      <c r="A778" s="88"/>
      <c r="B778" s="14"/>
      <c r="C778" s="14"/>
      <c r="D778" s="14"/>
      <c r="E778" s="14"/>
      <c r="F778" s="14"/>
      <c r="G778" s="14"/>
      <c r="H778" s="14"/>
      <c r="I778" s="14"/>
      <c r="J778" s="14"/>
      <c r="K778" s="14"/>
      <c r="M778" s="554"/>
    </row>
    <row r="779" spans="1:13" customFormat="1" ht="17.45" customHeight="1">
      <c r="A779" s="88"/>
      <c r="B779" s="14"/>
      <c r="C779" s="14"/>
      <c r="D779" s="14"/>
      <c r="E779" s="14"/>
      <c r="F779" s="14"/>
      <c r="G779" s="14"/>
      <c r="H779" s="14"/>
      <c r="I779" s="14"/>
      <c r="J779" s="14"/>
      <c r="K779" s="14"/>
      <c r="M779" s="554"/>
    </row>
    <row r="780" spans="1:13" customFormat="1" ht="17.45" customHeight="1">
      <c r="A780" s="88"/>
      <c r="B780" s="14"/>
      <c r="C780" s="14"/>
      <c r="D780" s="14"/>
      <c r="E780" s="14"/>
      <c r="F780" s="14"/>
      <c r="G780" s="14"/>
      <c r="H780" s="14"/>
      <c r="I780" s="14"/>
      <c r="J780" s="14"/>
      <c r="K780" s="14"/>
      <c r="M780" s="554"/>
    </row>
    <row r="781" spans="1:13" customFormat="1" ht="17.45" customHeight="1">
      <c r="A781" s="88"/>
      <c r="B781" s="14"/>
      <c r="C781" s="14"/>
      <c r="D781" s="14"/>
      <c r="E781" s="14"/>
      <c r="F781" s="14"/>
      <c r="G781" s="14"/>
      <c r="H781" s="14"/>
      <c r="I781" s="14"/>
      <c r="J781" s="14"/>
      <c r="K781" s="14"/>
      <c r="M781" s="554"/>
    </row>
    <row r="782" spans="1:13" customFormat="1" ht="17.45" customHeight="1">
      <c r="A782" s="88"/>
      <c r="B782" s="14"/>
      <c r="C782" s="14"/>
      <c r="D782" s="14"/>
      <c r="E782" s="14"/>
      <c r="F782" s="14"/>
      <c r="G782" s="14"/>
      <c r="H782" s="14"/>
      <c r="I782" s="14"/>
      <c r="J782" s="14"/>
      <c r="K782" s="14"/>
      <c r="M782" s="554"/>
    </row>
    <row r="783" spans="1:13" customFormat="1" ht="17.45" customHeight="1">
      <c r="A783" s="88"/>
      <c r="B783" s="696" t="s">
        <v>1094</v>
      </c>
      <c r="C783" s="696"/>
      <c r="D783" s="696"/>
      <c r="E783" s="696"/>
      <c r="F783" s="696"/>
      <c r="G783" s="696"/>
      <c r="H783" s="696"/>
      <c r="I783" s="696"/>
      <c r="J783" s="696"/>
      <c r="K783" s="696"/>
      <c r="M783" s="554"/>
    </row>
    <row r="784" spans="1:13" customFormat="1" ht="17.45" customHeight="1">
      <c r="A784" s="88"/>
      <c r="B784" s="14"/>
      <c r="C784" s="14"/>
      <c r="D784" s="14"/>
      <c r="E784" s="14"/>
      <c r="F784" s="14"/>
      <c r="G784" s="14"/>
      <c r="H784" s="14"/>
      <c r="I784" s="14"/>
      <c r="J784" s="14"/>
      <c r="K784" s="14"/>
      <c r="M784" s="554"/>
    </row>
    <row r="785" spans="1:13" customFormat="1" ht="17.45" customHeight="1">
      <c r="A785" s="88"/>
      <c r="B785" s="14"/>
      <c r="C785" s="14"/>
      <c r="D785" s="14"/>
      <c r="E785" s="14"/>
      <c r="F785" s="14"/>
      <c r="G785" s="14"/>
      <c r="H785" s="14"/>
      <c r="I785" s="14"/>
      <c r="J785" s="14"/>
      <c r="K785" s="14"/>
      <c r="M785" s="554"/>
    </row>
    <row r="786" spans="1:13" customFormat="1" ht="17.45" customHeight="1">
      <c r="A786" s="88"/>
      <c r="B786" s="14"/>
      <c r="C786" s="14"/>
      <c r="D786" s="14"/>
      <c r="E786" s="14"/>
      <c r="F786" s="14"/>
      <c r="G786" s="14"/>
      <c r="H786" s="14"/>
      <c r="I786" s="14"/>
      <c r="J786" s="14"/>
      <c r="K786" s="14"/>
      <c r="M786" s="554"/>
    </row>
    <row r="787" spans="1:13" customFormat="1" ht="17.45" customHeight="1">
      <c r="A787" s="88"/>
      <c r="B787" s="14"/>
      <c r="C787" s="14"/>
      <c r="D787" s="14"/>
      <c r="E787" s="14"/>
      <c r="F787" s="14"/>
      <c r="G787" s="14"/>
      <c r="H787" s="14"/>
      <c r="I787" s="14"/>
      <c r="J787" s="14"/>
      <c r="K787" s="14"/>
      <c r="M787" s="554"/>
    </row>
    <row r="788" spans="1:13" customFormat="1" ht="17.45" customHeight="1">
      <c r="A788" s="88"/>
      <c r="B788" s="14"/>
      <c r="C788" s="14"/>
      <c r="D788" s="14"/>
      <c r="E788" s="14"/>
      <c r="F788" s="14"/>
      <c r="G788" s="14"/>
      <c r="H788" s="14"/>
      <c r="I788" s="14"/>
      <c r="J788" s="14"/>
      <c r="K788" s="14"/>
      <c r="M788" s="554"/>
    </row>
    <row r="789" spans="1:13" customFormat="1" ht="17.45" customHeight="1">
      <c r="A789" s="88"/>
      <c r="B789" s="14"/>
      <c r="C789" s="14"/>
      <c r="D789" s="14"/>
      <c r="E789" s="14"/>
      <c r="F789" s="14"/>
      <c r="G789" s="14"/>
      <c r="H789" s="14"/>
      <c r="I789" s="14"/>
      <c r="J789" s="14"/>
      <c r="K789" s="14"/>
      <c r="M789" s="554"/>
    </row>
    <row r="790" spans="1:13" customFormat="1" ht="17.45" customHeight="1">
      <c r="A790" s="88"/>
      <c r="B790" s="14"/>
      <c r="C790" s="14"/>
      <c r="D790" s="14"/>
      <c r="E790" s="14"/>
      <c r="F790" s="14"/>
      <c r="G790" s="14"/>
      <c r="H790" s="14"/>
      <c r="I790" s="14"/>
      <c r="J790" s="14"/>
      <c r="K790" s="14"/>
      <c r="M790" s="554"/>
    </row>
    <row r="791" spans="1:13" customFormat="1" ht="17.45" customHeight="1">
      <c r="A791" s="88"/>
      <c r="B791" s="97" t="s">
        <v>1095</v>
      </c>
      <c r="C791" s="14"/>
      <c r="D791" s="14"/>
      <c r="E791" s="14"/>
      <c r="F791" s="14"/>
      <c r="G791" s="14"/>
      <c r="H791" s="14"/>
      <c r="I791" s="14"/>
      <c r="J791" s="14"/>
      <c r="K791" s="14"/>
      <c r="M791" s="554"/>
    </row>
    <row r="792" spans="1:13" customFormat="1" ht="17.45" customHeight="1">
      <c r="A792" s="88"/>
      <c r="B792" s="696" t="s">
        <v>1096</v>
      </c>
      <c r="C792" s="696"/>
      <c r="D792" s="696"/>
      <c r="E792" s="696"/>
      <c r="F792" s="696"/>
      <c r="G792" s="696"/>
      <c r="H792" s="696"/>
      <c r="I792" s="696"/>
      <c r="J792" s="696"/>
      <c r="K792" s="696"/>
      <c r="M792" s="554"/>
    </row>
    <row r="793" spans="1:13" customFormat="1" ht="17.45" customHeight="1">
      <c r="A793" s="88"/>
      <c r="B793" s="696"/>
      <c r="C793" s="696"/>
      <c r="D793" s="696"/>
      <c r="E793" s="696"/>
      <c r="F793" s="696"/>
      <c r="G793" s="696"/>
      <c r="H793" s="696"/>
      <c r="I793" s="696"/>
      <c r="J793" s="696"/>
      <c r="K793" s="696"/>
      <c r="M793" s="554"/>
    </row>
    <row r="794" spans="1:13" customFormat="1" ht="17.45" customHeight="1">
      <c r="A794" s="88"/>
      <c r="B794" s="14"/>
      <c r="C794" s="14"/>
      <c r="D794" s="14"/>
      <c r="E794" s="14"/>
      <c r="F794" s="14"/>
      <c r="G794" s="14"/>
      <c r="H794" s="14"/>
      <c r="I794" s="14"/>
      <c r="J794" s="14"/>
      <c r="K794" s="14"/>
      <c r="M794" s="554"/>
    </row>
    <row r="795" spans="1:13" customFormat="1" ht="17.45" customHeight="1">
      <c r="A795" s="88"/>
      <c r="B795" s="14"/>
      <c r="C795" s="14"/>
      <c r="D795" s="14"/>
      <c r="E795" s="14"/>
      <c r="F795" s="14"/>
      <c r="G795" s="14"/>
      <c r="H795" s="14"/>
      <c r="I795" s="14"/>
      <c r="J795" s="14"/>
      <c r="K795" s="14"/>
      <c r="M795" s="554"/>
    </row>
    <row r="796" spans="1:13" customFormat="1" ht="17.45" customHeight="1">
      <c r="A796" s="88"/>
      <c r="B796" s="14"/>
      <c r="C796" s="14"/>
      <c r="D796" s="14"/>
      <c r="E796" s="14"/>
      <c r="F796" s="14"/>
      <c r="G796" s="14"/>
      <c r="H796" s="14"/>
      <c r="I796" s="14"/>
      <c r="J796" s="14"/>
      <c r="K796" s="14"/>
      <c r="M796" s="554"/>
    </row>
    <row r="797" spans="1:13" customFormat="1" ht="17.45" customHeight="1">
      <c r="A797" s="88"/>
      <c r="B797" s="14"/>
      <c r="C797" s="14"/>
      <c r="D797" s="14"/>
      <c r="E797" s="14"/>
      <c r="F797" s="14"/>
      <c r="G797" s="14"/>
      <c r="H797" s="14"/>
      <c r="I797" s="14"/>
      <c r="J797" s="14"/>
      <c r="K797" s="14"/>
      <c r="M797" s="554"/>
    </row>
    <row r="798" spans="1:13" customFormat="1" ht="17.45" customHeight="1">
      <c r="A798" s="88"/>
      <c r="B798" s="14"/>
      <c r="C798" s="14"/>
      <c r="D798" s="14"/>
      <c r="E798" s="14"/>
      <c r="F798" s="14"/>
      <c r="G798" s="14"/>
      <c r="H798" s="14"/>
      <c r="I798" s="14"/>
      <c r="J798" s="14"/>
      <c r="K798" s="14"/>
      <c r="M798" s="554"/>
    </row>
    <row r="799" spans="1:13" customFormat="1" ht="17.45" customHeight="1">
      <c r="A799" s="88"/>
      <c r="B799" s="14"/>
      <c r="C799" s="14"/>
      <c r="D799" s="14"/>
      <c r="E799" s="14"/>
      <c r="F799" s="14"/>
      <c r="G799" s="14"/>
      <c r="H799" s="14"/>
      <c r="I799" s="14"/>
      <c r="J799" s="14"/>
      <c r="K799" s="14"/>
      <c r="M799" s="554"/>
    </row>
    <row r="800" spans="1:13" customFormat="1" ht="17.45" customHeight="1">
      <c r="A800" s="88"/>
      <c r="B800" s="14"/>
      <c r="C800" s="14"/>
      <c r="D800" s="14"/>
      <c r="E800" s="14"/>
      <c r="F800" s="14"/>
      <c r="G800" s="14"/>
      <c r="H800" s="14"/>
      <c r="I800" s="14"/>
      <c r="J800" s="14"/>
      <c r="K800" s="14"/>
      <c r="M800" s="554"/>
    </row>
    <row r="801" spans="1:13" customFormat="1" ht="17.45" customHeight="1">
      <c r="A801" s="88"/>
      <c r="B801" s="14"/>
      <c r="C801" s="14"/>
      <c r="D801" s="14"/>
      <c r="E801" s="14"/>
      <c r="F801" s="14"/>
      <c r="G801" s="14"/>
      <c r="H801" s="14"/>
      <c r="I801" s="14"/>
      <c r="J801" s="14"/>
      <c r="K801" s="14"/>
      <c r="M801" s="554"/>
    </row>
    <row r="802" spans="1:13" customFormat="1" ht="17.45" customHeight="1">
      <c r="A802" s="88"/>
      <c r="B802" s="14"/>
      <c r="C802" s="14"/>
      <c r="D802" s="14"/>
      <c r="E802" s="14"/>
      <c r="F802" s="14"/>
      <c r="G802" s="14"/>
      <c r="H802" s="14"/>
      <c r="I802" s="14"/>
      <c r="J802" s="14"/>
      <c r="K802" s="14"/>
      <c r="M802" s="554"/>
    </row>
    <row r="803" spans="1:13" customFormat="1" ht="17.45" customHeight="1">
      <c r="A803" s="88"/>
      <c r="B803" s="653"/>
      <c r="C803" s="653"/>
      <c r="D803" s="653"/>
      <c r="E803" s="653"/>
      <c r="F803" s="653"/>
      <c r="G803" s="653"/>
      <c r="H803" s="653"/>
      <c r="I803" s="653"/>
      <c r="J803" s="653"/>
      <c r="K803" s="653"/>
      <c r="M803" s="554"/>
    </row>
    <row r="804" spans="1:13" customFormat="1" ht="17.45" customHeight="1">
      <c r="A804" s="88"/>
      <c r="B804" s="14"/>
      <c r="C804" s="14"/>
      <c r="D804" s="14"/>
      <c r="E804" s="14"/>
      <c r="F804" s="14"/>
      <c r="G804" s="14"/>
      <c r="H804" s="14"/>
      <c r="I804" s="14"/>
      <c r="J804" s="14"/>
      <c r="K804" s="14"/>
      <c r="M804" s="554"/>
    </row>
    <row r="805" spans="1:13" customFormat="1" ht="17.45" customHeight="1">
      <c r="A805" s="88"/>
      <c r="B805" s="14"/>
      <c r="C805" s="14"/>
      <c r="D805" s="14"/>
      <c r="E805" s="14"/>
      <c r="F805" s="14"/>
      <c r="G805" s="14"/>
      <c r="H805" s="14"/>
      <c r="I805" s="14"/>
      <c r="J805" s="14"/>
      <c r="K805" s="14"/>
      <c r="M805" s="554"/>
    </row>
    <row r="806" spans="1:13" customFormat="1" ht="17.45" customHeight="1">
      <c r="A806" s="88"/>
      <c r="B806" s="14"/>
      <c r="C806" s="14"/>
      <c r="D806" s="14"/>
      <c r="E806" s="14"/>
      <c r="F806" s="14"/>
      <c r="G806" s="14"/>
      <c r="H806" s="14"/>
      <c r="I806" s="14"/>
      <c r="J806" s="14"/>
      <c r="K806" s="14"/>
      <c r="M806" s="554"/>
    </row>
    <row r="807" spans="1:13" customFormat="1" ht="17.45" customHeight="1">
      <c r="A807" s="88"/>
      <c r="B807" s="653" t="s">
        <v>1097</v>
      </c>
      <c r="C807" s="653"/>
      <c r="D807" s="653"/>
      <c r="E807" s="653"/>
      <c r="F807" s="653"/>
      <c r="G807" s="653"/>
      <c r="H807" s="653"/>
      <c r="I807" s="653"/>
      <c r="J807" s="653"/>
      <c r="K807" s="653"/>
      <c r="M807" s="554"/>
    </row>
    <row r="808" spans="1:13" customFormat="1" ht="17.45" customHeight="1">
      <c r="A808" s="88"/>
      <c r="B808" s="653"/>
      <c r="C808" s="653"/>
      <c r="D808" s="653"/>
      <c r="E808" s="653"/>
      <c r="F808" s="653"/>
      <c r="G808" s="653"/>
      <c r="H808" s="653"/>
      <c r="I808" s="653"/>
      <c r="J808" s="653"/>
      <c r="K808" s="653"/>
      <c r="M808" s="554"/>
    </row>
    <row r="809" spans="1:13" customFormat="1" ht="17.45" customHeight="1">
      <c r="A809" s="88"/>
      <c r="B809" s="653" t="s">
        <v>1098</v>
      </c>
      <c r="C809" s="653"/>
      <c r="D809" s="653"/>
      <c r="E809" s="653"/>
      <c r="F809" s="653"/>
      <c r="G809" s="653"/>
      <c r="H809" s="653"/>
      <c r="I809" s="653"/>
      <c r="J809" s="653"/>
      <c r="K809" s="653"/>
      <c r="M809" s="554"/>
    </row>
    <row r="810" spans="1:13" customFormat="1" ht="17.45" customHeight="1">
      <c r="A810" s="88"/>
      <c r="B810" s="653"/>
      <c r="C810" s="653"/>
      <c r="D810" s="653"/>
      <c r="E810" s="653"/>
      <c r="F810" s="653"/>
      <c r="G810" s="653"/>
      <c r="H810" s="653"/>
      <c r="I810" s="653"/>
      <c r="J810" s="653"/>
      <c r="K810" s="653"/>
      <c r="M810" s="554"/>
    </row>
    <row r="811" spans="1:13" customFormat="1" ht="17.45" customHeight="1">
      <c r="A811" s="88"/>
      <c r="B811" s="14"/>
      <c r="C811" s="14"/>
      <c r="D811" s="14"/>
      <c r="E811" s="14"/>
      <c r="F811" s="14"/>
      <c r="G811" s="14"/>
      <c r="H811" s="14"/>
      <c r="I811" s="14"/>
      <c r="J811" s="14"/>
      <c r="K811" s="14"/>
      <c r="M811" s="554"/>
    </row>
    <row r="812" spans="1:13" customFormat="1" ht="17.45" customHeight="1">
      <c r="A812" s="88"/>
      <c r="B812" s="14"/>
      <c r="C812" s="14"/>
      <c r="D812" s="14"/>
      <c r="E812" s="14"/>
      <c r="F812" s="14"/>
      <c r="G812" s="14"/>
      <c r="H812" s="14"/>
      <c r="I812" s="14"/>
      <c r="J812" s="14"/>
      <c r="K812" s="14"/>
      <c r="M812" s="554"/>
    </row>
    <row r="813" spans="1:13" customFormat="1" ht="17.45" customHeight="1">
      <c r="A813" s="88"/>
      <c r="B813" s="14"/>
      <c r="C813" s="14"/>
      <c r="D813" s="14"/>
      <c r="E813" s="14"/>
      <c r="F813" s="14"/>
      <c r="G813" s="14"/>
      <c r="H813" s="14"/>
      <c r="I813" s="14"/>
      <c r="J813" s="14"/>
      <c r="K813" s="14"/>
      <c r="M813" s="554"/>
    </row>
    <row r="814" spans="1:13" customFormat="1" ht="17.45" customHeight="1">
      <c r="A814" s="88"/>
      <c r="B814" s="14"/>
      <c r="C814" s="14"/>
      <c r="D814" s="14"/>
      <c r="E814" s="14"/>
      <c r="F814" s="14"/>
      <c r="G814" s="14"/>
      <c r="H814" s="14"/>
      <c r="I814" s="14"/>
      <c r="J814" s="14"/>
      <c r="K814" s="14"/>
      <c r="M814" s="554"/>
    </row>
    <row r="815" spans="1:13" customFormat="1" ht="17.45" customHeight="1">
      <c r="A815" s="88"/>
      <c r="B815" s="14"/>
      <c r="C815" s="14"/>
      <c r="D815" s="14"/>
      <c r="E815" s="14"/>
      <c r="F815" s="14"/>
      <c r="G815" s="14"/>
      <c r="H815" s="14"/>
      <c r="I815" s="14"/>
      <c r="J815" s="14"/>
      <c r="K815" s="14"/>
      <c r="M815" s="554"/>
    </row>
    <row r="816" spans="1:13" customFormat="1" ht="17.45" customHeight="1">
      <c r="A816" s="88"/>
      <c r="B816" s="14"/>
      <c r="C816" s="14"/>
      <c r="D816" s="14"/>
      <c r="E816" s="14"/>
      <c r="F816" s="14"/>
      <c r="G816" s="14"/>
      <c r="H816" s="14"/>
      <c r="I816" s="14"/>
      <c r="J816" s="14"/>
      <c r="K816" s="14"/>
      <c r="M816" s="554"/>
    </row>
    <row r="817" spans="1:13" customFormat="1" ht="17.45" customHeight="1">
      <c r="A817" s="88"/>
      <c r="B817" s="14"/>
      <c r="C817" s="14"/>
      <c r="D817" s="14"/>
      <c r="E817" s="14"/>
      <c r="F817" s="14"/>
      <c r="G817" s="14"/>
      <c r="H817" s="14"/>
      <c r="I817" s="14"/>
      <c r="J817" s="14"/>
      <c r="K817" s="14"/>
      <c r="M817" s="554"/>
    </row>
    <row r="818" spans="1:13" customFormat="1" ht="17.45" customHeight="1">
      <c r="A818" s="88"/>
      <c r="B818" s="14"/>
      <c r="C818" s="14"/>
      <c r="D818" s="14"/>
      <c r="E818" s="14"/>
      <c r="F818" s="14"/>
      <c r="G818" s="14"/>
      <c r="H818" s="14"/>
      <c r="I818" s="14"/>
      <c r="J818" s="14"/>
      <c r="K818" s="14"/>
      <c r="M818" s="554"/>
    </row>
    <row r="819" spans="1:13" customFormat="1" ht="17.45" customHeight="1">
      <c r="A819" s="88"/>
      <c r="B819" s="14"/>
      <c r="C819" s="14"/>
      <c r="D819" s="14"/>
      <c r="E819" s="14"/>
      <c r="F819" s="14"/>
      <c r="G819" s="14"/>
      <c r="H819" s="14"/>
      <c r="I819" s="14"/>
      <c r="J819" s="14"/>
      <c r="K819" s="14"/>
      <c r="M819" s="554"/>
    </row>
    <row r="820" spans="1:13" customFormat="1" ht="17.45" customHeight="1">
      <c r="A820" s="88"/>
      <c r="B820" s="14"/>
      <c r="C820" s="14"/>
      <c r="D820" s="14"/>
      <c r="E820" s="14"/>
      <c r="F820" s="14"/>
      <c r="G820" s="14"/>
      <c r="H820" s="14"/>
      <c r="I820" s="14"/>
      <c r="J820" s="14"/>
      <c r="K820" s="14"/>
      <c r="M820" s="554"/>
    </row>
    <row r="821" spans="1:13" customFormat="1" ht="17.45" customHeight="1">
      <c r="A821" s="88"/>
      <c r="B821" s="14"/>
      <c r="C821" s="14"/>
      <c r="D821" s="14"/>
      <c r="E821" s="14"/>
      <c r="F821" s="14"/>
      <c r="G821" s="14"/>
      <c r="H821" s="14"/>
      <c r="I821" s="14"/>
      <c r="J821" s="14"/>
      <c r="K821" s="14"/>
      <c r="M821" s="554"/>
    </row>
    <row r="822" spans="1:13" customFormat="1" ht="17.45" customHeight="1">
      <c r="A822" s="88"/>
      <c r="B822" s="14"/>
      <c r="C822" s="14"/>
      <c r="D822" s="14"/>
      <c r="E822" s="14"/>
      <c r="F822" s="14"/>
      <c r="G822" s="14"/>
      <c r="H822" s="14"/>
      <c r="I822" s="14"/>
      <c r="J822" s="14"/>
      <c r="K822" s="14"/>
      <c r="M822" s="554"/>
    </row>
    <row r="823" spans="1:13" customFormat="1" ht="17.45" customHeight="1">
      <c r="A823" s="88"/>
      <c r="B823" s="14"/>
      <c r="C823" s="14"/>
      <c r="D823" s="14"/>
      <c r="E823" s="14"/>
      <c r="F823" s="14"/>
      <c r="G823" s="14"/>
      <c r="H823" s="14"/>
      <c r="I823" s="14"/>
      <c r="J823" s="14"/>
      <c r="K823" s="14"/>
      <c r="M823" s="554"/>
    </row>
    <row r="824" spans="1:13" customFormat="1" ht="17.45" customHeight="1">
      <c r="A824" s="88"/>
      <c r="B824" s="14"/>
      <c r="C824" s="14"/>
      <c r="D824" s="14"/>
      <c r="E824" s="14"/>
      <c r="F824" s="14"/>
      <c r="G824" s="14"/>
      <c r="H824" s="14"/>
      <c r="I824" s="14"/>
      <c r="J824" s="14"/>
      <c r="K824" s="14"/>
      <c r="M824" s="554"/>
    </row>
    <row r="825" spans="1:13" customFormat="1" ht="17.45" customHeight="1">
      <c r="A825" s="88"/>
      <c r="B825" s="14"/>
      <c r="C825" s="14"/>
      <c r="D825" s="14"/>
      <c r="E825" s="14"/>
      <c r="F825" s="14"/>
      <c r="G825" s="14"/>
      <c r="H825" s="14"/>
      <c r="I825" s="14"/>
      <c r="J825" s="14"/>
      <c r="K825" s="14"/>
      <c r="M825" s="554"/>
    </row>
    <row r="826" spans="1:13" customFormat="1" ht="17.45" customHeight="1">
      <c r="A826" s="88"/>
      <c r="B826" s="14"/>
      <c r="C826" s="14"/>
      <c r="D826" s="14"/>
      <c r="E826" s="14"/>
      <c r="F826" s="14"/>
      <c r="G826" s="14"/>
      <c r="H826" s="14"/>
      <c r="I826" s="14"/>
      <c r="J826" s="14"/>
      <c r="K826" s="14"/>
      <c r="M826" s="554"/>
    </row>
    <row r="827" spans="1:13" customFormat="1" ht="17.45" customHeight="1">
      <c r="A827" s="88"/>
      <c r="B827" s="14"/>
      <c r="C827" s="14"/>
      <c r="D827" s="14"/>
      <c r="E827" s="14"/>
      <c r="F827" s="14"/>
      <c r="G827" s="14"/>
      <c r="H827" s="14"/>
      <c r="I827" s="14"/>
      <c r="J827" s="14"/>
      <c r="K827" s="14"/>
      <c r="M827" s="554"/>
    </row>
    <row r="828" spans="1:13" customFormat="1" ht="17.45" customHeight="1">
      <c r="A828" s="88"/>
      <c r="B828" s="14"/>
      <c r="C828" s="14"/>
      <c r="D828" s="14"/>
      <c r="E828" s="14"/>
      <c r="F828" s="14"/>
      <c r="G828" s="14"/>
      <c r="H828" s="14"/>
      <c r="I828" s="14"/>
      <c r="J828" s="14"/>
      <c r="K828" s="14"/>
      <c r="M828" s="554"/>
    </row>
    <row r="829" spans="1:13" customFormat="1" ht="17.45" customHeight="1">
      <c r="A829" s="88"/>
      <c r="B829" s="14"/>
      <c r="C829" s="14"/>
      <c r="D829" s="14"/>
      <c r="E829" s="14"/>
      <c r="F829" s="14"/>
      <c r="G829" s="14"/>
      <c r="H829" s="14"/>
      <c r="I829" s="14"/>
      <c r="J829" s="14"/>
      <c r="K829" s="14"/>
      <c r="M829" s="554"/>
    </row>
    <row r="830" spans="1:13" customFormat="1" ht="17.45" customHeight="1">
      <c r="A830" s="88"/>
      <c r="B830" s="14"/>
      <c r="C830" s="14"/>
      <c r="D830" s="14"/>
      <c r="E830" s="14"/>
      <c r="F830" s="14"/>
      <c r="G830" s="14"/>
      <c r="H830" s="14"/>
      <c r="I830" s="14"/>
      <c r="J830" s="14"/>
      <c r="K830" s="14"/>
      <c r="M830" s="554"/>
    </row>
    <row r="831" spans="1:13" customFormat="1" ht="17.45" customHeight="1">
      <c r="A831" s="88"/>
      <c r="B831" s="14"/>
      <c r="C831" s="14"/>
      <c r="D831" s="14"/>
      <c r="E831" s="14"/>
      <c r="F831" s="14"/>
      <c r="G831" s="14"/>
      <c r="H831" s="14"/>
      <c r="I831" s="14"/>
      <c r="J831" s="14"/>
      <c r="K831" s="14"/>
      <c r="M831" s="554"/>
    </row>
    <row r="832" spans="1:13" customFormat="1" ht="17.45" customHeight="1">
      <c r="A832" s="88"/>
      <c r="B832" s="14"/>
      <c r="C832" s="14"/>
      <c r="D832" s="14"/>
      <c r="E832" s="14"/>
      <c r="F832" s="14"/>
      <c r="G832" s="14"/>
      <c r="H832" s="14"/>
      <c r="I832" s="14"/>
      <c r="J832" s="14"/>
      <c r="K832" s="14"/>
      <c r="M832" s="554"/>
    </row>
    <row r="833" spans="1:13" customFormat="1" ht="17.45" customHeight="1">
      <c r="A833" s="88"/>
      <c r="B833" s="14"/>
      <c r="C833" s="14"/>
      <c r="D833" s="14"/>
      <c r="E833" s="14"/>
      <c r="F833" s="14"/>
      <c r="G833" s="14"/>
      <c r="H833" s="14"/>
      <c r="I833" s="14"/>
      <c r="J833" s="14"/>
      <c r="K833" s="14"/>
      <c r="M833" s="554"/>
    </row>
    <row r="834" spans="1:13" customFormat="1" ht="17.45" customHeight="1">
      <c r="A834" s="88"/>
      <c r="B834" s="14"/>
      <c r="C834" s="14"/>
      <c r="D834" s="14"/>
      <c r="E834" s="14"/>
      <c r="F834" s="14"/>
      <c r="G834" s="14"/>
      <c r="H834" s="14"/>
      <c r="I834" s="14"/>
      <c r="J834" s="14"/>
      <c r="K834" s="14"/>
      <c r="M834" s="554"/>
    </row>
    <row r="835" spans="1:13" customFormat="1" ht="17.45" customHeight="1">
      <c r="A835" s="88"/>
      <c r="B835" s="14"/>
      <c r="C835" s="14"/>
      <c r="D835" s="14"/>
      <c r="E835" s="14"/>
      <c r="F835" s="14"/>
      <c r="G835" s="14"/>
      <c r="H835" s="14"/>
      <c r="I835" s="14"/>
      <c r="J835" s="14"/>
      <c r="K835" s="14"/>
      <c r="M835" s="554"/>
    </row>
    <row r="836" spans="1:13" customFormat="1" ht="17.45" customHeight="1">
      <c r="A836" s="88"/>
      <c r="B836" s="14"/>
      <c r="C836" s="14"/>
      <c r="D836" s="14"/>
      <c r="E836" s="14"/>
      <c r="F836" s="14"/>
      <c r="G836" s="14"/>
      <c r="H836" s="14"/>
      <c r="I836" s="14"/>
      <c r="J836" s="14"/>
      <c r="K836" s="14"/>
      <c r="M836" s="554"/>
    </row>
    <row r="837" spans="1:13" customFormat="1" ht="17.45" customHeight="1">
      <c r="A837" s="88"/>
      <c r="M837" s="554"/>
    </row>
    <row r="838" spans="1:13" customFormat="1" ht="17.45" customHeight="1">
      <c r="A838" s="88"/>
      <c r="M838" s="554"/>
    </row>
    <row r="839" spans="1:13" customFormat="1" ht="17.45" customHeight="1">
      <c r="A839" s="88"/>
      <c r="M839" s="554"/>
    </row>
    <row r="840" spans="1:13" customFormat="1" ht="17.45" customHeight="1">
      <c r="A840" s="88"/>
      <c r="M840" s="554"/>
    </row>
    <row r="841" spans="1:13" customFormat="1" ht="17.45" customHeight="1">
      <c r="A841" s="88"/>
      <c r="B841" s="59" t="s">
        <v>1099</v>
      </c>
      <c r="C841" s="58"/>
      <c r="D841" s="58"/>
      <c r="E841" s="58"/>
      <c r="F841" s="58"/>
      <c r="G841" s="58"/>
      <c r="H841" s="58"/>
      <c r="I841" s="58"/>
      <c r="J841" s="58"/>
      <c r="K841" s="58"/>
      <c r="M841" s="554"/>
    </row>
    <row r="842" spans="1:13" customFormat="1" ht="17.45" customHeight="1">
      <c r="A842" s="88"/>
      <c r="B842" s="61"/>
      <c r="C842" s="60"/>
      <c r="D842" s="60"/>
      <c r="E842" s="60"/>
      <c r="F842" s="80"/>
      <c r="G842" s="80"/>
      <c r="H842" s="80"/>
      <c r="I842" s="80"/>
      <c r="J842" s="80"/>
      <c r="K842" s="81"/>
      <c r="M842" s="554"/>
    </row>
    <row r="843" spans="1:13" customFormat="1" ht="17.45" customHeight="1">
      <c r="A843" s="88"/>
      <c r="B843" s="689" t="s">
        <v>1100</v>
      </c>
      <c r="C843" s="690"/>
      <c r="D843" s="690"/>
      <c r="E843" s="690"/>
      <c r="F843" s="690"/>
      <c r="G843" s="690"/>
      <c r="H843" s="690"/>
      <c r="I843" s="690"/>
      <c r="J843" s="690"/>
      <c r="K843" s="780"/>
      <c r="M843" s="554"/>
    </row>
    <row r="844" spans="1:13" customFormat="1" ht="17.45" customHeight="1">
      <c r="A844" s="88"/>
      <c r="B844" s="689"/>
      <c r="C844" s="690"/>
      <c r="D844" s="690"/>
      <c r="E844" s="690"/>
      <c r="F844" s="690"/>
      <c r="G844" s="690"/>
      <c r="H844" s="690"/>
      <c r="I844" s="690"/>
      <c r="J844" s="690"/>
      <c r="K844" s="780"/>
      <c r="M844" s="554"/>
    </row>
    <row r="845" spans="1:13" customFormat="1" ht="17.45" customHeight="1">
      <c r="A845" s="88"/>
      <c r="B845" s="76"/>
      <c r="C845" s="69"/>
      <c r="D845" s="69"/>
      <c r="E845" s="69"/>
      <c r="F845" s="69"/>
      <c r="G845" s="75"/>
      <c r="H845" s="75"/>
      <c r="I845" s="75"/>
      <c r="J845" s="75"/>
      <c r="K845" s="70"/>
      <c r="M845" s="554"/>
    </row>
    <row r="846" spans="1:13" customFormat="1" ht="17.45" customHeight="1">
      <c r="A846" s="88"/>
      <c r="B846" s="302" t="s">
        <v>1089</v>
      </c>
      <c r="C846" s="69"/>
      <c r="D846" s="69"/>
      <c r="E846" s="239"/>
      <c r="F846" s="239"/>
      <c r="G846" s="75"/>
      <c r="H846" s="75"/>
      <c r="I846" s="75"/>
      <c r="J846" s="75"/>
      <c r="K846" s="70"/>
      <c r="M846" s="554"/>
    </row>
    <row r="847" spans="1:13" customFormat="1" ht="17.45" customHeight="1">
      <c r="A847" s="88"/>
      <c r="B847" s="71"/>
      <c r="C847" s="72"/>
      <c r="D847" s="72"/>
      <c r="E847" s="73"/>
      <c r="F847" s="72"/>
      <c r="G847" s="72"/>
      <c r="H847" s="72"/>
      <c r="I847" s="72"/>
      <c r="J847" s="72"/>
      <c r="K847" s="74"/>
      <c r="M847" s="554"/>
    </row>
    <row r="848" spans="1:13" customFormat="1" ht="17.45" customHeight="1">
      <c r="A848" s="88"/>
      <c r="M848" s="554"/>
    </row>
    <row r="849" spans="1:13" customFormat="1" ht="17.45" customHeight="1">
      <c r="A849" s="88"/>
      <c r="M849" s="554"/>
    </row>
    <row r="850" spans="1:13" customFormat="1" ht="19.149999999999999" customHeight="1">
      <c r="A850" s="88"/>
      <c r="B850" s="170" t="str">
        <f>"Thema "&amp;B15</f>
        <v>Thema 6.8</v>
      </c>
      <c r="C850" s="10"/>
      <c r="D850" s="10"/>
      <c r="E850" s="10"/>
      <c r="F850" s="10"/>
      <c r="G850" s="10"/>
      <c r="H850" s="10"/>
      <c r="I850" s="10"/>
      <c r="M850" s="554"/>
    </row>
    <row r="851" spans="1:13" customFormat="1" ht="17.45" customHeight="1">
      <c r="A851" s="88"/>
      <c r="M851" s="554"/>
    </row>
    <row r="852" spans="1:13" customFormat="1" ht="17.45" customHeight="1">
      <c r="A852" s="88"/>
      <c r="M852" s="554"/>
    </row>
    <row r="853" spans="1:13" customFormat="1" ht="25.5" customHeight="1">
      <c r="A853" s="89" t="str">
        <f>B16</f>
        <v>6.9</v>
      </c>
      <c r="B853" s="675" t="s">
        <v>1101</v>
      </c>
      <c r="C853" s="675"/>
      <c r="D853" s="675"/>
      <c r="E853" s="675"/>
      <c r="F853" s="675"/>
      <c r="G853" s="675"/>
      <c r="H853" s="675"/>
      <c r="I853" s="675"/>
      <c r="J853" s="675"/>
      <c r="K853" s="35">
        <f>H16</f>
        <v>0</v>
      </c>
      <c r="L853" s="7" t="s">
        <v>62</v>
      </c>
      <c r="M853" s="554"/>
    </row>
    <row r="854" spans="1:13" customFormat="1" ht="17.45" customHeight="1">
      <c r="A854" s="88"/>
      <c r="M854" s="554"/>
    </row>
    <row r="855" spans="1:13" customFormat="1" ht="17.45" customHeight="1">
      <c r="A855" s="88"/>
      <c r="B855" s="309"/>
      <c r="C855" s="309"/>
      <c r="D855" s="309"/>
      <c r="E855" s="309"/>
      <c r="F855" s="309"/>
      <c r="G855" s="309"/>
      <c r="H855" s="309"/>
      <c r="I855" s="309"/>
      <c r="J855" s="309"/>
      <c r="K855" s="309"/>
      <c r="M855" s="554"/>
    </row>
    <row r="856" spans="1:13" customFormat="1" ht="17.45" customHeight="1">
      <c r="A856" s="88"/>
      <c r="B856" t="s">
        <v>1102</v>
      </c>
      <c r="M856" s="554"/>
    </row>
    <row r="857" spans="1:13" customFormat="1" ht="17.45" customHeight="1">
      <c r="A857" s="88"/>
      <c r="M857" s="554"/>
    </row>
    <row r="858" spans="1:13" customFormat="1" ht="17.45" customHeight="1">
      <c r="A858" s="88"/>
      <c r="M858" s="554"/>
    </row>
    <row r="859" spans="1:13" customFormat="1" ht="17.45" customHeight="1">
      <c r="A859" s="88"/>
      <c r="M859" s="554"/>
    </row>
    <row r="860" spans="1:13" customFormat="1" ht="17.45" customHeight="1">
      <c r="A860" s="88"/>
      <c r="M860" s="554"/>
    </row>
    <row r="861" spans="1:13" customFormat="1" ht="17.45" customHeight="1">
      <c r="A861" s="88"/>
      <c r="M861" s="554"/>
    </row>
    <row r="862" spans="1:13" customFormat="1" ht="17.45" customHeight="1">
      <c r="A862" s="88"/>
      <c r="M862" s="554"/>
    </row>
    <row r="863" spans="1:13" customFormat="1" ht="17.45" customHeight="1">
      <c r="A863" s="88"/>
      <c r="M863" s="554"/>
    </row>
    <row r="864" spans="1:13" customFormat="1" ht="17.45" customHeight="1">
      <c r="A864" s="222"/>
      <c r="M864" s="554"/>
    </row>
    <row r="865" spans="1:13" customFormat="1" ht="17.45" customHeight="1">
      <c r="A865" s="222"/>
      <c r="M865" s="554"/>
    </row>
    <row r="866" spans="1:13" customFormat="1" ht="17.45" customHeight="1">
      <c r="A866" s="222"/>
      <c r="B866" s="696" t="s">
        <v>1103</v>
      </c>
      <c r="C866" s="696"/>
      <c r="D866" s="696"/>
      <c r="E866" s="696"/>
      <c r="F866" s="696"/>
      <c r="G866" s="696"/>
      <c r="H866" s="696"/>
      <c r="I866" s="696"/>
      <c r="J866" s="696"/>
      <c r="K866" s="696"/>
      <c r="M866" s="554"/>
    </row>
    <row r="867" spans="1:13" customFormat="1" ht="17.45" customHeight="1">
      <c r="A867" s="88"/>
      <c r="B867" s="696"/>
      <c r="C867" s="696"/>
      <c r="D867" s="696"/>
      <c r="E867" s="696"/>
      <c r="F867" s="696"/>
      <c r="G867" s="696"/>
      <c r="H867" s="696"/>
      <c r="I867" s="696"/>
      <c r="J867" s="696"/>
      <c r="K867" s="696"/>
      <c r="M867" s="554"/>
    </row>
    <row r="868" spans="1:13" customFormat="1" ht="17.45" customHeight="1">
      <c r="A868" s="88"/>
      <c r="B868" s="696" t="s">
        <v>1104</v>
      </c>
      <c r="C868" s="696"/>
      <c r="D868" s="696"/>
      <c r="E868" s="696"/>
      <c r="F868" s="696"/>
      <c r="G868" s="696"/>
      <c r="H868" s="696"/>
      <c r="I868" s="696"/>
      <c r="J868" s="696"/>
      <c r="K868" s="696"/>
      <c r="M868" s="554"/>
    </row>
    <row r="869" spans="1:13" customFormat="1" ht="17.45" customHeight="1">
      <c r="A869" s="88"/>
      <c r="B869" s="696"/>
      <c r="C869" s="696"/>
      <c r="D869" s="696"/>
      <c r="E869" s="696"/>
      <c r="F869" s="696"/>
      <c r="G869" s="696"/>
      <c r="H869" s="696"/>
      <c r="I869" s="696"/>
      <c r="J869" s="696"/>
      <c r="K869" s="696"/>
      <c r="M869" s="554"/>
    </row>
    <row r="870" spans="1:13" customFormat="1" ht="17.45" customHeight="1">
      <c r="A870" s="88"/>
      <c r="B870" s="696"/>
      <c r="C870" s="696"/>
      <c r="D870" s="696"/>
      <c r="E870" s="696"/>
      <c r="F870" s="696"/>
      <c r="G870" s="696"/>
      <c r="H870" s="696"/>
      <c r="I870" s="696"/>
      <c r="J870" s="696"/>
      <c r="K870" s="696"/>
      <c r="M870" s="554"/>
    </row>
    <row r="871" spans="1:13" customFormat="1" ht="17.45" customHeight="1">
      <c r="A871" s="88"/>
      <c r="M871" s="554"/>
    </row>
    <row r="872" spans="1:13" customFormat="1" ht="17.45" customHeight="1">
      <c r="A872" s="88"/>
      <c r="M872" s="554"/>
    </row>
    <row r="873" spans="1:13" customFormat="1" ht="17.45" customHeight="1">
      <c r="A873" s="88"/>
      <c r="M873" s="554"/>
    </row>
    <row r="874" spans="1:13" customFormat="1" ht="17.45" customHeight="1">
      <c r="A874" s="88"/>
      <c r="M874" s="554"/>
    </row>
    <row r="875" spans="1:13" customFormat="1" ht="17.45" customHeight="1">
      <c r="A875" s="88"/>
      <c r="M875" s="554"/>
    </row>
    <row r="876" spans="1:13" customFormat="1" ht="17.45" customHeight="1">
      <c r="A876" s="88"/>
      <c r="M876" s="554"/>
    </row>
    <row r="877" spans="1:13" customFormat="1" ht="17.45" customHeight="1">
      <c r="A877" s="88"/>
      <c r="M877" s="554"/>
    </row>
    <row r="878" spans="1:13" customFormat="1" ht="17.45" customHeight="1">
      <c r="A878" s="88"/>
      <c r="B878" t="s">
        <v>1105</v>
      </c>
      <c r="M878" s="554"/>
    </row>
    <row r="879" spans="1:13" customFormat="1" ht="17.45" customHeight="1">
      <c r="A879" s="88"/>
      <c r="M879" s="554"/>
    </row>
    <row r="880" spans="1:13" customFormat="1" ht="17.45" customHeight="1">
      <c r="A880" s="88"/>
      <c r="M880" s="554"/>
    </row>
    <row r="881" spans="1:13" customFormat="1" ht="17.45" customHeight="1">
      <c r="A881" s="88"/>
      <c r="M881" s="554"/>
    </row>
    <row r="882" spans="1:13" customFormat="1" ht="17.45" customHeight="1">
      <c r="A882" s="88"/>
      <c r="M882" s="554"/>
    </row>
    <row r="883" spans="1:13" customFormat="1" ht="17.45" customHeight="1">
      <c r="A883" s="88"/>
      <c r="M883" s="554"/>
    </row>
    <row r="884" spans="1:13" customFormat="1" ht="17.45" customHeight="1">
      <c r="A884" s="88"/>
      <c r="M884" s="554"/>
    </row>
    <row r="885" spans="1:13" customFormat="1" ht="17.45" customHeight="1">
      <c r="A885" s="88"/>
      <c r="M885" s="554"/>
    </row>
    <row r="886" spans="1:13" customFormat="1" ht="17.45" customHeight="1">
      <c r="A886" s="88"/>
      <c r="M886" s="554"/>
    </row>
    <row r="887" spans="1:13" customFormat="1" ht="17.45" customHeight="1">
      <c r="A887" s="88"/>
      <c r="M887" s="554"/>
    </row>
    <row r="888" spans="1:13" customFormat="1" ht="17.45" customHeight="1">
      <c r="A888" s="88"/>
      <c r="M888" s="554"/>
    </row>
    <row r="889" spans="1:13" customFormat="1" ht="17.45" customHeight="1">
      <c r="A889" s="88"/>
      <c r="M889" s="554"/>
    </row>
    <row r="890" spans="1:13" customFormat="1" ht="17.45" customHeight="1">
      <c r="A890" s="88"/>
      <c r="M890" s="554"/>
    </row>
    <row r="891" spans="1:13" customFormat="1" ht="17.45" customHeight="1">
      <c r="A891" s="88"/>
      <c r="M891" s="554"/>
    </row>
    <row r="892" spans="1:13" customFormat="1" ht="17.45" customHeight="1">
      <c r="A892" s="88"/>
      <c r="M892" s="554"/>
    </row>
    <row r="893" spans="1:13" customFormat="1" ht="17.45" customHeight="1">
      <c r="A893" s="88"/>
      <c r="M893" s="554"/>
    </row>
    <row r="894" spans="1:13" customFormat="1" ht="17.45" customHeight="1">
      <c r="A894" s="88"/>
      <c r="M894" s="554"/>
    </row>
    <row r="895" spans="1:13" customFormat="1" ht="17.45" customHeight="1">
      <c r="A895" s="88"/>
      <c r="M895" s="554"/>
    </row>
    <row r="896" spans="1:13" customFormat="1" ht="17.45" customHeight="1">
      <c r="A896" s="88"/>
      <c r="M896" s="554"/>
    </row>
    <row r="897" spans="1:13" customFormat="1" ht="17.45" customHeight="1">
      <c r="A897" s="88"/>
      <c r="M897" s="554"/>
    </row>
    <row r="898" spans="1:13" customFormat="1" ht="17.45" customHeight="1">
      <c r="A898" s="88"/>
      <c r="M898" s="554"/>
    </row>
    <row r="899" spans="1:13" customFormat="1" ht="17.45" customHeight="1">
      <c r="A899" s="88"/>
      <c r="B899" s="83"/>
      <c r="C899" s="83"/>
      <c r="D899" s="83"/>
      <c r="E899" s="83"/>
      <c r="F899" s="83"/>
      <c r="G899" s="83"/>
      <c r="H899" s="83"/>
      <c r="I899" s="83"/>
      <c r="J899" s="83"/>
      <c r="K899" s="83"/>
      <c r="M899" s="554"/>
    </row>
    <row r="900" spans="1:13" customFormat="1" ht="17.45" customHeight="1">
      <c r="A900" s="88"/>
      <c r="B900" s="59" t="s">
        <v>1106</v>
      </c>
      <c r="C900" s="58"/>
      <c r="D900" s="58"/>
      <c r="E900" s="58"/>
      <c r="F900" s="58"/>
      <c r="G900" s="58"/>
      <c r="H900" s="58"/>
      <c r="I900" s="58"/>
      <c r="J900" s="58"/>
      <c r="K900" s="58"/>
      <c r="M900" s="554"/>
    </row>
    <row r="901" spans="1:13" customFormat="1" ht="17.45" customHeight="1">
      <c r="A901" s="88"/>
      <c r="B901" s="61"/>
      <c r="C901" s="60"/>
      <c r="D901" s="60"/>
      <c r="E901" s="60"/>
      <c r="F901" s="80"/>
      <c r="G901" s="80"/>
      <c r="H901" s="80"/>
      <c r="I901" s="80"/>
      <c r="J901" s="80"/>
      <c r="K901" s="81"/>
      <c r="M901" s="554"/>
    </row>
    <row r="902" spans="1:13" customFormat="1" ht="17.45" customHeight="1">
      <c r="A902" s="88"/>
      <c r="B902" s="689" t="s">
        <v>1107</v>
      </c>
      <c r="C902" s="690"/>
      <c r="D902" s="690"/>
      <c r="E902" s="690"/>
      <c r="F902" s="690"/>
      <c r="G902" s="690"/>
      <c r="H902" s="690"/>
      <c r="I902" s="690"/>
      <c r="J902" s="690"/>
      <c r="K902" s="780"/>
      <c r="M902" s="554"/>
    </row>
    <row r="903" spans="1:13" customFormat="1" ht="17.45" customHeight="1">
      <c r="A903" s="88"/>
      <c r="B903" s="689"/>
      <c r="C903" s="690"/>
      <c r="D903" s="690"/>
      <c r="E903" s="690"/>
      <c r="F903" s="690"/>
      <c r="G903" s="690"/>
      <c r="H903" s="690"/>
      <c r="I903" s="690"/>
      <c r="J903" s="690"/>
      <c r="K903" s="780"/>
      <c r="M903" s="554"/>
    </row>
    <row r="904" spans="1:13" customFormat="1" ht="17.45" customHeight="1">
      <c r="A904" s="88"/>
      <c r="B904" s="76"/>
      <c r="C904" s="69"/>
      <c r="D904" s="69"/>
      <c r="E904" s="69"/>
      <c r="F904" s="69"/>
      <c r="G904" s="75"/>
      <c r="H904" s="75"/>
      <c r="I904" s="75"/>
      <c r="J904" s="75"/>
      <c r="K904" s="70"/>
      <c r="M904" s="554"/>
    </row>
    <row r="905" spans="1:13" customFormat="1" ht="17.45" customHeight="1">
      <c r="A905" s="88"/>
      <c r="B905" s="302" t="s">
        <v>1089</v>
      </c>
      <c r="C905" s="69"/>
      <c r="D905" s="69"/>
      <c r="E905" s="239"/>
      <c r="F905" s="239"/>
      <c r="G905" s="75"/>
      <c r="H905" s="75"/>
      <c r="I905" s="75"/>
      <c r="J905" s="75"/>
      <c r="K905" s="70"/>
      <c r="M905" s="554"/>
    </row>
    <row r="906" spans="1:13" customFormat="1" ht="17.45" customHeight="1">
      <c r="A906" s="88"/>
      <c r="B906" s="71"/>
      <c r="C906" s="72"/>
      <c r="D906" s="72"/>
      <c r="E906" s="73"/>
      <c r="F906" s="72"/>
      <c r="G906" s="72"/>
      <c r="H906" s="72"/>
      <c r="I906" s="72"/>
      <c r="J906" s="72"/>
      <c r="K906" s="74"/>
      <c r="M906" s="554"/>
    </row>
    <row r="907" spans="1:13" customFormat="1" ht="17.45" customHeight="1">
      <c r="A907" s="88"/>
      <c r="M907" s="554"/>
    </row>
    <row r="908" spans="1:13" customFormat="1" ht="17.45" customHeight="1">
      <c r="A908" s="88"/>
      <c r="M908" s="554"/>
    </row>
    <row r="909" spans="1:13" customFormat="1" ht="19.149999999999999" customHeight="1">
      <c r="A909" s="88"/>
      <c r="B909" s="170" t="str">
        <f>"Thema "&amp;B16</f>
        <v>Thema 6.9</v>
      </c>
      <c r="C909" s="10"/>
      <c r="D909" s="10"/>
      <c r="E909" s="10"/>
      <c r="F909" s="10"/>
      <c r="G909" s="10"/>
      <c r="H909" s="10"/>
      <c r="I909" s="10"/>
      <c r="M909" s="554"/>
    </row>
    <row r="910" spans="1:13" customFormat="1" ht="17.45" customHeight="1">
      <c r="A910" s="88"/>
      <c r="M910" s="554"/>
    </row>
    <row r="911" spans="1:13" customFormat="1" ht="17.45" customHeight="1">
      <c r="A911" s="88"/>
      <c r="M911" s="554"/>
    </row>
    <row r="912" spans="1:13" customFormat="1" ht="25.5" customHeight="1">
      <c r="A912" s="89" t="str">
        <f>B17</f>
        <v>6.10</v>
      </c>
      <c r="B912" s="675" t="s">
        <v>1108</v>
      </c>
      <c r="C912" s="675"/>
      <c r="D912" s="675"/>
      <c r="E912" s="675"/>
      <c r="F912" s="675"/>
      <c r="G912" s="675"/>
      <c r="H912" s="675"/>
      <c r="I912" s="675"/>
      <c r="J912" s="675"/>
      <c r="K912" s="35">
        <f>H17</f>
        <v>0</v>
      </c>
      <c r="L912" s="7" t="s">
        <v>62</v>
      </c>
      <c r="M912" s="554"/>
    </row>
    <row r="913" spans="1:13" customFormat="1" ht="17.45" customHeight="1">
      <c r="A913" s="88"/>
      <c r="M913" s="554"/>
    </row>
    <row r="914" spans="1:13" customFormat="1" ht="17.45" customHeight="1">
      <c r="A914" s="88"/>
      <c r="B914" s="683" t="s">
        <v>1109</v>
      </c>
      <c r="C914" s="683"/>
      <c r="D914" s="683"/>
      <c r="E914" s="683"/>
      <c r="F914" s="683"/>
      <c r="G914" s="683"/>
      <c r="H914" s="683"/>
      <c r="I914" s="683"/>
      <c r="J914" s="683"/>
      <c r="K914" s="683"/>
      <c r="M914" s="554"/>
    </row>
    <row r="915" spans="1:13" customFormat="1" ht="17.45" customHeight="1">
      <c r="A915" s="88"/>
      <c r="B915" s="683"/>
      <c r="C915" s="683"/>
      <c r="D915" s="683"/>
      <c r="E915" s="683"/>
      <c r="F915" s="683"/>
      <c r="G915" s="683"/>
      <c r="H915" s="683"/>
      <c r="I915" s="683"/>
      <c r="J915" s="683"/>
      <c r="K915" s="683"/>
      <c r="M915" s="554"/>
    </row>
    <row r="916" spans="1:13" customFormat="1" ht="17.45" customHeight="1">
      <c r="A916" s="88"/>
      <c r="B916" s="683"/>
      <c r="C916" s="683"/>
      <c r="D916" s="683"/>
      <c r="E916" s="683"/>
      <c r="F916" s="683"/>
      <c r="G916" s="683"/>
      <c r="H916" s="683"/>
      <c r="I916" s="683"/>
      <c r="J916" s="683"/>
      <c r="K916" s="683"/>
      <c r="M916" s="554"/>
    </row>
    <row r="917" spans="1:13" customFormat="1" ht="17.45" customHeight="1">
      <c r="A917" s="88"/>
      <c r="M917" s="554"/>
    </row>
    <row r="918" spans="1:13" customFormat="1" ht="17.45" customHeight="1">
      <c r="A918" s="88"/>
      <c r="M918" s="554"/>
    </row>
    <row r="919" spans="1:13" customFormat="1" ht="17.45" customHeight="1">
      <c r="A919" s="88"/>
      <c r="M919" s="554"/>
    </row>
    <row r="920" spans="1:13" customFormat="1" ht="17.45" customHeight="1">
      <c r="A920" s="88"/>
      <c r="M920" s="554"/>
    </row>
    <row r="921" spans="1:13" customFormat="1" ht="17.45" customHeight="1">
      <c r="A921" s="88"/>
      <c r="M921" s="554"/>
    </row>
    <row r="922" spans="1:13" customFormat="1" ht="17.45" customHeight="1">
      <c r="A922" s="88"/>
      <c r="M922" s="554"/>
    </row>
    <row r="923" spans="1:13" customFormat="1" ht="17.45" customHeight="1">
      <c r="A923" s="222"/>
      <c r="M923" s="554"/>
    </row>
    <row r="924" spans="1:13" customFormat="1" ht="17.45" customHeight="1">
      <c r="A924" s="222"/>
      <c r="B924" t="s">
        <v>1110</v>
      </c>
      <c r="M924" s="554"/>
    </row>
    <row r="925" spans="1:13" customFormat="1" ht="17.45" customHeight="1">
      <c r="A925" s="222"/>
      <c r="M925" s="554"/>
    </row>
    <row r="926" spans="1:13" customFormat="1" ht="17.45" customHeight="1">
      <c r="A926" s="222"/>
      <c r="M926" s="554"/>
    </row>
    <row r="927" spans="1:13" customFormat="1" ht="17.45" customHeight="1">
      <c r="A927" s="88"/>
      <c r="M927" s="554"/>
    </row>
    <row r="928" spans="1:13" customFormat="1" ht="17.45" customHeight="1">
      <c r="A928" s="88"/>
      <c r="M928" s="554"/>
    </row>
    <row r="929" spans="1:13" customFormat="1" ht="17.45" customHeight="1">
      <c r="A929" s="88"/>
      <c r="M929" s="554"/>
    </row>
    <row r="930" spans="1:13" customFormat="1" ht="17.45" customHeight="1">
      <c r="A930" s="88"/>
      <c r="B930" s="696" t="s">
        <v>1111</v>
      </c>
      <c r="C930" s="696"/>
      <c r="D930" s="696"/>
      <c r="E930" s="696"/>
      <c r="F930" s="696"/>
      <c r="G930" s="696"/>
      <c r="H930" s="696"/>
      <c r="I930" s="696"/>
      <c r="J930" s="696"/>
      <c r="K930" s="696"/>
      <c r="M930" s="554"/>
    </row>
    <row r="931" spans="1:13" customFormat="1" ht="17.45" customHeight="1">
      <c r="A931" s="88"/>
      <c r="B931" s="696"/>
      <c r="C931" s="696"/>
      <c r="D931" s="696"/>
      <c r="E931" s="696"/>
      <c r="F931" s="696"/>
      <c r="G931" s="696"/>
      <c r="H931" s="696"/>
      <c r="I931" s="696"/>
      <c r="J931" s="696"/>
      <c r="K931" s="696"/>
      <c r="M931" s="554"/>
    </row>
    <row r="932" spans="1:13" customFormat="1" ht="17.45" customHeight="1">
      <c r="A932" s="88"/>
      <c r="M932" s="554"/>
    </row>
    <row r="933" spans="1:13" customFormat="1" ht="17.45" customHeight="1">
      <c r="A933" s="88"/>
      <c r="B933" t="s">
        <v>1112</v>
      </c>
      <c r="M933" s="554"/>
    </row>
    <row r="934" spans="1:13" customFormat="1" ht="17.45" customHeight="1">
      <c r="A934" s="88"/>
      <c r="M934" s="554"/>
    </row>
    <row r="935" spans="1:13" customFormat="1" ht="17.45" customHeight="1">
      <c r="A935" s="88"/>
      <c r="M935" s="554"/>
    </row>
    <row r="936" spans="1:13" customFormat="1" ht="17.45" customHeight="1">
      <c r="A936" s="88"/>
      <c r="M936" s="554"/>
    </row>
    <row r="937" spans="1:13" customFormat="1" ht="17.45" customHeight="1">
      <c r="A937" s="88"/>
      <c r="M937" s="554"/>
    </row>
    <row r="938" spans="1:13" customFormat="1" ht="17.45" customHeight="1">
      <c r="A938" s="88"/>
      <c r="M938" s="554"/>
    </row>
    <row r="939" spans="1:13" customFormat="1" ht="17.45" customHeight="1">
      <c r="A939" s="88"/>
      <c r="M939" s="554"/>
    </row>
    <row r="940" spans="1:13" customFormat="1" ht="17.45" customHeight="1">
      <c r="A940" s="88"/>
      <c r="M940" s="554"/>
    </row>
    <row r="941" spans="1:13" customFormat="1" ht="17.45" customHeight="1">
      <c r="A941" s="88"/>
      <c r="M941" s="554"/>
    </row>
    <row r="942" spans="1:13" customFormat="1" ht="17.45" customHeight="1">
      <c r="A942" s="88"/>
      <c r="M942" s="554"/>
    </row>
    <row r="943" spans="1:13" customFormat="1" ht="17.45" customHeight="1">
      <c r="A943" s="88"/>
      <c r="M943" s="554"/>
    </row>
    <row r="944" spans="1:13" customFormat="1" ht="17.45" customHeight="1">
      <c r="A944" s="88"/>
      <c r="M944" s="554"/>
    </row>
    <row r="945" spans="1:13" customFormat="1" ht="17.45" customHeight="1">
      <c r="A945" s="88"/>
      <c r="M945" s="554"/>
    </row>
    <row r="946" spans="1:13" customFormat="1" ht="17.45" customHeight="1">
      <c r="A946" s="88"/>
      <c r="M946" s="554"/>
    </row>
    <row r="947" spans="1:13" customFormat="1" ht="17.45" customHeight="1">
      <c r="A947" s="88"/>
      <c r="M947" s="554"/>
    </row>
    <row r="948" spans="1:13" customFormat="1" ht="17.45" customHeight="1">
      <c r="A948" s="88"/>
      <c r="M948" s="554"/>
    </row>
    <row r="949" spans="1:13" customFormat="1" ht="17.45" customHeight="1">
      <c r="A949" s="88"/>
      <c r="M949" s="554"/>
    </row>
    <row r="950" spans="1:13" customFormat="1" ht="17.45" customHeight="1">
      <c r="A950" s="88"/>
      <c r="M950" s="554"/>
    </row>
    <row r="951" spans="1:13" customFormat="1" ht="17.45" customHeight="1">
      <c r="A951" s="88"/>
      <c r="M951" s="554"/>
    </row>
    <row r="952" spans="1:13" customFormat="1" ht="17.45" customHeight="1">
      <c r="A952" s="88"/>
      <c r="M952" s="554"/>
    </row>
    <row r="953" spans="1:13" customFormat="1" ht="17.45" customHeight="1">
      <c r="A953" s="88"/>
      <c r="M953" s="554"/>
    </row>
    <row r="954" spans="1:13" customFormat="1" ht="17.45" customHeight="1">
      <c r="A954" s="88"/>
      <c r="M954" s="554"/>
    </row>
    <row r="955" spans="1:13" customFormat="1" ht="17.45" customHeight="1">
      <c r="A955" s="88"/>
      <c r="B955" s="59" t="s">
        <v>1113</v>
      </c>
      <c r="C955" s="58"/>
      <c r="D955" s="58"/>
      <c r="E955" s="58"/>
      <c r="F955" s="58"/>
      <c r="G955" s="58"/>
      <c r="H955" s="58"/>
      <c r="I955" s="58"/>
      <c r="J955" s="58"/>
      <c r="K955" s="58"/>
      <c r="M955" s="554"/>
    </row>
    <row r="956" spans="1:13" customFormat="1" ht="17.45" customHeight="1">
      <c r="A956" s="88"/>
      <c r="B956" s="61"/>
      <c r="C956" s="60"/>
      <c r="D956" s="60"/>
      <c r="E956" s="60"/>
      <c r="F956" s="80"/>
      <c r="G956" s="80"/>
      <c r="H956" s="80"/>
      <c r="I956" s="80"/>
      <c r="J956" s="80"/>
      <c r="K956" s="81"/>
      <c r="M956" s="554"/>
    </row>
    <row r="957" spans="1:13" customFormat="1" ht="17.45" customHeight="1">
      <c r="A957" s="88"/>
      <c r="B957" s="689" t="s">
        <v>1114</v>
      </c>
      <c r="C957" s="690"/>
      <c r="D957" s="690"/>
      <c r="E957" s="690"/>
      <c r="F957" s="690"/>
      <c r="G957" s="690"/>
      <c r="H957" s="690"/>
      <c r="I957" s="690"/>
      <c r="J957" s="690"/>
      <c r="K957" s="780"/>
      <c r="M957" s="554"/>
    </row>
    <row r="958" spans="1:13" customFormat="1" ht="17.45" customHeight="1">
      <c r="A958" s="88"/>
      <c r="B958" s="689"/>
      <c r="C958" s="690"/>
      <c r="D958" s="690"/>
      <c r="E958" s="690"/>
      <c r="F958" s="690"/>
      <c r="G958" s="690"/>
      <c r="H958" s="690"/>
      <c r="I958" s="690"/>
      <c r="J958" s="690"/>
      <c r="K958" s="780"/>
      <c r="M958" s="554"/>
    </row>
    <row r="959" spans="1:13" customFormat="1" ht="17.45" customHeight="1">
      <c r="A959" s="88"/>
      <c r="B959" s="76"/>
      <c r="C959" s="69"/>
      <c r="D959" s="69"/>
      <c r="E959" s="69"/>
      <c r="F959" s="69"/>
      <c r="G959" s="75"/>
      <c r="H959" s="75"/>
      <c r="I959" s="75"/>
      <c r="J959" s="75"/>
      <c r="K959" s="70"/>
      <c r="M959" s="554"/>
    </row>
    <row r="960" spans="1:13" customFormat="1" ht="17.45" customHeight="1">
      <c r="A960" s="88"/>
      <c r="B960" s="302" t="s">
        <v>1089</v>
      </c>
      <c r="C960" s="69"/>
      <c r="D960" s="69"/>
      <c r="E960" s="239"/>
      <c r="F960" s="239"/>
      <c r="G960" s="75"/>
      <c r="H960" s="75"/>
      <c r="I960" s="75"/>
      <c r="J960" s="75"/>
      <c r="K960" s="70"/>
      <c r="M960" s="554"/>
    </row>
    <row r="961" spans="1:13" s="30" customFormat="1" ht="17.45" customHeight="1">
      <c r="A961" s="88"/>
      <c r="B961" s="71"/>
      <c r="C961" s="72"/>
      <c r="D961" s="72"/>
      <c r="E961" s="73"/>
      <c r="F961" s="72"/>
      <c r="G961" s="72"/>
      <c r="H961" s="72"/>
      <c r="I961" s="72"/>
      <c r="J961" s="72"/>
      <c r="K961" s="74"/>
      <c r="M961" s="580"/>
    </row>
    <row r="962" spans="1:13" customFormat="1" ht="17.45" customHeight="1">
      <c r="A962" s="88"/>
      <c r="M962" s="554"/>
    </row>
    <row r="963" spans="1:13" customFormat="1" ht="17.45" customHeight="1">
      <c r="A963" s="88"/>
      <c r="M963" s="554"/>
    </row>
    <row r="964" spans="1:13" customFormat="1" ht="19.149999999999999" customHeight="1">
      <c r="A964" s="88"/>
      <c r="B964" s="170" t="str">
        <f>"Thema "&amp;B17</f>
        <v>Thema 6.10</v>
      </c>
      <c r="C964" s="10"/>
      <c r="D964" s="10"/>
      <c r="E964" s="10"/>
      <c r="F964" s="10"/>
      <c r="G964" s="10"/>
      <c r="H964" s="10"/>
      <c r="I964" s="10"/>
      <c r="M964" s="554"/>
    </row>
    <row r="965" spans="1:13" customFormat="1" ht="17.45" customHeight="1">
      <c r="A965" s="88"/>
      <c r="M965" s="554"/>
    </row>
    <row r="966" spans="1:13" customFormat="1" ht="17.45" customHeight="1">
      <c r="A966" s="88"/>
      <c r="M966" s="554"/>
    </row>
    <row r="967" spans="1:13" customFormat="1" ht="17.45" customHeight="1">
      <c r="A967" s="88"/>
      <c r="M967" s="554"/>
    </row>
    <row r="968" spans="1:13" customFormat="1" ht="17.45" customHeight="1">
      <c r="A968" s="88"/>
      <c r="M968" s="554"/>
    </row>
    <row r="969" spans="1:13" customFormat="1" ht="17.45" customHeight="1">
      <c r="A969" s="90"/>
      <c r="B969" s="15"/>
      <c r="C969" s="15"/>
      <c r="D969" s="15"/>
      <c r="E969" s="15"/>
      <c r="F969" s="15"/>
      <c r="G969" s="15"/>
      <c r="H969" s="15"/>
      <c r="I969" s="15"/>
      <c r="J969" s="15"/>
      <c r="K969" s="15"/>
      <c r="L969" s="15"/>
      <c r="M969" s="554"/>
    </row>
    <row r="970" spans="1:13" customFormat="1" ht="17.45" customHeight="1">
      <c r="A970" s="90"/>
      <c r="B970" s="15"/>
      <c r="C970" s="15"/>
      <c r="D970" s="15"/>
      <c r="E970" s="15"/>
      <c r="F970" s="15"/>
      <c r="G970" s="15"/>
      <c r="H970" s="15"/>
      <c r="I970" s="15"/>
      <c r="J970" s="15"/>
      <c r="K970" s="15"/>
      <c r="L970" s="15"/>
      <c r="M970" s="554"/>
    </row>
    <row r="971" spans="1:13" customFormat="1" ht="17.45" customHeight="1">
      <c r="A971" s="90"/>
      <c r="B971" s="15"/>
      <c r="C971" s="15"/>
      <c r="D971" s="15"/>
      <c r="E971" s="15"/>
      <c r="F971" s="15"/>
      <c r="G971" s="15"/>
      <c r="H971" s="15"/>
      <c r="I971" s="15"/>
      <c r="J971" s="15"/>
      <c r="K971" s="15"/>
      <c r="L971" s="15"/>
      <c r="M971" s="554"/>
    </row>
    <row r="972" spans="1:13" customFormat="1" ht="17.45" customHeight="1">
      <c r="A972" s="92"/>
      <c r="B972" s="661" t="s">
        <v>36</v>
      </c>
      <c r="C972" s="661"/>
      <c r="D972" s="661"/>
      <c r="E972" s="661"/>
      <c r="F972" s="661"/>
      <c r="G972" s="661"/>
      <c r="H972" s="661"/>
      <c r="I972" s="661"/>
      <c r="J972" s="661"/>
      <c r="K972" s="661"/>
      <c r="L972" s="25"/>
      <c r="M972" s="554"/>
    </row>
    <row r="973" spans="1:13" customFormat="1" ht="17.45" customHeight="1">
      <c r="A973" s="92"/>
      <c r="B973" s="661"/>
      <c r="C973" s="661"/>
      <c r="D973" s="661"/>
      <c r="E973" s="661"/>
      <c r="F973" s="661"/>
      <c r="G973" s="661"/>
      <c r="H973" s="661"/>
      <c r="I973" s="661"/>
      <c r="J973" s="661"/>
      <c r="K973" s="661"/>
      <c r="L973" s="25"/>
      <c r="M973" s="554"/>
    </row>
    <row r="974" spans="1:13" customFormat="1" ht="17.45" customHeight="1">
      <c r="A974" s="93"/>
      <c r="B974" s="661"/>
      <c r="C974" s="661"/>
      <c r="D974" s="661"/>
      <c r="E974" s="661"/>
      <c r="F974" s="661"/>
      <c r="G974" s="661"/>
      <c r="H974" s="661"/>
      <c r="I974" s="661"/>
      <c r="J974" s="661"/>
      <c r="K974" s="661"/>
      <c r="L974" s="27"/>
      <c r="M974" s="554"/>
    </row>
    <row r="975" spans="1:13" customFormat="1" ht="17.45" customHeight="1">
      <c r="A975" s="94"/>
      <c r="B975" s="21"/>
      <c r="C975" s="21"/>
      <c r="D975" s="21"/>
      <c r="E975" s="21"/>
      <c r="F975" s="21"/>
      <c r="G975" s="21"/>
      <c r="H975" s="21"/>
      <c r="I975" s="21"/>
      <c r="J975" s="21"/>
      <c r="K975" s="21"/>
      <c r="L975" s="21"/>
      <c r="M975" s="554"/>
    </row>
    <row r="976" spans="1:13" customFormat="1" ht="17.45" customHeight="1">
      <c r="A976" s="94"/>
      <c r="B976" s="23" t="str">
        <f ca="1">"© "&amp;YEAR(TODAY())&amp;" Martin Weiß"</f>
        <v>© 2025 Martin Weiß</v>
      </c>
      <c r="C976" s="21"/>
      <c r="D976" s="21"/>
      <c r="E976" s="21"/>
      <c r="F976" s="21"/>
      <c r="G976" s="21"/>
      <c r="H976" s="21"/>
      <c r="I976" s="21"/>
      <c r="J976" s="21"/>
      <c r="K976" s="21"/>
      <c r="L976" s="21"/>
      <c r="M976" s="554"/>
    </row>
    <row r="977" spans="1:13" customFormat="1" ht="17.45" customHeight="1">
      <c r="A977" s="94"/>
      <c r="B977" s="23" t="s">
        <v>37</v>
      </c>
      <c r="C977" s="21"/>
      <c r="D977" s="21"/>
      <c r="E977" s="21"/>
      <c r="F977" s="21"/>
      <c r="G977" s="21"/>
      <c r="H977" s="21"/>
      <c r="I977" s="21"/>
      <c r="J977" s="21"/>
      <c r="K977" s="21"/>
      <c r="L977" s="21"/>
      <c r="M977" s="554"/>
    </row>
    <row r="978" spans="1:13" customFormat="1" ht="17.45" customHeight="1">
      <c r="A978" s="94"/>
      <c r="B978" s="23" t="s">
        <v>38</v>
      </c>
      <c r="C978" s="21"/>
      <c r="D978" s="21"/>
      <c r="E978" s="21"/>
      <c r="F978" s="21"/>
      <c r="G978" s="21"/>
      <c r="H978" s="21"/>
      <c r="I978" s="21"/>
      <c r="J978" s="21"/>
      <c r="K978" s="21"/>
      <c r="L978" s="21"/>
      <c r="M978" s="554"/>
    </row>
    <row r="979" spans="1:13" customFormat="1" ht="17.45" customHeight="1">
      <c r="A979" s="94"/>
      <c r="B979" s="21"/>
      <c r="C979" s="21"/>
      <c r="D979" s="21"/>
      <c r="E979" s="21"/>
      <c r="F979" s="21"/>
      <c r="G979" s="21"/>
      <c r="H979" s="21"/>
      <c r="I979" s="21"/>
      <c r="J979" s="21"/>
      <c r="K979" s="21"/>
      <c r="L979" s="21"/>
      <c r="M979" s="554"/>
    </row>
  </sheetData>
  <sheetProtection sheet="1" formatCells="0" formatColumns="0" formatRows="0" sort="0" autoFilter="0" pivotTables="0"/>
  <mergeCells count="114">
    <mergeCell ref="H612:I612"/>
    <mergeCell ref="B914:K916"/>
    <mergeCell ref="B930:K931"/>
    <mergeCell ref="B803:K803"/>
    <mergeCell ref="B807:K808"/>
    <mergeCell ref="B809:K810"/>
    <mergeCell ref="B741:J742"/>
    <mergeCell ref="B843:K844"/>
    <mergeCell ref="H613:I613"/>
    <mergeCell ref="B627:E627"/>
    <mergeCell ref="B613:F614"/>
    <mergeCell ref="H614:I614"/>
    <mergeCell ref="H615:I615"/>
    <mergeCell ref="H616:I616"/>
    <mergeCell ref="B753:K754"/>
    <mergeCell ref="B783:K783"/>
    <mergeCell ref="B792:K793"/>
    <mergeCell ref="B866:K867"/>
    <mergeCell ref="B868:K870"/>
    <mergeCell ref="B902:K903"/>
    <mergeCell ref="C16:F16"/>
    <mergeCell ref="H2:J2"/>
    <mergeCell ref="H4:J4"/>
    <mergeCell ref="H7:I7"/>
    <mergeCell ref="C8:F8"/>
    <mergeCell ref="C9:F9"/>
    <mergeCell ref="C10:F10"/>
    <mergeCell ref="C11:F11"/>
    <mergeCell ref="C12:F12"/>
    <mergeCell ref="C13:F13"/>
    <mergeCell ref="C14:F14"/>
    <mergeCell ref="C15:F15"/>
    <mergeCell ref="B166:J166"/>
    <mergeCell ref="B148:K149"/>
    <mergeCell ref="H155:I155"/>
    <mergeCell ref="H156:I156"/>
    <mergeCell ref="C17:F17"/>
    <mergeCell ref="B34:J34"/>
    <mergeCell ref="H157:I157"/>
    <mergeCell ref="H158:I158"/>
    <mergeCell ref="H159:I159"/>
    <mergeCell ref="H154:I154"/>
    <mergeCell ref="B154:E155"/>
    <mergeCell ref="B156:E157"/>
    <mergeCell ref="B159:F159"/>
    <mergeCell ref="B972:K974"/>
    <mergeCell ref="B36:K39"/>
    <mergeCell ref="B40:K42"/>
    <mergeCell ref="B46:K47"/>
    <mergeCell ref="B73:K74"/>
    <mergeCell ref="B90:K94"/>
    <mergeCell ref="B115:K117"/>
    <mergeCell ref="B133:K134"/>
    <mergeCell ref="B138:K139"/>
    <mergeCell ref="B912:J912"/>
    <mergeCell ref="B853:J853"/>
    <mergeCell ref="B751:J751"/>
    <mergeCell ref="B634:J634"/>
    <mergeCell ref="B316:K317"/>
    <mergeCell ref="B325:K326"/>
    <mergeCell ref="B418:K420"/>
    <mergeCell ref="B241:K242"/>
    <mergeCell ref="B283:K284"/>
    <mergeCell ref="B233:J233"/>
    <mergeCell ref="B177:K177"/>
    <mergeCell ref="B337:K339"/>
    <mergeCell ref="B340:K340"/>
    <mergeCell ref="B341:K341"/>
    <mergeCell ref="B273:K276"/>
    <mergeCell ref="B454:K455"/>
    <mergeCell ref="B168:K169"/>
    <mergeCell ref="B173:K174"/>
    <mergeCell ref="B204:K205"/>
    <mergeCell ref="B351:K353"/>
    <mergeCell ref="B357:K358"/>
    <mergeCell ref="B376:K378"/>
    <mergeCell ref="B235:K237"/>
    <mergeCell ref="B342:E342"/>
    <mergeCell ref="B226:E226"/>
    <mergeCell ref="H404:I404"/>
    <mergeCell ref="H405:I405"/>
    <mergeCell ref="B402:E402"/>
    <mergeCell ref="B403:E405"/>
    <mergeCell ref="H402:I402"/>
    <mergeCell ref="H403:I403"/>
    <mergeCell ref="B409:E409"/>
    <mergeCell ref="B416:J416"/>
    <mergeCell ref="H406:I406"/>
    <mergeCell ref="H407:I407"/>
    <mergeCell ref="B407:E408"/>
    <mergeCell ref="B957:K958"/>
    <mergeCell ref="B516:F517"/>
    <mergeCell ref="B518:F518"/>
    <mergeCell ref="B519:F519"/>
    <mergeCell ref="B444:K445"/>
    <mergeCell ref="H516:I516"/>
    <mergeCell ref="H517:I517"/>
    <mergeCell ref="H518:I518"/>
    <mergeCell ref="H519:I519"/>
    <mergeCell ref="B708:K709"/>
    <mergeCell ref="B636:K637"/>
    <mergeCell ref="B665:K666"/>
    <mergeCell ref="B686:K687"/>
    <mergeCell ref="B706:K707"/>
    <mergeCell ref="B523:E523"/>
    <mergeCell ref="B533:K534"/>
    <mergeCell ref="B535:K537"/>
    <mergeCell ref="B556:K558"/>
    <mergeCell ref="H520:I520"/>
    <mergeCell ref="H521:I521"/>
    <mergeCell ref="B530:J530"/>
    <mergeCell ref="B611:F612"/>
    <mergeCell ref="B573:K574"/>
    <mergeCell ref="H611:I611"/>
  </mergeCells>
  <conditionalFormatting sqref="B159">
    <cfRule type="expression" dxfId="96" priority="1">
      <formula>AND($M$153=TRUE,ISERROR($M$154))</formula>
    </cfRule>
    <cfRule type="expression" dxfId="95" priority="2">
      <formula>AND($M$153=TRUE,$M$154=FALSE)</formula>
    </cfRule>
    <cfRule type="expression" dxfId="94" priority="3">
      <formula>AND($M$153=TRUE,$M$154=TRUE)</formula>
    </cfRule>
  </conditionalFormatting>
  <conditionalFormatting sqref="G154:J159">
    <cfRule type="expression" dxfId="93" priority="98">
      <formula>AND($M$153=TRUE,$M$158=TRUE)</formula>
    </cfRule>
  </conditionalFormatting>
  <conditionalFormatting sqref="G402:J407">
    <cfRule type="expression" dxfId="92" priority="8">
      <formula>AND($M$153=TRUE,$M$158=TRUE)</formula>
    </cfRule>
  </conditionalFormatting>
  <conditionalFormatting sqref="G516:J521">
    <cfRule type="expression" dxfId="91" priority="7">
      <formula>AND($M$153=TRUE,$M$158=TRUE)</formula>
    </cfRule>
  </conditionalFormatting>
  <conditionalFormatting sqref="G611:J616">
    <cfRule type="expression" dxfId="90" priority="6">
      <formula>AND($M$153=TRUE,$M$158=TRUE)</formula>
    </cfRule>
  </conditionalFormatting>
  <conditionalFormatting sqref="H2">
    <cfRule type="dataBar" priority="54">
      <dataBar>
        <cfvo type="num" val="0"/>
        <cfvo type="num" val="1"/>
        <color rgb="FF007373"/>
      </dataBar>
    </cfRule>
  </conditionalFormatting>
  <conditionalFormatting sqref="H4">
    <cfRule type="dataBar" priority="4">
      <dataBar>
        <cfvo type="num" val="0"/>
        <cfvo type="num" val="1"/>
        <color rgb="FF007373"/>
      </dataBar>
    </cfRule>
  </conditionalFormatting>
  <conditionalFormatting sqref="I8:I27">
    <cfRule type="iconSet" priority="52">
      <iconSet iconSet="3Symbols2" showValue="0">
        <cfvo type="percent" val="0"/>
        <cfvo type="num" val="0" gte="0"/>
        <cfvo type="num" val="1"/>
      </iconSet>
    </cfRule>
  </conditionalFormatting>
  <conditionalFormatting sqref="K349 K233 K34 K166">
    <cfRule type="iconSet" priority="53">
      <iconSet iconSet="3Symbols2" showValue="0">
        <cfvo type="percent" val="0"/>
        <cfvo type="num" val="0" gte="0"/>
        <cfvo type="num" val="1"/>
      </iconSet>
    </cfRule>
  </conditionalFormatting>
  <conditionalFormatting sqref="K416">
    <cfRule type="iconSet" priority="51">
      <iconSet iconSet="3Symbols2" showValue="0">
        <cfvo type="percent" val="0"/>
        <cfvo type="num" val="0" gte="0"/>
        <cfvo type="num" val="1"/>
      </iconSet>
    </cfRule>
  </conditionalFormatting>
  <conditionalFormatting sqref="K530">
    <cfRule type="iconSet" priority="50">
      <iconSet iconSet="3Symbols2" showValue="0">
        <cfvo type="percent" val="0"/>
        <cfvo type="num" val="0" gte="0"/>
        <cfvo type="num" val="1"/>
      </iconSet>
    </cfRule>
  </conditionalFormatting>
  <conditionalFormatting sqref="K634">
    <cfRule type="iconSet" priority="49">
      <iconSet iconSet="3Symbols2" showValue="0">
        <cfvo type="percent" val="0"/>
        <cfvo type="num" val="0" gte="0"/>
        <cfvo type="num" val="1"/>
      </iconSet>
    </cfRule>
  </conditionalFormatting>
  <conditionalFormatting sqref="K751">
    <cfRule type="iconSet" priority="48">
      <iconSet iconSet="3Symbols2" showValue="0">
        <cfvo type="percent" val="0"/>
        <cfvo type="num" val="0" gte="0"/>
        <cfvo type="num" val="1"/>
      </iconSet>
    </cfRule>
  </conditionalFormatting>
  <conditionalFormatting sqref="K853">
    <cfRule type="iconSet" priority="47">
      <iconSet iconSet="3Symbols2" showValue="0">
        <cfvo type="percent" val="0"/>
        <cfvo type="num" val="0" gte="0"/>
        <cfvo type="num" val="1"/>
      </iconSet>
    </cfRule>
  </conditionalFormatting>
  <conditionalFormatting sqref="K912">
    <cfRule type="iconSet" priority="46">
      <iconSet iconSet="3Symbols2" showValue="0">
        <cfvo type="percent" val="0"/>
        <cfvo type="num" val="0" gte="0"/>
        <cfvo type="num" val="1"/>
      </iconSet>
    </cfRule>
  </conditionalFormatting>
  <hyperlinks>
    <hyperlink ref="C8:D8" location="tip_nav7" display="tip_nav7" xr:uid="{00000000-0004-0000-0700-000000000000}"/>
    <hyperlink ref="C8" location="'1_Erste_Schritte'!B36" display="'1_Erste_Schritte'!B36" xr:uid="{00000000-0004-0000-0700-000001000000}"/>
    <hyperlink ref="C9:F9" location="'6_Drucken'!L_Thema2" tooltip="Thema 2: Seitenansicht" display="'6_Drucken'!L_Thema2" xr:uid="{00000000-0004-0000-0700-000002000000}"/>
    <hyperlink ref="C10:F10" location="'6_Drucken'!L_Thema3" tooltip="Thema 3: Seitenorientierung und Skalierung" display="'6_Drucken'!L_Thema3" xr:uid="{00000000-0004-0000-0700-000003000000}"/>
    <hyperlink ref="C11:F11" location="'6_Drucken'!L_Thema4" tooltip="Thema 4: Seitenränder" display="'6_Drucken'!L_Thema4" xr:uid="{00000000-0004-0000-0700-000004000000}"/>
    <hyperlink ref="C12:F12" location="'6_Drucken'!L_Thema5" tooltip="Thema 5: Kopf- und Fußzeilen (Standard)" display="'6_Drucken'!L_Thema5" xr:uid="{00000000-0004-0000-0700-000005000000}"/>
    <hyperlink ref="C13:F13" location="'6_Drucken'!L_Thema6" tooltip="Thema 6: Kopf- und Fußzeilen (Benutzerdefiniert)" display="'6_Drucken'!L_Thema6" xr:uid="{00000000-0004-0000-0700-000006000000}"/>
    <hyperlink ref="C14:F14" location="'6_Drucken'!L_Thema7" tooltip="Thema 7: Drucktitel: Wiederholungszeilen" display="'6_Drucken'!L_Thema7" xr:uid="{00000000-0004-0000-0700-000007000000}"/>
    <hyperlink ref="C15:F15" location="'6_Drucken'!L_Thema8" tooltip="Thema 8: Drucktitel: Wiederholungsspalten" display="'6_Drucken'!L_Thema8" xr:uid="{00000000-0004-0000-0700-000008000000}"/>
    <hyperlink ref="C16:F16" location="'6_Drucken'!L_Thema9" tooltip="Thema 9: Gitternetzlinien" display="'6_Drucken'!L_Thema9" xr:uid="{00000000-0004-0000-0700-000009000000}"/>
    <hyperlink ref="C17:F17" location="'6_Drucken'!L_Thema10" tooltip="Thema 10: Zeilen- und Spaltenüberschriften" display="'6_Drucken'!L_Thema10" xr:uid="{00000000-0004-0000-0700-00000A000000}"/>
    <hyperlink ref="C8:F8" location="'6_Drucken'!L_Thema1" tooltip="Thema 1: Druckbereiche" display="'6_Drucken'!L_Thema1" xr:uid="{00000000-0004-0000-0700-00000B000000}"/>
    <hyperlink ref="L34" location="'6_Drucken'!L_Anfang" tooltip="Nach oben" display="é" xr:uid="{00000000-0004-0000-0700-00000C000000}"/>
    <hyperlink ref="H4:J4" location="Inhalt!S_Gesamtfortschritt" tooltip="Zur Fortschritts-Übersicht" display="Inhalt!S_Gesamtfortschritt" xr:uid="{00000000-0004-0000-0700-00000D000000}"/>
    <hyperlink ref="L166" location="'6_Drucken'!L_Anfang" tooltip="Nach oben" display="é" xr:uid="{00000000-0004-0000-0700-00000E000000}"/>
    <hyperlink ref="L233" location="'6_Drucken'!L_Anfang" tooltip="Nach oben" display="é" xr:uid="{00000000-0004-0000-0700-00000F000000}"/>
    <hyperlink ref="L349" location="'6_Drucken'!L_Anfang" tooltip="Nach oben" display="é" xr:uid="{00000000-0004-0000-0700-000010000000}"/>
    <hyperlink ref="L416" location="'6_Drucken'!L_Anfang" tooltip="Nach oben" display="é" xr:uid="{00000000-0004-0000-0700-000011000000}"/>
    <hyperlink ref="L530" location="'6_Drucken'!L_Anfang" tooltip="Nach oben" display="é" xr:uid="{00000000-0004-0000-0700-000012000000}"/>
    <hyperlink ref="L634" location="'6_Drucken'!L_Anfang" tooltip="Nach oben" display="é" xr:uid="{00000000-0004-0000-0700-000013000000}"/>
    <hyperlink ref="L751" location="'6_Drucken'!L_Anfang" tooltip="Nach oben" display="é" xr:uid="{00000000-0004-0000-0700-000014000000}"/>
    <hyperlink ref="L853" location="'6_Drucken'!L_Anfang" tooltip="Nach oben" display="é" xr:uid="{00000000-0004-0000-0700-000015000000}"/>
    <hyperlink ref="L912" location="'6_Drucken'!L_Anfang" tooltip="Nach oben" display="é" xr:uid="{00000000-0004-0000-0700-000016000000}"/>
    <hyperlink ref="B972:K974" r:id="rId1" location="newsletter" tooltip="Für den kostenlosen Newsletter anmelden" display="Du willst auf dem Laufenden bleiben? Dann melde Dich für den kostenlosen Newsletter an!" xr:uid="{00000000-0004-0000-0700-000017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0721" r:id="rId5" name="Check Box 1">
              <controlPr defaultSize="0" autoFill="0" autoLine="0" autoPict="0">
                <anchor moveWithCells="1">
                  <from>
                    <xdr:col>2</xdr:col>
                    <xdr:colOff>0</xdr:colOff>
                    <xdr:row>162</xdr:row>
                    <xdr:rowOff>9525</xdr:rowOff>
                  </from>
                  <to>
                    <xdr:col>3</xdr:col>
                    <xdr:colOff>104775</xdr:colOff>
                    <xdr:row>162</xdr:row>
                    <xdr:rowOff>228600</xdr:rowOff>
                  </to>
                </anchor>
              </controlPr>
            </control>
          </mc:Choice>
        </mc:AlternateContent>
        <mc:AlternateContent xmlns:mc="http://schemas.openxmlformats.org/markup-compatibility/2006">
          <mc:Choice Requires="x14">
            <control shapeId="30722" r:id="rId6" name="Check Box 2">
              <controlPr defaultSize="0" autoFill="0" autoLine="0" autoPict="0">
                <anchor moveWithCells="1">
                  <from>
                    <xdr:col>2</xdr:col>
                    <xdr:colOff>0</xdr:colOff>
                    <xdr:row>229</xdr:row>
                    <xdr:rowOff>9525</xdr:rowOff>
                  </from>
                  <to>
                    <xdr:col>3</xdr:col>
                    <xdr:colOff>104775</xdr:colOff>
                    <xdr:row>229</xdr:row>
                    <xdr:rowOff>228600</xdr:rowOff>
                  </to>
                </anchor>
              </controlPr>
            </control>
          </mc:Choice>
        </mc:AlternateContent>
        <mc:AlternateContent xmlns:mc="http://schemas.openxmlformats.org/markup-compatibility/2006">
          <mc:Choice Requires="x14">
            <control shapeId="30723" r:id="rId7" name="Check Box 3">
              <controlPr defaultSize="0" autoFill="0" autoLine="0" autoPict="0">
                <anchor moveWithCells="1">
                  <from>
                    <xdr:col>2</xdr:col>
                    <xdr:colOff>0</xdr:colOff>
                    <xdr:row>345</xdr:row>
                    <xdr:rowOff>9525</xdr:rowOff>
                  </from>
                  <to>
                    <xdr:col>3</xdr:col>
                    <xdr:colOff>104775</xdr:colOff>
                    <xdr:row>345</xdr:row>
                    <xdr:rowOff>228600</xdr:rowOff>
                  </to>
                </anchor>
              </controlPr>
            </control>
          </mc:Choice>
        </mc:AlternateContent>
        <mc:AlternateContent xmlns:mc="http://schemas.openxmlformats.org/markup-compatibility/2006">
          <mc:Choice Requires="x14">
            <control shapeId="30724" r:id="rId8" name="Check Box 4">
              <controlPr defaultSize="0" autoFill="0" autoLine="0" autoPict="0">
                <anchor moveWithCells="1">
                  <from>
                    <xdr:col>2</xdr:col>
                    <xdr:colOff>0</xdr:colOff>
                    <xdr:row>412</xdr:row>
                    <xdr:rowOff>9525</xdr:rowOff>
                  </from>
                  <to>
                    <xdr:col>3</xdr:col>
                    <xdr:colOff>104775</xdr:colOff>
                    <xdr:row>412</xdr:row>
                    <xdr:rowOff>228600</xdr:rowOff>
                  </to>
                </anchor>
              </controlPr>
            </control>
          </mc:Choice>
        </mc:AlternateContent>
        <mc:AlternateContent xmlns:mc="http://schemas.openxmlformats.org/markup-compatibility/2006">
          <mc:Choice Requires="x14">
            <control shapeId="30725" r:id="rId9" name="Check Box 5">
              <controlPr defaultSize="0" autoFill="0" autoLine="0" autoPict="0">
                <anchor moveWithCells="1">
                  <from>
                    <xdr:col>2</xdr:col>
                    <xdr:colOff>0</xdr:colOff>
                    <xdr:row>526</xdr:row>
                    <xdr:rowOff>9525</xdr:rowOff>
                  </from>
                  <to>
                    <xdr:col>3</xdr:col>
                    <xdr:colOff>104775</xdr:colOff>
                    <xdr:row>526</xdr:row>
                    <xdr:rowOff>228600</xdr:rowOff>
                  </to>
                </anchor>
              </controlPr>
            </control>
          </mc:Choice>
        </mc:AlternateContent>
        <mc:AlternateContent xmlns:mc="http://schemas.openxmlformats.org/markup-compatibility/2006">
          <mc:Choice Requires="x14">
            <control shapeId="30726" r:id="rId10" name="Check Box 6">
              <controlPr defaultSize="0" autoFill="0" autoLine="0" autoPict="0">
                <anchor moveWithCells="1">
                  <from>
                    <xdr:col>2</xdr:col>
                    <xdr:colOff>9525</xdr:colOff>
                    <xdr:row>630</xdr:row>
                    <xdr:rowOff>9525</xdr:rowOff>
                  </from>
                  <to>
                    <xdr:col>3</xdr:col>
                    <xdr:colOff>114300</xdr:colOff>
                    <xdr:row>630</xdr:row>
                    <xdr:rowOff>228600</xdr:rowOff>
                  </to>
                </anchor>
              </controlPr>
            </control>
          </mc:Choice>
        </mc:AlternateContent>
        <mc:AlternateContent xmlns:mc="http://schemas.openxmlformats.org/markup-compatibility/2006">
          <mc:Choice Requires="x14">
            <control shapeId="30727" r:id="rId11" name="Check Box 7">
              <controlPr defaultSize="0" autoFill="0" autoLine="0" autoPict="0">
                <anchor moveWithCells="1">
                  <from>
                    <xdr:col>2</xdr:col>
                    <xdr:colOff>9525</xdr:colOff>
                    <xdr:row>747</xdr:row>
                    <xdr:rowOff>9525</xdr:rowOff>
                  </from>
                  <to>
                    <xdr:col>3</xdr:col>
                    <xdr:colOff>114300</xdr:colOff>
                    <xdr:row>747</xdr:row>
                    <xdr:rowOff>228600</xdr:rowOff>
                  </to>
                </anchor>
              </controlPr>
            </control>
          </mc:Choice>
        </mc:AlternateContent>
        <mc:AlternateContent xmlns:mc="http://schemas.openxmlformats.org/markup-compatibility/2006">
          <mc:Choice Requires="x14">
            <control shapeId="30728" r:id="rId12" name="Check Box 8">
              <controlPr defaultSize="0" autoFill="0" autoLine="0" autoPict="0">
                <anchor moveWithCells="1">
                  <from>
                    <xdr:col>2</xdr:col>
                    <xdr:colOff>9525</xdr:colOff>
                    <xdr:row>849</xdr:row>
                    <xdr:rowOff>9525</xdr:rowOff>
                  </from>
                  <to>
                    <xdr:col>3</xdr:col>
                    <xdr:colOff>114300</xdr:colOff>
                    <xdr:row>849</xdr:row>
                    <xdr:rowOff>228600</xdr:rowOff>
                  </to>
                </anchor>
              </controlPr>
            </control>
          </mc:Choice>
        </mc:AlternateContent>
        <mc:AlternateContent xmlns:mc="http://schemas.openxmlformats.org/markup-compatibility/2006">
          <mc:Choice Requires="x14">
            <control shapeId="30729" r:id="rId13" name="Check Box 9">
              <controlPr defaultSize="0" autoFill="0" autoLine="0" autoPict="0">
                <anchor moveWithCells="1">
                  <from>
                    <xdr:col>2</xdr:col>
                    <xdr:colOff>9525</xdr:colOff>
                    <xdr:row>908</xdr:row>
                    <xdr:rowOff>9525</xdr:rowOff>
                  </from>
                  <to>
                    <xdr:col>3</xdr:col>
                    <xdr:colOff>114300</xdr:colOff>
                    <xdr:row>908</xdr:row>
                    <xdr:rowOff>228600</xdr:rowOff>
                  </to>
                </anchor>
              </controlPr>
            </control>
          </mc:Choice>
        </mc:AlternateContent>
        <mc:AlternateContent xmlns:mc="http://schemas.openxmlformats.org/markup-compatibility/2006">
          <mc:Choice Requires="x14">
            <control shapeId="30730" r:id="rId14" name="Check Box 10">
              <controlPr defaultSize="0" autoFill="0" autoLine="0" autoPict="0">
                <anchor moveWithCells="1">
                  <from>
                    <xdr:col>2</xdr:col>
                    <xdr:colOff>9525</xdr:colOff>
                    <xdr:row>963</xdr:row>
                    <xdr:rowOff>9525</xdr:rowOff>
                  </from>
                  <to>
                    <xdr:col>3</xdr:col>
                    <xdr:colOff>114300</xdr:colOff>
                    <xdr:row>963</xdr:row>
                    <xdr:rowOff>228600</xdr:rowOff>
                  </to>
                </anchor>
              </controlPr>
            </control>
          </mc:Choice>
        </mc:AlternateContent>
        <mc:AlternateContent xmlns:mc="http://schemas.openxmlformats.org/markup-compatibility/2006">
          <mc:Choice Requires="x14">
            <control shapeId="30742" r:id="rId15" name="Group Box 22">
              <controlPr defaultSize="0" autoFill="0" autoPict="0">
                <anchor moveWithCells="1">
                  <from>
                    <xdr:col>4</xdr:col>
                    <xdr:colOff>161925</xdr:colOff>
                    <xdr:row>518</xdr:row>
                    <xdr:rowOff>180975</xdr:rowOff>
                  </from>
                  <to>
                    <xdr:col>5</xdr:col>
                    <xdr:colOff>685800</xdr:colOff>
                    <xdr:row>520</xdr:row>
                    <xdr:rowOff>0</xdr:rowOff>
                  </to>
                </anchor>
              </controlPr>
            </control>
          </mc:Choice>
        </mc:AlternateContent>
        <mc:AlternateContent xmlns:mc="http://schemas.openxmlformats.org/markup-compatibility/2006">
          <mc:Choice Requires="x14">
            <control shapeId="30745" r:id="rId16" name="Group Box 25">
              <controlPr defaultSize="0" autoFill="0" autoPict="0">
                <anchor moveWithCells="1">
                  <from>
                    <xdr:col>4</xdr:col>
                    <xdr:colOff>161925</xdr:colOff>
                    <xdr:row>519</xdr:row>
                    <xdr:rowOff>200025</xdr:rowOff>
                  </from>
                  <to>
                    <xdr:col>5</xdr:col>
                    <xdr:colOff>685800</xdr:colOff>
                    <xdr:row>521</xdr:row>
                    <xdr:rowOff>19050</xdr:rowOff>
                  </to>
                </anchor>
              </controlPr>
            </control>
          </mc:Choice>
        </mc:AlternateContent>
        <mc:AlternateContent xmlns:mc="http://schemas.openxmlformats.org/markup-compatibility/2006">
          <mc:Choice Requires="x14">
            <control shapeId="30747" r:id="rId17" name="Group Box 27">
              <controlPr defaultSize="0" autoFill="0" autoPict="0">
                <anchor moveWithCells="1">
                  <from>
                    <xdr:col>4</xdr:col>
                    <xdr:colOff>161925</xdr:colOff>
                    <xdr:row>520</xdr:row>
                    <xdr:rowOff>200025</xdr:rowOff>
                  </from>
                  <to>
                    <xdr:col>5</xdr:col>
                    <xdr:colOff>685800</xdr:colOff>
                    <xdr:row>522</xdr:row>
                    <xdr:rowOff>19050</xdr:rowOff>
                  </to>
                </anchor>
              </controlPr>
            </control>
          </mc:Choice>
        </mc:AlternateContent>
        <mc:AlternateContent xmlns:mc="http://schemas.openxmlformats.org/markup-compatibility/2006">
          <mc:Choice Requires="x14">
            <control shapeId="30749" r:id="rId18" name="Group Box 29">
              <controlPr defaultSize="0" autoFill="0" autoPict="0">
                <anchor moveWithCells="1">
                  <from>
                    <xdr:col>4</xdr:col>
                    <xdr:colOff>0</xdr:colOff>
                    <xdr:row>612</xdr:row>
                    <xdr:rowOff>171450</xdr:rowOff>
                  </from>
                  <to>
                    <xdr:col>6</xdr:col>
                    <xdr:colOff>0</xdr:colOff>
                    <xdr:row>613</xdr:row>
                    <xdr:rowOff>200025</xdr:rowOff>
                  </to>
                </anchor>
              </controlPr>
            </control>
          </mc:Choice>
        </mc:AlternateContent>
        <mc:AlternateContent xmlns:mc="http://schemas.openxmlformats.org/markup-compatibility/2006">
          <mc:Choice Requires="x14">
            <control shapeId="30751" r:id="rId19" name="Group Box 31">
              <controlPr defaultSize="0" autoFill="0" autoPict="0">
                <anchor moveWithCells="1">
                  <from>
                    <xdr:col>4</xdr:col>
                    <xdr:colOff>9525</xdr:colOff>
                    <xdr:row>613</xdr:row>
                    <xdr:rowOff>200025</xdr:rowOff>
                  </from>
                  <to>
                    <xdr:col>6</xdr:col>
                    <xdr:colOff>9525</xdr:colOff>
                    <xdr:row>615</xdr:row>
                    <xdr:rowOff>28575</xdr:rowOff>
                  </to>
                </anchor>
              </controlPr>
            </control>
          </mc:Choice>
        </mc:AlternateContent>
        <mc:AlternateContent xmlns:mc="http://schemas.openxmlformats.org/markup-compatibility/2006">
          <mc:Choice Requires="x14">
            <control shapeId="30755" r:id="rId20" name="Group Box 35">
              <controlPr defaultSize="0" autoFill="0" autoPict="0">
                <anchor moveWithCells="1">
                  <from>
                    <xdr:col>4</xdr:col>
                    <xdr:colOff>47625</xdr:colOff>
                    <xdr:row>615</xdr:row>
                    <xdr:rowOff>0</xdr:rowOff>
                  </from>
                  <to>
                    <xdr:col>6</xdr:col>
                    <xdr:colOff>0</xdr:colOff>
                    <xdr:row>616</xdr:row>
                    <xdr:rowOff>76200</xdr:rowOff>
                  </to>
                </anchor>
              </controlPr>
            </control>
          </mc:Choice>
        </mc:AlternateContent>
        <mc:AlternateContent xmlns:mc="http://schemas.openxmlformats.org/markup-compatibility/2006">
          <mc:Choice Requires="x14">
            <control shapeId="30758" r:id="rId21" name="Group Box 38">
              <controlPr defaultSize="0" autoFill="0" autoPict="0">
                <anchor moveWithCells="1">
                  <from>
                    <xdr:col>4</xdr:col>
                    <xdr:colOff>0</xdr:colOff>
                    <xdr:row>842</xdr:row>
                    <xdr:rowOff>0</xdr:rowOff>
                  </from>
                  <to>
                    <xdr:col>6</xdr:col>
                    <xdr:colOff>0</xdr:colOff>
                    <xdr:row>843</xdr:row>
                    <xdr:rowOff>28575</xdr:rowOff>
                  </to>
                </anchor>
              </controlPr>
            </control>
          </mc:Choice>
        </mc:AlternateContent>
        <mc:AlternateContent xmlns:mc="http://schemas.openxmlformats.org/markup-compatibility/2006">
          <mc:Choice Requires="x14">
            <control shapeId="30759" r:id="rId22" name="Group Box 39">
              <controlPr defaultSize="0" autoFill="0" autoPict="0">
                <anchor moveWithCells="1">
                  <from>
                    <xdr:col>4</xdr:col>
                    <xdr:colOff>9525</xdr:colOff>
                    <xdr:row>842</xdr:row>
                    <xdr:rowOff>200025</xdr:rowOff>
                  </from>
                  <to>
                    <xdr:col>6</xdr:col>
                    <xdr:colOff>9525</xdr:colOff>
                    <xdr:row>844</xdr:row>
                    <xdr:rowOff>28575</xdr:rowOff>
                  </to>
                </anchor>
              </controlPr>
            </control>
          </mc:Choice>
        </mc:AlternateContent>
        <mc:AlternateContent xmlns:mc="http://schemas.openxmlformats.org/markup-compatibility/2006">
          <mc:Choice Requires="x14">
            <control shapeId="30760" r:id="rId23" name="Group Box 40">
              <controlPr defaultSize="0" autoFill="0" autoPict="0">
                <anchor moveWithCells="1">
                  <from>
                    <xdr:col>4</xdr:col>
                    <xdr:colOff>47625</xdr:colOff>
                    <xdr:row>845</xdr:row>
                    <xdr:rowOff>0</xdr:rowOff>
                  </from>
                  <to>
                    <xdr:col>6</xdr:col>
                    <xdr:colOff>0</xdr:colOff>
                    <xdr:row>846</xdr:row>
                    <xdr:rowOff>76200</xdr:rowOff>
                  </to>
                </anchor>
              </controlPr>
            </control>
          </mc:Choice>
        </mc:AlternateContent>
        <mc:AlternateContent xmlns:mc="http://schemas.openxmlformats.org/markup-compatibility/2006">
          <mc:Choice Requires="x14">
            <control shapeId="30761" r:id="rId24" name="Group Box 41">
              <controlPr defaultSize="0" autoFill="0" autoPict="0">
                <anchor moveWithCells="1">
                  <from>
                    <xdr:col>4</xdr:col>
                    <xdr:colOff>95250</xdr:colOff>
                    <xdr:row>843</xdr:row>
                    <xdr:rowOff>0</xdr:rowOff>
                  </from>
                  <to>
                    <xdr:col>6</xdr:col>
                    <xdr:colOff>0</xdr:colOff>
                    <xdr:row>844</xdr:row>
                    <xdr:rowOff>28575</xdr:rowOff>
                  </to>
                </anchor>
              </controlPr>
            </control>
          </mc:Choice>
        </mc:AlternateContent>
        <mc:AlternateContent xmlns:mc="http://schemas.openxmlformats.org/markup-compatibility/2006">
          <mc:Choice Requires="x14">
            <control shapeId="30770" r:id="rId25" name="Check Box 50">
              <controlPr defaultSize="0" autoFill="0" autoLine="0" autoPict="0">
                <anchor moveWithCells="1">
                  <from>
                    <xdr:col>2</xdr:col>
                    <xdr:colOff>409575</xdr:colOff>
                    <xdr:row>156</xdr:row>
                    <xdr:rowOff>66675</xdr:rowOff>
                  </from>
                  <to>
                    <xdr:col>4</xdr:col>
                    <xdr:colOff>209550</xdr:colOff>
                    <xdr:row>157</xdr:row>
                    <xdr:rowOff>38100</xdr:rowOff>
                  </to>
                </anchor>
              </controlPr>
            </control>
          </mc:Choice>
        </mc:AlternateContent>
        <mc:AlternateContent xmlns:mc="http://schemas.openxmlformats.org/markup-compatibility/2006">
          <mc:Choice Requires="x14">
            <control shapeId="30771" r:id="rId26" name="Group Box 51">
              <controlPr defaultSize="0" autoFill="0" autoPict="0">
                <anchor moveWithCells="1">
                  <from>
                    <xdr:col>5</xdr:col>
                    <xdr:colOff>47625</xdr:colOff>
                    <xdr:row>615</xdr:row>
                    <xdr:rowOff>0</xdr:rowOff>
                  </from>
                  <to>
                    <xdr:col>7</xdr:col>
                    <xdr:colOff>114300</xdr:colOff>
                    <xdr:row>616</xdr:row>
                    <xdr:rowOff>76200</xdr:rowOff>
                  </to>
                </anchor>
              </controlPr>
            </control>
          </mc:Choice>
        </mc:AlternateContent>
        <mc:AlternateContent xmlns:mc="http://schemas.openxmlformats.org/markup-compatibility/2006">
          <mc:Choice Requires="x14">
            <control shapeId="30772" r:id="rId27" name="Group Box 52">
              <controlPr defaultSize="0" autoFill="0" autoPict="0">
                <anchor moveWithCells="1">
                  <from>
                    <xdr:col>5</xdr:col>
                    <xdr:colOff>47625</xdr:colOff>
                    <xdr:row>616</xdr:row>
                    <xdr:rowOff>0</xdr:rowOff>
                  </from>
                  <to>
                    <xdr:col>7</xdr:col>
                    <xdr:colOff>114300</xdr:colOff>
                    <xdr:row>617</xdr:row>
                    <xdr:rowOff>76200</xdr:rowOff>
                  </to>
                </anchor>
              </controlPr>
            </control>
          </mc:Choice>
        </mc:AlternateContent>
        <mc:AlternateContent xmlns:mc="http://schemas.openxmlformats.org/markup-compatibility/2006">
          <mc:Choice Requires="x14">
            <control shapeId="30773" r:id="rId28" name="Group Box 53">
              <controlPr defaultSize="0" autoFill="0" autoPict="0">
                <anchor moveWithCells="1">
                  <from>
                    <xdr:col>5</xdr:col>
                    <xdr:colOff>47625</xdr:colOff>
                    <xdr:row>617</xdr:row>
                    <xdr:rowOff>0</xdr:rowOff>
                  </from>
                  <to>
                    <xdr:col>7</xdr:col>
                    <xdr:colOff>114300</xdr:colOff>
                    <xdr:row>618</xdr:row>
                    <xdr:rowOff>76200</xdr:rowOff>
                  </to>
                </anchor>
              </controlPr>
            </control>
          </mc:Choice>
        </mc:AlternateContent>
        <mc:AlternateContent xmlns:mc="http://schemas.openxmlformats.org/markup-compatibility/2006">
          <mc:Choice Requires="x14">
            <control shapeId="30774" r:id="rId29" name="Group Box 54">
              <controlPr defaultSize="0" autoFill="0" autoPict="0">
                <anchor moveWithCells="1">
                  <from>
                    <xdr:col>5</xdr:col>
                    <xdr:colOff>47625</xdr:colOff>
                    <xdr:row>621</xdr:row>
                    <xdr:rowOff>0</xdr:rowOff>
                  </from>
                  <to>
                    <xdr:col>7</xdr:col>
                    <xdr:colOff>114300</xdr:colOff>
                    <xdr:row>622</xdr:row>
                    <xdr:rowOff>76200</xdr:rowOff>
                  </to>
                </anchor>
              </controlPr>
            </control>
          </mc:Choice>
        </mc:AlternateContent>
        <mc:AlternateContent xmlns:mc="http://schemas.openxmlformats.org/markup-compatibility/2006">
          <mc:Choice Requires="x14">
            <control shapeId="30775" r:id="rId30" name="Group Box 55">
              <controlPr defaultSize="0" autoFill="0" autoPict="0">
                <anchor moveWithCells="1">
                  <from>
                    <xdr:col>5</xdr:col>
                    <xdr:colOff>47625</xdr:colOff>
                    <xdr:row>622</xdr:row>
                    <xdr:rowOff>0</xdr:rowOff>
                  </from>
                  <to>
                    <xdr:col>7</xdr:col>
                    <xdr:colOff>114300</xdr:colOff>
                    <xdr:row>623</xdr:row>
                    <xdr:rowOff>76200</xdr:rowOff>
                  </to>
                </anchor>
              </controlPr>
            </control>
          </mc:Choice>
        </mc:AlternateContent>
        <mc:AlternateContent xmlns:mc="http://schemas.openxmlformats.org/markup-compatibility/2006">
          <mc:Choice Requires="x14">
            <control shapeId="30776" r:id="rId31" name="Group Box 56">
              <controlPr defaultSize="0" autoFill="0" autoPict="0">
                <anchor moveWithCells="1">
                  <from>
                    <xdr:col>6</xdr:col>
                    <xdr:colOff>47625</xdr:colOff>
                    <xdr:row>615</xdr:row>
                    <xdr:rowOff>0</xdr:rowOff>
                  </from>
                  <to>
                    <xdr:col>8</xdr:col>
                    <xdr:colOff>228600</xdr:colOff>
                    <xdr:row>616</xdr:row>
                    <xdr:rowOff>76200</xdr:rowOff>
                  </to>
                </anchor>
              </controlPr>
            </control>
          </mc:Choice>
        </mc:AlternateContent>
        <mc:AlternateContent xmlns:mc="http://schemas.openxmlformats.org/markup-compatibility/2006">
          <mc:Choice Requires="x14">
            <control shapeId="30777" r:id="rId32" name="Group Box 57">
              <controlPr defaultSize="0" autoFill="0" autoPict="0">
                <anchor moveWithCells="1">
                  <from>
                    <xdr:col>6</xdr:col>
                    <xdr:colOff>47625</xdr:colOff>
                    <xdr:row>616</xdr:row>
                    <xdr:rowOff>0</xdr:rowOff>
                  </from>
                  <to>
                    <xdr:col>8</xdr:col>
                    <xdr:colOff>228600</xdr:colOff>
                    <xdr:row>617</xdr:row>
                    <xdr:rowOff>76200</xdr:rowOff>
                  </to>
                </anchor>
              </controlPr>
            </control>
          </mc:Choice>
        </mc:AlternateContent>
        <mc:AlternateContent xmlns:mc="http://schemas.openxmlformats.org/markup-compatibility/2006">
          <mc:Choice Requires="x14">
            <control shapeId="30778" r:id="rId33" name="Group Box 58">
              <controlPr defaultSize="0" autoFill="0" autoPict="0">
                <anchor moveWithCells="1">
                  <from>
                    <xdr:col>6</xdr:col>
                    <xdr:colOff>47625</xdr:colOff>
                    <xdr:row>617</xdr:row>
                    <xdr:rowOff>0</xdr:rowOff>
                  </from>
                  <to>
                    <xdr:col>8</xdr:col>
                    <xdr:colOff>228600</xdr:colOff>
                    <xdr:row>618</xdr:row>
                    <xdr:rowOff>76200</xdr:rowOff>
                  </to>
                </anchor>
              </controlPr>
            </control>
          </mc:Choice>
        </mc:AlternateContent>
        <mc:AlternateContent xmlns:mc="http://schemas.openxmlformats.org/markup-compatibility/2006">
          <mc:Choice Requires="x14">
            <control shapeId="30779" r:id="rId34" name="Group Box 59">
              <controlPr defaultSize="0" autoFill="0" autoPict="0">
                <anchor moveWithCells="1">
                  <from>
                    <xdr:col>6</xdr:col>
                    <xdr:colOff>47625</xdr:colOff>
                    <xdr:row>621</xdr:row>
                    <xdr:rowOff>0</xdr:rowOff>
                  </from>
                  <to>
                    <xdr:col>8</xdr:col>
                    <xdr:colOff>228600</xdr:colOff>
                    <xdr:row>622</xdr:row>
                    <xdr:rowOff>76200</xdr:rowOff>
                  </to>
                </anchor>
              </controlPr>
            </control>
          </mc:Choice>
        </mc:AlternateContent>
        <mc:AlternateContent xmlns:mc="http://schemas.openxmlformats.org/markup-compatibility/2006">
          <mc:Choice Requires="x14">
            <control shapeId="30780" r:id="rId35" name="Group Box 60">
              <controlPr defaultSize="0" autoFill="0" autoPict="0">
                <anchor moveWithCells="1">
                  <from>
                    <xdr:col>6</xdr:col>
                    <xdr:colOff>47625</xdr:colOff>
                    <xdr:row>622</xdr:row>
                    <xdr:rowOff>0</xdr:rowOff>
                  </from>
                  <to>
                    <xdr:col>8</xdr:col>
                    <xdr:colOff>228600</xdr:colOff>
                    <xdr:row>623</xdr:row>
                    <xdr:rowOff>76200</xdr:rowOff>
                  </to>
                </anchor>
              </controlPr>
            </control>
          </mc:Choice>
        </mc:AlternateContent>
        <mc:AlternateContent xmlns:mc="http://schemas.openxmlformats.org/markup-compatibility/2006">
          <mc:Choice Requires="x14">
            <control shapeId="30781" r:id="rId36" name="Group Box 61">
              <controlPr defaultSize="0" autoFill="0" autoPict="0">
                <anchor moveWithCells="1">
                  <from>
                    <xdr:col>7</xdr:col>
                    <xdr:colOff>47625</xdr:colOff>
                    <xdr:row>615</xdr:row>
                    <xdr:rowOff>0</xdr:rowOff>
                  </from>
                  <to>
                    <xdr:col>9</xdr:col>
                    <xdr:colOff>228600</xdr:colOff>
                    <xdr:row>616</xdr:row>
                    <xdr:rowOff>76200</xdr:rowOff>
                  </to>
                </anchor>
              </controlPr>
            </control>
          </mc:Choice>
        </mc:AlternateContent>
        <mc:AlternateContent xmlns:mc="http://schemas.openxmlformats.org/markup-compatibility/2006">
          <mc:Choice Requires="x14">
            <control shapeId="30782" r:id="rId37" name="Group Box 62">
              <controlPr defaultSize="0" autoFill="0" autoPict="0">
                <anchor moveWithCells="1">
                  <from>
                    <xdr:col>7</xdr:col>
                    <xdr:colOff>47625</xdr:colOff>
                    <xdr:row>616</xdr:row>
                    <xdr:rowOff>0</xdr:rowOff>
                  </from>
                  <to>
                    <xdr:col>9</xdr:col>
                    <xdr:colOff>228600</xdr:colOff>
                    <xdr:row>617</xdr:row>
                    <xdr:rowOff>76200</xdr:rowOff>
                  </to>
                </anchor>
              </controlPr>
            </control>
          </mc:Choice>
        </mc:AlternateContent>
        <mc:AlternateContent xmlns:mc="http://schemas.openxmlformats.org/markup-compatibility/2006">
          <mc:Choice Requires="x14">
            <control shapeId="30783" r:id="rId38" name="Group Box 63">
              <controlPr defaultSize="0" autoFill="0" autoPict="0">
                <anchor moveWithCells="1">
                  <from>
                    <xdr:col>7</xdr:col>
                    <xdr:colOff>47625</xdr:colOff>
                    <xdr:row>617</xdr:row>
                    <xdr:rowOff>0</xdr:rowOff>
                  </from>
                  <to>
                    <xdr:col>9</xdr:col>
                    <xdr:colOff>228600</xdr:colOff>
                    <xdr:row>618</xdr:row>
                    <xdr:rowOff>76200</xdr:rowOff>
                  </to>
                </anchor>
              </controlPr>
            </control>
          </mc:Choice>
        </mc:AlternateContent>
        <mc:AlternateContent xmlns:mc="http://schemas.openxmlformats.org/markup-compatibility/2006">
          <mc:Choice Requires="x14">
            <control shapeId="30784" r:id="rId39" name="Group Box 64">
              <controlPr defaultSize="0" autoFill="0" autoPict="0">
                <anchor moveWithCells="1">
                  <from>
                    <xdr:col>7</xdr:col>
                    <xdr:colOff>47625</xdr:colOff>
                    <xdr:row>621</xdr:row>
                    <xdr:rowOff>0</xdr:rowOff>
                  </from>
                  <to>
                    <xdr:col>9</xdr:col>
                    <xdr:colOff>228600</xdr:colOff>
                    <xdr:row>622</xdr:row>
                    <xdr:rowOff>76200</xdr:rowOff>
                  </to>
                </anchor>
              </controlPr>
            </control>
          </mc:Choice>
        </mc:AlternateContent>
        <mc:AlternateContent xmlns:mc="http://schemas.openxmlformats.org/markup-compatibility/2006">
          <mc:Choice Requires="x14">
            <control shapeId="30785" r:id="rId40" name="Group Box 65">
              <controlPr defaultSize="0" autoFill="0" autoPict="0">
                <anchor moveWithCells="1">
                  <from>
                    <xdr:col>7</xdr:col>
                    <xdr:colOff>47625</xdr:colOff>
                    <xdr:row>622</xdr:row>
                    <xdr:rowOff>0</xdr:rowOff>
                  </from>
                  <to>
                    <xdr:col>9</xdr:col>
                    <xdr:colOff>228600</xdr:colOff>
                    <xdr:row>623</xdr:row>
                    <xdr:rowOff>76200</xdr:rowOff>
                  </to>
                </anchor>
              </controlPr>
            </control>
          </mc:Choice>
        </mc:AlternateContent>
        <mc:AlternateContent xmlns:mc="http://schemas.openxmlformats.org/markup-compatibility/2006">
          <mc:Choice Requires="x14">
            <control shapeId="30786" r:id="rId41" name="Group Box 66">
              <controlPr defaultSize="0" autoFill="0" autoPict="0">
                <anchor moveWithCells="1">
                  <from>
                    <xdr:col>8</xdr:col>
                    <xdr:colOff>47625</xdr:colOff>
                    <xdr:row>615</xdr:row>
                    <xdr:rowOff>0</xdr:rowOff>
                  </from>
                  <to>
                    <xdr:col>10</xdr:col>
                    <xdr:colOff>152400</xdr:colOff>
                    <xdr:row>616</xdr:row>
                    <xdr:rowOff>76200</xdr:rowOff>
                  </to>
                </anchor>
              </controlPr>
            </control>
          </mc:Choice>
        </mc:AlternateContent>
        <mc:AlternateContent xmlns:mc="http://schemas.openxmlformats.org/markup-compatibility/2006">
          <mc:Choice Requires="x14">
            <control shapeId="30787" r:id="rId42" name="Group Box 67">
              <controlPr defaultSize="0" autoFill="0" autoPict="0">
                <anchor moveWithCells="1">
                  <from>
                    <xdr:col>8</xdr:col>
                    <xdr:colOff>47625</xdr:colOff>
                    <xdr:row>616</xdr:row>
                    <xdr:rowOff>0</xdr:rowOff>
                  </from>
                  <to>
                    <xdr:col>10</xdr:col>
                    <xdr:colOff>152400</xdr:colOff>
                    <xdr:row>617</xdr:row>
                    <xdr:rowOff>76200</xdr:rowOff>
                  </to>
                </anchor>
              </controlPr>
            </control>
          </mc:Choice>
        </mc:AlternateContent>
        <mc:AlternateContent xmlns:mc="http://schemas.openxmlformats.org/markup-compatibility/2006">
          <mc:Choice Requires="x14">
            <control shapeId="30788" r:id="rId43" name="Group Box 68">
              <controlPr defaultSize="0" autoFill="0" autoPict="0">
                <anchor moveWithCells="1">
                  <from>
                    <xdr:col>8</xdr:col>
                    <xdr:colOff>47625</xdr:colOff>
                    <xdr:row>617</xdr:row>
                    <xdr:rowOff>0</xdr:rowOff>
                  </from>
                  <to>
                    <xdr:col>10</xdr:col>
                    <xdr:colOff>152400</xdr:colOff>
                    <xdr:row>618</xdr:row>
                    <xdr:rowOff>76200</xdr:rowOff>
                  </to>
                </anchor>
              </controlPr>
            </control>
          </mc:Choice>
        </mc:AlternateContent>
        <mc:AlternateContent xmlns:mc="http://schemas.openxmlformats.org/markup-compatibility/2006">
          <mc:Choice Requires="x14">
            <control shapeId="30789" r:id="rId44" name="Group Box 69">
              <controlPr defaultSize="0" autoFill="0" autoPict="0">
                <anchor moveWithCells="1">
                  <from>
                    <xdr:col>8</xdr:col>
                    <xdr:colOff>47625</xdr:colOff>
                    <xdr:row>621</xdr:row>
                    <xdr:rowOff>0</xdr:rowOff>
                  </from>
                  <to>
                    <xdr:col>10</xdr:col>
                    <xdr:colOff>152400</xdr:colOff>
                    <xdr:row>622</xdr:row>
                    <xdr:rowOff>76200</xdr:rowOff>
                  </to>
                </anchor>
              </controlPr>
            </control>
          </mc:Choice>
        </mc:AlternateContent>
        <mc:AlternateContent xmlns:mc="http://schemas.openxmlformats.org/markup-compatibility/2006">
          <mc:Choice Requires="x14">
            <control shapeId="30790" r:id="rId45" name="Group Box 70">
              <controlPr defaultSize="0" autoFill="0" autoPict="0">
                <anchor moveWithCells="1">
                  <from>
                    <xdr:col>8</xdr:col>
                    <xdr:colOff>47625</xdr:colOff>
                    <xdr:row>622</xdr:row>
                    <xdr:rowOff>0</xdr:rowOff>
                  </from>
                  <to>
                    <xdr:col>10</xdr:col>
                    <xdr:colOff>152400</xdr:colOff>
                    <xdr:row>623</xdr:row>
                    <xdr:rowOff>76200</xdr:rowOff>
                  </to>
                </anchor>
              </controlPr>
            </control>
          </mc:Choice>
        </mc:AlternateContent>
        <mc:AlternateContent xmlns:mc="http://schemas.openxmlformats.org/markup-compatibility/2006">
          <mc:Choice Requires="x14">
            <control shapeId="30791" r:id="rId46" name="Group Box 71">
              <controlPr defaultSize="0" autoFill="0" autoPict="0">
                <anchor moveWithCells="1">
                  <from>
                    <xdr:col>4</xdr:col>
                    <xdr:colOff>0</xdr:colOff>
                    <xdr:row>901</xdr:row>
                    <xdr:rowOff>0</xdr:rowOff>
                  </from>
                  <to>
                    <xdr:col>6</xdr:col>
                    <xdr:colOff>0</xdr:colOff>
                    <xdr:row>902</xdr:row>
                    <xdr:rowOff>28575</xdr:rowOff>
                  </to>
                </anchor>
              </controlPr>
            </control>
          </mc:Choice>
        </mc:AlternateContent>
        <mc:AlternateContent xmlns:mc="http://schemas.openxmlformats.org/markup-compatibility/2006">
          <mc:Choice Requires="x14">
            <control shapeId="30792" r:id="rId47" name="Group Box 72">
              <controlPr defaultSize="0" autoFill="0" autoPict="0">
                <anchor moveWithCells="1">
                  <from>
                    <xdr:col>4</xdr:col>
                    <xdr:colOff>9525</xdr:colOff>
                    <xdr:row>901</xdr:row>
                    <xdr:rowOff>200025</xdr:rowOff>
                  </from>
                  <to>
                    <xdr:col>6</xdr:col>
                    <xdr:colOff>9525</xdr:colOff>
                    <xdr:row>903</xdr:row>
                    <xdr:rowOff>28575</xdr:rowOff>
                  </to>
                </anchor>
              </controlPr>
            </control>
          </mc:Choice>
        </mc:AlternateContent>
        <mc:AlternateContent xmlns:mc="http://schemas.openxmlformats.org/markup-compatibility/2006">
          <mc:Choice Requires="x14">
            <control shapeId="30793" r:id="rId48" name="Group Box 73">
              <controlPr defaultSize="0" autoFill="0" autoPict="0">
                <anchor moveWithCells="1">
                  <from>
                    <xdr:col>4</xdr:col>
                    <xdr:colOff>47625</xdr:colOff>
                    <xdr:row>904</xdr:row>
                    <xdr:rowOff>0</xdr:rowOff>
                  </from>
                  <to>
                    <xdr:col>6</xdr:col>
                    <xdr:colOff>0</xdr:colOff>
                    <xdr:row>905</xdr:row>
                    <xdr:rowOff>76200</xdr:rowOff>
                  </to>
                </anchor>
              </controlPr>
            </control>
          </mc:Choice>
        </mc:AlternateContent>
        <mc:AlternateContent xmlns:mc="http://schemas.openxmlformats.org/markup-compatibility/2006">
          <mc:Choice Requires="x14">
            <control shapeId="30794" r:id="rId49" name="Group Box 74">
              <controlPr defaultSize="0" autoFill="0" autoPict="0">
                <anchor moveWithCells="1">
                  <from>
                    <xdr:col>4</xdr:col>
                    <xdr:colOff>95250</xdr:colOff>
                    <xdr:row>902</xdr:row>
                    <xdr:rowOff>0</xdr:rowOff>
                  </from>
                  <to>
                    <xdr:col>6</xdr:col>
                    <xdr:colOff>0</xdr:colOff>
                    <xdr:row>903</xdr:row>
                    <xdr:rowOff>28575</xdr:rowOff>
                  </to>
                </anchor>
              </controlPr>
            </control>
          </mc:Choice>
        </mc:AlternateContent>
        <mc:AlternateContent xmlns:mc="http://schemas.openxmlformats.org/markup-compatibility/2006">
          <mc:Choice Requires="x14">
            <control shapeId="30795" r:id="rId50" name="Group Box 75">
              <controlPr defaultSize="0" autoFill="0" autoPict="0">
                <anchor moveWithCells="1">
                  <from>
                    <xdr:col>4</xdr:col>
                    <xdr:colOff>0</xdr:colOff>
                    <xdr:row>956</xdr:row>
                    <xdr:rowOff>0</xdr:rowOff>
                  </from>
                  <to>
                    <xdr:col>6</xdr:col>
                    <xdr:colOff>0</xdr:colOff>
                    <xdr:row>957</xdr:row>
                    <xdr:rowOff>28575</xdr:rowOff>
                  </to>
                </anchor>
              </controlPr>
            </control>
          </mc:Choice>
        </mc:AlternateContent>
        <mc:AlternateContent xmlns:mc="http://schemas.openxmlformats.org/markup-compatibility/2006">
          <mc:Choice Requires="x14">
            <control shapeId="30796" r:id="rId51" name="Group Box 76">
              <controlPr defaultSize="0" autoFill="0" autoPict="0">
                <anchor moveWithCells="1">
                  <from>
                    <xdr:col>4</xdr:col>
                    <xdr:colOff>9525</xdr:colOff>
                    <xdr:row>956</xdr:row>
                    <xdr:rowOff>200025</xdr:rowOff>
                  </from>
                  <to>
                    <xdr:col>6</xdr:col>
                    <xdr:colOff>9525</xdr:colOff>
                    <xdr:row>958</xdr:row>
                    <xdr:rowOff>28575</xdr:rowOff>
                  </to>
                </anchor>
              </controlPr>
            </control>
          </mc:Choice>
        </mc:AlternateContent>
        <mc:AlternateContent xmlns:mc="http://schemas.openxmlformats.org/markup-compatibility/2006">
          <mc:Choice Requires="x14">
            <control shapeId="30797" r:id="rId52" name="Group Box 77">
              <controlPr defaultSize="0" autoFill="0" autoPict="0">
                <anchor moveWithCells="1">
                  <from>
                    <xdr:col>4</xdr:col>
                    <xdr:colOff>47625</xdr:colOff>
                    <xdr:row>959</xdr:row>
                    <xdr:rowOff>0</xdr:rowOff>
                  </from>
                  <to>
                    <xdr:col>6</xdr:col>
                    <xdr:colOff>0</xdr:colOff>
                    <xdr:row>960</xdr:row>
                    <xdr:rowOff>76200</xdr:rowOff>
                  </to>
                </anchor>
              </controlPr>
            </control>
          </mc:Choice>
        </mc:AlternateContent>
        <mc:AlternateContent xmlns:mc="http://schemas.openxmlformats.org/markup-compatibility/2006">
          <mc:Choice Requires="x14">
            <control shapeId="30798" r:id="rId53" name="Group Box 78">
              <controlPr defaultSize="0" autoFill="0" autoPict="0">
                <anchor moveWithCells="1">
                  <from>
                    <xdr:col>4</xdr:col>
                    <xdr:colOff>95250</xdr:colOff>
                    <xdr:row>957</xdr:row>
                    <xdr:rowOff>0</xdr:rowOff>
                  </from>
                  <to>
                    <xdr:col>6</xdr:col>
                    <xdr:colOff>0</xdr:colOff>
                    <xdr:row>958</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BF0000"/>
    <pageSetUpPr autoPageBreaks="0" fitToPage="1"/>
  </sheetPr>
  <dimension ref="A1:N602"/>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85546875" style="22" customWidth="1"/>
    <col min="3" max="4" width="10.7109375" style="22" customWidth="1"/>
    <col min="5" max="5" width="12.28515625" style="22" customWidth="1"/>
    <col min="6" max="6" width="10.7109375" style="22" customWidth="1"/>
    <col min="7" max="12" width="9.140625" style="22" customWidth="1"/>
    <col min="13" max="13" width="9.140625" style="560" hidden="1" customWidth="1"/>
    <col min="14" max="16384" width="12.140625" style="22" hidden="1"/>
  </cols>
  <sheetData>
    <row r="1" spans="1:13" customFormat="1" ht="3.75" customHeight="1">
      <c r="A1" s="87"/>
      <c r="M1" s="554"/>
    </row>
    <row r="2" spans="1:13" customFormat="1" ht="17.45" customHeight="1">
      <c r="A2" s="88"/>
      <c r="B2" s="44" t="s">
        <v>1115</v>
      </c>
      <c r="C2" s="44"/>
      <c r="D2" s="44"/>
      <c r="E2" s="44"/>
      <c r="F2" s="36"/>
      <c r="G2" s="37" t="s">
        <v>51</v>
      </c>
      <c r="H2" s="680">
        <f>H30/C30</f>
        <v>0</v>
      </c>
      <c r="I2" s="680"/>
      <c r="J2" s="680"/>
      <c r="M2" s="554"/>
    </row>
    <row r="3" spans="1:13" customFormat="1" ht="3.75" customHeight="1">
      <c r="A3" s="87"/>
      <c r="B3" s="44"/>
      <c r="C3" s="44"/>
      <c r="D3" s="44"/>
      <c r="E3" s="44"/>
      <c r="M3" s="554"/>
    </row>
    <row r="4" spans="1:13" customFormat="1" ht="17.45" customHeight="1">
      <c r="A4" s="88"/>
      <c r="B4" s="44" t="s">
        <v>1116</v>
      </c>
      <c r="C4" s="44"/>
      <c r="D4" s="44"/>
      <c r="E4" s="44"/>
      <c r="F4" s="36"/>
      <c r="G4" s="37" t="s">
        <v>53</v>
      </c>
      <c r="H4" s="680">
        <f>[0]!S_Gesamtfortschritt</f>
        <v>0</v>
      </c>
      <c r="I4" s="680"/>
      <c r="J4" s="680"/>
      <c r="M4" s="554"/>
    </row>
    <row r="5" spans="1:13" customFormat="1" ht="3.75" customHeight="1" thickBot="1">
      <c r="A5" s="88"/>
      <c r="B5" s="52"/>
      <c r="C5" s="52"/>
      <c r="D5" s="52"/>
      <c r="E5" s="52"/>
      <c r="F5" s="52"/>
      <c r="G5" s="52"/>
      <c r="H5" s="52"/>
      <c r="I5" s="52"/>
      <c r="J5" s="52"/>
      <c r="K5" s="52"/>
      <c r="L5" s="46"/>
      <c r="M5" s="554"/>
    </row>
    <row r="6" spans="1:13" customFormat="1" ht="17.45" customHeight="1">
      <c r="A6" s="88"/>
      <c r="B6" s="17"/>
      <c r="C6" s="36"/>
      <c r="D6" s="36"/>
      <c r="E6" s="36"/>
      <c r="F6" s="36"/>
      <c r="G6" s="37"/>
      <c r="H6" s="38"/>
      <c r="I6" s="38"/>
      <c r="J6" s="38"/>
      <c r="M6" s="554"/>
    </row>
    <row r="7" spans="1:13" customFormat="1" ht="17.45" customHeight="1">
      <c r="A7" s="88"/>
      <c r="B7" s="17"/>
      <c r="C7" s="36" t="s">
        <v>54</v>
      </c>
      <c r="D7" s="36"/>
      <c r="E7" s="36"/>
      <c r="F7" s="39"/>
      <c r="G7" s="39"/>
      <c r="H7" s="681" t="s">
        <v>55</v>
      </c>
      <c r="I7" s="681"/>
      <c r="J7" s="38"/>
      <c r="M7" s="554"/>
    </row>
    <row r="8" spans="1:13" customFormat="1" ht="17.45" customHeight="1">
      <c r="A8" s="88"/>
      <c r="B8" s="45" t="s">
        <v>1117</v>
      </c>
      <c r="C8" s="785" t="str">
        <f t="shared" ref="C8:C17" si="0">INDEX(B:B,MATCH(B8,A:A,0))</f>
        <v>Zählen von Elementen: =ANZAHL2()</v>
      </c>
      <c r="D8" s="785"/>
      <c r="E8" s="785"/>
      <c r="F8" s="785"/>
      <c r="G8" s="40"/>
      <c r="H8" s="86">
        <f>1*J8</f>
        <v>0</v>
      </c>
      <c r="I8" s="41">
        <f>H8</f>
        <v>0</v>
      </c>
      <c r="J8" s="42" t="b">
        <v>0</v>
      </c>
      <c r="M8" s="554"/>
    </row>
    <row r="9" spans="1:13" customFormat="1" ht="17.45" customHeight="1">
      <c r="A9" s="88"/>
      <c r="B9" s="45" t="s">
        <v>1118</v>
      </c>
      <c r="C9" s="785" t="str">
        <f t="shared" si="0"/>
        <v>Bedingte Summierung: =SUMMEWENN()</v>
      </c>
      <c r="D9" s="785"/>
      <c r="E9" s="785"/>
      <c r="F9" s="785"/>
      <c r="G9" s="40"/>
      <c r="H9" s="86">
        <f>1*J9</f>
        <v>0</v>
      </c>
      <c r="I9" s="41">
        <f t="shared" ref="I9:I17" si="1">H9</f>
        <v>0</v>
      </c>
      <c r="J9" s="42" t="b">
        <v>0</v>
      </c>
      <c r="M9" s="554"/>
    </row>
    <row r="10" spans="1:13" customFormat="1" ht="17.45" customHeight="1">
      <c r="A10" s="88"/>
      <c r="B10" s="45" t="s">
        <v>1119</v>
      </c>
      <c r="C10" s="785" t="str">
        <f t="shared" si="0"/>
        <v>Bedingtes Zählen: =ZÄHLENWENN()</v>
      </c>
      <c r="D10" s="785"/>
      <c r="E10" s="785"/>
      <c r="F10" s="785"/>
      <c r="G10" s="40"/>
      <c r="H10" s="86">
        <f>1*J10</f>
        <v>0</v>
      </c>
      <c r="I10" s="41">
        <f t="shared" si="1"/>
        <v>0</v>
      </c>
      <c r="J10" s="42" t="b">
        <v>0</v>
      </c>
      <c r="M10" s="554"/>
    </row>
    <row r="11" spans="1:13" customFormat="1" ht="17.45" customHeight="1">
      <c r="A11" s="88"/>
      <c r="B11" s="45" t="s">
        <v>1120</v>
      </c>
      <c r="C11" s="785" t="str">
        <f t="shared" si="0"/>
        <v>Datum und Zeit: =JETZT()</v>
      </c>
      <c r="D11" s="785"/>
      <c r="E11" s="785"/>
      <c r="F11" s="785"/>
      <c r="G11" s="40"/>
      <c r="H11" s="86">
        <f>1*J11</f>
        <v>0</v>
      </c>
      <c r="I11" s="41">
        <f t="shared" si="1"/>
        <v>0</v>
      </c>
      <c r="J11" s="42" t="b">
        <v>0</v>
      </c>
      <c r="M11" s="554"/>
    </row>
    <row r="12" spans="1:13" customFormat="1" ht="17.45" customHeight="1">
      <c r="A12" s="88"/>
      <c r="B12" s="45" t="s">
        <v>1121</v>
      </c>
      <c r="C12" s="785" t="str">
        <f t="shared" si="0"/>
        <v>Textfunktionen: =LÄNGE()</v>
      </c>
      <c r="D12" s="785"/>
      <c r="E12" s="785"/>
      <c r="F12" s="785"/>
      <c r="G12" s="40"/>
      <c r="H12" s="86">
        <f t="shared" ref="H12:H17" si="2">1*J12</f>
        <v>0</v>
      </c>
      <c r="I12" s="41">
        <f t="shared" si="1"/>
        <v>0</v>
      </c>
      <c r="J12" s="42" t="b">
        <v>0</v>
      </c>
      <c r="M12" s="554"/>
    </row>
    <row r="13" spans="1:13" customFormat="1" ht="17.45" customHeight="1">
      <c r="A13" s="88"/>
      <c r="B13" s="45" t="s">
        <v>1122</v>
      </c>
      <c r="C13" s="785" t="str">
        <f t="shared" si="0"/>
        <v>Textfunktionen: =LINKS()</v>
      </c>
      <c r="D13" s="785"/>
      <c r="E13" s="785"/>
      <c r="F13" s="785"/>
      <c r="G13" s="40"/>
      <c r="H13" s="86">
        <f t="shared" si="2"/>
        <v>0</v>
      </c>
      <c r="I13" s="41">
        <f t="shared" si="1"/>
        <v>0</v>
      </c>
      <c r="J13" s="42" t="b">
        <v>0</v>
      </c>
      <c r="M13" s="554"/>
    </row>
    <row r="14" spans="1:13" customFormat="1" ht="17.45" customHeight="1">
      <c r="A14" s="88"/>
      <c r="B14" s="45" t="s">
        <v>1123</v>
      </c>
      <c r="C14" s="785" t="str">
        <f t="shared" si="0"/>
        <v>Textfunktionen: =RECHTS()</v>
      </c>
      <c r="D14" s="785"/>
      <c r="E14" s="785"/>
      <c r="F14" s="785"/>
      <c r="G14" s="40"/>
      <c r="H14" s="86">
        <f t="shared" si="2"/>
        <v>0</v>
      </c>
      <c r="I14" s="41">
        <f t="shared" si="1"/>
        <v>0</v>
      </c>
      <c r="J14" s="42" t="b">
        <v>0</v>
      </c>
      <c r="M14" s="554"/>
    </row>
    <row r="15" spans="1:13" customFormat="1" ht="17.45" customHeight="1">
      <c r="A15" s="88"/>
      <c r="B15" s="45" t="s">
        <v>1124</v>
      </c>
      <c r="C15" s="785" t="str">
        <f t="shared" si="0"/>
        <v>Textfunktionen: =TEIL()</v>
      </c>
      <c r="D15" s="785"/>
      <c r="E15" s="785"/>
      <c r="F15" s="785"/>
      <c r="G15" s="40"/>
      <c r="H15" s="86">
        <f t="shared" si="2"/>
        <v>0</v>
      </c>
      <c r="I15" s="41">
        <f t="shared" si="1"/>
        <v>0</v>
      </c>
      <c r="J15" s="42" t="b">
        <v>0</v>
      </c>
      <c r="M15" s="554"/>
    </row>
    <row r="16" spans="1:13" customFormat="1" ht="17.45" customHeight="1">
      <c r="A16" s="88"/>
      <c r="B16" s="45" t="s">
        <v>1125</v>
      </c>
      <c r="C16" s="785" t="str">
        <f t="shared" si="0"/>
        <v>Nachschlagen: =SVERWEIS()</v>
      </c>
      <c r="D16" s="785"/>
      <c r="E16" s="785"/>
      <c r="F16" s="785"/>
      <c r="G16" s="40"/>
      <c r="H16" s="86">
        <f t="shared" si="2"/>
        <v>0</v>
      </c>
      <c r="I16" s="41">
        <f t="shared" si="1"/>
        <v>0</v>
      </c>
      <c r="J16" s="42" t="b">
        <v>0</v>
      </c>
      <c r="M16" s="554"/>
    </row>
    <row r="17" spans="1:13" customFormat="1" ht="17.45" customHeight="1">
      <c r="A17" s="88"/>
      <c r="B17" s="45" t="s">
        <v>1126</v>
      </c>
      <c r="C17" s="785" t="str">
        <f t="shared" si="0"/>
        <v>Nachschlagen: =WVERWEIS()</v>
      </c>
      <c r="D17" s="785"/>
      <c r="E17" s="785"/>
      <c r="F17" s="785"/>
      <c r="G17" s="40"/>
      <c r="H17" s="86">
        <f t="shared" si="2"/>
        <v>0</v>
      </c>
      <c r="I17" s="41">
        <f t="shared" si="1"/>
        <v>0</v>
      </c>
      <c r="J17" s="42" t="b">
        <v>0</v>
      </c>
      <c r="M17" s="554"/>
    </row>
    <row r="18" spans="1:13" customFormat="1" ht="17.45" hidden="1" customHeight="1">
      <c r="A18" s="88"/>
      <c r="B18" s="45"/>
      <c r="F18" s="40"/>
      <c r="G18" s="40"/>
      <c r="H18" s="5"/>
      <c r="I18" s="41"/>
      <c r="J18" s="42"/>
      <c r="M18" s="554"/>
    </row>
    <row r="19" spans="1:13" customFormat="1" ht="17.45" hidden="1" customHeight="1">
      <c r="A19" s="88"/>
      <c r="B19" s="45"/>
      <c r="F19" s="40"/>
      <c r="G19" s="40"/>
      <c r="H19" s="5"/>
      <c r="I19" s="41"/>
      <c r="J19" s="42"/>
      <c r="M19" s="554"/>
    </row>
    <row r="20" spans="1:13" customFormat="1" ht="17.45" hidden="1" customHeight="1">
      <c r="A20" s="88"/>
      <c r="B20" s="45"/>
      <c r="F20" s="40"/>
      <c r="G20" s="40"/>
      <c r="H20" s="5"/>
      <c r="I20" s="41"/>
      <c r="J20" s="42"/>
      <c r="M20" s="554"/>
    </row>
    <row r="21" spans="1:13" customFormat="1" ht="17.45" hidden="1" customHeight="1">
      <c r="A21" s="88"/>
      <c r="B21" s="45"/>
      <c r="F21" s="40"/>
      <c r="G21" s="40"/>
      <c r="H21" s="5"/>
      <c r="I21" s="41"/>
      <c r="J21" s="42"/>
      <c r="M21" s="554"/>
    </row>
    <row r="22" spans="1:13" customFormat="1" ht="17.45" hidden="1" customHeight="1">
      <c r="A22" s="88"/>
      <c r="B22" s="45"/>
      <c r="F22" s="40"/>
      <c r="G22" s="40"/>
      <c r="H22" s="5"/>
      <c r="I22" s="41"/>
      <c r="J22" s="42"/>
      <c r="M22" s="554"/>
    </row>
    <row r="23" spans="1:13" customFormat="1" ht="17.45" hidden="1" customHeight="1">
      <c r="A23" s="88"/>
      <c r="B23" s="45"/>
      <c r="F23" s="40"/>
      <c r="G23" s="40"/>
      <c r="H23" s="5"/>
      <c r="I23" s="41"/>
      <c r="J23" s="42"/>
      <c r="M23" s="554"/>
    </row>
    <row r="24" spans="1:13" customFormat="1" ht="17.45" hidden="1" customHeight="1">
      <c r="A24" s="88"/>
      <c r="B24" s="45"/>
      <c r="F24" s="40"/>
      <c r="G24" s="40"/>
      <c r="H24" s="5"/>
      <c r="I24" s="41"/>
      <c r="J24" s="42"/>
      <c r="M24" s="554"/>
    </row>
    <row r="25" spans="1:13" customFormat="1" ht="17.45" hidden="1" customHeight="1">
      <c r="A25" s="88"/>
      <c r="B25" s="45"/>
      <c r="F25" s="40"/>
      <c r="G25" s="40"/>
      <c r="H25" s="5"/>
      <c r="I25" s="41"/>
      <c r="J25" s="42"/>
      <c r="M25" s="554"/>
    </row>
    <row r="26" spans="1:13" customFormat="1" ht="17.45" hidden="1" customHeight="1">
      <c r="A26" s="88"/>
      <c r="B26" s="45"/>
      <c r="F26" s="40"/>
      <c r="G26" s="40"/>
      <c r="H26" s="5"/>
      <c r="I26" s="41"/>
      <c r="J26" s="42"/>
      <c r="M26" s="554"/>
    </row>
    <row r="27" spans="1:13" customFormat="1" ht="17.45" hidden="1" customHeight="1">
      <c r="A27" s="88"/>
      <c r="B27" s="45"/>
      <c r="F27" s="40"/>
      <c r="G27" s="40"/>
      <c r="H27" s="5"/>
      <c r="I27" s="41"/>
      <c r="J27" s="43"/>
      <c r="M27" s="554"/>
    </row>
    <row r="28" spans="1:13" customFormat="1" ht="17.45" hidden="1" customHeight="1">
      <c r="A28" s="88"/>
      <c r="M28" s="554"/>
    </row>
    <row r="29" spans="1:13" customFormat="1" ht="17.45" hidden="1" customHeight="1" thickBot="1">
      <c r="A29" s="88"/>
      <c r="B29" s="6"/>
      <c r="C29" s="6"/>
      <c r="D29" s="6"/>
      <c r="E29" s="6"/>
      <c r="F29" s="6"/>
      <c r="G29" s="6"/>
      <c r="H29" s="6"/>
      <c r="I29" s="6"/>
      <c r="J29" s="6"/>
      <c r="M29" s="554"/>
    </row>
    <row r="30" spans="1:13" customFormat="1" ht="17.45" hidden="1" customHeight="1">
      <c r="A30" s="88"/>
      <c r="C30" s="5">
        <f>COUNTA(C8:C29)</f>
        <v>10</v>
      </c>
      <c r="H30" s="5">
        <f>SUM(H8:H29)</f>
        <v>0</v>
      </c>
      <c r="M30" s="554"/>
    </row>
    <row r="31" spans="1:13" customFormat="1" ht="17.45" customHeight="1">
      <c r="A31" s="88"/>
      <c r="C31" s="5"/>
      <c r="H31" s="5"/>
      <c r="M31" s="554"/>
    </row>
    <row r="32" spans="1:13" customFormat="1" ht="17.45" customHeight="1">
      <c r="A32" s="88"/>
      <c r="C32" s="5"/>
      <c r="H32" s="5"/>
      <c r="M32" s="554"/>
    </row>
    <row r="33" spans="1:13" customFormat="1" ht="17.45" customHeight="1">
      <c r="A33" s="88"/>
      <c r="M33" s="554"/>
    </row>
    <row r="34" spans="1:13" customFormat="1" ht="25.5" customHeight="1">
      <c r="A34" s="96" t="str">
        <f>B8</f>
        <v>7.1</v>
      </c>
      <c r="B34" s="823" t="s">
        <v>1127</v>
      </c>
      <c r="C34" s="675"/>
      <c r="D34" s="675"/>
      <c r="E34" s="675"/>
      <c r="F34" s="675"/>
      <c r="G34" s="675"/>
      <c r="H34" s="675"/>
      <c r="I34" s="675"/>
      <c r="J34" s="675"/>
      <c r="K34" s="35">
        <f>H8</f>
        <v>0</v>
      </c>
      <c r="L34" s="7" t="s">
        <v>62</v>
      </c>
      <c r="M34" s="554"/>
    </row>
    <row r="35" spans="1:13" customFormat="1" ht="17.45" customHeight="1">
      <c r="A35" s="88"/>
      <c r="M35" s="554"/>
    </row>
    <row r="36" spans="1:13" customFormat="1" ht="17.45" customHeight="1">
      <c r="A36" s="88"/>
      <c r="B36" s="683" t="s">
        <v>1128</v>
      </c>
      <c r="C36" s="683"/>
      <c r="D36" s="683"/>
      <c r="E36" s="683"/>
      <c r="F36" s="683"/>
      <c r="G36" s="683"/>
      <c r="H36" s="683"/>
      <c r="I36" s="683"/>
      <c r="J36" s="683"/>
      <c r="K36" s="683"/>
      <c r="M36" s="554"/>
    </row>
    <row r="37" spans="1:13" customFormat="1" ht="17.45" customHeight="1">
      <c r="A37" s="88"/>
      <c r="B37" s="683"/>
      <c r="C37" s="683"/>
      <c r="D37" s="683"/>
      <c r="E37" s="683"/>
      <c r="F37" s="683"/>
      <c r="G37" s="683"/>
      <c r="H37" s="683"/>
      <c r="I37" s="683"/>
      <c r="J37" s="683"/>
      <c r="K37" s="683"/>
      <c r="M37" s="554"/>
    </row>
    <row r="38" spans="1:13" customFormat="1" ht="17.45" customHeight="1">
      <c r="A38" s="88"/>
      <c r="B38" s="683" t="s">
        <v>1129</v>
      </c>
      <c r="C38" s="683"/>
      <c r="D38" s="683"/>
      <c r="E38" s="683"/>
      <c r="F38" s="683"/>
      <c r="G38" s="683"/>
      <c r="H38" s="683"/>
      <c r="I38" s="683"/>
      <c r="J38" s="683"/>
      <c r="K38" s="683"/>
      <c r="M38" s="554"/>
    </row>
    <row r="39" spans="1:13" customFormat="1" ht="17.45" customHeight="1">
      <c r="A39" s="88"/>
      <c r="B39" s="683"/>
      <c r="C39" s="683"/>
      <c r="D39" s="683"/>
      <c r="E39" s="683"/>
      <c r="F39" s="683"/>
      <c r="G39" s="683"/>
      <c r="H39" s="683"/>
      <c r="I39" s="683"/>
      <c r="J39" s="683"/>
      <c r="K39" s="683"/>
      <c r="M39" s="554"/>
    </row>
    <row r="40" spans="1:13" customFormat="1" ht="17.45" customHeight="1">
      <c r="A40" s="88"/>
      <c r="M40" s="554"/>
    </row>
    <row r="41" spans="1:13" customFormat="1" ht="17.45" customHeight="1" thickBot="1">
      <c r="A41" s="88"/>
      <c r="B41" s="180" t="s">
        <v>1130</v>
      </c>
      <c r="C41" s="182" t="s">
        <v>756</v>
      </c>
      <c r="D41" s="318" t="s">
        <v>1131</v>
      </c>
      <c r="E41" s="52"/>
      <c r="F41" s="52"/>
      <c r="G41" s="52"/>
      <c r="H41" s="52"/>
      <c r="I41" s="52"/>
      <c r="J41" s="52"/>
      <c r="K41" s="52"/>
      <c r="M41" s="554"/>
    </row>
    <row r="42" spans="1:13" customFormat="1" ht="17.45" customHeight="1">
      <c r="A42" s="88"/>
      <c r="B42" s="30"/>
      <c r="C42" s="47"/>
      <c r="D42" s="47"/>
      <c r="E42" s="47"/>
      <c r="F42" s="47"/>
      <c r="G42" s="47"/>
      <c r="H42" s="47"/>
      <c r="I42" s="47"/>
      <c r="J42" s="47"/>
      <c r="K42" s="47"/>
      <c r="M42" s="554"/>
    </row>
    <row r="43" spans="1:13" customFormat="1" ht="17.45" customHeight="1">
      <c r="A43" s="88"/>
      <c r="B43" s="653" t="s">
        <v>1132</v>
      </c>
      <c r="C43" s="653"/>
      <c r="D43" s="653"/>
      <c r="E43" s="653"/>
      <c r="F43" s="653"/>
      <c r="G43" s="653"/>
      <c r="H43" s="653"/>
      <c r="I43" s="653"/>
      <c r="J43" s="653"/>
      <c r="K43" s="653"/>
      <c r="M43" s="554"/>
    </row>
    <row r="44" spans="1:13" customFormat="1" ht="17.45" customHeight="1">
      <c r="A44" s="88"/>
      <c r="B44" s="653"/>
      <c r="C44" s="653"/>
      <c r="D44" s="653"/>
      <c r="E44" s="653"/>
      <c r="F44" s="653"/>
      <c r="G44" s="653"/>
      <c r="H44" s="653"/>
      <c r="I44" s="653"/>
      <c r="J44" s="653"/>
      <c r="K44" s="653"/>
      <c r="M44" s="554"/>
    </row>
    <row r="45" spans="1:13" customFormat="1" ht="17.45" customHeight="1">
      <c r="A45" s="88"/>
      <c r="B45" s="184" t="s">
        <v>767</v>
      </c>
      <c r="C45" s="58"/>
      <c r="D45" s="58"/>
      <c r="E45" s="166" t="s">
        <v>768</v>
      </c>
      <c r="F45" s="58" t="s">
        <v>769</v>
      </c>
      <c r="G45" s="58"/>
      <c r="H45" s="58"/>
      <c r="I45" s="58"/>
      <c r="J45" s="58"/>
      <c r="K45" s="58"/>
      <c r="M45" s="554"/>
    </row>
    <row r="46" spans="1:13" customFormat="1" ht="17.45" customHeight="1">
      <c r="A46" s="88"/>
      <c r="B46" s="118"/>
      <c r="C46" s="47"/>
      <c r="D46" s="47"/>
      <c r="E46" s="179"/>
      <c r="F46" s="653"/>
      <c r="G46" s="653"/>
      <c r="H46" s="653"/>
      <c r="I46" s="653"/>
      <c r="J46" s="653"/>
      <c r="K46" s="653"/>
      <c r="M46" s="554"/>
    </row>
    <row r="47" spans="1:13" customFormat="1" ht="17.45" customHeight="1">
      <c r="A47" s="88"/>
      <c r="B47" s="118" t="s">
        <v>1133</v>
      </c>
      <c r="C47" s="47"/>
      <c r="D47" s="47"/>
      <c r="E47" s="179">
        <v>7</v>
      </c>
      <c r="F47" s="653" t="s">
        <v>1134</v>
      </c>
      <c r="G47" s="653"/>
      <c r="H47" s="653"/>
      <c r="I47" s="653"/>
      <c r="J47" s="653"/>
      <c r="K47" s="653"/>
      <c r="M47" s="554"/>
    </row>
    <row r="48" spans="1:13" customFormat="1" ht="17.45" customHeight="1">
      <c r="A48" s="88"/>
      <c r="B48" s="118"/>
      <c r="C48" s="47"/>
      <c r="D48" s="47"/>
      <c r="E48" s="179"/>
      <c r="F48" s="14"/>
      <c r="G48" s="14"/>
      <c r="H48" s="14"/>
      <c r="I48" s="14"/>
      <c r="J48" s="14"/>
      <c r="K48" s="14"/>
      <c r="M48" s="554"/>
    </row>
    <row r="49" spans="1:13" customFormat="1" ht="17.45" customHeight="1">
      <c r="A49" s="88"/>
      <c r="B49" s="118"/>
      <c r="C49" s="47"/>
      <c r="D49" s="47"/>
      <c r="E49" s="179"/>
      <c r="F49" s="14"/>
      <c r="G49" s="14"/>
      <c r="H49" s="14"/>
      <c r="I49" s="14"/>
      <c r="J49" s="14"/>
      <c r="K49" s="14"/>
      <c r="M49" s="554"/>
    </row>
    <row r="50" spans="1:13" customFormat="1" ht="17.45" customHeight="1">
      <c r="A50" s="88"/>
      <c r="B50" s="118"/>
      <c r="C50" s="47"/>
      <c r="D50" s="47"/>
      <c r="E50" s="179"/>
      <c r="F50" s="14"/>
      <c r="G50" s="14"/>
      <c r="H50" s="14"/>
      <c r="I50" s="14"/>
      <c r="J50" s="14"/>
      <c r="K50" s="14"/>
      <c r="M50" s="554"/>
    </row>
    <row r="51" spans="1:13" customFormat="1" ht="17.45" customHeight="1">
      <c r="A51" s="88"/>
      <c r="B51" s="118"/>
      <c r="C51" s="47"/>
      <c r="D51" s="47"/>
      <c r="E51" s="179"/>
      <c r="F51" s="14"/>
      <c r="G51" s="14"/>
      <c r="H51" s="14"/>
      <c r="I51" s="14"/>
      <c r="J51" s="14"/>
      <c r="K51" s="14"/>
      <c r="M51" s="554"/>
    </row>
    <row r="52" spans="1:13" customFormat="1" ht="17.45" customHeight="1">
      <c r="A52" s="88"/>
      <c r="B52" s="118"/>
      <c r="C52" s="47"/>
      <c r="D52" s="47"/>
      <c r="E52" s="179"/>
      <c r="F52" s="14"/>
      <c r="G52" s="14"/>
      <c r="H52" s="14"/>
      <c r="I52" s="14"/>
      <c r="J52" s="14"/>
      <c r="K52" s="14"/>
      <c r="M52" s="554"/>
    </row>
    <row r="53" spans="1:13" customFormat="1" ht="17.45" customHeight="1">
      <c r="A53" s="88"/>
      <c r="B53" s="118"/>
      <c r="C53" s="47"/>
      <c r="D53" s="47"/>
      <c r="E53" s="122"/>
      <c r="F53" s="653"/>
      <c r="G53" s="653"/>
      <c r="H53" s="653"/>
      <c r="I53" s="653"/>
      <c r="J53" s="653"/>
      <c r="K53" s="653"/>
      <c r="M53" s="554"/>
    </row>
    <row r="54" spans="1:13" customFormat="1" ht="17.45" customHeight="1">
      <c r="A54" s="88"/>
      <c r="B54" s="118" t="s">
        <v>1133</v>
      </c>
      <c r="C54" s="47"/>
      <c r="D54" s="47"/>
      <c r="E54" s="122">
        <v>6</v>
      </c>
      <c r="F54" s="653" t="s">
        <v>1135</v>
      </c>
      <c r="G54" s="653"/>
      <c r="H54" s="653"/>
      <c r="I54" s="653"/>
      <c r="J54" s="653"/>
      <c r="K54" s="653"/>
      <c r="M54" s="554"/>
    </row>
    <row r="55" spans="1:13" customFormat="1" ht="17.45" customHeight="1">
      <c r="A55" s="88"/>
      <c r="B55" s="30"/>
      <c r="C55" s="47"/>
      <c r="D55" s="47"/>
      <c r="E55" s="47"/>
      <c r="F55" s="47"/>
      <c r="G55" s="47"/>
      <c r="H55" s="47"/>
      <c r="I55" s="47"/>
      <c r="J55" s="47"/>
      <c r="K55" s="47"/>
      <c r="M55" s="554"/>
    </row>
    <row r="56" spans="1:13" customFormat="1" ht="17.45" customHeight="1">
      <c r="A56" s="88"/>
      <c r="B56" s="30"/>
      <c r="C56" s="47"/>
      <c r="D56" s="47"/>
      <c r="E56" s="47"/>
      <c r="F56" s="47"/>
      <c r="G56" s="47"/>
      <c r="H56" s="47"/>
      <c r="I56" s="47"/>
      <c r="J56" s="47"/>
      <c r="K56" s="47"/>
      <c r="M56" s="554"/>
    </row>
    <row r="57" spans="1:13" customFormat="1" ht="17.45" customHeight="1">
      <c r="A57" s="88"/>
      <c r="B57" s="30"/>
      <c r="C57" s="47"/>
      <c r="D57" s="47"/>
      <c r="E57" s="47"/>
      <c r="F57" s="47"/>
      <c r="G57" s="47"/>
      <c r="H57" s="47"/>
      <c r="I57" s="47"/>
      <c r="J57" s="47"/>
      <c r="K57" s="47"/>
      <c r="M57" s="554"/>
    </row>
    <row r="58" spans="1:13" customFormat="1" ht="17.45" customHeight="1">
      <c r="A58" s="88"/>
      <c r="B58" s="47"/>
      <c r="C58" s="47"/>
      <c r="D58" s="47"/>
      <c r="E58" s="47"/>
      <c r="F58" s="47"/>
      <c r="G58" s="47"/>
      <c r="H58" s="47"/>
      <c r="I58" s="47"/>
      <c r="J58" s="47"/>
      <c r="K58" s="47"/>
      <c r="M58" s="554"/>
    </row>
    <row r="59" spans="1:13" customFormat="1" ht="17.45" customHeight="1">
      <c r="A59" s="88"/>
      <c r="M59" s="554"/>
    </row>
    <row r="60" spans="1:13" customFormat="1" ht="17.45" customHeight="1">
      <c r="A60" s="88"/>
      <c r="M60" s="554"/>
    </row>
    <row r="61" spans="1:13" customFormat="1" ht="17.45" customHeight="1">
      <c r="A61" s="88"/>
      <c r="M61" s="554"/>
    </row>
    <row r="62" spans="1:13" customFormat="1" ht="17.45" customHeight="1">
      <c r="A62" s="88"/>
      <c r="C62" s="47"/>
      <c r="D62" s="47"/>
      <c r="E62" s="47"/>
      <c r="F62" s="47"/>
      <c r="G62" s="47"/>
      <c r="H62" s="47"/>
      <c r="I62" s="47"/>
      <c r="J62" s="47"/>
      <c r="K62" s="47"/>
      <c r="M62" s="554"/>
    </row>
    <row r="63" spans="1:13" customFormat="1" ht="17.45" customHeight="1">
      <c r="A63" s="88"/>
      <c r="B63" s="59" t="s">
        <v>1136</v>
      </c>
      <c r="C63" s="58"/>
      <c r="D63" s="58"/>
      <c r="E63" s="58"/>
      <c r="F63" s="58"/>
      <c r="G63" s="58"/>
      <c r="H63" s="58"/>
      <c r="I63" s="58"/>
      <c r="J63" s="58"/>
      <c r="K63" s="58"/>
      <c r="M63" s="554"/>
    </row>
    <row r="64" spans="1:13" customFormat="1" ht="17.45" customHeight="1">
      <c r="A64" s="88"/>
      <c r="B64" s="61"/>
      <c r="C64" s="60"/>
      <c r="D64" s="60"/>
      <c r="E64" s="60"/>
      <c r="F64" s="60"/>
      <c r="G64" s="60"/>
      <c r="H64" s="60"/>
      <c r="I64" s="60"/>
      <c r="J64" s="60"/>
      <c r="K64" s="62"/>
      <c r="M64" s="554"/>
    </row>
    <row r="65" spans="1:13" customFormat="1" ht="17.45" customHeight="1">
      <c r="A65" s="88"/>
      <c r="B65" s="689" t="s">
        <v>1137</v>
      </c>
      <c r="C65" s="690"/>
      <c r="D65" s="690"/>
      <c r="E65" s="690"/>
      <c r="F65" s="69"/>
      <c r="G65" s="321">
        <v>17.399999999999999</v>
      </c>
      <c r="H65" s="69"/>
      <c r="I65" s="69"/>
      <c r="J65" s="321">
        <v>17.399999999999999</v>
      </c>
      <c r="K65" s="67"/>
      <c r="M65" s="554"/>
    </row>
    <row r="66" spans="1:13" customFormat="1" ht="17.45" customHeight="1">
      <c r="A66" s="88"/>
      <c r="B66" s="689"/>
      <c r="C66" s="690"/>
      <c r="D66" s="690"/>
      <c r="E66" s="690"/>
      <c r="F66" s="69"/>
      <c r="G66" s="321"/>
      <c r="H66" s="69"/>
      <c r="I66" s="69"/>
      <c r="J66" s="321"/>
      <c r="K66" s="67"/>
      <c r="M66" s="554"/>
    </row>
    <row r="67" spans="1:13" customFormat="1" ht="20.100000000000001" customHeight="1">
      <c r="A67" s="88"/>
      <c r="B67" s="689"/>
      <c r="C67" s="690"/>
      <c r="D67" s="690"/>
      <c r="E67" s="690"/>
      <c r="F67" s="66"/>
      <c r="G67" s="321" t="s">
        <v>1138</v>
      </c>
      <c r="H67" s="176"/>
      <c r="I67" s="69"/>
      <c r="J67" s="321" t="s">
        <v>1138</v>
      </c>
      <c r="K67" s="67"/>
      <c r="M67" s="554"/>
    </row>
    <row r="68" spans="1:13" customFormat="1" ht="20.100000000000001" customHeight="1">
      <c r="A68" s="88"/>
      <c r="B68" s="689" t="s">
        <v>1139</v>
      </c>
      <c r="C68" s="690"/>
      <c r="D68" s="690"/>
      <c r="E68" s="690"/>
      <c r="F68" s="805"/>
      <c r="G68" s="321">
        <v>23</v>
      </c>
      <c r="H68" s="176"/>
      <c r="I68" s="69"/>
      <c r="J68" s="321">
        <v>23</v>
      </c>
      <c r="K68" s="67"/>
      <c r="M68" s="554"/>
    </row>
    <row r="69" spans="1:13" customFormat="1" ht="20.100000000000001" customHeight="1">
      <c r="A69" s="88"/>
      <c r="B69" s="689"/>
      <c r="C69" s="690"/>
      <c r="D69" s="690"/>
      <c r="E69" s="690"/>
      <c r="F69" s="805"/>
      <c r="G69" s="322">
        <v>41640</v>
      </c>
      <c r="H69" s="177"/>
      <c r="I69" s="69"/>
      <c r="J69" s="322">
        <v>41640</v>
      </c>
      <c r="K69" s="70"/>
      <c r="M69" s="554"/>
    </row>
    <row r="70" spans="1:13" customFormat="1" ht="20.100000000000001" customHeight="1">
      <c r="A70" s="88"/>
      <c r="B70" s="689"/>
      <c r="C70" s="690"/>
      <c r="D70" s="690"/>
      <c r="E70" s="690"/>
      <c r="F70" s="805"/>
      <c r="G70" s="323">
        <v>0.51874999999999993</v>
      </c>
      <c r="H70" s="177"/>
      <c r="I70" s="69"/>
      <c r="J70" s="323">
        <v>0.51874999999999993</v>
      </c>
      <c r="K70" s="70"/>
      <c r="M70" s="554"/>
    </row>
    <row r="71" spans="1:13" customFormat="1" ht="20.100000000000001" customHeight="1">
      <c r="A71" s="88"/>
      <c r="B71" s="689" t="s">
        <v>1140</v>
      </c>
      <c r="C71" s="690"/>
      <c r="D71" s="690"/>
      <c r="E71" s="690"/>
      <c r="F71" s="690"/>
      <c r="G71" s="321" t="s">
        <v>1141</v>
      </c>
      <c r="H71" s="176"/>
      <c r="I71" s="69"/>
      <c r="J71" s="321" t="s">
        <v>1141</v>
      </c>
      <c r="K71" s="70"/>
      <c r="M71" s="554"/>
    </row>
    <row r="72" spans="1:13" customFormat="1" ht="20.100000000000001" customHeight="1">
      <c r="A72" s="88"/>
      <c r="B72" s="689"/>
      <c r="C72" s="690"/>
      <c r="D72" s="690"/>
      <c r="E72" s="690"/>
      <c r="F72" s="690"/>
      <c r="G72" s="69"/>
      <c r="H72" s="176"/>
      <c r="I72" s="69"/>
      <c r="J72" s="69"/>
      <c r="K72" s="70"/>
      <c r="M72" s="554"/>
    </row>
    <row r="73" spans="1:13" customFormat="1" ht="17.45" customHeight="1">
      <c r="A73" s="88"/>
      <c r="B73" s="63"/>
      <c r="C73" s="69"/>
      <c r="D73" s="69"/>
      <c r="E73" s="65"/>
      <c r="F73" s="324" t="s">
        <v>1142</v>
      </c>
      <c r="G73" s="584"/>
      <c r="H73" s="65"/>
      <c r="I73" s="324" t="s">
        <v>1143</v>
      </c>
      <c r="J73" s="584"/>
      <c r="K73" s="70"/>
      <c r="M73" s="554"/>
    </row>
    <row r="74" spans="1:13" customFormat="1" ht="17.45" customHeight="1">
      <c r="A74" s="88"/>
      <c r="B74" s="178"/>
      <c r="C74" s="69"/>
      <c r="D74" s="69"/>
      <c r="E74" s="65"/>
      <c r="F74" s="324" t="s">
        <v>1144</v>
      </c>
      <c r="G74" s="585"/>
      <c r="H74" s="65"/>
      <c r="I74" s="324" t="s">
        <v>1145</v>
      </c>
      <c r="J74" s="585"/>
      <c r="K74" s="70"/>
      <c r="M74" s="554"/>
    </row>
    <row r="75" spans="1:13" customFormat="1" ht="17.45" customHeight="1">
      <c r="A75" s="88"/>
      <c r="B75" s="71"/>
      <c r="C75" s="72"/>
      <c r="D75" s="72"/>
      <c r="E75" s="73"/>
      <c r="F75" s="72"/>
      <c r="G75" s="72"/>
      <c r="H75" s="72"/>
      <c r="I75" s="72"/>
      <c r="J75" s="72"/>
      <c r="K75" s="74"/>
      <c r="M75" s="554"/>
    </row>
    <row r="76" spans="1:13" customFormat="1" ht="17.45" customHeight="1">
      <c r="A76" s="88"/>
      <c r="M76" s="554"/>
    </row>
    <row r="77" spans="1:13" customFormat="1" ht="17.45" customHeight="1">
      <c r="A77" s="88"/>
      <c r="M77" s="554"/>
    </row>
    <row r="78" spans="1:13" customFormat="1" ht="19.149999999999999" customHeight="1">
      <c r="A78" s="88"/>
      <c r="B78" s="170" t="str">
        <f>"Thema "&amp;B8</f>
        <v>Thema 7.1</v>
      </c>
      <c r="C78" s="10"/>
      <c r="D78" s="10"/>
      <c r="E78" s="10"/>
      <c r="F78" s="10"/>
      <c r="G78" s="10"/>
      <c r="H78" s="10"/>
      <c r="I78" s="10"/>
      <c r="M78" s="554"/>
    </row>
    <row r="79" spans="1:13" customFormat="1" ht="17.45" customHeight="1">
      <c r="A79" s="88"/>
      <c r="M79" s="554"/>
    </row>
    <row r="80" spans="1:13" customFormat="1" ht="17.45" customHeight="1">
      <c r="A80" s="88"/>
      <c r="M80" s="554"/>
    </row>
    <row r="81" spans="1:13" customFormat="1" ht="25.5" customHeight="1">
      <c r="A81" s="89" t="str">
        <f>B9</f>
        <v>7.2</v>
      </c>
      <c r="B81" s="823" t="s">
        <v>1146</v>
      </c>
      <c r="C81" s="675"/>
      <c r="D81" s="675"/>
      <c r="E81" s="675"/>
      <c r="F81" s="675"/>
      <c r="G81" s="675"/>
      <c r="H81" s="675"/>
      <c r="I81" s="675"/>
      <c r="J81" s="675"/>
      <c r="K81" s="35">
        <f>H9</f>
        <v>0</v>
      </c>
      <c r="L81" s="7" t="s">
        <v>62</v>
      </c>
      <c r="M81" s="554"/>
    </row>
    <row r="82" spans="1:13" customFormat="1" ht="17.45" customHeight="1">
      <c r="A82" s="88"/>
      <c r="M82" s="554"/>
    </row>
    <row r="83" spans="1:13" customFormat="1" ht="17.45" customHeight="1">
      <c r="A83" s="88"/>
      <c r="B83" s="683" t="s">
        <v>1147</v>
      </c>
      <c r="C83" s="683"/>
      <c r="D83" s="683"/>
      <c r="E83" s="683"/>
      <c r="F83" s="683"/>
      <c r="G83" s="683"/>
      <c r="H83" s="683"/>
      <c r="I83" s="683"/>
      <c r="J83" s="683"/>
      <c r="K83" s="683"/>
      <c r="M83" s="554"/>
    </row>
    <row r="84" spans="1:13" customFormat="1" ht="17.45" customHeight="1">
      <c r="A84" s="88"/>
      <c r="B84" s="683"/>
      <c r="C84" s="683"/>
      <c r="D84" s="683"/>
      <c r="E84" s="683"/>
      <c r="F84" s="683"/>
      <c r="G84" s="683"/>
      <c r="H84" s="683"/>
      <c r="I84" s="683"/>
      <c r="J84" s="683"/>
      <c r="K84" s="683"/>
      <c r="M84" s="554"/>
    </row>
    <row r="85" spans="1:13" customFormat="1" ht="17.45" customHeight="1">
      <c r="A85" s="88"/>
      <c r="B85" s="683"/>
      <c r="C85" s="683"/>
      <c r="D85" s="683"/>
      <c r="E85" s="683"/>
      <c r="F85" s="683"/>
      <c r="G85" s="683"/>
      <c r="H85" s="683"/>
      <c r="I85" s="683"/>
      <c r="J85" s="683"/>
      <c r="K85" s="683"/>
      <c r="M85" s="554"/>
    </row>
    <row r="86" spans="1:13" customFormat="1" ht="17.45" customHeight="1">
      <c r="A86" s="88"/>
      <c r="M86" s="554"/>
    </row>
    <row r="87" spans="1:13" customFormat="1" ht="17.45" customHeight="1" thickBot="1">
      <c r="A87" s="88"/>
      <c r="B87" s="180" t="s">
        <v>1148</v>
      </c>
      <c r="C87" s="182" t="s">
        <v>756</v>
      </c>
      <c r="D87" s="318" t="s">
        <v>1149</v>
      </c>
      <c r="E87" s="52"/>
      <c r="F87" s="52"/>
      <c r="G87" s="52"/>
      <c r="H87" s="52"/>
      <c r="I87" s="52"/>
      <c r="J87" s="52"/>
      <c r="K87" s="52"/>
      <c r="M87" s="554"/>
    </row>
    <row r="88" spans="1:13" customFormat="1" ht="17.45" customHeight="1">
      <c r="A88" s="88"/>
      <c r="B88" s="30"/>
      <c r="C88" s="47"/>
      <c r="D88" s="47"/>
      <c r="E88" s="47"/>
      <c r="F88" s="47"/>
      <c r="G88" s="47"/>
      <c r="H88" s="47"/>
      <c r="I88" s="47"/>
      <c r="J88" s="47"/>
      <c r="K88" s="47"/>
      <c r="M88" s="554"/>
    </row>
    <row r="89" spans="1:13" customFormat="1" ht="17.45" customHeight="1">
      <c r="A89" s="88"/>
      <c r="B89" s="653" t="s">
        <v>1150</v>
      </c>
      <c r="C89" s="653"/>
      <c r="D89" s="653"/>
      <c r="E89" s="653"/>
      <c r="F89" s="653"/>
      <c r="G89" s="653"/>
      <c r="H89" s="653"/>
      <c r="I89" s="653"/>
      <c r="J89" s="653"/>
      <c r="K89" s="653"/>
      <c r="M89" s="554"/>
    </row>
    <row r="90" spans="1:13" customFormat="1" ht="17.45" customHeight="1">
      <c r="A90" s="88"/>
      <c r="B90" s="653"/>
      <c r="C90" s="653"/>
      <c r="D90" s="653"/>
      <c r="E90" s="653"/>
      <c r="F90" s="653"/>
      <c r="G90" s="653"/>
      <c r="H90" s="653"/>
      <c r="I90" s="653"/>
      <c r="J90" s="653"/>
      <c r="K90" s="653"/>
      <c r="M90" s="554"/>
    </row>
    <row r="91" spans="1:13" customFormat="1" ht="17.45" customHeight="1">
      <c r="A91" s="88"/>
      <c r="B91" s="653"/>
      <c r="C91" s="653"/>
      <c r="D91" s="653"/>
      <c r="E91" s="653"/>
      <c r="F91" s="653"/>
      <c r="G91" s="653"/>
      <c r="H91" s="653"/>
      <c r="I91" s="653"/>
      <c r="J91" s="653"/>
      <c r="K91" s="653"/>
      <c r="M91" s="554"/>
    </row>
    <row r="92" spans="1:13" customFormat="1" ht="17.45" customHeight="1">
      <c r="A92" s="88"/>
      <c r="B92" s="184" t="s">
        <v>767</v>
      </c>
      <c r="C92" s="58"/>
      <c r="D92" s="58"/>
      <c r="E92" s="166"/>
      <c r="F92" s="166"/>
      <c r="G92" s="166" t="s">
        <v>768</v>
      </c>
      <c r="H92" s="835" t="s">
        <v>769</v>
      </c>
      <c r="I92" s="835"/>
      <c r="J92" s="835"/>
      <c r="K92" s="835"/>
      <c r="M92" s="554"/>
    </row>
    <row r="93" spans="1:13" customFormat="1" ht="17.45" customHeight="1">
      <c r="A93" s="88"/>
      <c r="B93" s="118"/>
      <c r="C93" s="47"/>
      <c r="D93" s="47"/>
      <c r="E93" s="179"/>
      <c r="F93" s="47"/>
      <c r="G93" s="47"/>
      <c r="H93" s="47"/>
      <c r="I93" s="47"/>
      <c r="J93" s="47"/>
      <c r="K93" s="47"/>
      <c r="M93" s="554"/>
    </row>
    <row r="94" spans="1:13" customFormat="1" ht="17.45" customHeight="1">
      <c r="A94" s="88"/>
      <c r="B94" s="118" t="s">
        <v>1151</v>
      </c>
      <c r="C94" s="47"/>
      <c r="D94" s="47"/>
      <c r="E94" s="179"/>
      <c r="F94" s="99"/>
      <c r="G94" s="99">
        <v>110</v>
      </c>
      <c r="H94" s="98" t="s">
        <v>1152</v>
      </c>
      <c r="I94" s="98"/>
      <c r="J94" s="98"/>
      <c r="K94" s="98"/>
      <c r="M94" s="554"/>
    </row>
    <row r="95" spans="1:13" customFormat="1" ht="17.45" customHeight="1">
      <c r="A95" s="88"/>
      <c r="M95" s="554"/>
    </row>
    <row r="96" spans="1:13" customFormat="1" ht="17.45" customHeight="1">
      <c r="A96" s="88"/>
      <c r="M96" s="554"/>
    </row>
    <row r="97" spans="1:13" customFormat="1" ht="17.45" customHeight="1">
      <c r="A97" s="88"/>
      <c r="M97" s="554"/>
    </row>
    <row r="98" spans="1:13" customFormat="1" ht="17.45" customHeight="1">
      <c r="A98" s="88"/>
      <c r="M98" s="554"/>
    </row>
    <row r="99" spans="1:13" customFormat="1" ht="17.45" customHeight="1">
      <c r="A99" s="88"/>
      <c r="M99" s="554"/>
    </row>
    <row r="100" spans="1:13" customFormat="1" ht="17.45" customHeight="1">
      <c r="A100" s="88"/>
      <c r="M100" s="554"/>
    </row>
    <row r="101" spans="1:13" customFormat="1" ht="17.45" customHeight="1">
      <c r="A101" s="88"/>
      <c r="B101" s="119" t="s">
        <v>1153</v>
      </c>
      <c r="F101" s="5"/>
      <c r="G101" s="5">
        <v>60</v>
      </c>
      <c r="H101" s="653" t="s">
        <v>1154</v>
      </c>
      <c r="I101" s="653"/>
      <c r="J101" s="653"/>
      <c r="K101" s="653"/>
      <c r="M101" s="554"/>
    </row>
    <row r="102" spans="1:13" customFormat="1" ht="17.45" customHeight="1">
      <c r="A102" s="88"/>
      <c r="G102" s="174"/>
      <c r="H102" s="653"/>
      <c r="I102" s="653"/>
      <c r="J102" s="653"/>
      <c r="K102" s="653"/>
      <c r="M102" s="554"/>
    </row>
    <row r="103" spans="1:13" customFormat="1" ht="17.45" customHeight="1">
      <c r="A103" s="88"/>
      <c r="H103" s="47"/>
      <c r="I103" s="47"/>
      <c r="J103" s="47"/>
      <c r="K103" s="47"/>
      <c r="M103" s="554"/>
    </row>
    <row r="104" spans="1:13" customFormat="1" ht="17.45" customHeight="1">
      <c r="A104" s="88"/>
      <c r="M104" s="554"/>
    </row>
    <row r="105" spans="1:13" customFormat="1" ht="17.45" customHeight="1">
      <c r="A105" s="88"/>
      <c r="M105" s="554"/>
    </row>
    <row r="106" spans="1:13" customFormat="1" ht="17.45" customHeight="1">
      <c r="A106" s="88"/>
      <c r="M106" s="554"/>
    </row>
    <row r="107" spans="1:13" customFormat="1" ht="17.45" customHeight="1">
      <c r="A107" s="88"/>
      <c r="M107" s="554"/>
    </row>
    <row r="108" spans="1:13" customFormat="1" ht="17.45" customHeight="1">
      <c r="A108" s="88"/>
      <c r="M108" s="554"/>
    </row>
    <row r="109" spans="1:13" customFormat="1" ht="17.45" customHeight="1">
      <c r="A109" s="88"/>
      <c r="B109" s="119" t="s">
        <v>1155</v>
      </c>
      <c r="G109" s="5">
        <v>205</v>
      </c>
      <c r="H109" s="653" t="s">
        <v>1156</v>
      </c>
      <c r="I109" s="653"/>
      <c r="J109" s="653"/>
      <c r="K109" s="653"/>
      <c r="M109" s="554"/>
    </row>
    <row r="110" spans="1:13" customFormat="1" ht="17.45" customHeight="1">
      <c r="A110" s="88"/>
      <c r="H110" s="653"/>
      <c r="I110" s="653"/>
      <c r="J110" s="653"/>
      <c r="K110" s="653"/>
      <c r="M110" s="554"/>
    </row>
    <row r="111" spans="1:13" customFormat="1" ht="17.45" customHeight="1">
      <c r="A111" s="88"/>
      <c r="H111" s="653"/>
      <c r="I111" s="653"/>
      <c r="J111" s="653"/>
      <c r="K111" s="653"/>
      <c r="M111" s="554"/>
    </row>
    <row r="112" spans="1:13" customFormat="1" ht="17.45" customHeight="1">
      <c r="A112" s="88"/>
      <c r="M112" s="554"/>
    </row>
    <row r="113" spans="1:13" customFormat="1" ht="17.45" customHeight="1">
      <c r="A113" s="88"/>
      <c r="M113" s="554"/>
    </row>
    <row r="114" spans="1:13" customFormat="1" ht="17.45" customHeight="1">
      <c r="A114" s="88"/>
      <c r="M114" s="554"/>
    </row>
    <row r="115" spans="1:13" customFormat="1" ht="17.45" customHeight="1">
      <c r="A115" s="88"/>
      <c r="M115" s="554"/>
    </row>
    <row r="116" spans="1:13" customFormat="1" ht="17.45" customHeight="1">
      <c r="A116" s="88"/>
      <c r="M116" s="554"/>
    </row>
    <row r="117" spans="1:13" customFormat="1" ht="17.45" customHeight="1">
      <c r="A117" s="88"/>
      <c r="M117" s="554"/>
    </row>
    <row r="118" spans="1:13" customFormat="1" ht="17.45" customHeight="1">
      <c r="A118" s="88"/>
      <c r="M118" s="554"/>
    </row>
    <row r="119" spans="1:13" customFormat="1" ht="17.45" customHeight="1">
      <c r="A119" s="88"/>
      <c r="M119" s="554"/>
    </row>
    <row r="120" spans="1:13" customFormat="1" ht="17.45" customHeight="1">
      <c r="A120" s="88"/>
      <c r="M120" s="554"/>
    </row>
    <row r="121" spans="1:13" customFormat="1" ht="17.45" customHeight="1">
      <c r="A121" s="88"/>
      <c r="B121" s="653" t="s">
        <v>1157</v>
      </c>
      <c r="C121" s="653"/>
      <c r="D121" s="653"/>
      <c r="E121" s="653"/>
      <c r="F121" s="653"/>
      <c r="G121" s="653"/>
      <c r="H121" s="653"/>
      <c r="I121" s="653"/>
      <c r="J121" s="653"/>
      <c r="K121" s="653"/>
      <c r="M121" s="554"/>
    </row>
    <row r="122" spans="1:13" customFormat="1" ht="17.45" customHeight="1">
      <c r="A122" s="88"/>
      <c r="B122" s="653"/>
      <c r="C122" s="653"/>
      <c r="D122" s="653"/>
      <c r="E122" s="653"/>
      <c r="F122" s="653"/>
      <c r="G122" s="653"/>
      <c r="H122" s="653"/>
      <c r="I122" s="653"/>
      <c r="J122" s="653"/>
      <c r="K122" s="653"/>
      <c r="M122" s="554"/>
    </row>
    <row r="123" spans="1:13" customFormat="1" ht="17.45" customHeight="1">
      <c r="A123" s="88"/>
      <c r="B123" s="14"/>
      <c r="C123" s="14"/>
      <c r="D123" s="14"/>
      <c r="E123" s="14"/>
      <c r="F123" s="14"/>
      <c r="G123" s="14"/>
      <c r="H123" s="14"/>
      <c r="I123" s="14"/>
      <c r="J123" s="14"/>
      <c r="K123" s="14"/>
      <c r="M123" s="554"/>
    </row>
    <row r="124" spans="1:13" customFormat="1" ht="17.45" customHeight="1">
      <c r="A124" s="88"/>
      <c r="B124" s="82" t="s">
        <v>1158</v>
      </c>
      <c r="M124" s="554"/>
    </row>
    <row r="125" spans="1:13" customFormat="1" ht="17.45" customHeight="1">
      <c r="A125" s="88"/>
      <c r="B125" s="327" t="s">
        <v>1159</v>
      </c>
      <c r="C125" s="328"/>
      <c r="D125" s="328"/>
      <c r="E125" s="328"/>
      <c r="F125" s="328"/>
      <c r="G125" s="328"/>
      <c r="H125" s="328"/>
      <c r="I125" s="328"/>
      <c r="J125" s="328"/>
      <c r="K125" s="329"/>
      <c r="M125" s="554"/>
    </row>
    <row r="126" spans="1:13" customFormat="1" ht="17.45" customHeight="1">
      <c r="A126" s="88"/>
      <c r="B126" s="195" t="s">
        <v>855</v>
      </c>
      <c r="C126" s="196" t="s">
        <v>1160</v>
      </c>
      <c r="D126" s="189"/>
      <c r="E126" s="189"/>
      <c r="F126" s="189"/>
      <c r="G126" s="189"/>
      <c r="H126" s="189"/>
      <c r="I126" s="189"/>
      <c r="J126" s="189"/>
      <c r="K126" s="190"/>
      <c r="M126" s="554"/>
    </row>
    <row r="127" spans="1:13" customFormat="1" ht="17.45" customHeight="1">
      <c r="A127" s="88"/>
      <c r="B127" s="197" t="s">
        <v>857</v>
      </c>
      <c r="C127" s="196" t="s">
        <v>1161</v>
      </c>
      <c r="D127" s="189"/>
      <c r="E127" s="189"/>
      <c r="F127" s="189"/>
      <c r="G127" s="189"/>
      <c r="H127" s="189"/>
      <c r="I127" s="189"/>
      <c r="J127" s="189"/>
      <c r="K127" s="190"/>
      <c r="M127" s="554"/>
    </row>
    <row r="128" spans="1:13" customFormat="1" ht="17.45" customHeight="1">
      <c r="A128" s="88"/>
      <c r="B128" s="197"/>
      <c r="C128" s="196"/>
      <c r="D128" s="189"/>
      <c r="E128" s="189"/>
      <c r="F128" s="189"/>
      <c r="G128" s="189"/>
      <c r="H128" s="189"/>
      <c r="I128" s="189"/>
      <c r="J128" s="189"/>
      <c r="K128" s="190"/>
      <c r="M128" s="554"/>
    </row>
    <row r="129" spans="1:13" customFormat="1" ht="17.45" customHeight="1">
      <c r="A129" s="88"/>
      <c r="B129" s="330" t="s">
        <v>1162</v>
      </c>
      <c r="C129" s="196"/>
      <c r="D129" s="189"/>
      <c r="E129" s="189"/>
      <c r="F129" s="189"/>
      <c r="G129" s="189"/>
      <c r="H129" s="189"/>
      <c r="I129" s="189"/>
      <c r="J129" s="189"/>
      <c r="K129" s="190"/>
      <c r="M129" s="554"/>
    </row>
    <row r="130" spans="1:13" customFormat="1" ht="17.45" customHeight="1">
      <c r="A130" s="88"/>
      <c r="B130" s="195" t="s">
        <v>855</v>
      </c>
      <c r="C130" s="196" t="s">
        <v>1163</v>
      </c>
      <c r="D130" s="189"/>
      <c r="E130" s="189"/>
      <c r="F130" s="189"/>
      <c r="G130" s="189"/>
      <c r="H130" s="189"/>
      <c r="I130" s="189"/>
      <c r="J130" s="189"/>
      <c r="K130" s="190"/>
      <c r="M130" s="554"/>
    </row>
    <row r="131" spans="1:13" customFormat="1" ht="17.45" customHeight="1">
      <c r="A131" s="88"/>
      <c r="B131" s="197" t="s">
        <v>857</v>
      </c>
      <c r="C131" s="196" t="s">
        <v>1164</v>
      </c>
      <c r="D131" s="189"/>
      <c r="E131" s="189"/>
      <c r="F131" s="189"/>
      <c r="G131" s="189"/>
      <c r="H131" s="189"/>
      <c r="I131" s="189"/>
      <c r="J131" s="189"/>
      <c r="K131" s="190"/>
      <c r="M131" s="554"/>
    </row>
    <row r="132" spans="1:13" customFormat="1" ht="17.45" customHeight="1">
      <c r="A132" s="88"/>
      <c r="B132" s="197"/>
      <c r="C132" s="196"/>
      <c r="D132" s="189"/>
      <c r="E132" s="189"/>
      <c r="F132" s="189"/>
      <c r="G132" s="189"/>
      <c r="H132" s="189"/>
      <c r="I132" s="189"/>
      <c r="J132" s="189"/>
      <c r="K132" s="190"/>
      <c r="M132" s="554"/>
    </row>
    <row r="133" spans="1:13" customFormat="1" ht="17.45" customHeight="1">
      <c r="A133" s="88"/>
      <c r="B133" s="840" t="s">
        <v>1165</v>
      </c>
      <c r="C133" s="841"/>
      <c r="D133" s="841"/>
      <c r="E133" s="841"/>
      <c r="F133" s="841"/>
      <c r="G133" s="841"/>
      <c r="H133" s="841"/>
      <c r="I133" s="841"/>
      <c r="J133" s="841"/>
      <c r="K133" s="842"/>
      <c r="M133" s="554"/>
    </row>
    <row r="134" spans="1:13" customFormat="1" ht="17.45" customHeight="1">
      <c r="A134" s="88"/>
      <c r="B134" s="840"/>
      <c r="C134" s="841"/>
      <c r="D134" s="841"/>
      <c r="E134" s="841"/>
      <c r="F134" s="841"/>
      <c r="G134" s="841"/>
      <c r="H134" s="841"/>
      <c r="I134" s="841"/>
      <c r="J134" s="841"/>
      <c r="K134" s="842"/>
      <c r="M134" s="554"/>
    </row>
    <row r="135" spans="1:13" customFormat="1" ht="17.45" customHeight="1">
      <c r="A135" s="88"/>
      <c r="B135" s="195" t="s">
        <v>855</v>
      </c>
      <c r="C135" s="196" t="s">
        <v>1166</v>
      </c>
      <c r="D135" s="189"/>
      <c r="E135" s="189"/>
      <c r="F135" s="189"/>
      <c r="G135" s="189"/>
      <c r="H135" s="189"/>
      <c r="I135" s="189"/>
      <c r="J135" s="189"/>
      <c r="K135" s="190"/>
      <c r="M135" s="554"/>
    </row>
    <row r="136" spans="1:13" customFormat="1" ht="17.45" customHeight="1">
      <c r="A136" s="88"/>
      <c r="B136" s="197" t="s">
        <v>857</v>
      </c>
      <c r="C136" s="196" t="s">
        <v>1167</v>
      </c>
      <c r="D136" s="189"/>
      <c r="E136" s="189"/>
      <c r="F136" s="189"/>
      <c r="G136" s="189"/>
      <c r="H136" s="189"/>
      <c r="I136" s="189"/>
      <c r="J136" s="189"/>
      <c r="K136" s="190"/>
      <c r="M136" s="554"/>
    </row>
    <row r="137" spans="1:13" customFormat="1" ht="17.45" customHeight="1">
      <c r="A137" s="88"/>
      <c r="B137" s="191"/>
      <c r="C137" s="192"/>
      <c r="D137" s="192"/>
      <c r="E137" s="192"/>
      <c r="F137" s="192"/>
      <c r="G137" s="192"/>
      <c r="H137" s="192"/>
      <c r="I137" s="192"/>
      <c r="J137" s="192"/>
      <c r="K137" s="193"/>
      <c r="M137" s="554"/>
    </row>
    <row r="138" spans="1:13" customFormat="1" ht="17.45" customHeight="1">
      <c r="A138" s="88"/>
      <c r="B138" s="97"/>
      <c r="C138" s="97"/>
      <c r="D138" s="97"/>
      <c r="E138" s="97"/>
      <c r="F138" s="97"/>
      <c r="G138" s="97"/>
      <c r="H138" s="97"/>
      <c r="I138" s="97"/>
      <c r="J138" s="97"/>
      <c r="K138" s="97"/>
      <c r="M138" s="554"/>
    </row>
    <row r="139" spans="1:13" customFormat="1" ht="17.45" customHeight="1">
      <c r="A139" s="88"/>
      <c r="B139" s="47"/>
      <c r="C139" s="47"/>
      <c r="D139" s="47"/>
      <c r="E139" s="47"/>
      <c r="F139" s="47"/>
      <c r="G139" s="47"/>
      <c r="H139" s="47"/>
      <c r="I139" s="47"/>
      <c r="J139" s="47"/>
      <c r="K139" s="47"/>
      <c r="M139" s="554"/>
    </row>
    <row r="140" spans="1:13" customFormat="1" ht="17.45" customHeight="1">
      <c r="A140" s="88"/>
      <c r="C140" s="47"/>
      <c r="D140" s="47"/>
      <c r="E140" s="47"/>
      <c r="F140" s="47"/>
      <c r="G140" s="47"/>
      <c r="H140" s="47"/>
      <c r="I140" s="47"/>
      <c r="J140" s="47"/>
      <c r="K140" s="47"/>
      <c r="M140" s="554"/>
    </row>
    <row r="141" spans="1:13" customFormat="1" ht="17.45" customHeight="1">
      <c r="A141" s="88"/>
      <c r="B141" s="59" t="s">
        <v>1168</v>
      </c>
      <c r="C141" s="58"/>
      <c r="D141" s="58"/>
      <c r="E141" s="58"/>
      <c r="F141" s="58"/>
      <c r="G141" s="58"/>
      <c r="H141" s="58"/>
      <c r="I141" s="58"/>
      <c r="J141" s="58"/>
      <c r="K141" s="58"/>
      <c r="M141" s="554"/>
    </row>
    <row r="142" spans="1:13" customFormat="1" ht="17.45" customHeight="1">
      <c r="A142" s="88"/>
      <c r="B142" s="236"/>
      <c r="C142" s="80"/>
      <c r="D142" s="80"/>
      <c r="E142" s="80"/>
      <c r="F142" s="80"/>
      <c r="G142" s="80"/>
      <c r="H142" s="60"/>
      <c r="I142" s="60"/>
      <c r="J142" s="60"/>
      <c r="K142" s="62"/>
      <c r="M142" s="554"/>
    </row>
    <row r="143" spans="1:13" customFormat="1" ht="17.45" customHeight="1">
      <c r="A143" s="88"/>
      <c r="B143" s="689" t="s">
        <v>1169</v>
      </c>
      <c r="C143" s="690"/>
      <c r="D143" s="690"/>
      <c r="E143" s="690"/>
      <c r="F143" s="690"/>
      <c r="G143" s="69"/>
      <c r="H143" s="69"/>
      <c r="I143" s="324" t="s">
        <v>1170</v>
      </c>
      <c r="J143" s="325">
        <v>50</v>
      </c>
      <c r="K143" s="67"/>
      <c r="M143" s="554"/>
    </row>
    <row r="144" spans="1:13" customFormat="1" ht="17.45" customHeight="1">
      <c r="A144" s="88"/>
      <c r="B144" s="689"/>
      <c r="C144" s="690"/>
      <c r="D144" s="690"/>
      <c r="E144" s="690"/>
      <c r="F144" s="690"/>
      <c r="G144" s="69"/>
      <c r="H144" s="144">
        <v>66</v>
      </c>
      <c r="I144" s="144">
        <v>61</v>
      </c>
      <c r="J144" s="144">
        <v>46</v>
      </c>
      <c r="K144" s="67"/>
      <c r="M144" s="554"/>
    </row>
    <row r="145" spans="1:14" customFormat="1" ht="17.45" customHeight="1">
      <c r="A145" s="88"/>
      <c r="B145" s="689" t="s">
        <v>1171</v>
      </c>
      <c r="C145" s="690"/>
      <c r="D145" s="690"/>
      <c r="E145" s="690"/>
      <c r="F145" s="690"/>
      <c r="G145" s="69"/>
      <c r="H145" s="144">
        <v>37</v>
      </c>
      <c r="I145" s="144">
        <v>44</v>
      </c>
      <c r="J145" s="144">
        <v>30</v>
      </c>
      <c r="K145" s="67"/>
      <c r="M145" s="554"/>
    </row>
    <row r="146" spans="1:14" customFormat="1" ht="17.45" customHeight="1">
      <c r="A146" s="88"/>
      <c r="B146" s="689"/>
      <c r="C146" s="690"/>
      <c r="D146" s="690"/>
      <c r="E146" s="690"/>
      <c r="F146" s="690"/>
      <c r="G146" s="69"/>
      <c r="H146" s="144">
        <v>43</v>
      </c>
      <c r="I146" s="144">
        <v>62</v>
      </c>
      <c r="J146" s="144">
        <v>66</v>
      </c>
      <c r="K146" s="67"/>
      <c r="M146" s="554"/>
    </row>
    <row r="147" spans="1:14" customFormat="1" ht="17.45" customHeight="1">
      <c r="A147" s="88"/>
      <c r="B147" s="689" t="s">
        <v>1172</v>
      </c>
      <c r="C147" s="690"/>
      <c r="D147" s="690"/>
      <c r="E147" s="690"/>
      <c r="F147" s="690"/>
      <c r="G147" s="69"/>
      <c r="H147" s="144">
        <v>57</v>
      </c>
      <c r="I147" s="144">
        <v>33</v>
      </c>
      <c r="J147" s="144">
        <v>56</v>
      </c>
      <c r="K147" s="67"/>
      <c r="M147" s="554"/>
    </row>
    <row r="148" spans="1:14" customFormat="1" ht="17.45" customHeight="1">
      <c r="A148" s="88"/>
      <c r="B148" s="689"/>
      <c r="C148" s="690"/>
      <c r="D148" s="690"/>
      <c r="E148" s="690"/>
      <c r="F148" s="690"/>
      <c r="G148" s="69"/>
      <c r="H148" s="144">
        <v>46</v>
      </c>
      <c r="I148" s="144">
        <v>30</v>
      </c>
      <c r="J148" s="144">
        <v>60</v>
      </c>
      <c r="K148" s="70"/>
      <c r="M148" s="554"/>
    </row>
    <row r="149" spans="1:14" customFormat="1" ht="17.45" customHeight="1">
      <c r="A149" s="88"/>
      <c r="B149" s="76"/>
      <c r="C149" s="69"/>
      <c r="D149" s="69"/>
      <c r="E149" s="69"/>
      <c r="F149" s="69"/>
      <c r="G149" s="69"/>
      <c r="H149" s="69"/>
      <c r="I149" s="324" t="s">
        <v>1173</v>
      </c>
      <c r="J149" s="515"/>
      <c r="K149" s="70"/>
      <c r="M149" s="554">
        <f>SUMIF(H144:J148,"&lt;="&amp;J143)</f>
        <v>309</v>
      </c>
      <c r="N149" s="119" t="s">
        <v>1174</v>
      </c>
    </row>
    <row r="150" spans="1:14" customFormat="1" ht="17.45" customHeight="1">
      <c r="A150" s="88"/>
      <c r="B150" s="76"/>
      <c r="C150" s="69"/>
      <c r="D150" s="69"/>
      <c r="E150" s="69"/>
      <c r="F150" s="69"/>
      <c r="G150" s="69"/>
      <c r="H150" s="69"/>
      <c r="I150" s="324"/>
      <c r="J150" s="324"/>
      <c r="K150" s="70"/>
      <c r="M150" s="554"/>
    </row>
    <row r="151" spans="1:14" customFormat="1" ht="17.45" customHeight="1">
      <c r="A151" s="88"/>
      <c r="B151" s="689" t="s">
        <v>839</v>
      </c>
      <c r="C151" s="690"/>
      <c r="D151" s="690"/>
      <c r="E151" s="690"/>
      <c r="F151" s="690"/>
      <c r="G151" s="69"/>
      <c r="H151" s="326" t="str">
        <f>N149</f>
        <v>=SUMMEWENN(H144:J148;"&lt;="&amp;J143)</v>
      </c>
      <c r="I151" s="324"/>
      <c r="J151" s="69"/>
      <c r="K151" s="70"/>
      <c r="M151" s="554" t="b">
        <v>0</v>
      </c>
    </row>
    <row r="152" spans="1:14" customFormat="1" ht="17.45" customHeight="1">
      <c r="A152" s="88"/>
      <c r="B152" s="237"/>
      <c r="C152" s="72"/>
      <c r="D152" s="72"/>
      <c r="E152" s="72"/>
      <c r="F152" s="72"/>
      <c r="G152" s="72"/>
      <c r="H152" s="72"/>
      <c r="I152" s="72"/>
      <c r="J152" s="72"/>
      <c r="K152" s="74"/>
      <c r="M152" s="554"/>
    </row>
    <row r="153" spans="1:14" customFormat="1" ht="17.45" customHeight="1">
      <c r="A153" s="88"/>
      <c r="M153" s="554"/>
    </row>
    <row r="154" spans="1:14" customFormat="1" ht="17.45" customHeight="1">
      <c r="A154" s="88"/>
      <c r="M154" s="554"/>
    </row>
    <row r="155" spans="1:14" customFormat="1" ht="19.149999999999999" customHeight="1">
      <c r="A155" s="88"/>
      <c r="B155" s="170" t="str">
        <f>"Thema "&amp;B9</f>
        <v>Thema 7.2</v>
      </c>
      <c r="C155" s="10"/>
      <c r="D155" s="10"/>
      <c r="E155" s="10"/>
      <c r="F155" s="10"/>
      <c r="G155" s="10"/>
      <c r="H155" s="10"/>
      <c r="I155" s="10"/>
      <c r="M155" s="554"/>
    </row>
    <row r="156" spans="1:14" customFormat="1" ht="17.45" customHeight="1">
      <c r="A156" s="88"/>
      <c r="M156" s="554"/>
    </row>
    <row r="157" spans="1:14" customFormat="1" ht="17.45" customHeight="1">
      <c r="A157" s="88"/>
      <c r="M157" s="554"/>
    </row>
    <row r="158" spans="1:14" customFormat="1" ht="25.5" customHeight="1">
      <c r="A158" s="89" t="str">
        <f>B10</f>
        <v>7.3</v>
      </c>
      <c r="B158" s="823" t="s">
        <v>1175</v>
      </c>
      <c r="C158" s="675"/>
      <c r="D158" s="675"/>
      <c r="E158" s="675"/>
      <c r="F158" s="675"/>
      <c r="G158" s="675"/>
      <c r="H158" s="675"/>
      <c r="I158" s="675"/>
      <c r="J158" s="675"/>
      <c r="K158" s="35">
        <f>H10</f>
        <v>0</v>
      </c>
      <c r="L158" s="7" t="s">
        <v>62</v>
      </c>
      <c r="M158" s="554"/>
    </row>
    <row r="159" spans="1:14" customFormat="1" ht="17.45" customHeight="1">
      <c r="A159" s="88"/>
      <c r="M159" s="554"/>
    </row>
    <row r="160" spans="1:14" customFormat="1" ht="17.45" customHeight="1">
      <c r="A160" s="88"/>
      <c r="B160" s="683" t="s">
        <v>1176</v>
      </c>
      <c r="C160" s="683"/>
      <c r="D160" s="683"/>
      <c r="E160" s="683"/>
      <c r="F160" s="683"/>
      <c r="G160" s="683"/>
      <c r="H160" s="683"/>
      <c r="I160" s="683"/>
      <c r="J160" s="683"/>
      <c r="K160" s="683"/>
      <c r="M160" s="554"/>
    </row>
    <row r="161" spans="1:13" customFormat="1" ht="17.45" customHeight="1">
      <c r="A161" s="88"/>
      <c r="B161" s="683"/>
      <c r="C161" s="683"/>
      <c r="D161" s="683"/>
      <c r="E161" s="683"/>
      <c r="F161" s="683"/>
      <c r="G161" s="683"/>
      <c r="H161" s="683"/>
      <c r="I161" s="683"/>
      <c r="J161" s="683"/>
      <c r="K161" s="683"/>
      <c r="M161" s="554"/>
    </row>
    <row r="162" spans="1:13" customFormat="1" ht="17.45" customHeight="1">
      <c r="A162" s="88"/>
      <c r="B162" s="683"/>
      <c r="C162" s="683"/>
      <c r="D162" s="683"/>
      <c r="E162" s="683"/>
      <c r="F162" s="683"/>
      <c r="G162" s="683"/>
      <c r="H162" s="683"/>
      <c r="I162" s="683"/>
      <c r="J162" s="683"/>
      <c r="K162" s="683"/>
      <c r="M162" s="554"/>
    </row>
    <row r="163" spans="1:13" customFormat="1" ht="17.45" customHeight="1">
      <c r="A163" s="88"/>
      <c r="M163" s="554"/>
    </row>
    <row r="164" spans="1:13" customFormat="1" ht="17.45" customHeight="1" thickBot="1">
      <c r="A164" s="88"/>
      <c r="B164" s="180" t="s">
        <v>1177</v>
      </c>
      <c r="C164" s="182" t="s">
        <v>756</v>
      </c>
      <c r="D164" s="318" t="s">
        <v>1178</v>
      </c>
      <c r="E164" s="52"/>
      <c r="F164" s="52"/>
      <c r="G164" s="52"/>
      <c r="H164" s="52"/>
      <c r="I164" s="52"/>
      <c r="J164" s="52"/>
      <c r="K164" s="52"/>
      <c r="M164" s="554"/>
    </row>
    <row r="165" spans="1:13" customFormat="1" ht="17.45" customHeight="1">
      <c r="A165" s="88"/>
      <c r="B165" s="30"/>
      <c r="C165" s="47"/>
      <c r="D165" s="47"/>
      <c r="E165" s="47"/>
      <c r="F165" s="47"/>
      <c r="G165" s="47"/>
      <c r="H165" s="47"/>
      <c r="I165" s="47"/>
      <c r="J165" s="47"/>
      <c r="K165" s="47"/>
      <c r="M165" s="554"/>
    </row>
    <row r="166" spans="1:13" customFormat="1" ht="17.45" customHeight="1">
      <c r="A166" s="88"/>
      <c r="B166" s="98" t="s">
        <v>1179</v>
      </c>
      <c r="C166" s="98"/>
      <c r="D166" s="98"/>
      <c r="E166" s="98"/>
      <c r="F166" s="98"/>
      <c r="G166" s="98"/>
      <c r="H166" s="98"/>
      <c r="I166" s="98"/>
      <c r="J166" s="98"/>
      <c r="K166" s="98"/>
      <c r="M166" s="554"/>
    </row>
    <row r="167" spans="1:13" customFormat="1" ht="17.45" customHeight="1">
      <c r="A167" s="88"/>
      <c r="B167" s="98"/>
      <c r="C167" s="98"/>
      <c r="D167" s="98"/>
      <c r="E167" s="98"/>
      <c r="F167" s="98"/>
      <c r="G167" s="98"/>
      <c r="H167" s="98"/>
      <c r="I167" s="98"/>
      <c r="J167" s="98"/>
      <c r="K167" s="98"/>
      <c r="M167" s="554"/>
    </row>
    <row r="168" spans="1:13" customFormat="1" ht="17.45" customHeight="1">
      <c r="A168" s="88"/>
      <c r="B168" s="98"/>
      <c r="C168" s="98"/>
      <c r="D168" s="98"/>
      <c r="E168" s="98"/>
      <c r="F168" s="98"/>
      <c r="G168" s="98"/>
      <c r="H168" s="98"/>
      <c r="I168" s="98"/>
      <c r="J168" s="98"/>
      <c r="K168" s="98"/>
      <c r="M168" s="554"/>
    </row>
    <row r="169" spans="1:13" customFormat="1" ht="17.45" customHeight="1">
      <c r="A169" s="88"/>
      <c r="B169" s="184" t="s">
        <v>767</v>
      </c>
      <c r="C169" s="58"/>
      <c r="D169" s="58"/>
      <c r="E169" s="166"/>
      <c r="F169" s="166"/>
      <c r="G169" s="166" t="s">
        <v>768</v>
      </c>
      <c r="H169" s="835" t="s">
        <v>769</v>
      </c>
      <c r="I169" s="835"/>
      <c r="J169" s="835"/>
      <c r="K169" s="835"/>
      <c r="M169" s="554"/>
    </row>
    <row r="170" spans="1:13" customFormat="1" ht="17.45" customHeight="1">
      <c r="A170" s="88"/>
      <c r="B170" s="118"/>
      <c r="C170" s="47"/>
      <c r="D170" s="47"/>
      <c r="E170" s="179"/>
      <c r="F170" s="47"/>
      <c r="G170" s="47"/>
      <c r="H170" s="47"/>
      <c r="I170" s="47"/>
      <c r="J170" s="47"/>
      <c r="K170" s="47"/>
      <c r="M170" s="554"/>
    </row>
    <row r="171" spans="1:13" customFormat="1" ht="17.45" customHeight="1">
      <c r="A171" s="88"/>
      <c r="B171" s="118" t="s">
        <v>1180</v>
      </c>
      <c r="C171" s="47"/>
      <c r="D171" s="47"/>
      <c r="E171" s="179"/>
      <c r="F171" s="99"/>
      <c r="G171" s="99">
        <v>4</v>
      </c>
      <c r="H171" s="98" t="s">
        <v>1181</v>
      </c>
      <c r="I171" s="98"/>
      <c r="J171" s="98"/>
      <c r="K171" s="98"/>
      <c r="M171" s="554"/>
    </row>
    <row r="172" spans="1:13" customFormat="1" ht="17.45" customHeight="1">
      <c r="A172" s="88"/>
      <c r="M172" s="554"/>
    </row>
    <row r="173" spans="1:13" customFormat="1" ht="17.45" customHeight="1">
      <c r="A173" s="88"/>
      <c r="M173" s="554"/>
    </row>
    <row r="174" spans="1:13" customFormat="1" ht="17.45" customHeight="1">
      <c r="A174" s="88"/>
      <c r="M174" s="554"/>
    </row>
    <row r="175" spans="1:13" customFormat="1" ht="17.45" customHeight="1">
      <c r="A175" s="88"/>
      <c r="M175" s="554"/>
    </row>
    <row r="176" spans="1:13" customFormat="1" ht="17.45" customHeight="1">
      <c r="A176" s="88"/>
      <c r="M176" s="554"/>
    </row>
    <row r="177" spans="1:13" customFormat="1" ht="17.45" customHeight="1">
      <c r="A177" s="88"/>
      <c r="M177" s="554"/>
    </row>
    <row r="178" spans="1:13" customFormat="1" ht="17.45" customHeight="1">
      <c r="A178" s="88"/>
      <c r="M178" s="554"/>
    </row>
    <row r="179" spans="1:13" customFormat="1" ht="17.45" customHeight="1">
      <c r="A179" s="88"/>
      <c r="M179" s="554"/>
    </row>
    <row r="180" spans="1:13" customFormat="1" ht="17.45" customHeight="1">
      <c r="A180" s="88"/>
      <c r="M180" s="554"/>
    </row>
    <row r="181" spans="1:13" customFormat="1" ht="17.45" customHeight="1">
      <c r="A181" s="88"/>
      <c r="B181" s="119" t="s">
        <v>1182</v>
      </c>
      <c r="G181" s="5">
        <v>2</v>
      </c>
      <c r="H181" s="683" t="s">
        <v>1183</v>
      </c>
      <c r="I181" s="683"/>
      <c r="J181" s="683"/>
      <c r="K181" s="683"/>
      <c r="M181" s="554"/>
    </row>
    <row r="182" spans="1:13" customFormat="1" ht="17.45" customHeight="1">
      <c r="A182" s="88"/>
      <c r="H182" s="683"/>
      <c r="I182" s="683"/>
      <c r="J182" s="683"/>
      <c r="K182" s="683"/>
      <c r="M182" s="554"/>
    </row>
    <row r="183" spans="1:13" customFormat="1" ht="17.45" customHeight="1">
      <c r="A183" s="88"/>
      <c r="M183" s="554"/>
    </row>
    <row r="184" spans="1:13" customFormat="1" ht="17.45" customHeight="1">
      <c r="A184" s="88"/>
      <c r="M184" s="554"/>
    </row>
    <row r="185" spans="1:13" customFormat="1" ht="17.45" customHeight="1">
      <c r="A185" s="88"/>
      <c r="M185" s="554"/>
    </row>
    <row r="186" spans="1:13" customFormat="1" ht="17.45" customHeight="1">
      <c r="A186" s="88"/>
      <c r="M186" s="554"/>
    </row>
    <row r="187" spans="1:13" customFormat="1" ht="17.45" customHeight="1">
      <c r="A187" s="88"/>
      <c r="M187" s="554"/>
    </row>
    <row r="188" spans="1:13" customFormat="1" ht="17.45" customHeight="1">
      <c r="A188" s="88"/>
      <c r="M188" s="554"/>
    </row>
    <row r="189" spans="1:13" customFormat="1" ht="17.45" customHeight="1">
      <c r="A189" s="88"/>
      <c r="M189" s="554"/>
    </row>
    <row r="190" spans="1:13" customFormat="1" ht="17.45" customHeight="1">
      <c r="A190" s="88"/>
      <c r="M190" s="554"/>
    </row>
    <row r="191" spans="1:13" customFormat="1" ht="17.45" customHeight="1">
      <c r="A191" s="88"/>
      <c r="M191" s="554"/>
    </row>
    <row r="192" spans="1:13" customFormat="1" ht="17.45" customHeight="1">
      <c r="A192" s="88"/>
      <c r="M192" s="554"/>
    </row>
    <row r="193" spans="1:14" customFormat="1" ht="17.45" customHeight="1">
      <c r="A193" s="88"/>
      <c r="C193" s="47"/>
      <c r="D193" s="47"/>
      <c r="E193" s="47"/>
      <c r="F193" s="47"/>
      <c r="G193" s="47"/>
      <c r="H193" s="47"/>
      <c r="I193" s="47"/>
      <c r="J193" s="47"/>
      <c r="K193" s="47"/>
      <c r="M193" s="554"/>
    </row>
    <row r="194" spans="1:14" customFormat="1" ht="17.45" customHeight="1">
      <c r="A194" s="88"/>
      <c r="B194" s="59" t="s">
        <v>1184</v>
      </c>
      <c r="C194" s="58"/>
      <c r="D194" s="58"/>
      <c r="E194" s="58"/>
      <c r="F194" s="58"/>
      <c r="G194" s="58"/>
      <c r="H194" s="58"/>
      <c r="I194" s="58"/>
      <c r="J194" s="58"/>
      <c r="K194" s="58"/>
      <c r="M194" s="554"/>
    </row>
    <row r="195" spans="1:14" customFormat="1" ht="17.45" customHeight="1">
      <c r="A195" s="88"/>
      <c r="B195" s="61"/>
      <c r="C195" s="60"/>
      <c r="D195" s="60"/>
      <c r="E195" s="60"/>
      <c r="F195" s="60"/>
      <c r="G195" s="60"/>
      <c r="H195" s="60"/>
      <c r="I195" s="60"/>
      <c r="J195" s="60"/>
      <c r="K195" s="62"/>
      <c r="M195" s="554"/>
    </row>
    <row r="196" spans="1:14" customFormat="1" ht="17.45" customHeight="1">
      <c r="A196" s="88"/>
      <c r="B196" s="689" t="s">
        <v>1185</v>
      </c>
      <c r="C196" s="690"/>
      <c r="D196" s="690"/>
      <c r="E196" s="690"/>
      <c r="F196" s="690"/>
      <c r="G196" s="690"/>
      <c r="H196" s="65"/>
      <c r="I196" s="324" t="s">
        <v>1186</v>
      </c>
      <c r="J196" s="325">
        <v>10</v>
      </c>
      <c r="K196" s="70"/>
      <c r="M196" s="554"/>
    </row>
    <row r="197" spans="1:14" customFormat="1" ht="17.45" customHeight="1">
      <c r="A197" s="88"/>
      <c r="B197" s="689"/>
      <c r="C197" s="690"/>
      <c r="D197" s="690"/>
      <c r="E197" s="690"/>
      <c r="F197" s="690"/>
      <c r="G197" s="690"/>
      <c r="H197" s="144">
        <v>10</v>
      </c>
      <c r="I197" s="144">
        <v>60</v>
      </c>
      <c r="J197" s="144">
        <v>30</v>
      </c>
      <c r="K197" s="70"/>
      <c r="M197" s="554"/>
    </row>
    <row r="198" spans="1:14" customFormat="1" ht="17.45" customHeight="1">
      <c r="A198" s="88"/>
      <c r="B198" s="115" t="s">
        <v>1187</v>
      </c>
      <c r="C198" s="116"/>
      <c r="D198" s="116"/>
      <c r="E198" s="116"/>
      <c r="F198" s="116"/>
      <c r="G198" s="65"/>
      <c r="H198" s="144">
        <v>20</v>
      </c>
      <c r="I198" s="144">
        <v>90</v>
      </c>
      <c r="J198" s="144">
        <v>20</v>
      </c>
      <c r="K198" s="70"/>
      <c r="M198" s="554"/>
    </row>
    <row r="199" spans="1:14" customFormat="1" ht="17.45" customHeight="1">
      <c r="A199" s="88"/>
      <c r="B199" s="115"/>
      <c r="C199" s="116"/>
      <c r="D199" s="116"/>
      <c r="E199" s="116"/>
      <c r="F199" s="116"/>
      <c r="G199" s="65"/>
      <c r="H199" s="144">
        <v>50</v>
      </c>
      <c r="I199" s="144">
        <v>70</v>
      </c>
      <c r="J199" s="144">
        <v>80</v>
      </c>
      <c r="K199" s="70"/>
      <c r="M199" s="554"/>
    </row>
    <row r="200" spans="1:14" customFormat="1" ht="17.45" customHeight="1">
      <c r="A200" s="88"/>
      <c r="B200" s="689" t="s">
        <v>356</v>
      </c>
      <c r="C200" s="690"/>
      <c r="D200" s="690"/>
      <c r="E200" s="690"/>
      <c r="F200" s="690"/>
      <c r="G200" s="690"/>
      <c r="H200" s="144">
        <v>20</v>
      </c>
      <c r="I200" s="144">
        <v>10</v>
      </c>
      <c r="J200" s="144">
        <v>70</v>
      </c>
      <c r="K200" s="70"/>
      <c r="M200" s="554"/>
    </row>
    <row r="201" spans="1:14" customFormat="1" ht="17.45" customHeight="1">
      <c r="A201" s="88"/>
      <c r="B201" s="104" t="s">
        <v>1188</v>
      </c>
      <c r="C201" s="79"/>
      <c r="D201" s="79"/>
      <c r="E201" s="79"/>
      <c r="F201" s="79"/>
      <c r="G201" s="65"/>
      <c r="H201" s="144">
        <v>10</v>
      </c>
      <c r="I201" s="144">
        <v>50</v>
      </c>
      <c r="J201" s="144">
        <v>30</v>
      </c>
      <c r="K201" s="70"/>
      <c r="M201" s="554"/>
    </row>
    <row r="202" spans="1:14" customFormat="1" ht="17.45" customHeight="1">
      <c r="A202" s="88"/>
      <c r="B202" s="689"/>
      <c r="C202" s="690"/>
      <c r="D202" s="690"/>
      <c r="E202" s="690"/>
      <c r="F202" s="690"/>
      <c r="G202" s="65"/>
      <c r="H202" s="65"/>
      <c r="I202" s="324" t="s">
        <v>1173</v>
      </c>
      <c r="J202" s="515"/>
      <c r="K202" s="70"/>
      <c r="M202" s="554">
        <f>COUNTIF(H197:J201,"&lt;&gt;"&amp;J196)</f>
        <v>12</v>
      </c>
      <c r="N202" s="119" t="s">
        <v>1189</v>
      </c>
    </row>
    <row r="203" spans="1:14" customFormat="1" ht="17.45" customHeight="1">
      <c r="A203" s="88"/>
      <c r="B203" s="78"/>
      <c r="C203" s="79"/>
      <c r="D203" s="79"/>
      <c r="E203" s="79"/>
      <c r="F203" s="79"/>
      <c r="G203" s="65"/>
      <c r="H203" s="65"/>
      <c r="I203" s="324"/>
      <c r="J203" s="324"/>
      <c r="K203" s="70"/>
      <c r="M203" s="554"/>
    </row>
    <row r="204" spans="1:14" customFormat="1" ht="17.45" customHeight="1">
      <c r="A204" s="88"/>
      <c r="B204" s="689" t="s">
        <v>839</v>
      </c>
      <c r="C204" s="690"/>
      <c r="D204" s="690"/>
      <c r="E204" s="690"/>
      <c r="F204" s="690"/>
      <c r="G204" s="69"/>
      <c r="H204" s="326" t="str">
        <f>N202</f>
        <v>=ZÄHLENWENN(H197:J201;"&lt;&gt;"&amp;J196)</v>
      </c>
      <c r="I204" s="65"/>
      <c r="J204" s="65"/>
      <c r="K204" s="70"/>
      <c r="M204" s="554" t="b">
        <v>0</v>
      </c>
    </row>
    <row r="205" spans="1:14" customFormat="1" ht="17.45" customHeight="1">
      <c r="A205" s="88"/>
      <c r="B205" s="71"/>
      <c r="C205" s="72"/>
      <c r="D205" s="72"/>
      <c r="E205" s="73"/>
      <c r="F205" s="72"/>
      <c r="G205" s="72"/>
      <c r="H205" s="72"/>
      <c r="I205" s="72"/>
      <c r="J205" s="72"/>
      <c r="K205" s="74"/>
      <c r="M205" s="554"/>
    </row>
    <row r="206" spans="1:14" customFormat="1" ht="17.45" customHeight="1">
      <c r="A206" s="88"/>
      <c r="M206" s="554"/>
    </row>
    <row r="207" spans="1:14" customFormat="1" ht="17.45" customHeight="1">
      <c r="A207" s="88"/>
      <c r="M207" s="554"/>
    </row>
    <row r="208" spans="1:14" customFormat="1" ht="19.149999999999999" customHeight="1">
      <c r="A208" s="88"/>
      <c r="B208" s="170" t="str">
        <f>"Thema "&amp;B10</f>
        <v>Thema 7.3</v>
      </c>
      <c r="C208" s="10"/>
      <c r="D208" s="10"/>
      <c r="E208" s="10"/>
      <c r="F208" s="10"/>
      <c r="G208" s="10"/>
      <c r="H208" s="10"/>
      <c r="I208" s="10"/>
      <c r="M208" s="554"/>
    </row>
    <row r="209" spans="1:13" customFormat="1" ht="17.45" customHeight="1">
      <c r="A209" s="88"/>
      <c r="M209" s="554"/>
    </row>
    <row r="210" spans="1:13" customFormat="1" ht="17.45" customHeight="1">
      <c r="A210" s="88"/>
      <c r="M210" s="554"/>
    </row>
    <row r="211" spans="1:13" customFormat="1" ht="25.5" customHeight="1">
      <c r="A211" s="89" t="str">
        <f>B11</f>
        <v>7.4</v>
      </c>
      <c r="B211" s="823" t="s">
        <v>1190</v>
      </c>
      <c r="C211" s="675"/>
      <c r="D211" s="675"/>
      <c r="E211" s="675"/>
      <c r="F211" s="675"/>
      <c r="G211" s="675"/>
      <c r="H211" s="675"/>
      <c r="I211" s="675"/>
      <c r="J211" s="675"/>
      <c r="K211" s="35">
        <f>H11</f>
        <v>0</v>
      </c>
      <c r="L211" s="7" t="s">
        <v>62</v>
      </c>
      <c r="M211" s="554"/>
    </row>
    <row r="212" spans="1:13" customFormat="1" ht="17.45" customHeight="1">
      <c r="A212" s="88"/>
      <c r="M212" s="554"/>
    </row>
    <row r="213" spans="1:13" customFormat="1" ht="17.45" customHeight="1">
      <c r="A213" s="88"/>
      <c r="B213" s="683" t="s">
        <v>1191</v>
      </c>
      <c r="C213" s="683"/>
      <c r="D213" s="683"/>
      <c r="E213" s="683"/>
      <c r="F213" s="683"/>
      <c r="G213" s="683"/>
      <c r="H213" s="683"/>
      <c r="I213" s="683"/>
      <c r="J213" s="683"/>
      <c r="K213" s="683"/>
      <c r="M213" s="554"/>
    </row>
    <row r="214" spans="1:13" customFormat="1" ht="17.45" customHeight="1">
      <c r="A214" s="88"/>
      <c r="B214" s="683"/>
      <c r="C214" s="683"/>
      <c r="D214" s="683"/>
      <c r="E214" s="683"/>
      <c r="F214" s="683"/>
      <c r="G214" s="683"/>
      <c r="H214" s="683"/>
      <c r="I214" s="683"/>
      <c r="J214" s="683"/>
      <c r="K214" s="683"/>
      <c r="M214" s="554"/>
    </row>
    <row r="215" spans="1:13" customFormat="1" ht="17.45" customHeight="1">
      <c r="A215" s="88"/>
      <c r="B215" s="683"/>
      <c r="C215" s="683"/>
      <c r="D215" s="683"/>
      <c r="E215" s="683"/>
      <c r="F215" s="683"/>
      <c r="G215" s="683"/>
      <c r="H215" s="683"/>
      <c r="I215" s="683"/>
      <c r="J215" s="683"/>
      <c r="K215" s="683"/>
      <c r="M215" s="554"/>
    </row>
    <row r="216" spans="1:13" customFormat="1" ht="17.45" customHeight="1">
      <c r="A216" s="88"/>
      <c r="B216" s="683" t="s">
        <v>1192</v>
      </c>
      <c r="C216" s="683"/>
      <c r="D216" s="683"/>
      <c r="E216" s="683"/>
      <c r="F216" s="683"/>
      <c r="G216" s="683"/>
      <c r="H216" s="683"/>
      <c r="I216" s="683"/>
      <c r="J216" s="683"/>
      <c r="K216" s="683"/>
      <c r="M216" s="554"/>
    </row>
    <row r="217" spans="1:13" customFormat="1" ht="17.45" customHeight="1">
      <c r="A217" s="88"/>
      <c r="B217" s="683"/>
      <c r="C217" s="683"/>
      <c r="D217" s="683"/>
      <c r="E217" s="683"/>
      <c r="F217" s="683"/>
      <c r="G217" s="683"/>
      <c r="H217" s="683"/>
      <c r="I217" s="683"/>
      <c r="J217" s="683"/>
      <c r="K217" s="683"/>
      <c r="M217" s="554"/>
    </row>
    <row r="218" spans="1:13" customFormat="1" ht="17.45" customHeight="1">
      <c r="A218" s="88"/>
      <c r="B218" s="319" t="s">
        <v>1193</v>
      </c>
      <c r="C218" s="123"/>
      <c r="D218" s="123"/>
      <c r="E218" s="123"/>
      <c r="F218" s="123"/>
      <c r="G218" s="123"/>
      <c r="H218" s="123"/>
      <c r="I218" s="123"/>
      <c r="J218" s="123"/>
      <c r="K218" s="123"/>
      <c r="M218" s="554"/>
    </row>
    <row r="219" spans="1:13" customFormat="1" ht="17.45" customHeight="1">
      <c r="A219" s="88"/>
      <c r="B219" s="319" t="s">
        <v>1194</v>
      </c>
      <c r="C219" s="123"/>
      <c r="D219" s="123"/>
      <c r="E219" s="123"/>
      <c r="F219" s="123"/>
      <c r="G219" s="123"/>
      <c r="H219" s="123"/>
      <c r="I219" s="123"/>
      <c r="J219" s="123"/>
      <c r="K219" s="123"/>
      <c r="M219" s="554"/>
    </row>
    <row r="220" spans="1:13" customFormat="1" ht="17.45" customHeight="1">
      <c r="A220" s="88"/>
      <c r="B220" s="123"/>
      <c r="C220" s="123"/>
      <c r="D220" s="123"/>
      <c r="E220" s="123"/>
      <c r="F220" s="123"/>
      <c r="G220" s="123"/>
      <c r="H220" s="123"/>
      <c r="I220" s="123"/>
      <c r="J220" s="123"/>
      <c r="K220" s="123"/>
      <c r="M220" s="554"/>
    </row>
    <row r="221" spans="1:13" customFormat="1" ht="17.45" customHeight="1">
      <c r="A221" s="88"/>
      <c r="M221" s="554"/>
    </row>
    <row r="222" spans="1:13" customFormat="1" ht="17.45" customHeight="1" thickBot="1">
      <c r="A222" s="88"/>
      <c r="B222" s="180" t="s">
        <v>1195</v>
      </c>
      <c r="C222" s="182" t="s">
        <v>756</v>
      </c>
      <c r="D222" s="318" t="s">
        <v>1196</v>
      </c>
      <c r="E222" s="52"/>
      <c r="F222" s="52"/>
      <c r="G222" s="52"/>
      <c r="H222" s="52"/>
      <c r="I222" s="52"/>
      <c r="J222" s="52"/>
      <c r="K222" s="52"/>
      <c r="M222" s="554"/>
    </row>
    <row r="223" spans="1:13" customFormat="1" ht="17.45" customHeight="1">
      <c r="A223" s="88"/>
      <c r="B223" s="30"/>
      <c r="C223" s="47"/>
      <c r="D223" s="47"/>
      <c r="E223" s="47"/>
      <c r="F223" s="47"/>
      <c r="G223" s="47"/>
      <c r="H223" s="47"/>
      <c r="I223" s="47"/>
      <c r="J223" s="47"/>
      <c r="K223" s="47"/>
      <c r="M223" s="554"/>
    </row>
    <row r="224" spans="1:13" customFormat="1" ht="17.45" customHeight="1">
      <c r="A224" s="88"/>
      <c r="B224" s="331" t="s">
        <v>1197</v>
      </c>
      <c r="C224" s="98"/>
      <c r="D224" s="98"/>
      <c r="E224" s="98"/>
      <c r="F224" s="98"/>
      <c r="G224" s="98"/>
      <c r="H224" s="98"/>
      <c r="I224" s="98"/>
      <c r="J224" s="98"/>
      <c r="K224" s="98"/>
      <c r="M224" s="554"/>
    </row>
    <row r="225" spans="1:13" customFormat="1" ht="17.45" customHeight="1">
      <c r="A225" s="88"/>
      <c r="B225" s="331" t="s">
        <v>1198</v>
      </c>
      <c r="C225" s="98"/>
      <c r="D225" s="98"/>
      <c r="E225" s="98"/>
      <c r="F225" s="98"/>
      <c r="G225" s="98"/>
      <c r="H225" s="98"/>
      <c r="I225" s="98"/>
      <c r="J225" s="98"/>
      <c r="K225" s="98"/>
      <c r="M225" s="554"/>
    </row>
    <row r="226" spans="1:13" customFormat="1" ht="17.45" customHeight="1">
      <c r="A226" s="88"/>
      <c r="B226" s="98"/>
      <c r="C226" s="98"/>
      <c r="D226" s="98"/>
      <c r="E226" s="98"/>
      <c r="F226" s="98"/>
      <c r="G226" s="98"/>
      <c r="H226" s="98"/>
      <c r="I226" s="98"/>
      <c r="J226" s="98"/>
      <c r="K226" s="98"/>
      <c r="M226" s="554"/>
    </row>
    <row r="227" spans="1:13" customFormat="1" ht="17.45" customHeight="1">
      <c r="A227" s="88"/>
      <c r="B227" s="98"/>
      <c r="C227" s="98"/>
      <c r="D227" s="98"/>
      <c r="E227" s="98"/>
      <c r="F227" s="98"/>
      <c r="G227" s="98"/>
      <c r="H227" s="98"/>
      <c r="I227" s="98"/>
      <c r="J227" s="98"/>
      <c r="K227" s="98"/>
      <c r="M227" s="554"/>
    </row>
    <row r="228" spans="1:13" customFormat="1" ht="17.45" customHeight="1">
      <c r="A228" s="88"/>
      <c r="B228" s="184" t="s">
        <v>767</v>
      </c>
      <c r="C228" s="58"/>
      <c r="D228" s="58"/>
      <c r="E228" s="166"/>
      <c r="F228" s="207" t="s">
        <v>1199</v>
      </c>
      <c r="G228" s="332"/>
      <c r="H228" s="207"/>
      <c r="I228" s="207"/>
      <c r="J228" s="207"/>
      <c r="K228" s="58"/>
      <c r="M228" s="554"/>
    </row>
    <row r="229" spans="1:13" customFormat="1" ht="17.45" customHeight="1">
      <c r="A229" s="88"/>
      <c r="B229" s="118"/>
      <c r="C229" s="47"/>
      <c r="D229" s="47"/>
      <c r="E229" s="179"/>
      <c r="F229" s="47"/>
      <c r="G229" s="47"/>
      <c r="H229" s="47"/>
      <c r="I229" s="47"/>
      <c r="J229" s="47"/>
      <c r="K229" s="47"/>
      <c r="M229" s="554"/>
    </row>
    <row r="230" spans="1:13" customFormat="1" ht="17.45" customHeight="1">
      <c r="A230" s="88"/>
      <c r="B230" s="118"/>
      <c r="C230" s="47"/>
      <c r="D230" s="47"/>
      <c r="E230" s="179"/>
      <c r="F230" s="99"/>
      <c r="G230" s="99"/>
      <c r="H230" s="98"/>
      <c r="I230" s="98"/>
      <c r="J230" s="98"/>
      <c r="K230" s="98"/>
      <c r="M230" s="554"/>
    </row>
    <row r="231" spans="1:13" customFormat="1" ht="17.45" customHeight="1">
      <c r="A231" s="88"/>
      <c r="B231" s="179" t="s">
        <v>1196</v>
      </c>
      <c r="F231" t="s">
        <v>1200</v>
      </c>
      <c r="M231" s="554"/>
    </row>
    <row r="232" spans="1:13" customFormat="1" ht="17.45" customHeight="1">
      <c r="A232" s="88"/>
      <c r="M232" s="554"/>
    </row>
    <row r="233" spans="1:13" customFormat="1" ht="17.45" customHeight="1">
      <c r="A233" s="88"/>
      <c r="F233" t="s">
        <v>1201</v>
      </c>
      <c r="M233" s="554"/>
    </row>
    <row r="234" spans="1:13" customFormat="1" ht="17.45" customHeight="1">
      <c r="A234" s="88"/>
      <c r="M234" s="554"/>
    </row>
    <row r="235" spans="1:13" customFormat="1" ht="17.45" customHeight="1">
      <c r="A235" s="88"/>
      <c r="F235" t="s">
        <v>379</v>
      </c>
      <c r="M235" s="554"/>
    </row>
    <row r="236" spans="1:13" customFormat="1" ht="17.45" customHeight="1">
      <c r="A236" s="88"/>
      <c r="M236" s="554"/>
    </row>
    <row r="237" spans="1:13" customFormat="1" ht="17.45" customHeight="1">
      <c r="A237" s="88"/>
      <c r="F237" t="s">
        <v>1202</v>
      </c>
      <c r="M237" s="554"/>
    </row>
    <row r="238" spans="1:13" customFormat="1" ht="17.45" customHeight="1">
      <c r="A238" s="88"/>
      <c r="M238" s="554"/>
    </row>
    <row r="239" spans="1:13" customFormat="1" ht="17.45" customHeight="1">
      <c r="A239" s="88"/>
      <c r="F239" t="s">
        <v>1203</v>
      </c>
      <c r="M239" s="554"/>
    </row>
    <row r="240" spans="1:13" customFormat="1" ht="17.45" customHeight="1">
      <c r="A240" s="88"/>
      <c r="M240" s="554"/>
    </row>
    <row r="241" spans="1:13" customFormat="1" ht="17.45" customHeight="1">
      <c r="A241" s="88"/>
      <c r="M241" s="554"/>
    </row>
    <row r="242" spans="1:13" customFormat="1" ht="17.45" customHeight="1">
      <c r="A242" s="88"/>
      <c r="B242" s="82" t="s">
        <v>664</v>
      </c>
      <c r="M242" s="554"/>
    </row>
    <row r="243" spans="1:13" customFormat="1" ht="17.45" customHeight="1">
      <c r="A243" s="88"/>
      <c r="B243" s="699" t="s">
        <v>1204</v>
      </c>
      <c r="C243" s="700"/>
      <c r="D243" s="700"/>
      <c r="E243" s="700"/>
      <c r="F243" s="700"/>
      <c r="G243" s="700"/>
      <c r="H243" s="700"/>
      <c r="I243" s="700"/>
      <c r="J243" s="700"/>
      <c r="K243" s="701"/>
      <c r="M243" s="554"/>
    </row>
    <row r="244" spans="1:13" customFormat="1" ht="17.45" customHeight="1">
      <c r="A244" s="88"/>
      <c r="B244" s="705"/>
      <c r="C244" s="706"/>
      <c r="D244" s="706"/>
      <c r="E244" s="706"/>
      <c r="F244" s="706"/>
      <c r="G244" s="706"/>
      <c r="H244" s="706"/>
      <c r="I244" s="706"/>
      <c r="J244" s="706"/>
      <c r="K244" s="707"/>
      <c r="M244" s="554"/>
    </row>
    <row r="245" spans="1:13" customFormat="1" ht="17.45" customHeight="1">
      <c r="A245" s="88"/>
      <c r="M245" s="554"/>
    </row>
    <row r="246" spans="1:13" customFormat="1" ht="17.45" customHeight="1">
      <c r="A246" s="88"/>
      <c r="M246" s="554"/>
    </row>
    <row r="247" spans="1:13" customFormat="1" ht="17.45" customHeight="1">
      <c r="A247" s="88"/>
      <c r="M247" s="554"/>
    </row>
    <row r="248" spans="1:13" customFormat="1" ht="17.45" customHeight="1">
      <c r="A248" s="88"/>
      <c r="B248" s="59" t="s">
        <v>1205</v>
      </c>
      <c r="C248" s="58"/>
      <c r="D248" s="58"/>
      <c r="E248" s="58"/>
      <c r="F248" s="58"/>
      <c r="G248" s="58"/>
      <c r="H248" s="58"/>
      <c r="I248" s="58"/>
      <c r="J248" s="58"/>
      <c r="K248" s="58"/>
      <c r="M248" s="554"/>
    </row>
    <row r="249" spans="1:13" customFormat="1" ht="17.45" customHeight="1">
      <c r="A249" s="88"/>
      <c r="B249" s="61"/>
      <c r="C249" s="60"/>
      <c r="D249" s="60"/>
      <c r="E249" s="60"/>
      <c r="F249" s="60"/>
      <c r="G249" s="60"/>
      <c r="H249" s="60"/>
      <c r="I249" s="60"/>
      <c r="J249" s="60"/>
      <c r="K249" s="62"/>
      <c r="M249" s="554"/>
    </row>
    <row r="250" spans="1:13" customFormat="1" ht="17.45" customHeight="1">
      <c r="A250" s="88"/>
      <c r="B250" s="689" t="s">
        <v>1206</v>
      </c>
      <c r="C250" s="690"/>
      <c r="D250" s="690"/>
      <c r="E250" s="690"/>
      <c r="F250" s="690"/>
      <c r="G250" s="690"/>
      <c r="H250" s="832"/>
      <c r="I250" s="824">
        <f ca="1">NOW()</f>
        <v>45684.637275347224</v>
      </c>
      <c r="J250" s="825"/>
      <c r="K250" s="70"/>
      <c r="M250" s="554"/>
    </row>
    <row r="251" spans="1:13" customFormat="1" ht="17.45" customHeight="1">
      <c r="A251" s="88"/>
      <c r="B251" s="689"/>
      <c r="C251" s="690"/>
      <c r="D251" s="690"/>
      <c r="E251" s="690"/>
      <c r="F251" s="690"/>
      <c r="G251" s="690"/>
      <c r="H251" s="832"/>
      <c r="I251" s="826">
        <f t="shared" ref="I251:I253" ca="1" si="3">NOW()</f>
        <v>45684.637275347224</v>
      </c>
      <c r="J251" s="827"/>
      <c r="K251" s="70"/>
      <c r="M251" s="554"/>
    </row>
    <row r="252" spans="1:13" customFormat="1" ht="17.45" customHeight="1">
      <c r="A252" s="88"/>
      <c r="B252" s="689" t="s">
        <v>1207</v>
      </c>
      <c r="C252" s="690"/>
      <c r="D252" s="690"/>
      <c r="E252" s="690"/>
      <c r="F252" s="690"/>
      <c r="G252" s="690"/>
      <c r="H252" s="832"/>
      <c r="I252" s="828">
        <f t="shared" ca="1" si="3"/>
        <v>45684.637275347224</v>
      </c>
      <c r="J252" s="829"/>
      <c r="K252" s="70"/>
      <c r="M252" s="554"/>
    </row>
    <row r="253" spans="1:13" customFormat="1" ht="17.45" customHeight="1">
      <c r="A253" s="88"/>
      <c r="B253" s="689"/>
      <c r="C253" s="690"/>
      <c r="D253" s="690"/>
      <c r="E253" s="690"/>
      <c r="F253" s="690"/>
      <c r="G253" s="690"/>
      <c r="H253" s="832"/>
      <c r="I253" s="830">
        <f t="shared" ca="1" si="3"/>
        <v>45684.637275347224</v>
      </c>
      <c r="J253" s="831"/>
      <c r="K253" s="70"/>
      <c r="M253" s="554"/>
    </row>
    <row r="254" spans="1:13" customFormat="1" ht="17.45" customHeight="1">
      <c r="A254" s="88"/>
      <c r="B254" s="71"/>
      <c r="C254" s="72"/>
      <c r="D254" s="72"/>
      <c r="E254" s="73"/>
      <c r="F254" s="72"/>
      <c r="G254" s="72"/>
      <c r="H254" s="72"/>
      <c r="I254" s="72"/>
      <c r="J254" s="72"/>
      <c r="K254" s="74"/>
      <c r="M254" s="554"/>
    </row>
    <row r="255" spans="1:13" customFormat="1" ht="17.45" customHeight="1">
      <c r="A255" s="88"/>
      <c r="M255" s="554"/>
    </row>
    <row r="256" spans="1:13" customFormat="1" ht="17.45" customHeight="1">
      <c r="A256" s="88"/>
      <c r="M256" s="554"/>
    </row>
    <row r="257" spans="1:13" customFormat="1" ht="19.149999999999999" customHeight="1">
      <c r="A257" s="88"/>
      <c r="B257" s="170" t="str">
        <f>"Thema "&amp;B11</f>
        <v>Thema 7.4</v>
      </c>
      <c r="C257" s="10"/>
      <c r="D257" s="10"/>
      <c r="E257" s="10"/>
      <c r="F257" s="10"/>
      <c r="G257" s="10"/>
      <c r="H257" s="10"/>
      <c r="I257" s="10"/>
      <c r="M257" s="554"/>
    </row>
    <row r="258" spans="1:13" customFormat="1" ht="17.45" customHeight="1">
      <c r="A258" s="88"/>
      <c r="M258" s="554"/>
    </row>
    <row r="259" spans="1:13" customFormat="1" ht="17.45" customHeight="1">
      <c r="A259" s="88"/>
      <c r="M259" s="554"/>
    </row>
    <row r="260" spans="1:13" customFormat="1" ht="25.5" customHeight="1">
      <c r="A260" s="89" t="str">
        <f>B12</f>
        <v>7.5</v>
      </c>
      <c r="B260" s="823" t="s">
        <v>1208</v>
      </c>
      <c r="C260" s="675"/>
      <c r="D260" s="675"/>
      <c r="E260" s="675"/>
      <c r="F260" s="675"/>
      <c r="G260" s="675"/>
      <c r="H260" s="675"/>
      <c r="I260" s="675"/>
      <c r="J260" s="675"/>
      <c r="K260" s="35">
        <f>H12</f>
        <v>0</v>
      </c>
      <c r="L260" s="7" t="s">
        <v>62</v>
      </c>
      <c r="M260" s="554"/>
    </row>
    <row r="261" spans="1:13" customFormat="1" ht="17.45" customHeight="1">
      <c r="A261" s="88"/>
      <c r="M261" s="554"/>
    </row>
    <row r="262" spans="1:13" customFormat="1" ht="17.45" customHeight="1">
      <c r="A262" s="88"/>
      <c r="B262" s="683" t="s">
        <v>1209</v>
      </c>
      <c r="C262" s="683"/>
      <c r="D262" s="683"/>
      <c r="E262" s="683"/>
      <c r="F262" s="683"/>
      <c r="G262" s="683"/>
      <c r="H262" s="683"/>
      <c r="I262" s="683"/>
      <c r="J262" s="683"/>
      <c r="K262" s="683"/>
      <c r="M262" s="554"/>
    </row>
    <row r="263" spans="1:13" customFormat="1" ht="17.45" customHeight="1">
      <c r="A263" s="88"/>
      <c r="B263" s="683"/>
      <c r="C263" s="683"/>
      <c r="D263" s="683"/>
      <c r="E263" s="683"/>
      <c r="F263" s="683"/>
      <c r="G263" s="683"/>
      <c r="H263" s="683"/>
      <c r="I263" s="683"/>
      <c r="J263" s="683"/>
      <c r="K263" s="683"/>
      <c r="M263" s="554"/>
    </row>
    <row r="264" spans="1:13" customFormat="1" ht="17.45" customHeight="1">
      <c r="A264" s="88"/>
      <c r="B264" s="683"/>
      <c r="C264" s="683"/>
      <c r="D264" s="683"/>
      <c r="E264" s="683"/>
      <c r="F264" s="683"/>
      <c r="G264" s="683"/>
      <c r="H264" s="683"/>
      <c r="I264" s="683"/>
      <c r="J264" s="683"/>
      <c r="K264" s="683"/>
      <c r="M264" s="554"/>
    </row>
    <row r="265" spans="1:13" customFormat="1" ht="17.45" customHeight="1">
      <c r="A265" s="88"/>
      <c r="M265" s="554"/>
    </row>
    <row r="266" spans="1:13" customFormat="1" ht="17.45" customHeight="1" thickBot="1">
      <c r="A266" s="88"/>
      <c r="B266" s="180" t="s">
        <v>1210</v>
      </c>
      <c r="C266" s="182" t="s">
        <v>756</v>
      </c>
      <c r="D266" s="318" t="s">
        <v>1211</v>
      </c>
      <c r="E266" s="52"/>
      <c r="F266" s="52"/>
      <c r="G266" s="52"/>
      <c r="H266" s="52"/>
      <c r="I266" s="52"/>
      <c r="J266" s="52"/>
      <c r="K266" s="52"/>
      <c r="M266" s="554"/>
    </row>
    <row r="267" spans="1:13" customFormat="1" ht="17.45" customHeight="1">
      <c r="A267" s="88"/>
      <c r="B267" s="30"/>
      <c r="C267" s="47"/>
      <c r="D267" s="47"/>
      <c r="E267" s="47"/>
      <c r="F267" s="47"/>
      <c r="G267" s="47"/>
      <c r="H267" s="47"/>
      <c r="I267" s="47"/>
      <c r="J267" s="47"/>
      <c r="K267" s="47"/>
      <c r="M267" s="554"/>
    </row>
    <row r="268" spans="1:13" customFormat="1" ht="17.45" customHeight="1">
      <c r="A268" s="88"/>
      <c r="B268" s="98" t="s">
        <v>1212</v>
      </c>
      <c r="C268" s="98"/>
      <c r="D268" s="98"/>
      <c r="E268" s="98"/>
      <c r="F268" s="98"/>
      <c r="G268" s="98"/>
      <c r="H268" s="98"/>
      <c r="I268" s="98"/>
      <c r="J268" s="98"/>
      <c r="K268" s="98"/>
      <c r="M268" s="554"/>
    </row>
    <row r="269" spans="1:13" customFormat="1" ht="17.45" customHeight="1">
      <c r="A269" s="88"/>
      <c r="B269" s="98"/>
      <c r="C269" s="98"/>
      <c r="D269" s="98"/>
      <c r="E269" s="98"/>
      <c r="F269" s="98"/>
      <c r="G269" s="98"/>
      <c r="H269" s="98"/>
      <c r="I269" s="98"/>
      <c r="J269" s="98"/>
      <c r="K269" s="98"/>
      <c r="M269" s="554"/>
    </row>
    <row r="270" spans="1:13" customFormat="1" ht="17.45" customHeight="1">
      <c r="A270" s="88"/>
      <c r="B270" s="98"/>
      <c r="C270" s="98"/>
      <c r="D270" s="98"/>
      <c r="E270" s="98"/>
      <c r="F270" s="98"/>
      <c r="G270" s="98"/>
      <c r="H270" s="98"/>
      <c r="I270" s="98"/>
      <c r="J270" s="98"/>
      <c r="K270" s="98"/>
      <c r="M270" s="554"/>
    </row>
    <row r="271" spans="1:13" customFormat="1" ht="17.45" customHeight="1">
      <c r="A271" s="88"/>
      <c r="B271" s="184" t="s">
        <v>767</v>
      </c>
      <c r="C271" s="58"/>
      <c r="D271" s="58"/>
      <c r="E271" s="166"/>
      <c r="F271" s="166"/>
      <c r="G271" s="166" t="s">
        <v>768</v>
      </c>
      <c r="H271" s="835" t="s">
        <v>769</v>
      </c>
      <c r="I271" s="835"/>
      <c r="J271" s="835"/>
      <c r="K271" s="835"/>
      <c r="M271" s="554"/>
    </row>
    <row r="272" spans="1:13" customFormat="1" ht="17.45" customHeight="1">
      <c r="A272" s="88"/>
      <c r="B272" s="118"/>
      <c r="C272" s="47"/>
      <c r="D272" s="47"/>
      <c r="E272" s="179"/>
      <c r="F272" s="47"/>
      <c r="G272" s="47"/>
      <c r="H272" s="47"/>
      <c r="I272" s="47"/>
      <c r="J272" s="47"/>
      <c r="K272" s="47"/>
      <c r="M272" s="554"/>
    </row>
    <row r="273" spans="1:13" customFormat="1" ht="17.45" customHeight="1">
      <c r="A273" s="88"/>
      <c r="B273" s="118" t="s">
        <v>1213</v>
      </c>
      <c r="C273" s="47"/>
      <c r="D273" s="47"/>
      <c r="E273" s="179"/>
      <c r="F273" s="99"/>
      <c r="G273" s="99">
        <f>LEN("Dies ist ein Text")</f>
        <v>17</v>
      </c>
      <c r="H273" s="98" t="s">
        <v>1214</v>
      </c>
      <c r="I273" s="98"/>
      <c r="J273" s="98"/>
      <c r="K273" s="98"/>
      <c r="M273" s="554"/>
    </row>
    <row r="274" spans="1:13" customFormat="1" ht="17.45" customHeight="1">
      <c r="A274" s="88"/>
      <c r="M274" s="554"/>
    </row>
    <row r="275" spans="1:13" customFormat="1" ht="17.45" customHeight="1">
      <c r="A275" s="88"/>
      <c r="M275" s="554"/>
    </row>
    <row r="276" spans="1:13" customFormat="1" ht="17.45" customHeight="1">
      <c r="A276" s="88"/>
      <c r="B276" s="119" t="s">
        <v>1215</v>
      </c>
      <c r="G276" s="5">
        <v>35</v>
      </c>
      <c r="H276" t="s">
        <v>1216</v>
      </c>
      <c r="M276" s="554"/>
    </row>
    <row r="277" spans="1:13" customFormat="1" ht="17.45" customHeight="1">
      <c r="A277" s="88"/>
      <c r="M277" s="554"/>
    </row>
    <row r="278" spans="1:13" customFormat="1" ht="17.45" customHeight="1">
      <c r="A278" s="88"/>
      <c r="B278" s="47"/>
      <c r="C278" s="47"/>
      <c r="D278" s="47"/>
      <c r="E278" s="47"/>
      <c r="F278" s="47"/>
      <c r="G278" s="47"/>
      <c r="H278" s="47"/>
      <c r="I278" s="47"/>
      <c r="J278" s="47"/>
      <c r="K278" s="47"/>
      <c r="M278" s="554"/>
    </row>
    <row r="279" spans="1:13" customFormat="1" ht="17.45" customHeight="1">
      <c r="A279" s="88"/>
      <c r="C279" s="47"/>
      <c r="D279" s="47"/>
      <c r="E279" s="47"/>
      <c r="F279" s="47"/>
      <c r="G279" s="47"/>
      <c r="H279" s="47"/>
      <c r="I279" s="47"/>
      <c r="J279" s="47"/>
      <c r="K279" s="47"/>
      <c r="M279" s="554"/>
    </row>
    <row r="280" spans="1:13" customFormat="1" ht="17.45" customHeight="1">
      <c r="A280" s="88"/>
      <c r="B280" s="59" t="s">
        <v>1217</v>
      </c>
      <c r="C280" s="58"/>
      <c r="D280" s="58"/>
      <c r="E280" s="58"/>
      <c r="F280" s="58"/>
      <c r="G280" s="58"/>
      <c r="H280" s="58"/>
      <c r="I280" s="58"/>
      <c r="J280" s="58"/>
      <c r="K280" s="58"/>
      <c r="M280" s="554"/>
    </row>
    <row r="281" spans="1:13" customFormat="1" ht="17.45" customHeight="1">
      <c r="A281" s="88"/>
      <c r="B281" s="61"/>
      <c r="C281" s="60"/>
      <c r="D281" s="60"/>
      <c r="E281" s="60"/>
      <c r="F281" s="60"/>
      <c r="G281" s="60"/>
      <c r="H281" s="60"/>
      <c r="I281" s="60"/>
      <c r="J281" s="60"/>
      <c r="K281" s="62"/>
      <c r="M281" s="554"/>
    </row>
    <row r="282" spans="1:13" customFormat="1" ht="17.45" customHeight="1">
      <c r="A282" s="88"/>
      <c r="B282" s="689" t="s">
        <v>1218</v>
      </c>
      <c r="C282" s="690"/>
      <c r="D282" s="690"/>
      <c r="E282" s="690"/>
      <c r="F282" s="690"/>
      <c r="G282" s="66"/>
      <c r="H282" s="66"/>
      <c r="I282" s="836" t="s">
        <v>1219</v>
      </c>
      <c r="J282" s="837"/>
      <c r="K282" s="70"/>
      <c r="M282" s="554"/>
    </row>
    <row r="283" spans="1:13" customFormat="1" ht="17.45" customHeight="1">
      <c r="A283" s="88"/>
      <c r="B283" s="689"/>
      <c r="C283" s="690"/>
      <c r="D283" s="690"/>
      <c r="E283" s="690"/>
      <c r="F283" s="690"/>
      <c r="G283" s="66"/>
      <c r="H283" s="320" t="s">
        <v>1173</v>
      </c>
      <c r="I283" s="838"/>
      <c r="J283" s="839"/>
      <c r="K283" s="70"/>
      <c r="M283" s="554"/>
    </row>
    <row r="284" spans="1:13" customFormat="1" ht="17.45" customHeight="1">
      <c r="A284" s="88"/>
      <c r="B284" s="71"/>
      <c r="C284" s="72"/>
      <c r="D284" s="72"/>
      <c r="E284" s="73"/>
      <c r="F284" s="72"/>
      <c r="G284" s="72"/>
      <c r="H284" s="72"/>
      <c r="I284" s="72"/>
      <c r="J284" s="72"/>
      <c r="K284" s="74"/>
      <c r="M284" s="554"/>
    </row>
    <row r="285" spans="1:13" customFormat="1" ht="17.45" customHeight="1">
      <c r="A285" s="88"/>
      <c r="M285" s="554"/>
    </row>
    <row r="286" spans="1:13" customFormat="1" ht="17.45" customHeight="1">
      <c r="A286" s="88"/>
      <c r="M286" s="554"/>
    </row>
    <row r="287" spans="1:13" customFormat="1" ht="19.149999999999999" customHeight="1">
      <c r="A287" s="88"/>
      <c r="B287" s="170" t="str">
        <f>"Thema "&amp;B12</f>
        <v>Thema 7.5</v>
      </c>
      <c r="C287" s="10"/>
      <c r="D287" s="10"/>
      <c r="E287" s="10"/>
      <c r="F287" s="10"/>
      <c r="G287" s="10"/>
      <c r="H287" s="10"/>
      <c r="I287" s="10"/>
      <c r="M287" s="554"/>
    </row>
    <row r="288" spans="1:13" customFormat="1" ht="17.45" customHeight="1">
      <c r="A288" s="88"/>
      <c r="M288" s="554"/>
    </row>
    <row r="289" spans="1:13" customFormat="1" ht="17.45" customHeight="1">
      <c r="A289" s="88"/>
      <c r="M289" s="554"/>
    </row>
    <row r="290" spans="1:13" customFormat="1" ht="25.5" customHeight="1">
      <c r="A290" s="89" t="str">
        <f>B13</f>
        <v>7.6</v>
      </c>
      <c r="B290" s="823" t="s">
        <v>1220</v>
      </c>
      <c r="C290" s="675"/>
      <c r="D290" s="675"/>
      <c r="E290" s="675"/>
      <c r="F290" s="675"/>
      <c r="G290" s="675"/>
      <c r="H290" s="675"/>
      <c r="I290" s="675"/>
      <c r="J290" s="675"/>
      <c r="K290" s="35">
        <f>H13</f>
        <v>0</v>
      </c>
      <c r="L290" s="7" t="s">
        <v>62</v>
      </c>
      <c r="M290" s="554"/>
    </row>
    <row r="291" spans="1:13" customFormat="1" ht="17.45" customHeight="1">
      <c r="A291" s="88"/>
      <c r="M291" s="554"/>
    </row>
    <row r="292" spans="1:13" customFormat="1" ht="17.45" customHeight="1">
      <c r="A292" s="88"/>
      <c r="B292" s="683" t="s">
        <v>1221</v>
      </c>
      <c r="C292" s="683"/>
      <c r="D292" s="683"/>
      <c r="E292" s="683"/>
      <c r="F292" s="683"/>
      <c r="G292" s="683"/>
      <c r="H292" s="683"/>
      <c r="I292" s="683"/>
      <c r="J292" s="683"/>
      <c r="K292" s="683"/>
      <c r="M292" s="554"/>
    </row>
    <row r="293" spans="1:13" customFormat="1" ht="17.45" customHeight="1">
      <c r="A293" s="88"/>
      <c r="B293" s="683"/>
      <c r="C293" s="683"/>
      <c r="D293" s="683"/>
      <c r="E293" s="683"/>
      <c r="F293" s="683"/>
      <c r="G293" s="683"/>
      <c r="H293" s="683"/>
      <c r="I293" s="683"/>
      <c r="J293" s="683"/>
      <c r="K293" s="683"/>
      <c r="M293" s="554"/>
    </row>
    <row r="294" spans="1:13" customFormat="1" ht="17.45" customHeight="1">
      <c r="A294" s="88"/>
      <c r="B294" s="683"/>
      <c r="C294" s="683"/>
      <c r="D294" s="683"/>
      <c r="E294" s="683"/>
      <c r="F294" s="683"/>
      <c r="G294" s="683"/>
      <c r="H294" s="683"/>
      <c r="I294" s="683"/>
      <c r="J294" s="683"/>
      <c r="K294" s="683"/>
      <c r="M294" s="554"/>
    </row>
    <row r="295" spans="1:13" customFormat="1" ht="17.45" customHeight="1">
      <c r="A295" s="88"/>
      <c r="M295" s="554"/>
    </row>
    <row r="296" spans="1:13" customFormat="1" ht="17.45" customHeight="1" thickBot="1">
      <c r="A296" s="88"/>
      <c r="B296" s="180" t="s">
        <v>1222</v>
      </c>
      <c r="C296" s="182" t="s">
        <v>756</v>
      </c>
      <c r="D296" s="318" t="s">
        <v>1223</v>
      </c>
      <c r="E296" s="52"/>
      <c r="F296" s="52"/>
      <c r="G296" s="52"/>
      <c r="H296" s="52"/>
      <c r="I296" s="52"/>
      <c r="J296" s="52"/>
      <c r="K296" s="52"/>
      <c r="M296" s="554"/>
    </row>
    <row r="297" spans="1:13" customFormat="1" ht="17.45" customHeight="1">
      <c r="A297" s="88"/>
      <c r="B297" s="30"/>
      <c r="C297" s="47"/>
      <c r="D297" s="47"/>
      <c r="E297" s="47"/>
      <c r="F297" s="47"/>
      <c r="G297" s="47"/>
      <c r="H297" s="47"/>
      <c r="I297" s="47"/>
      <c r="J297" s="47"/>
      <c r="K297" s="47"/>
      <c r="M297" s="554"/>
    </row>
    <row r="298" spans="1:13" customFormat="1" ht="17.45" customHeight="1">
      <c r="A298" s="88"/>
      <c r="B298" s="653" t="s">
        <v>1224</v>
      </c>
      <c r="C298" s="653"/>
      <c r="D298" s="653"/>
      <c r="E298" s="653"/>
      <c r="F298" s="653"/>
      <c r="G298" s="653"/>
      <c r="H298" s="653"/>
      <c r="I298" s="653"/>
      <c r="J298" s="653"/>
      <c r="K298" s="653"/>
      <c r="M298" s="554"/>
    </row>
    <row r="299" spans="1:13" customFormat="1" ht="17.45" customHeight="1">
      <c r="A299" s="88"/>
      <c r="B299" s="653"/>
      <c r="C299" s="653"/>
      <c r="D299" s="653"/>
      <c r="E299" s="653"/>
      <c r="F299" s="653"/>
      <c r="G299" s="653"/>
      <c r="H299" s="653"/>
      <c r="I299" s="653"/>
      <c r="J299" s="653"/>
      <c r="K299" s="653"/>
      <c r="M299" s="554"/>
    </row>
    <row r="300" spans="1:13" customFormat="1" ht="17.45" customHeight="1">
      <c r="A300" s="88"/>
      <c r="B300" s="98"/>
      <c r="C300" s="98"/>
      <c r="D300" s="98"/>
      <c r="E300" s="98"/>
      <c r="F300" s="98"/>
      <c r="G300" s="98"/>
      <c r="H300" s="98"/>
      <c r="I300" s="98"/>
      <c r="J300" s="98"/>
      <c r="K300" s="98"/>
      <c r="M300" s="554"/>
    </row>
    <row r="301" spans="1:13" customFormat="1" ht="17.45" customHeight="1">
      <c r="A301" s="88"/>
      <c r="B301" s="184" t="s">
        <v>767</v>
      </c>
      <c r="C301" s="58"/>
      <c r="D301" s="58"/>
      <c r="E301" s="166"/>
      <c r="F301" s="166"/>
      <c r="G301" s="166" t="s">
        <v>768</v>
      </c>
      <c r="H301" s="814" t="s">
        <v>769</v>
      </c>
      <c r="I301" s="814"/>
      <c r="J301" s="814"/>
      <c r="K301" s="814"/>
      <c r="M301" s="554"/>
    </row>
    <row r="302" spans="1:13" customFormat="1" ht="17.45" customHeight="1">
      <c r="A302" s="88"/>
      <c r="B302" s="118"/>
      <c r="C302" s="47"/>
      <c r="D302" s="47"/>
      <c r="E302" s="179"/>
      <c r="F302" s="47"/>
      <c r="G302" s="47"/>
      <c r="H302" s="47"/>
      <c r="I302" s="47"/>
      <c r="J302" s="47"/>
      <c r="K302" s="47"/>
      <c r="M302" s="554"/>
    </row>
    <row r="303" spans="1:13" customFormat="1" ht="17.45" customHeight="1">
      <c r="A303" s="88"/>
      <c r="B303" s="118" t="s">
        <v>1225</v>
      </c>
      <c r="C303" s="47"/>
      <c r="D303" s="47"/>
      <c r="E303" s="179"/>
      <c r="F303" s="99"/>
      <c r="G303" s="179" t="s">
        <v>1226</v>
      </c>
      <c r="H303" s="334" t="s">
        <v>1227</v>
      </c>
      <c r="I303" s="98"/>
      <c r="J303" s="98"/>
      <c r="K303" s="98"/>
      <c r="M303" s="554"/>
    </row>
    <row r="304" spans="1:13" customFormat="1" ht="17.45" customHeight="1">
      <c r="A304" s="88"/>
      <c r="M304" s="554"/>
    </row>
    <row r="305" spans="1:13" customFormat="1" ht="17.45" customHeight="1">
      <c r="A305" s="88"/>
      <c r="B305" s="118" t="s">
        <v>1228</v>
      </c>
      <c r="G305" s="179" t="s">
        <v>1229</v>
      </c>
      <c r="H305" s="333" t="s">
        <v>1230</v>
      </c>
      <c r="M305" s="554"/>
    </row>
    <row r="306" spans="1:13" customFormat="1" ht="17.45" customHeight="1">
      <c r="A306" s="88"/>
      <c r="B306" s="118"/>
      <c r="G306" s="179"/>
      <c r="H306" s="333"/>
      <c r="M306" s="554"/>
    </row>
    <row r="307" spans="1:13" customFormat="1" ht="17.45" customHeight="1">
      <c r="A307" s="88"/>
      <c r="M307" s="554"/>
    </row>
    <row r="308" spans="1:13" customFormat="1" ht="17.45" customHeight="1">
      <c r="A308" s="88"/>
      <c r="B308" s="119" t="s">
        <v>1231</v>
      </c>
      <c r="G308" t="s">
        <v>1232</v>
      </c>
      <c r="H308" s="333" t="s">
        <v>1233</v>
      </c>
      <c r="M308" s="554"/>
    </row>
    <row r="309" spans="1:13" customFormat="1" ht="17.45" customHeight="1">
      <c r="A309" s="88"/>
      <c r="H309" s="333" t="s">
        <v>1234</v>
      </c>
      <c r="M309" s="554"/>
    </row>
    <row r="310" spans="1:13" customFormat="1" ht="17.45" customHeight="1">
      <c r="A310" s="88"/>
      <c r="M310" s="554"/>
    </row>
    <row r="311" spans="1:13" customFormat="1" ht="17.45" customHeight="1">
      <c r="A311" s="88"/>
      <c r="B311" s="119" t="s">
        <v>1235</v>
      </c>
      <c r="G311" s="5" t="s">
        <v>1236</v>
      </c>
      <c r="H311" s="815" t="s">
        <v>1237</v>
      </c>
      <c r="I311" s="815"/>
      <c r="J311" s="815"/>
      <c r="K311" s="815"/>
      <c r="M311" s="554"/>
    </row>
    <row r="312" spans="1:13" customFormat="1" ht="17.45" customHeight="1">
      <c r="A312" s="88"/>
      <c r="H312" s="815"/>
      <c r="I312" s="815"/>
      <c r="J312" s="815"/>
      <c r="K312" s="815"/>
      <c r="M312" s="554"/>
    </row>
    <row r="313" spans="1:13" customFormat="1" ht="17.45" customHeight="1">
      <c r="A313" s="88"/>
      <c r="M313" s="554"/>
    </row>
    <row r="314" spans="1:13" customFormat="1" ht="17.45" customHeight="1">
      <c r="A314" s="88"/>
      <c r="M314" s="554"/>
    </row>
    <row r="315" spans="1:13" customFormat="1" ht="17.45" customHeight="1">
      <c r="A315" s="88"/>
      <c r="M315" s="554"/>
    </row>
    <row r="316" spans="1:13" customFormat="1" ht="17.45" customHeight="1">
      <c r="A316" s="88"/>
      <c r="B316" s="59" t="s">
        <v>1238</v>
      </c>
      <c r="C316" s="58"/>
      <c r="D316" s="58"/>
      <c r="E316" s="58"/>
      <c r="F316" s="58"/>
      <c r="G316" s="58"/>
      <c r="H316" s="58"/>
      <c r="I316" s="58"/>
      <c r="J316" s="58"/>
      <c r="K316" s="58"/>
      <c r="M316" s="554"/>
    </row>
    <row r="317" spans="1:13" customFormat="1" ht="17.45" customHeight="1">
      <c r="A317" s="88"/>
      <c r="B317" s="61"/>
      <c r="C317" s="60"/>
      <c r="D317" s="60"/>
      <c r="E317" s="60"/>
      <c r="F317" s="60"/>
      <c r="G317" s="60"/>
      <c r="H317" s="60"/>
      <c r="I317" s="60"/>
      <c r="J317" s="60"/>
      <c r="K317" s="62"/>
      <c r="M317" s="554"/>
    </row>
    <row r="318" spans="1:13" customFormat="1" ht="17.45" customHeight="1">
      <c r="A318" s="88"/>
      <c r="B318" s="689" t="s">
        <v>1239</v>
      </c>
      <c r="C318" s="690"/>
      <c r="D318" s="690"/>
      <c r="E318" s="690"/>
      <c r="F318" s="690"/>
      <c r="G318" s="690"/>
      <c r="H318" s="66"/>
      <c r="I318" s="335" t="s">
        <v>1240</v>
      </c>
      <c r="J318" s="588">
        <v>4</v>
      </c>
      <c r="K318" s="70"/>
      <c r="M318" s="554"/>
    </row>
    <row r="319" spans="1:13" customFormat="1" ht="17.45" customHeight="1">
      <c r="A319" s="88"/>
      <c r="B319" s="689"/>
      <c r="C319" s="690"/>
      <c r="D319" s="690"/>
      <c r="E319" s="690"/>
      <c r="F319" s="690"/>
      <c r="G319" s="690"/>
      <c r="H319" s="66"/>
      <c r="I319" s="66"/>
      <c r="J319" s="66"/>
      <c r="K319" s="70"/>
      <c r="M319" s="554"/>
    </row>
    <row r="320" spans="1:13" customFormat="1" ht="17.45" customHeight="1">
      <c r="A320" s="88"/>
      <c r="B320" s="104" t="s">
        <v>1241</v>
      </c>
      <c r="C320" s="69"/>
      <c r="D320" s="69"/>
      <c r="E320" s="69"/>
      <c r="F320" s="69"/>
      <c r="G320" s="66"/>
      <c r="H320" s="66"/>
      <c r="I320" s="819" t="s">
        <v>1242</v>
      </c>
      <c r="J320" s="820"/>
      <c r="K320" s="70"/>
      <c r="M320" s="554"/>
    </row>
    <row r="321" spans="1:13" customFormat="1" ht="17.45" customHeight="1">
      <c r="A321" s="88"/>
      <c r="B321" s="115"/>
      <c r="C321" s="69"/>
      <c r="D321" s="69"/>
      <c r="E321" s="69"/>
      <c r="F321" s="69"/>
      <c r="G321" s="217"/>
      <c r="H321" s="66"/>
      <c r="I321" s="66"/>
      <c r="J321" s="66"/>
      <c r="K321" s="70"/>
      <c r="M321" s="554"/>
    </row>
    <row r="322" spans="1:13" customFormat="1" ht="17.45" customHeight="1">
      <c r="A322" s="88"/>
      <c r="B322" s="115" t="s">
        <v>1243</v>
      </c>
      <c r="C322" s="69"/>
      <c r="D322" s="69"/>
      <c r="E322" s="69"/>
      <c r="F322" s="69"/>
      <c r="G322" s="217"/>
      <c r="H322" s="336" t="s">
        <v>1173</v>
      </c>
      <c r="I322" s="821"/>
      <c r="J322" s="821"/>
      <c r="K322" s="70"/>
      <c r="M322" s="554" t="s">
        <v>1244</v>
      </c>
    </row>
    <row r="323" spans="1:13" customFormat="1" ht="17.45" customHeight="1">
      <c r="A323" s="88"/>
      <c r="B323" s="115"/>
      <c r="C323" s="69"/>
      <c r="D323" s="69"/>
      <c r="E323" s="69"/>
      <c r="F323" s="69"/>
      <c r="G323" s="217"/>
      <c r="H323" s="217"/>
      <c r="I323" s="217"/>
      <c r="J323" s="217"/>
      <c r="K323" s="70"/>
      <c r="M323" s="554"/>
    </row>
    <row r="324" spans="1:13" customFormat="1" ht="17.45" customHeight="1">
      <c r="A324" s="88"/>
      <c r="B324" s="115" t="s">
        <v>1245</v>
      </c>
      <c r="C324" s="69"/>
      <c r="D324" s="712" t="str">
        <f>M322</f>
        <v>Der Text in der weißen Zelle beginnt mit 3 Leerzeichen. Da diese mitgezählt werden, sieht das Ergebnis etwas unerwartet aus.</v>
      </c>
      <c r="E324" s="712"/>
      <c r="F324" s="712"/>
      <c r="G324" s="712"/>
      <c r="H324" s="712"/>
      <c r="I324" s="712"/>
      <c r="J324" s="712"/>
      <c r="K324" s="713"/>
      <c r="M324" s="554" t="b">
        <v>0</v>
      </c>
    </row>
    <row r="325" spans="1:13" customFormat="1" ht="17.45" customHeight="1">
      <c r="A325" s="88"/>
      <c r="B325" s="71"/>
      <c r="C325" s="72"/>
      <c r="D325" s="833"/>
      <c r="E325" s="833"/>
      <c r="F325" s="833"/>
      <c r="G325" s="833"/>
      <c r="H325" s="833"/>
      <c r="I325" s="833"/>
      <c r="J325" s="833"/>
      <c r="K325" s="834"/>
      <c r="M325" s="554"/>
    </row>
    <row r="326" spans="1:13" customFormat="1" ht="17.45" customHeight="1">
      <c r="A326" s="88"/>
      <c r="M326" s="554"/>
    </row>
    <row r="327" spans="1:13" customFormat="1" ht="17.45" customHeight="1">
      <c r="A327" s="88"/>
      <c r="M327" s="554"/>
    </row>
    <row r="328" spans="1:13" customFormat="1" ht="19.149999999999999" customHeight="1">
      <c r="A328" s="88"/>
      <c r="B328" s="170" t="str">
        <f>"Thema "&amp;B13</f>
        <v>Thema 7.6</v>
      </c>
      <c r="C328" s="10"/>
      <c r="D328" s="10"/>
      <c r="E328" s="10"/>
      <c r="F328" s="10"/>
      <c r="G328" s="10"/>
      <c r="H328" s="10"/>
      <c r="I328" s="10"/>
      <c r="M328" s="554"/>
    </row>
    <row r="329" spans="1:13" customFormat="1" ht="17.45" customHeight="1">
      <c r="A329" s="88"/>
      <c r="M329" s="554"/>
    </row>
    <row r="330" spans="1:13" customFormat="1" ht="17.45" customHeight="1">
      <c r="A330" s="88"/>
      <c r="M330" s="554"/>
    </row>
    <row r="331" spans="1:13" customFormat="1" ht="25.5" customHeight="1">
      <c r="A331" s="89" t="str">
        <f>B14</f>
        <v>7.7</v>
      </c>
      <c r="B331" s="823" t="s">
        <v>1246</v>
      </c>
      <c r="C331" s="675"/>
      <c r="D331" s="675"/>
      <c r="E331" s="675"/>
      <c r="F331" s="675"/>
      <c r="G331" s="675"/>
      <c r="H331" s="675"/>
      <c r="I331" s="675"/>
      <c r="J331" s="675"/>
      <c r="K331" s="35">
        <f>H14</f>
        <v>0</v>
      </c>
      <c r="L331" s="7" t="s">
        <v>62</v>
      </c>
      <c r="M331" s="554"/>
    </row>
    <row r="332" spans="1:13" customFormat="1" ht="17.45" customHeight="1">
      <c r="A332" s="88"/>
      <c r="M332" s="554"/>
    </row>
    <row r="333" spans="1:13" customFormat="1" ht="17.45" customHeight="1">
      <c r="A333" s="88"/>
      <c r="B333" s="683" t="s">
        <v>1247</v>
      </c>
      <c r="C333" s="683"/>
      <c r="D333" s="683"/>
      <c r="E333" s="683"/>
      <c r="F333" s="683"/>
      <c r="G333" s="683"/>
      <c r="H333" s="683"/>
      <c r="I333" s="683"/>
      <c r="J333" s="683"/>
      <c r="K333" s="683"/>
      <c r="M333" s="554"/>
    </row>
    <row r="334" spans="1:13" customFormat="1" ht="17.45" customHeight="1">
      <c r="A334" s="88"/>
      <c r="B334" s="683"/>
      <c r="C334" s="683"/>
      <c r="D334" s="683"/>
      <c r="E334" s="683"/>
      <c r="F334" s="683"/>
      <c r="G334" s="683"/>
      <c r="H334" s="683"/>
      <c r="I334" s="683"/>
      <c r="J334" s="683"/>
      <c r="K334" s="683"/>
      <c r="M334" s="554"/>
    </row>
    <row r="335" spans="1:13" customFormat="1" ht="17.45" customHeight="1">
      <c r="A335" s="88"/>
      <c r="M335" s="554"/>
    </row>
    <row r="336" spans="1:13" customFormat="1" ht="17.45" customHeight="1" thickBot="1">
      <c r="A336" s="88"/>
      <c r="B336" s="180" t="s">
        <v>1248</v>
      </c>
      <c r="C336" s="182" t="s">
        <v>756</v>
      </c>
      <c r="D336" s="318" t="s">
        <v>1249</v>
      </c>
      <c r="E336" s="52"/>
      <c r="F336" s="52"/>
      <c r="G336" s="52"/>
      <c r="H336" s="52"/>
      <c r="I336" s="52"/>
      <c r="J336" s="52"/>
      <c r="K336" s="52"/>
      <c r="M336" s="554"/>
    </row>
    <row r="337" spans="1:13" customFormat="1" ht="17.45" customHeight="1">
      <c r="A337" s="88"/>
      <c r="B337" s="30"/>
      <c r="C337" s="47"/>
      <c r="D337" s="47"/>
      <c r="E337" s="47"/>
      <c r="F337" s="47"/>
      <c r="G337" s="47"/>
      <c r="H337" s="47"/>
      <c r="I337" s="47"/>
      <c r="J337" s="47"/>
      <c r="K337" s="47"/>
      <c r="M337" s="554"/>
    </row>
    <row r="338" spans="1:13" customFormat="1" ht="17.45" customHeight="1">
      <c r="A338" s="88"/>
      <c r="B338" s="653" t="s">
        <v>1250</v>
      </c>
      <c r="C338" s="653"/>
      <c r="D338" s="653"/>
      <c r="E338" s="653"/>
      <c r="F338" s="653"/>
      <c r="G338" s="653"/>
      <c r="H338" s="653"/>
      <c r="I338" s="653"/>
      <c r="J338" s="653"/>
      <c r="K338" s="653"/>
      <c r="M338" s="554"/>
    </row>
    <row r="339" spans="1:13" customFormat="1" ht="17.45" customHeight="1">
      <c r="A339" s="88"/>
      <c r="B339" s="653"/>
      <c r="C339" s="653"/>
      <c r="D339" s="653"/>
      <c r="E339" s="653"/>
      <c r="F339" s="653"/>
      <c r="G339" s="653"/>
      <c r="H339" s="653"/>
      <c r="I339" s="653"/>
      <c r="J339" s="653"/>
      <c r="K339" s="653"/>
      <c r="M339" s="554"/>
    </row>
    <row r="340" spans="1:13" customFormat="1" ht="17.45" customHeight="1">
      <c r="A340" s="88"/>
      <c r="B340" s="98"/>
      <c r="C340" s="98"/>
      <c r="D340" s="98"/>
      <c r="E340" s="98"/>
      <c r="F340" s="98"/>
      <c r="G340" s="98"/>
      <c r="H340" s="98"/>
      <c r="I340" s="98"/>
      <c r="J340" s="98"/>
      <c r="K340" s="98"/>
      <c r="M340" s="554"/>
    </row>
    <row r="341" spans="1:13" customFormat="1" ht="17.45" customHeight="1">
      <c r="A341" s="88"/>
      <c r="B341" s="184" t="s">
        <v>767</v>
      </c>
      <c r="C341" s="58"/>
      <c r="D341" s="58"/>
      <c r="E341" s="166"/>
      <c r="F341" s="166"/>
      <c r="G341" s="166" t="s">
        <v>768</v>
      </c>
      <c r="H341" s="814" t="s">
        <v>769</v>
      </c>
      <c r="I341" s="814"/>
      <c r="J341" s="814"/>
      <c r="K341" s="814"/>
      <c r="M341" s="554"/>
    </row>
    <row r="342" spans="1:13" customFormat="1" ht="17.45" customHeight="1">
      <c r="A342" s="88"/>
      <c r="B342" s="118"/>
      <c r="C342" s="47"/>
      <c r="D342" s="47"/>
      <c r="E342" s="179"/>
      <c r="F342" s="47"/>
      <c r="G342" s="47"/>
      <c r="H342" s="47"/>
      <c r="I342" s="47"/>
      <c r="J342" s="47"/>
      <c r="K342" s="47"/>
      <c r="M342" s="554"/>
    </row>
    <row r="343" spans="1:13" customFormat="1" ht="17.45" customHeight="1">
      <c r="A343" s="88"/>
      <c r="B343" s="118" t="s">
        <v>1251</v>
      </c>
      <c r="C343" s="47"/>
      <c r="D343" s="47"/>
      <c r="E343" s="179"/>
      <c r="F343" s="99"/>
      <c r="G343" s="179" t="s">
        <v>1252</v>
      </c>
      <c r="H343" s="334" t="s">
        <v>1253</v>
      </c>
      <c r="I343" s="98"/>
      <c r="J343" s="98"/>
      <c r="K343" s="98"/>
      <c r="M343" s="554"/>
    </row>
    <row r="344" spans="1:13" customFormat="1" ht="17.45" customHeight="1">
      <c r="A344" s="88"/>
      <c r="M344" s="554"/>
    </row>
    <row r="345" spans="1:13" customFormat="1" ht="17.45" customHeight="1">
      <c r="A345" s="88"/>
      <c r="B345" s="118" t="s">
        <v>1254</v>
      </c>
      <c r="G345" s="179" t="s">
        <v>1255</v>
      </c>
      <c r="H345" s="333" t="s">
        <v>1256</v>
      </c>
      <c r="M345" s="554"/>
    </row>
    <row r="346" spans="1:13" customFormat="1" ht="17.45" customHeight="1">
      <c r="A346" s="88"/>
      <c r="B346" s="118"/>
      <c r="G346" s="179"/>
      <c r="H346" s="333"/>
      <c r="M346" s="554"/>
    </row>
    <row r="347" spans="1:13" customFormat="1" ht="17.45" customHeight="1">
      <c r="A347" s="88"/>
      <c r="M347" s="554"/>
    </row>
    <row r="348" spans="1:13" customFormat="1" ht="17.45" customHeight="1">
      <c r="A348" s="88"/>
      <c r="B348" s="119" t="s">
        <v>1257</v>
      </c>
      <c r="G348" t="s">
        <v>1258</v>
      </c>
      <c r="H348" s="333" t="s">
        <v>1259</v>
      </c>
      <c r="M348" s="554"/>
    </row>
    <row r="349" spans="1:13" customFormat="1" ht="17.45" customHeight="1">
      <c r="A349" s="88"/>
      <c r="M349" s="554"/>
    </row>
    <row r="350" spans="1:13" customFormat="1" ht="17.45" customHeight="1">
      <c r="A350" s="88"/>
      <c r="M350" s="554"/>
    </row>
    <row r="351" spans="1:13" customFormat="1" ht="17.45" customHeight="1">
      <c r="A351" s="88"/>
      <c r="B351" s="119" t="s">
        <v>1260</v>
      </c>
      <c r="G351" s="5" t="s">
        <v>1261</v>
      </c>
      <c r="H351" s="815" t="s">
        <v>1262</v>
      </c>
      <c r="I351" s="815"/>
      <c r="J351" s="815"/>
      <c r="K351" s="815"/>
      <c r="M351" s="554"/>
    </row>
    <row r="352" spans="1:13" customFormat="1" ht="17.45" customHeight="1">
      <c r="A352" s="88"/>
      <c r="H352" s="815"/>
      <c r="I352" s="815"/>
      <c r="J352" s="815"/>
      <c r="K352" s="815"/>
      <c r="M352" s="554"/>
    </row>
    <row r="353" spans="1:14" customFormat="1" ht="17.45" customHeight="1">
      <c r="A353" s="88"/>
      <c r="M353" s="554"/>
    </row>
    <row r="354" spans="1:14" customFormat="1" ht="17.45" customHeight="1">
      <c r="A354" s="88"/>
      <c r="M354" s="554"/>
    </row>
    <row r="355" spans="1:14" customFormat="1" ht="17.45" customHeight="1">
      <c r="A355" s="88"/>
      <c r="M355" s="554"/>
    </row>
    <row r="356" spans="1:14" customFormat="1" ht="17.45" customHeight="1">
      <c r="A356" s="88"/>
      <c r="B356" s="59" t="s">
        <v>1263</v>
      </c>
      <c r="C356" s="58"/>
      <c r="D356" s="58"/>
      <c r="E356" s="58"/>
      <c r="F356" s="58"/>
      <c r="G356" s="58"/>
      <c r="H356" s="58"/>
      <c r="I356" s="58"/>
      <c r="J356" s="58"/>
      <c r="K356" s="58"/>
      <c r="M356" s="554"/>
    </row>
    <row r="357" spans="1:14" customFormat="1" ht="17.45" customHeight="1">
      <c r="A357" s="88"/>
      <c r="B357" s="61"/>
      <c r="C357" s="60"/>
      <c r="D357" s="60"/>
      <c r="E357" s="60"/>
      <c r="F357" s="60"/>
      <c r="G357" s="60"/>
      <c r="H357" s="60"/>
      <c r="I357" s="60"/>
      <c r="J357" s="60"/>
      <c r="K357" s="62"/>
      <c r="M357" s="554"/>
    </row>
    <row r="358" spans="1:14" customFormat="1" ht="17.45" customHeight="1">
      <c r="A358" s="88"/>
      <c r="B358" s="689" t="s">
        <v>1264</v>
      </c>
      <c r="C358" s="690"/>
      <c r="D358" s="690"/>
      <c r="E358" s="690"/>
      <c r="F358" s="690"/>
      <c r="G358" s="690"/>
      <c r="H358" s="66"/>
      <c r="I358" s="335" t="s">
        <v>1240</v>
      </c>
      <c r="J358" s="588">
        <v>5</v>
      </c>
      <c r="K358" s="70"/>
      <c r="M358" s="554"/>
    </row>
    <row r="359" spans="1:14" customFormat="1" ht="17.45" customHeight="1">
      <c r="A359" s="88"/>
      <c r="B359" s="689"/>
      <c r="C359" s="690"/>
      <c r="D359" s="690"/>
      <c r="E359" s="690"/>
      <c r="F359" s="690"/>
      <c r="G359" s="690"/>
      <c r="H359" s="66"/>
      <c r="I359" s="66"/>
      <c r="J359" s="66"/>
      <c r="K359" s="70"/>
      <c r="M359" s="554"/>
    </row>
    <row r="360" spans="1:14" customFormat="1" ht="17.45" customHeight="1">
      <c r="A360" s="88"/>
      <c r="B360" s="104"/>
      <c r="C360" s="69"/>
      <c r="D360" s="69"/>
      <c r="E360" s="69"/>
      <c r="F360" s="69"/>
      <c r="G360" s="66"/>
      <c r="H360" s="66"/>
      <c r="I360" s="819" t="s">
        <v>1265</v>
      </c>
      <c r="J360" s="820"/>
      <c r="K360" s="70"/>
      <c r="M360" s="554"/>
    </row>
    <row r="361" spans="1:14" customFormat="1" ht="17.45" customHeight="1">
      <c r="A361" s="88"/>
      <c r="B361" s="115"/>
      <c r="C361" s="69"/>
      <c r="D361" s="69"/>
      <c r="E361" s="69"/>
      <c r="F361" s="69"/>
      <c r="G361" s="217"/>
      <c r="H361" s="66"/>
      <c r="I361" s="66"/>
      <c r="J361" s="66"/>
      <c r="K361" s="70"/>
      <c r="M361" s="554"/>
    </row>
    <row r="362" spans="1:14" customFormat="1" ht="17.45" customHeight="1">
      <c r="A362" s="88"/>
      <c r="B362" s="115" t="s">
        <v>1243</v>
      </c>
      <c r="C362" s="69"/>
      <c r="D362" s="69"/>
      <c r="E362" s="69"/>
      <c r="F362" s="69"/>
      <c r="G362" s="217"/>
      <c r="H362" s="336" t="s">
        <v>1173</v>
      </c>
      <c r="I362" s="821"/>
      <c r="J362" s="821"/>
      <c r="K362" s="70"/>
      <c r="M362" s="554" t="str">
        <f>RIGHT(I360,J358)</f>
        <v>doof.</v>
      </c>
      <c r="N362" s="119" t="s">
        <v>1266</v>
      </c>
    </row>
    <row r="363" spans="1:14" customFormat="1" ht="17.45" customHeight="1">
      <c r="A363" s="88"/>
      <c r="B363" s="115"/>
      <c r="C363" s="69"/>
      <c r="D363" s="69"/>
      <c r="E363" s="69"/>
      <c r="F363" s="69"/>
      <c r="G363" s="217"/>
      <c r="H363" s="217"/>
      <c r="I363" s="217"/>
      <c r="J363" s="217"/>
      <c r="K363" s="70"/>
      <c r="M363" s="554"/>
    </row>
    <row r="364" spans="1:14" customFormat="1" ht="17.45" customHeight="1">
      <c r="A364" s="88"/>
      <c r="B364" s="689" t="s">
        <v>839</v>
      </c>
      <c r="C364" s="690"/>
      <c r="D364" s="690"/>
      <c r="E364" s="690"/>
      <c r="F364" s="690"/>
      <c r="G364" s="338"/>
      <c r="H364" s="338"/>
      <c r="I364" s="326" t="str">
        <f>N362</f>
        <v>=RECHTS(I360;J358)</v>
      </c>
      <c r="J364" s="338"/>
      <c r="K364" s="70"/>
      <c r="M364" s="554" t="b">
        <v>0</v>
      </c>
    </row>
    <row r="365" spans="1:14" customFormat="1" ht="17.45" customHeight="1">
      <c r="A365" s="88"/>
      <c r="B365" s="71"/>
      <c r="C365" s="72"/>
      <c r="D365" s="72"/>
      <c r="E365" s="73"/>
      <c r="F365" s="339"/>
      <c r="G365" s="339"/>
      <c r="H365" s="339"/>
      <c r="I365" s="339"/>
      <c r="J365" s="339"/>
      <c r="K365" s="74"/>
      <c r="M365" s="554"/>
    </row>
    <row r="366" spans="1:14" customFormat="1" ht="17.45" customHeight="1">
      <c r="A366" s="88"/>
      <c r="M366" s="554"/>
    </row>
    <row r="367" spans="1:14" customFormat="1" ht="17.45" customHeight="1">
      <c r="A367" s="88"/>
      <c r="M367" s="554"/>
    </row>
    <row r="368" spans="1:14" customFormat="1" ht="19.149999999999999" customHeight="1">
      <c r="A368" s="88"/>
      <c r="B368" s="170" t="str">
        <f>"Thema "&amp;B14</f>
        <v>Thema 7.7</v>
      </c>
      <c r="C368" s="10"/>
      <c r="D368" s="10"/>
      <c r="E368" s="10"/>
      <c r="F368" s="10"/>
      <c r="G368" s="10"/>
      <c r="H368" s="10"/>
      <c r="I368" s="10"/>
      <c r="M368" s="554"/>
    </row>
    <row r="369" spans="1:13" customFormat="1" ht="17.45" customHeight="1">
      <c r="A369" s="88"/>
      <c r="M369" s="554"/>
    </row>
    <row r="370" spans="1:13" customFormat="1" ht="17.45" customHeight="1">
      <c r="A370" s="88"/>
      <c r="M370" s="554"/>
    </row>
    <row r="371" spans="1:13" customFormat="1" ht="25.5" customHeight="1">
      <c r="A371" s="89" t="str">
        <f>B15</f>
        <v>7.8</v>
      </c>
      <c r="B371" s="823" t="s">
        <v>1267</v>
      </c>
      <c r="C371" s="675"/>
      <c r="D371" s="675"/>
      <c r="E371" s="675"/>
      <c r="F371" s="675"/>
      <c r="G371" s="675"/>
      <c r="H371" s="675"/>
      <c r="I371" s="675"/>
      <c r="J371" s="675"/>
      <c r="K371" s="35">
        <f>H15</f>
        <v>0</v>
      </c>
      <c r="L371" s="7" t="s">
        <v>62</v>
      </c>
      <c r="M371" s="554"/>
    </row>
    <row r="372" spans="1:13" customFormat="1" ht="17.45" customHeight="1">
      <c r="A372" s="88"/>
      <c r="M372" s="554"/>
    </row>
    <row r="373" spans="1:13" customFormat="1" ht="17.45" customHeight="1">
      <c r="A373" s="88"/>
      <c r="B373" s="683" t="s">
        <v>1268</v>
      </c>
      <c r="C373" s="683"/>
      <c r="D373" s="683"/>
      <c r="E373" s="683"/>
      <c r="F373" s="683"/>
      <c r="G373" s="683"/>
      <c r="H373" s="683"/>
      <c r="I373" s="683"/>
      <c r="J373" s="683"/>
      <c r="K373" s="683"/>
      <c r="M373" s="554"/>
    </row>
    <row r="374" spans="1:13" customFormat="1" ht="17.45" customHeight="1">
      <c r="A374" s="88"/>
      <c r="B374" s="683"/>
      <c r="C374" s="683"/>
      <c r="D374" s="683"/>
      <c r="E374" s="683"/>
      <c r="F374" s="683"/>
      <c r="G374" s="683"/>
      <c r="H374" s="683"/>
      <c r="I374" s="683"/>
      <c r="J374" s="683"/>
      <c r="K374" s="683"/>
      <c r="M374" s="554"/>
    </row>
    <row r="375" spans="1:13" customFormat="1" ht="17.45" customHeight="1">
      <c r="A375" s="88"/>
      <c r="B375" s="683"/>
      <c r="C375" s="683"/>
      <c r="D375" s="683"/>
      <c r="E375" s="683"/>
      <c r="F375" s="683"/>
      <c r="G375" s="683"/>
      <c r="H375" s="683"/>
      <c r="I375" s="683"/>
      <c r="J375" s="683"/>
      <c r="K375" s="683"/>
      <c r="M375" s="554"/>
    </row>
    <row r="376" spans="1:13" customFormat="1" ht="17.45" customHeight="1">
      <c r="A376" s="88"/>
      <c r="M376" s="554"/>
    </row>
    <row r="377" spans="1:13" customFormat="1" ht="17.45" customHeight="1" thickBot="1">
      <c r="A377" s="88"/>
      <c r="B377" s="180" t="s">
        <v>1269</v>
      </c>
      <c r="C377" s="182" t="s">
        <v>756</v>
      </c>
      <c r="D377" s="318" t="s">
        <v>1270</v>
      </c>
      <c r="E377" s="52"/>
      <c r="F377" s="52"/>
      <c r="G377" s="52"/>
      <c r="H377" s="52"/>
      <c r="I377" s="52"/>
      <c r="J377" s="52"/>
      <c r="K377" s="52"/>
      <c r="M377" s="554"/>
    </row>
    <row r="378" spans="1:13" customFormat="1" ht="17.45" customHeight="1">
      <c r="A378" s="88"/>
      <c r="B378" s="30"/>
      <c r="C378" s="47"/>
      <c r="D378" s="47"/>
      <c r="E378" s="47"/>
      <c r="F378" s="47"/>
      <c r="G378" s="47"/>
      <c r="H378" s="47"/>
      <c r="I378" s="47"/>
      <c r="J378" s="47"/>
      <c r="K378" s="47"/>
      <c r="M378" s="554"/>
    </row>
    <row r="379" spans="1:13" customFormat="1" ht="17.45" customHeight="1">
      <c r="A379" s="88"/>
      <c r="B379" s="653" t="s">
        <v>1271</v>
      </c>
      <c r="C379" s="653"/>
      <c r="D379" s="653"/>
      <c r="E379" s="653"/>
      <c r="F379" s="653"/>
      <c r="G379" s="653"/>
      <c r="H379" s="653"/>
      <c r="I379" s="653"/>
      <c r="J379" s="653"/>
      <c r="K379" s="653"/>
      <c r="M379" s="554"/>
    </row>
    <row r="380" spans="1:13" customFormat="1" ht="17.45" customHeight="1">
      <c r="A380" s="88"/>
      <c r="B380" s="653"/>
      <c r="C380" s="653"/>
      <c r="D380" s="653"/>
      <c r="E380" s="653"/>
      <c r="F380" s="653"/>
      <c r="G380" s="653"/>
      <c r="H380" s="653"/>
      <c r="I380" s="653"/>
      <c r="J380" s="653"/>
      <c r="K380" s="653"/>
      <c r="M380" s="554"/>
    </row>
    <row r="381" spans="1:13" customFormat="1" ht="17.45" customHeight="1">
      <c r="A381" s="88"/>
      <c r="B381" s="98"/>
      <c r="C381" s="98"/>
      <c r="D381" s="98"/>
      <c r="E381" s="98"/>
      <c r="F381" s="98"/>
      <c r="G381" s="98"/>
      <c r="H381" s="98"/>
      <c r="I381" s="98"/>
      <c r="J381" s="98"/>
      <c r="K381" s="98"/>
      <c r="M381" s="554"/>
    </row>
    <row r="382" spans="1:13" customFormat="1" ht="17.45" customHeight="1">
      <c r="A382" s="88"/>
      <c r="B382" s="184" t="s">
        <v>767</v>
      </c>
      <c r="C382" s="58"/>
      <c r="D382" s="58"/>
      <c r="E382" s="166"/>
      <c r="F382" s="166"/>
      <c r="G382" s="166" t="s">
        <v>768</v>
      </c>
      <c r="H382" s="814" t="s">
        <v>769</v>
      </c>
      <c r="I382" s="814"/>
      <c r="J382" s="814"/>
      <c r="K382" s="814"/>
      <c r="M382" s="554"/>
    </row>
    <row r="383" spans="1:13" customFormat="1" ht="17.45" customHeight="1">
      <c r="A383" s="88"/>
      <c r="B383" s="118"/>
      <c r="C383" s="47"/>
      <c r="D383" s="47"/>
      <c r="E383" s="179"/>
      <c r="F383" s="47"/>
      <c r="G383" s="47"/>
      <c r="H383" s="47"/>
      <c r="I383" s="47"/>
      <c r="J383" s="47"/>
      <c r="K383" s="47"/>
      <c r="M383" s="554"/>
    </row>
    <row r="384" spans="1:13" customFormat="1" ht="17.45" customHeight="1">
      <c r="A384" s="88"/>
      <c r="B384" s="118" t="s">
        <v>1272</v>
      </c>
      <c r="C384" s="47"/>
      <c r="D384" s="249"/>
      <c r="E384" s="179"/>
      <c r="F384" s="99"/>
      <c r="G384" s="179" t="s">
        <v>1273</v>
      </c>
      <c r="H384" s="340" t="s">
        <v>1274</v>
      </c>
      <c r="I384" s="98"/>
      <c r="J384" s="98"/>
      <c r="K384" s="98"/>
      <c r="M384" s="554"/>
    </row>
    <row r="385" spans="1:13" customFormat="1" ht="17.45" customHeight="1">
      <c r="A385" s="88"/>
      <c r="M385" s="554"/>
    </row>
    <row r="386" spans="1:13" customFormat="1" ht="17.45" customHeight="1">
      <c r="A386" s="88"/>
      <c r="M386" s="554"/>
    </row>
    <row r="387" spans="1:13" customFormat="1" ht="17.45" customHeight="1">
      <c r="A387" s="88"/>
      <c r="B387" s="119" t="s">
        <v>1275</v>
      </c>
      <c r="G387" s="5" t="s">
        <v>1276</v>
      </c>
      <c r="H387" s="333" t="s">
        <v>1277</v>
      </c>
      <c r="M387" s="554"/>
    </row>
    <row r="388" spans="1:13" customFormat="1" ht="17.45" customHeight="1">
      <c r="A388" s="88"/>
      <c r="M388" s="554"/>
    </row>
    <row r="389" spans="1:13" customFormat="1" ht="17.45" customHeight="1">
      <c r="A389" s="88"/>
      <c r="M389" s="554"/>
    </row>
    <row r="390" spans="1:13" customFormat="1" ht="17.45" customHeight="1">
      <c r="A390" s="88"/>
      <c r="B390" s="696" t="s">
        <v>1278</v>
      </c>
      <c r="C390" s="696"/>
      <c r="D390" s="696"/>
      <c r="E390" s="696"/>
      <c r="F390" s="696"/>
      <c r="G390" s="696"/>
      <c r="H390" s="696"/>
      <c r="I390" s="696"/>
      <c r="J390" s="696"/>
      <c r="K390" s="696"/>
      <c r="M390" s="554"/>
    </row>
    <row r="391" spans="1:13" customFormat="1" ht="17.45" customHeight="1">
      <c r="A391" s="88"/>
      <c r="B391" s="696"/>
      <c r="C391" s="696"/>
      <c r="D391" s="696"/>
      <c r="E391" s="696"/>
      <c r="F391" s="696"/>
      <c r="G391" s="696"/>
      <c r="H391" s="696"/>
      <c r="I391" s="696"/>
      <c r="J391" s="696"/>
      <c r="K391" s="696"/>
      <c r="M391" s="554"/>
    </row>
    <row r="392" spans="1:13" customFormat="1" ht="17.45" customHeight="1">
      <c r="A392" s="88"/>
      <c r="B392" s="696"/>
      <c r="C392" s="696"/>
      <c r="D392" s="696"/>
      <c r="E392" s="696"/>
      <c r="F392" s="696"/>
      <c r="G392" s="696"/>
      <c r="H392" s="696"/>
      <c r="I392" s="696"/>
      <c r="J392" s="696"/>
      <c r="K392" s="696"/>
      <c r="M392" s="554"/>
    </row>
    <row r="393" spans="1:13" customFormat="1" ht="17.45" customHeight="1">
      <c r="A393" s="88"/>
      <c r="B393" t="s">
        <v>1279</v>
      </c>
      <c r="M393" s="554"/>
    </row>
    <row r="394" spans="1:13" customFormat="1" ht="17.45" customHeight="1">
      <c r="A394" s="88"/>
      <c r="M394" s="554"/>
    </row>
    <row r="395" spans="1:13" customFormat="1" ht="17.45" customHeight="1">
      <c r="A395" s="88"/>
      <c r="M395" s="554"/>
    </row>
    <row r="396" spans="1:13" customFormat="1" ht="17.45" customHeight="1">
      <c r="A396" s="88"/>
      <c r="M396" s="554"/>
    </row>
    <row r="397" spans="1:13" customFormat="1" ht="17.45" customHeight="1">
      <c r="A397" s="88"/>
      <c r="M397" s="554"/>
    </row>
    <row r="398" spans="1:13" customFormat="1" ht="17.45" customHeight="1">
      <c r="A398" s="88"/>
      <c r="M398" s="554"/>
    </row>
    <row r="399" spans="1:13" customFormat="1" ht="17.45" customHeight="1">
      <c r="A399" s="88"/>
      <c r="B399" t="s">
        <v>1280</v>
      </c>
      <c r="M399" s="554"/>
    </row>
    <row r="400" spans="1:13" customFormat="1" ht="17.45" customHeight="1">
      <c r="A400" s="88"/>
      <c r="M400" s="554"/>
    </row>
    <row r="401" spans="1:14" customFormat="1" ht="17.45" customHeight="1">
      <c r="A401" s="88"/>
      <c r="M401" s="554"/>
    </row>
    <row r="402" spans="1:14" customFormat="1" ht="17.45" customHeight="1">
      <c r="A402" s="88"/>
      <c r="B402" s="119" t="s">
        <v>1281</v>
      </c>
      <c r="G402" t="s">
        <v>1282</v>
      </c>
      <c r="H402">
        <v>21050170</v>
      </c>
      <c r="M402" s="554"/>
    </row>
    <row r="403" spans="1:14" customFormat="1" ht="17.45" customHeight="1">
      <c r="A403" s="88"/>
      <c r="M403" s="554"/>
    </row>
    <row r="404" spans="1:14" customFormat="1" ht="17.45" customHeight="1">
      <c r="A404" s="88"/>
      <c r="M404" s="554"/>
    </row>
    <row r="405" spans="1:14" customFormat="1" ht="17.45" customHeight="1">
      <c r="A405" s="88"/>
      <c r="M405" s="554"/>
    </row>
    <row r="406" spans="1:14" customFormat="1" ht="17.45" customHeight="1">
      <c r="A406" s="88"/>
      <c r="B406" s="59" t="s">
        <v>1283</v>
      </c>
      <c r="C406" s="58"/>
      <c r="D406" s="58"/>
      <c r="E406" s="58"/>
      <c r="F406" s="58"/>
      <c r="G406" s="58"/>
      <c r="H406" s="58"/>
      <c r="I406" s="58"/>
      <c r="J406" s="58"/>
      <c r="K406" s="58"/>
      <c r="M406" s="554"/>
    </row>
    <row r="407" spans="1:14" customFormat="1" ht="17.45" customHeight="1">
      <c r="A407" s="88"/>
      <c r="B407" s="61"/>
      <c r="C407" s="60"/>
      <c r="D407" s="60"/>
      <c r="E407" s="60"/>
      <c r="F407" s="60"/>
      <c r="G407" s="60"/>
      <c r="H407" s="60"/>
      <c r="I407" s="60"/>
      <c r="J407" s="60"/>
      <c r="K407" s="62"/>
      <c r="M407" s="554"/>
    </row>
    <row r="408" spans="1:14" customFormat="1" ht="17.45" customHeight="1">
      <c r="A408" s="88"/>
      <c r="B408" s="689" t="s">
        <v>1284</v>
      </c>
      <c r="C408" s="690"/>
      <c r="D408" s="690"/>
      <c r="E408" s="690"/>
      <c r="F408" s="690"/>
      <c r="G408" s="66"/>
      <c r="H408" s="818" t="s">
        <v>1285</v>
      </c>
      <c r="I408" s="818"/>
      <c r="J408" s="335" t="s">
        <v>1269</v>
      </c>
      <c r="K408" s="70"/>
      <c r="M408" s="554"/>
    </row>
    <row r="409" spans="1:14" customFormat="1" ht="17.45" customHeight="1">
      <c r="A409" s="88"/>
      <c r="B409" s="689"/>
      <c r="C409" s="690"/>
      <c r="D409" s="690"/>
      <c r="E409" s="690"/>
      <c r="F409" s="690"/>
      <c r="G409" s="66"/>
      <c r="H409" s="816" t="s">
        <v>1286</v>
      </c>
      <c r="I409" s="817"/>
      <c r="J409" s="586"/>
      <c r="K409" s="70"/>
      <c r="M409" s="554" t="str">
        <f>MID(H409,4,5)</f>
        <v>12345</v>
      </c>
      <c r="N409" s="119" t="s">
        <v>1287</v>
      </c>
    </row>
    <row r="410" spans="1:14" customFormat="1" ht="17.45" customHeight="1">
      <c r="A410" s="88"/>
      <c r="B410" s="689" t="s">
        <v>1288</v>
      </c>
      <c r="C410" s="690"/>
      <c r="D410" s="690"/>
      <c r="E410" s="690"/>
      <c r="F410" s="690"/>
      <c r="G410" s="66"/>
      <c r="H410" s="816" t="s">
        <v>1289</v>
      </c>
      <c r="I410" s="817"/>
      <c r="J410" s="586"/>
      <c r="K410" s="70"/>
      <c r="M410" s="554" t="str">
        <f t="shared" ref="M410:M411" si="4">MID(H410,4,5)</f>
        <v>32456</v>
      </c>
    </row>
    <row r="411" spans="1:14" customFormat="1" ht="17.45" customHeight="1">
      <c r="A411" s="88"/>
      <c r="B411" s="689"/>
      <c r="C411" s="690"/>
      <c r="D411" s="690"/>
      <c r="E411" s="690"/>
      <c r="F411" s="690"/>
      <c r="G411" s="217"/>
      <c r="H411" s="816" t="s">
        <v>1290</v>
      </c>
      <c r="I411" s="817"/>
      <c r="J411" s="586"/>
      <c r="K411" s="70"/>
      <c r="M411" s="554" t="str">
        <f t="shared" si="4"/>
        <v>78543</v>
      </c>
    </row>
    <row r="412" spans="1:14" customFormat="1" ht="17.45" customHeight="1">
      <c r="A412" s="88"/>
      <c r="B412" s="689"/>
      <c r="C412" s="690"/>
      <c r="D412" s="690"/>
      <c r="E412" s="690"/>
      <c r="F412" s="690"/>
      <c r="G412" s="217"/>
      <c r="H412" s="69"/>
      <c r="I412" s="69"/>
      <c r="J412" s="69"/>
      <c r="K412" s="70"/>
      <c r="M412" s="554"/>
    </row>
    <row r="413" spans="1:14" customFormat="1" ht="17.45" customHeight="1">
      <c r="A413" s="88"/>
      <c r="B413" s="689" t="s">
        <v>839</v>
      </c>
      <c r="C413" s="690"/>
      <c r="D413" s="690"/>
      <c r="E413" s="690"/>
      <c r="F413" s="690"/>
      <c r="G413" s="217"/>
      <c r="H413" s="100" t="str">
        <f>N409</f>
        <v>=TEIL(H409;4;5)</v>
      </c>
      <c r="I413" s="69"/>
      <c r="J413" s="69"/>
      <c r="K413" s="70"/>
      <c r="M413" s="554" t="b">
        <v>0</v>
      </c>
    </row>
    <row r="414" spans="1:14" customFormat="1" ht="17.45" customHeight="1">
      <c r="A414" s="88"/>
      <c r="B414" s="71"/>
      <c r="C414" s="72"/>
      <c r="D414" s="72"/>
      <c r="E414" s="73"/>
      <c r="F414" s="72"/>
      <c r="G414" s="72"/>
      <c r="H414" s="72"/>
      <c r="I414" s="72"/>
      <c r="J414" s="72"/>
      <c r="K414" s="74"/>
      <c r="M414" s="554"/>
    </row>
    <row r="415" spans="1:14" customFormat="1" ht="17.45" customHeight="1">
      <c r="A415" s="88"/>
      <c r="M415" s="554"/>
    </row>
    <row r="416" spans="1:14" customFormat="1" ht="17.45" customHeight="1">
      <c r="A416" s="88"/>
      <c r="M416" s="554"/>
    </row>
    <row r="417" spans="1:13" customFormat="1" ht="19.149999999999999" customHeight="1">
      <c r="A417" s="88"/>
      <c r="B417" s="170" t="str">
        <f>"Thema "&amp;B15</f>
        <v>Thema 7.8</v>
      </c>
      <c r="C417" s="10"/>
      <c r="D417" s="10"/>
      <c r="E417" s="10"/>
      <c r="F417" s="10"/>
      <c r="G417" s="10"/>
      <c r="H417" s="10"/>
      <c r="I417" s="10"/>
      <c r="M417" s="554"/>
    </row>
    <row r="418" spans="1:13" customFormat="1" ht="17.45" customHeight="1">
      <c r="A418" s="88"/>
      <c r="M418" s="554"/>
    </row>
    <row r="419" spans="1:13" customFormat="1" ht="17.45" customHeight="1">
      <c r="A419" s="88"/>
      <c r="M419" s="554"/>
    </row>
    <row r="420" spans="1:13" customFormat="1" ht="25.5" customHeight="1">
      <c r="A420" s="89" t="str">
        <f>B16</f>
        <v>7.9</v>
      </c>
      <c r="B420" s="823" t="s">
        <v>1291</v>
      </c>
      <c r="C420" s="675"/>
      <c r="D420" s="675"/>
      <c r="E420" s="675"/>
      <c r="F420" s="675"/>
      <c r="G420" s="675"/>
      <c r="H420" s="675"/>
      <c r="I420" s="675"/>
      <c r="J420" s="675"/>
      <c r="K420" s="35">
        <f>H16</f>
        <v>0</v>
      </c>
      <c r="L420" s="7" t="s">
        <v>62</v>
      </c>
      <c r="M420" s="554"/>
    </row>
    <row r="421" spans="1:13" customFormat="1" ht="17.45" customHeight="1">
      <c r="A421" s="88"/>
      <c r="M421" s="554"/>
    </row>
    <row r="422" spans="1:13" customFormat="1" ht="17.45" customHeight="1">
      <c r="A422" s="88"/>
      <c r="B422" s="683" t="s">
        <v>1292</v>
      </c>
      <c r="C422" s="683"/>
      <c r="D422" s="683"/>
      <c r="E422" s="683"/>
      <c r="F422" s="683"/>
      <c r="G422" s="683"/>
      <c r="H422" s="683"/>
      <c r="I422" s="683"/>
      <c r="J422" s="683"/>
      <c r="K422" s="683"/>
      <c r="M422" s="554"/>
    </row>
    <row r="423" spans="1:13" customFormat="1" ht="17.45" customHeight="1">
      <c r="A423" s="88"/>
      <c r="B423" s="683"/>
      <c r="C423" s="683"/>
      <c r="D423" s="683"/>
      <c r="E423" s="683"/>
      <c r="F423" s="683"/>
      <c r="G423" s="683"/>
      <c r="H423" s="683"/>
      <c r="I423" s="683"/>
      <c r="J423" s="683"/>
      <c r="K423" s="683"/>
      <c r="M423" s="554"/>
    </row>
    <row r="424" spans="1:13" customFormat="1" ht="17.45" customHeight="1">
      <c r="A424" s="88"/>
      <c r="B424" s="683"/>
      <c r="C424" s="683"/>
      <c r="D424" s="683"/>
      <c r="E424" s="683"/>
      <c r="F424" s="683"/>
      <c r="G424" s="683"/>
      <c r="H424" s="683"/>
      <c r="I424" s="683"/>
      <c r="J424" s="683"/>
      <c r="K424" s="683"/>
      <c r="M424" s="554"/>
    </row>
    <row r="425" spans="1:13" customFormat="1" ht="17.45" customHeight="1">
      <c r="A425" s="88"/>
      <c r="M425" s="554"/>
    </row>
    <row r="426" spans="1:13" customFormat="1" ht="17.45" customHeight="1" thickBot="1">
      <c r="A426" s="88"/>
      <c r="B426" s="180" t="s">
        <v>1293</v>
      </c>
      <c r="C426" s="182" t="s">
        <v>756</v>
      </c>
      <c r="D426" s="318" t="s">
        <v>1294</v>
      </c>
      <c r="E426" s="52"/>
      <c r="F426" s="52"/>
      <c r="G426" s="52"/>
      <c r="H426" s="52"/>
      <c r="I426" s="52"/>
      <c r="J426" s="52"/>
      <c r="K426" s="52"/>
      <c r="M426" s="554"/>
    </row>
    <row r="427" spans="1:13" customFormat="1" ht="17.45" customHeight="1">
      <c r="A427" s="88"/>
      <c r="B427" s="30"/>
      <c r="C427" s="47"/>
      <c r="D427" s="47"/>
      <c r="E427" s="47"/>
      <c r="F427" s="47"/>
      <c r="G427" s="47"/>
      <c r="H427" s="47"/>
      <c r="I427" s="47"/>
      <c r="J427" s="47"/>
      <c r="K427" s="47"/>
      <c r="M427" s="554"/>
    </row>
    <row r="428" spans="1:13" customFormat="1" ht="17.45" customHeight="1">
      <c r="A428" s="88"/>
      <c r="B428" s="653" t="s">
        <v>1295</v>
      </c>
      <c r="C428" s="653"/>
      <c r="D428" s="653"/>
      <c r="E428" s="653"/>
      <c r="F428" s="653"/>
      <c r="G428" s="653"/>
      <c r="H428" s="653"/>
      <c r="I428" s="653"/>
      <c r="J428" s="653"/>
      <c r="K428" s="653"/>
      <c r="M428" s="554"/>
    </row>
    <row r="429" spans="1:13" customFormat="1" ht="17.45" customHeight="1">
      <c r="A429" s="88"/>
      <c r="B429" s="653"/>
      <c r="C429" s="653"/>
      <c r="D429" s="653"/>
      <c r="E429" s="653"/>
      <c r="F429" s="653"/>
      <c r="G429" s="653"/>
      <c r="H429" s="653"/>
      <c r="I429" s="653"/>
      <c r="J429" s="653"/>
      <c r="K429" s="653"/>
      <c r="M429" s="554"/>
    </row>
    <row r="430" spans="1:13" customFormat="1" ht="17.45" customHeight="1">
      <c r="A430" s="88"/>
      <c r="B430" s="653"/>
      <c r="C430" s="653"/>
      <c r="D430" s="653"/>
      <c r="E430" s="653"/>
      <c r="F430" s="653"/>
      <c r="G430" s="653"/>
      <c r="H430" s="653"/>
      <c r="I430" s="653"/>
      <c r="J430" s="653"/>
      <c r="K430" s="653"/>
      <c r="M430" s="554"/>
    </row>
    <row r="431" spans="1:13" customFormat="1" ht="17.45" customHeight="1">
      <c r="A431" s="88"/>
      <c r="B431" s="653"/>
      <c r="C431" s="653"/>
      <c r="D431" s="653"/>
      <c r="E431" s="653"/>
      <c r="F431" s="653"/>
      <c r="G431" s="653"/>
      <c r="H431" s="653"/>
      <c r="I431" s="653"/>
      <c r="J431" s="653"/>
      <c r="K431" s="653"/>
      <c r="M431" s="554"/>
    </row>
    <row r="432" spans="1:13" customFormat="1" ht="17.45" customHeight="1">
      <c r="A432" s="88"/>
      <c r="B432" s="653"/>
      <c r="C432" s="653"/>
      <c r="D432" s="653"/>
      <c r="E432" s="653"/>
      <c r="F432" s="653"/>
      <c r="G432" s="653"/>
      <c r="H432" s="653"/>
      <c r="I432" s="653"/>
      <c r="J432" s="653"/>
      <c r="K432" s="653"/>
      <c r="M432" s="554"/>
    </row>
    <row r="433" spans="1:13" customFormat="1" ht="17.45" customHeight="1">
      <c r="A433" s="88"/>
      <c r="B433" s="653" t="s">
        <v>1296</v>
      </c>
      <c r="C433" s="653"/>
      <c r="D433" s="653"/>
      <c r="E433" s="653"/>
      <c r="F433" s="653"/>
      <c r="G433" s="653"/>
      <c r="H433" s="653"/>
      <c r="I433" s="653"/>
      <c r="J433" s="653"/>
      <c r="K433" s="653"/>
      <c r="M433" s="554"/>
    </row>
    <row r="434" spans="1:13" customFormat="1" ht="17.45" customHeight="1">
      <c r="A434" s="88"/>
      <c r="B434" s="653"/>
      <c r="C434" s="653"/>
      <c r="D434" s="653"/>
      <c r="E434" s="653"/>
      <c r="F434" s="653"/>
      <c r="G434" s="653"/>
      <c r="H434" s="653"/>
      <c r="I434" s="653"/>
      <c r="J434" s="653"/>
      <c r="K434" s="653"/>
      <c r="M434" s="554"/>
    </row>
    <row r="435" spans="1:13" customFormat="1" ht="17.45" customHeight="1">
      <c r="A435" s="88"/>
      <c r="B435" s="653" t="s">
        <v>1297</v>
      </c>
      <c r="C435" s="653"/>
      <c r="D435" s="653"/>
      <c r="E435" s="653"/>
      <c r="F435" s="653"/>
      <c r="G435" s="653"/>
      <c r="H435" s="653"/>
      <c r="I435" s="653"/>
      <c r="J435" s="653"/>
      <c r="K435" s="653"/>
      <c r="M435" s="554"/>
    </row>
    <row r="436" spans="1:13" customFormat="1" ht="17.45" customHeight="1">
      <c r="A436" s="88"/>
      <c r="B436" s="653"/>
      <c r="C436" s="653"/>
      <c r="D436" s="653"/>
      <c r="E436" s="653"/>
      <c r="F436" s="653"/>
      <c r="G436" s="653"/>
      <c r="H436" s="653"/>
      <c r="I436" s="653"/>
      <c r="J436" s="653"/>
      <c r="K436" s="653"/>
      <c r="M436" s="554"/>
    </row>
    <row r="437" spans="1:13" customFormat="1" ht="17.45" customHeight="1">
      <c r="A437" s="88"/>
      <c r="B437" s="653"/>
      <c r="C437" s="653"/>
      <c r="D437" s="653"/>
      <c r="E437" s="653"/>
      <c r="F437" s="653"/>
      <c r="G437" s="653"/>
      <c r="H437" s="653"/>
      <c r="I437" s="653"/>
      <c r="J437" s="653"/>
      <c r="K437" s="653"/>
      <c r="M437" s="554"/>
    </row>
    <row r="438" spans="1:13" customFormat="1" ht="17.45" customHeight="1">
      <c r="A438" s="88"/>
      <c r="B438" s="98"/>
      <c r="C438" s="98"/>
      <c r="D438" s="98"/>
      <c r="E438" s="98"/>
      <c r="F438" s="98"/>
      <c r="G438" s="98"/>
      <c r="H438" s="98"/>
      <c r="I438" s="98"/>
      <c r="J438" s="98"/>
      <c r="K438" s="98"/>
      <c r="M438" s="554"/>
    </row>
    <row r="439" spans="1:13" customFormat="1" ht="17.45" customHeight="1">
      <c r="A439" s="88"/>
      <c r="B439" s="184" t="s">
        <v>767</v>
      </c>
      <c r="C439" s="58"/>
      <c r="D439" s="58"/>
      <c r="E439" s="166" t="s">
        <v>768</v>
      </c>
      <c r="F439" s="814" t="s">
        <v>769</v>
      </c>
      <c r="G439" s="814"/>
      <c r="H439" s="814"/>
      <c r="I439" s="814"/>
      <c r="J439" s="814"/>
      <c r="K439" s="814"/>
      <c r="M439" s="554"/>
    </row>
    <row r="440" spans="1:13" customFormat="1" ht="17.45" customHeight="1">
      <c r="A440" s="88"/>
      <c r="B440" s="118"/>
      <c r="C440" s="47"/>
      <c r="D440" s="47"/>
      <c r="E440" s="47"/>
      <c r="F440" s="47"/>
      <c r="G440" s="47"/>
      <c r="H440" s="47"/>
      <c r="I440" s="47"/>
      <c r="J440" s="47"/>
      <c r="K440" s="47"/>
      <c r="M440" s="554"/>
    </row>
    <row r="441" spans="1:13" customFormat="1" ht="17.45" customHeight="1">
      <c r="A441" s="88"/>
      <c r="B441" s="118" t="s">
        <v>1298</v>
      </c>
      <c r="C441" s="47"/>
      <c r="D441" s="249"/>
      <c r="E441" s="179" t="s">
        <v>1299</v>
      </c>
      <c r="F441" s="822" t="s">
        <v>1300</v>
      </c>
      <c r="G441" s="822"/>
      <c r="H441" s="822"/>
      <c r="I441" s="822"/>
      <c r="J441" s="822"/>
      <c r="K441" s="822"/>
      <c r="M441" s="554"/>
    </row>
    <row r="442" spans="1:13" customFormat="1" ht="17.45" customHeight="1">
      <c r="A442" s="222"/>
      <c r="F442" s="822"/>
      <c r="G442" s="822"/>
      <c r="H442" s="822"/>
      <c r="I442" s="822"/>
      <c r="J442" s="822"/>
      <c r="K442" s="822"/>
      <c r="M442" s="554"/>
    </row>
    <row r="443" spans="1:13" customFormat="1" ht="17.45" customHeight="1">
      <c r="A443" s="222"/>
      <c r="F443" s="822"/>
      <c r="G443" s="822"/>
      <c r="H443" s="822"/>
      <c r="I443" s="822"/>
      <c r="J443" s="822"/>
      <c r="K443" s="822"/>
      <c r="M443" s="554"/>
    </row>
    <row r="444" spans="1:13" customFormat="1" ht="17.45" customHeight="1">
      <c r="A444" s="88"/>
      <c r="F444" s="822"/>
      <c r="G444" s="822"/>
      <c r="H444" s="822"/>
      <c r="I444" s="822"/>
      <c r="J444" s="822"/>
      <c r="K444" s="822"/>
      <c r="M444" s="554"/>
    </row>
    <row r="445" spans="1:13" customFormat="1" ht="17.45" customHeight="1">
      <c r="A445" s="88"/>
      <c r="F445" s="822"/>
      <c r="G445" s="822"/>
      <c r="H445" s="822"/>
      <c r="I445" s="822"/>
      <c r="J445" s="822"/>
      <c r="K445" s="822"/>
      <c r="M445" s="554"/>
    </row>
    <row r="446" spans="1:13" customFormat="1" ht="17.45" customHeight="1">
      <c r="A446" s="88"/>
      <c r="M446" s="554"/>
    </row>
    <row r="447" spans="1:13" customFormat="1" ht="17.45" customHeight="1">
      <c r="A447" s="88"/>
      <c r="M447" s="554"/>
    </row>
    <row r="448" spans="1:13" customFormat="1" ht="17.45" customHeight="1">
      <c r="A448" s="88"/>
      <c r="M448" s="554"/>
    </row>
    <row r="449" spans="1:13" customFormat="1" ht="17.45" customHeight="1">
      <c r="A449" s="88"/>
      <c r="M449" s="554"/>
    </row>
    <row r="450" spans="1:13" customFormat="1" ht="17.45" customHeight="1">
      <c r="A450" s="88"/>
      <c r="B450" s="119" t="s">
        <v>1301</v>
      </c>
      <c r="E450" t="e">
        <v>#N/A</v>
      </c>
      <c r="F450" s="815" t="s">
        <v>1302</v>
      </c>
      <c r="G450" s="815"/>
      <c r="H450" s="815"/>
      <c r="I450" s="815"/>
      <c r="J450" s="815"/>
      <c r="K450" s="815"/>
      <c r="M450" s="554"/>
    </row>
    <row r="451" spans="1:13" customFormat="1" ht="17.45" customHeight="1">
      <c r="A451" s="88"/>
      <c r="F451" s="815"/>
      <c r="G451" s="815"/>
      <c r="H451" s="815"/>
      <c r="I451" s="815"/>
      <c r="J451" s="815"/>
      <c r="K451" s="815"/>
      <c r="M451" s="554"/>
    </row>
    <row r="452" spans="1:13" customFormat="1" ht="17.45" customHeight="1">
      <c r="A452" s="88"/>
      <c r="F452" s="342"/>
      <c r="G452" s="342"/>
      <c r="H452" s="342"/>
      <c r="I452" s="342"/>
      <c r="J452" s="342"/>
      <c r="K452" s="342"/>
      <c r="M452" s="554"/>
    </row>
    <row r="453" spans="1:13" customFormat="1" ht="17.45" customHeight="1">
      <c r="A453" s="88"/>
      <c r="M453" s="554"/>
    </row>
    <row r="454" spans="1:13" customFormat="1" ht="17.45" customHeight="1">
      <c r="A454" s="88"/>
      <c r="B454" s="184" t="s">
        <v>767</v>
      </c>
      <c r="C454" s="58"/>
      <c r="D454" s="58"/>
      <c r="E454" s="166" t="s">
        <v>768</v>
      </c>
      <c r="F454" s="814" t="s">
        <v>769</v>
      </c>
      <c r="G454" s="814"/>
      <c r="H454" s="814"/>
      <c r="I454" s="814"/>
      <c r="J454" s="814"/>
      <c r="K454" s="814"/>
      <c r="M454" s="554"/>
    </row>
    <row r="455" spans="1:13" customFormat="1" ht="17.45" customHeight="1">
      <c r="A455" s="88"/>
      <c r="M455" s="554"/>
    </row>
    <row r="456" spans="1:13" customFormat="1" ht="17.45" customHeight="1">
      <c r="A456" s="88"/>
      <c r="B456" s="118" t="s">
        <v>1303</v>
      </c>
      <c r="C456" s="30"/>
      <c r="D456" s="30"/>
      <c r="E456" s="30" t="s">
        <v>1304</v>
      </c>
      <c r="F456" s="822" t="s">
        <v>1305</v>
      </c>
      <c r="G456" s="822"/>
      <c r="H456" s="822"/>
      <c r="I456" s="822"/>
      <c r="J456" s="822"/>
      <c r="K456" s="822"/>
      <c r="M456" s="554"/>
    </row>
    <row r="457" spans="1:13" customFormat="1" ht="17.45" customHeight="1">
      <c r="A457" s="88"/>
      <c r="B457" s="118"/>
      <c r="C457" s="30"/>
      <c r="D457" s="30"/>
      <c r="E457" s="30"/>
      <c r="F457" s="822"/>
      <c r="G457" s="822"/>
      <c r="H457" s="822"/>
      <c r="I457" s="822"/>
      <c r="J457" s="822"/>
      <c r="K457" s="822"/>
      <c r="M457" s="554"/>
    </row>
    <row r="458" spans="1:13" customFormat="1" ht="17.45" customHeight="1">
      <c r="A458" s="88"/>
      <c r="F458" s="822"/>
      <c r="G458" s="822"/>
      <c r="H458" s="822"/>
      <c r="I458" s="822"/>
      <c r="J458" s="822"/>
      <c r="K458" s="822"/>
      <c r="M458" s="554"/>
    </row>
    <row r="459" spans="1:13" customFormat="1" ht="17.45" customHeight="1">
      <c r="A459" s="88"/>
      <c r="F459" s="822"/>
      <c r="G459" s="822"/>
      <c r="H459" s="822"/>
      <c r="I459" s="822"/>
      <c r="J459" s="822"/>
      <c r="K459" s="822"/>
      <c r="M459" s="554"/>
    </row>
    <row r="460" spans="1:13" customFormat="1" ht="17.45" customHeight="1">
      <c r="A460" s="88"/>
      <c r="F460" s="333" t="s">
        <v>128</v>
      </c>
      <c r="M460" s="554"/>
    </row>
    <row r="461" spans="1:13" customFormat="1" ht="17.45" customHeight="1">
      <c r="A461" s="88"/>
      <c r="F461" s="815" t="s">
        <v>1306</v>
      </c>
      <c r="G461" s="815"/>
      <c r="H461" s="815"/>
      <c r="I461" s="815"/>
      <c r="J461" s="815"/>
      <c r="K461" s="815"/>
      <c r="M461" s="554"/>
    </row>
    <row r="462" spans="1:13" customFormat="1" ht="17.45" customHeight="1">
      <c r="A462" s="88"/>
      <c r="F462" s="815"/>
      <c r="G462" s="815"/>
      <c r="H462" s="815"/>
      <c r="I462" s="815"/>
      <c r="J462" s="815"/>
      <c r="K462" s="815"/>
      <c r="M462" s="554"/>
    </row>
    <row r="463" spans="1:13" customFormat="1" ht="17.45" customHeight="1">
      <c r="A463" s="88"/>
      <c r="M463" s="554"/>
    </row>
    <row r="464" spans="1:13" customFormat="1" ht="17.45" customHeight="1">
      <c r="A464" s="88"/>
      <c r="M464" s="554"/>
    </row>
    <row r="465" spans="1:13" customFormat="1" ht="17.45" customHeight="1">
      <c r="A465" s="88"/>
      <c r="B465" s="118"/>
      <c r="C465" s="30"/>
      <c r="D465" s="30"/>
      <c r="E465" s="343"/>
      <c r="M465" s="554"/>
    </row>
    <row r="466" spans="1:13" customFormat="1" ht="17.45" customHeight="1">
      <c r="A466" s="88"/>
      <c r="B466" s="118"/>
      <c r="C466" s="30"/>
      <c r="D466" s="30"/>
      <c r="E466" s="343"/>
      <c r="M466" s="554"/>
    </row>
    <row r="467" spans="1:13" customFormat="1" ht="17.45" customHeight="1">
      <c r="A467" s="88"/>
      <c r="B467" s="184" t="s">
        <v>767</v>
      </c>
      <c r="C467" s="58"/>
      <c r="D467" s="58"/>
      <c r="E467" s="166" t="s">
        <v>768</v>
      </c>
      <c r="F467" s="814" t="s">
        <v>769</v>
      </c>
      <c r="G467" s="814"/>
      <c r="H467" s="814"/>
      <c r="I467" s="814"/>
      <c r="J467" s="814"/>
      <c r="K467" s="814"/>
      <c r="M467" s="554"/>
    </row>
    <row r="468" spans="1:13" customFormat="1" ht="17.45" customHeight="1">
      <c r="A468" s="88"/>
      <c r="B468" s="118"/>
      <c r="C468" s="30"/>
      <c r="D468" s="30"/>
      <c r="E468" s="343"/>
      <c r="M468" s="554"/>
    </row>
    <row r="469" spans="1:13" customFormat="1" ht="17.45" customHeight="1">
      <c r="A469" s="88"/>
      <c r="B469" s="118" t="s">
        <v>1307</v>
      </c>
      <c r="C469" s="30"/>
      <c r="D469" s="30"/>
      <c r="E469" s="343" t="s">
        <v>1308</v>
      </c>
      <c r="F469" s="683" t="s">
        <v>1309</v>
      </c>
      <c r="G469" s="683"/>
      <c r="H469" s="683"/>
      <c r="I469" s="683"/>
      <c r="J469" s="683"/>
      <c r="K469" s="683"/>
      <c r="M469" s="554"/>
    </row>
    <row r="470" spans="1:13" customFormat="1" ht="17.45" customHeight="1">
      <c r="A470" s="88"/>
      <c r="B470" s="118"/>
      <c r="C470" s="30"/>
      <c r="D470" s="30"/>
      <c r="E470" s="343"/>
      <c r="F470" s="683"/>
      <c r="G470" s="683"/>
      <c r="H470" s="683"/>
      <c r="I470" s="683"/>
      <c r="J470" s="683"/>
      <c r="K470" s="683"/>
      <c r="M470" s="554"/>
    </row>
    <row r="471" spans="1:13" customFormat="1" ht="17.45" customHeight="1">
      <c r="A471" s="88"/>
      <c r="B471" s="118"/>
      <c r="C471" s="30"/>
      <c r="D471" s="30"/>
      <c r="E471" s="343"/>
      <c r="F471" s="683"/>
      <c r="G471" s="683"/>
      <c r="H471" s="683"/>
      <c r="I471" s="683"/>
      <c r="J471" s="683"/>
      <c r="K471" s="683"/>
      <c r="M471" s="554"/>
    </row>
    <row r="472" spans="1:13" customFormat="1" ht="17.45" customHeight="1">
      <c r="A472" s="88"/>
      <c r="B472" s="118"/>
      <c r="C472" s="30"/>
      <c r="D472" s="30"/>
      <c r="E472" s="343"/>
      <c r="M472" s="554"/>
    </row>
    <row r="473" spans="1:13" customFormat="1" ht="17.45" customHeight="1">
      <c r="A473" s="88"/>
      <c r="B473" s="118"/>
      <c r="C473" s="30"/>
      <c r="D473" s="30"/>
      <c r="E473" s="343"/>
      <c r="M473" s="554"/>
    </row>
    <row r="474" spans="1:13" customFormat="1" ht="17.45" customHeight="1">
      <c r="A474" s="88"/>
      <c r="B474" s="118"/>
      <c r="C474" s="30"/>
      <c r="D474" s="30"/>
      <c r="E474" s="343"/>
      <c r="M474" s="554"/>
    </row>
    <row r="475" spans="1:13" customFormat="1" ht="17.45" customHeight="1">
      <c r="A475" s="88"/>
      <c r="B475" s="118"/>
      <c r="C475" s="30"/>
      <c r="D475" s="30"/>
      <c r="E475" s="343"/>
      <c r="M475" s="554"/>
    </row>
    <row r="476" spans="1:13" customFormat="1" ht="17.45" customHeight="1">
      <c r="A476" s="88"/>
      <c r="B476" s="118"/>
      <c r="C476" s="30"/>
      <c r="D476" s="30"/>
      <c r="E476" s="343"/>
      <c r="M476" s="554"/>
    </row>
    <row r="477" spans="1:13" customFormat="1" ht="17.45" customHeight="1">
      <c r="A477" s="88"/>
      <c r="B477" s="118"/>
      <c r="C477" s="30"/>
      <c r="D477" s="30"/>
      <c r="E477" s="343"/>
      <c r="M477" s="554"/>
    </row>
    <row r="478" spans="1:13" customFormat="1" ht="17.45" customHeight="1">
      <c r="A478" s="88"/>
      <c r="B478" s="118"/>
      <c r="C478" s="30"/>
      <c r="D478" s="30"/>
      <c r="E478" s="343"/>
      <c r="M478" s="554"/>
    </row>
    <row r="479" spans="1:13" customFormat="1" ht="17.45" customHeight="1">
      <c r="A479" s="88"/>
      <c r="B479" s="118"/>
      <c r="C479" s="30"/>
      <c r="D479" s="30"/>
      <c r="E479" s="343"/>
      <c r="M479" s="554"/>
    </row>
    <row r="480" spans="1:13" customFormat="1" ht="17.45" customHeight="1">
      <c r="A480" s="88"/>
      <c r="B480" s="118"/>
      <c r="C480" s="30"/>
      <c r="D480" s="30"/>
      <c r="E480" s="343"/>
      <c r="M480" s="554"/>
    </row>
    <row r="481" spans="1:13" customFormat="1" ht="17.45" customHeight="1">
      <c r="A481" s="88"/>
      <c r="B481" s="118"/>
      <c r="C481" s="30"/>
      <c r="D481" s="30"/>
      <c r="E481" s="343"/>
      <c r="M481" s="554"/>
    </row>
    <row r="482" spans="1:13" customFormat="1" ht="17.45" customHeight="1">
      <c r="A482" s="88"/>
      <c r="B482" s="82" t="s">
        <v>1310</v>
      </c>
      <c r="M482" s="554"/>
    </row>
    <row r="483" spans="1:13" customFormat="1" ht="17.45" customHeight="1">
      <c r="A483" s="88"/>
      <c r="B483" s="699" t="s">
        <v>1311</v>
      </c>
      <c r="C483" s="700"/>
      <c r="D483" s="700"/>
      <c r="E483" s="700"/>
      <c r="F483" s="700"/>
      <c r="G483" s="700"/>
      <c r="H483" s="700"/>
      <c r="I483" s="700"/>
      <c r="J483" s="700"/>
      <c r="K483" s="701"/>
      <c r="M483" s="554"/>
    </row>
    <row r="484" spans="1:13" customFormat="1" ht="17.45" customHeight="1">
      <c r="A484" s="88"/>
      <c r="B484" s="702"/>
      <c r="C484" s="703"/>
      <c r="D484" s="703"/>
      <c r="E484" s="703"/>
      <c r="F484" s="703"/>
      <c r="G484" s="703"/>
      <c r="H484" s="703"/>
      <c r="I484" s="703"/>
      <c r="J484" s="703"/>
      <c r="K484" s="704"/>
      <c r="M484" s="554"/>
    </row>
    <row r="485" spans="1:13" customFormat="1" ht="17.45" customHeight="1">
      <c r="A485" s="88"/>
      <c r="B485" s="705"/>
      <c r="C485" s="706"/>
      <c r="D485" s="706"/>
      <c r="E485" s="706"/>
      <c r="F485" s="706"/>
      <c r="G485" s="706"/>
      <c r="H485" s="706"/>
      <c r="I485" s="706"/>
      <c r="J485" s="706"/>
      <c r="K485" s="707"/>
      <c r="M485" s="554"/>
    </row>
    <row r="486" spans="1:13" customFormat="1" ht="17.45" customHeight="1">
      <c r="A486" s="88"/>
      <c r="B486" s="118"/>
      <c r="C486" s="30"/>
      <c r="D486" s="30"/>
      <c r="E486" s="343"/>
      <c r="M486" s="554"/>
    </row>
    <row r="487" spans="1:13" customFormat="1" ht="17.45" customHeight="1">
      <c r="A487" s="88"/>
      <c r="B487" s="82" t="s">
        <v>1312</v>
      </c>
      <c r="M487" s="554"/>
    </row>
    <row r="488" spans="1:13" customFormat="1" ht="17.45" customHeight="1">
      <c r="A488" s="88"/>
      <c r="B488" s="699" t="s">
        <v>1313</v>
      </c>
      <c r="C488" s="700"/>
      <c r="D488" s="700"/>
      <c r="E488" s="700"/>
      <c r="F488" s="700"/>
      <c r="G488" s="700"/>
      <c r="H488" s="700"/>
      <c r="I488" s="700"/>
      <c r="J488" s="700"/>
      <c r="K488" s="701"/>
      <c r="M488" s="554"/>
    </row>
    <row r="489" spans="1:13" customFormat="1" ht="17.45" customHeight="1">
      <c r="A489" s="88"/>
      <c r="B489" s="702"/>
      <c r="C489" s="703"/>
      <c r="D489" s="703"/>
      <c r="E489" s="703"/>
      <c r="F489" s="703"/>
      <c r="G489" s="703"/>
      <c r="H489" s="703"/>
      <c r="I489" s="703"/>
      <c r="J489" s="703"/>
      <c r="K489" s="704"/>
      <c r="M489" s="554"/>
    </row>
    <row r="490" spans="1:13" customFormat="1" ht="17.45" customHeight="1">
      <c r="A490" s="88"/>
      <c r="B490" s="705"/>
      <c r="C490" s="706"/>
      <c r="D490" s="706"/>
      <c r="E490" s="706"/>
      <c r="F490" s="706"/>
      <c r="G490" s="706"/>
      <c r="H490" s="706"/>
      <c r="I490" s="706"/>
      <c r="J490" s="706"/>
      <c r="K490" s="707"/>
      <c r="M490" s="554"/>
    </row>
    <row r="491" spans="1:13" customFormat="1" ht="17.45" customHeight="1">
      <c r="A491" s="88"/>
      <c r="B491" s="118"/>
      <c r="C491" s="30"/>
      <c r="D491" s="30"/>
      <c r="E491" s="343"/>
      <c r="M491" s="554"/>
    </row>
    <row r="492" spans="1:13" customFormat="1" ht="17.45" customHeight="1">
      <c r="A492" s="88"/>
      <c r="B492" s="82" t="s">
        <v>1314</v>
      </c>
      <c r="M492" s="554"/>
    </row>
    <row r="493" spans="1:13" customFormat="1" ht="17.45" customHeight="1">
      <c r="A493" s="88"/>
      <c r="B493" s="699" t="s">
        <v>1315</v>
      </c>
      <c r="C493" s="700"/>
      <c r="D493" s="700"/>
      <c r="E493" s="700"/>
      <c r="F493" s="700"/>
      <c r="G493" s="700"/>
      <c r="H493" s="700"/>
      <c r="I493" s="700"/>
      <c r="J493" s="700"/>
      <c r="K493" s="701"/>
      <c r="M493" s="554"/>
    </row>
    <row r="494" spans="1:13" customFormat="1" ht="17.45" customHeight="1">
      <c r="A494" s="88"/>
      <c r="B494" s="702"/>
      <c r="C494" s="703"/>
      <c r="D494" s="703"/>
      <c r="E494" s="703"/>
      <c r="F494" s="703"/>
      <c r="G494" s="703"/>
      <c r="H494" s="703"/>
      <c r="I494" s="703"/>
      <c r="J494" s="703"/>
      <c r="K494" s="704"/>
      <c r="M494" s="554"/>
    </row>
    <row r="495" spans="1:13" customFormat="1" ht="17.45" customHeight="1">
      <c r="A495" s="88"/>
      <c r="B495" s="702"/>
      <c r="C495" s="703"/>
      <c r="D495" s="703"/>
      <c r="E495" s="703"/>
      <c r="F495" s="703"/>
      <c r="G495" s="703"/>
      <c r="H495" s="703"/>
      <c r="I495" s="703"/>
      <c r="J495" s="703"/>
      <c r="K495" s="704"/>
      <c r="M495" s="554"/>
    </row>
    <row r="496" spans="1:13" customFormat="1" ht="17.45" customHeight="1">
      <c r="A496" s="88"/>
      <c r="B496" s="702"/>
      <c r="C496" s="703"/>
      <c r="D496" s="703"/>
      <c r="E496" s="703"/>
      <c r="F496" s="703"/>
      <c r="G496" s="703"/>
      <c r="H496" s="703"/>
      <c r="I496" s="703"/>
      <c r="J496" s="703"/>
      <c r="K496" s="704"/>
      <c r="M496" s="554"/>
    </row>
    <row r="497" spans="1:13" customFormat="1" ht="17.45" customHeight="1">
      <c r="A497" s="88"/>
      <c r="B497" s="702"/>
      <c r="C497" s="703"/>
      <c r="D497" s="703"/>
      <c r="E497" s="703"/>
      <c r="F497" s="703"/>
      <c r="G497" s="703"/>
      <c r="H497" s="703"/>
      <c r="I497" s="703"/>
      <c r="J497" s="703"/>
      <c r="K497" s="704"/>
      <c r="M497" s="554"/>
    </row>
    <row r="498" spans="1:13" customFormat="1" ht="17.45" customHeight="1">
      <c r="A498" s="88"/>
      <c r="B498" s="702"/>
      <c r="C498" s="703"/>
      <c r="D498" s="703"/>
      <c r="E498" s="703"/>
      <c r="F498" s="703"/>
      <c r="G498" s="703"/>
      <c r="H498" s="703"/>
      <c r="I498" s="703"/>
      <c r="J498" s="703"/>
      <c r="K498" s="704"/>
      <c r="M498" s="554"/>
    </row>
    <row r="499" spans="1:13" customFormat="1" ht="17.45" customHeight="1">
      <c r="A499" s="88"/>
      <c r="B499" s="702"/>
      <c r="C499" s="703"/>
      <c r="D499" s="703"/>
      <c r="E499" s="703"/>
      <c r="F499" s="703"/>
      <c r="G499" s="703"/>
      <c r="H499" s="703"/>
      <c r="I499" s="703"/>
      <c r="J499" s="703"/>
      <c r="K499" s="704"/>
      <c r="M499" s="554"/>
    </row>
    <row r="500" spans="1:13" customFormat="1" ht="17.45" customHeight="1">
      <c r="A500" s="88"/>
      <c r="B500" s="705"/>
      <c r="C500" s="706"/>
      <c r="D500" s="706"/>
      <c r="E500" s="706"/>
      <c r="F500" s="706"/>
      <c r="G500" s="706"/>
      <c r="H500" s="706"/>
      <c r="I500" s="706"/>
      <c r="J500" s="706"/>
      <c r="K500" s="707"/>
      <c r="M500" s="554"/>
    </row>
    <row r="501" spans="1:13" customFormat="1" ht="17.45" customHeight="1">
      <c r="A501" s="88"/>
      <c r="B501" s="118"/>
      <c r="C501" s="30"/>
      <c r="D501" s="30"/>
      <c r="E501" s="343"/>
      <c r="M501" s="554"/>
    </row>
    <row r="502" spans="1:13" customFormat="1" ht="17.45" customHeight="1">
      <c r="A502" s="88"/>
      <c r="B502" s="83"/>
      <c r="C502" s="83"/>
      <c r="D502" s="83"/>
      <c r="E502" s="83"/>
      <c r="F502" s="83"/>
      <c r="G502" s="83"/>
      <c r="H502" s="83"/>
      <c r="I502" s="83"/>
      <c r="J502" s="83"/>
      <c r="K502" s="83"/>
      <c r="M502" s="554"/>
    </row>
    <row r="503" spans="1:13" customFormat="1" ht="17.45" customHeight="1">
      <c r="A503" s="88"/>
      <c r="B503" s="59" t="s">
        <v>1316</v>
      </c>
      <c r="C503" s="58"/>
      <c r="D503" s="58"/>
      <c r="E503" s="58"/>
      <c r="F503" s="58"/>
      <c r="G503" s="58"/>
      <c r="H503" s="58"/>
      <c r="I503" s="58"/>
      <c r="J503" s="58"/>
      <c r="K503" s="58"/>
      <c r="M503" s="554"/>
    </row>
    <row r="504" spans="1:13" customFormat="1" ht="17.45" customHeight="1">
      <c r="A504" s="88"/>
      <c r="B504" s="164"/>
      <c r="C504" s="129"/>
      <c r="D504" s="129"/>
      <c r="E504" s="129"/>
      <c r="F504" s="80"/>
      <c r="G504" s="80"/>
      <c r="H504" s="80"/>
      <c r="I504" s="80"/>
      <c r="J504" s="80"/>
      <c r="K504" s="81"/>
      <c r="M504" s="554"/>
    </row>
    <row r="505" spans="1:13" customFormat="1" ht="17.45" customHeight="1">
      <c r="A505" s="88"/>
      <c r="B505" s="764" t="s">
        <v>1317</v>
      </c>
      <c r="C505" s="765"/>
      <c r="D505" s="765"/>
      <c r="E505" s="765"/>
      <c r="F505" s="765"/>
      <c r="G505" s="344" t="s">
        <v>462</v>
      </c>
      <c r="H505" s="344" t="s">
        <v>461</v>
      </c>
      <c r="I505" s="344" t="s">
        <v>1318</v>
      </c>
      <c r="J505" s="241"/>
      <c r="K505" s="70"/>
      <c r="M505" s="554"/>
    </row>
    <row r="506" spans="1:13" customFormat="1" ht="17.45" customHeight="1">
      <c r="A506" s="88"/>
      <c r="B506" s="764"/>
      <c r="C506" s="765"/>
      <c r="D506" s="765"/>
      <c r="E506" s="765"/>
      <c r="F506" s="765"/>
      <c r="G506" s="144" t="s">
        <v>467</v>
      </c>
      <c r="H506" s="144" t="s">
        <v>466</v>
      </c>
      <c r="I506" s="144">
        <v>158</v>
      </c>
      <c r="J506" s="241"/>
      <c r="K506" s="70"/>
      <c r="M506" s="554"/>
    </row>
    <row r="507" spans="1:13" customFormat="1" ht="17.45" customHeight="1">
      <c r="A507" s="88"/>
      <c r="B507" s="68" t="s">
        <v>1319</v>
      </c>
      <c r="C507" s="66"/>
      <c r="D507" s="66"/>
      <c r="E507" s="66"/>
      <c r="F507" s="69"/>
      <c r="G507" s="144" t="s">
        <v>482</v>
      </c>
      <c r="H507" s="144" t="s">
        <v>481</v>
      </c>
      <c r="I507" s="144">
        <v>163</v>
      </c>
      <c r="J507" s="241"/>
      <c r="K507" s="70"/>
      <c r="M507" s="554"/>
    </row>
    <row r="508" spans="1:13" customFormat="1" ht="17.45" customHeight="1">
      <c r="A508" s="88"/>
      <c r="B508" s="764" t="s">
        <v>1320</v>
      </c>
      <c r="C508" s="765"/>
      <c r="D508" s="765"/>
      <c r="E508" s="765"/>
      <c r="F508" s="765"/>
      <c r="G508" s="144" t="s">
        <v>477</v>
      </c>
      <c r="H508" s="144" t="s">
        <v>476</v>
      </c>
      <c r="I508" s="144">
        <v>37</v>
      </c>
      <c r="J508" s="241"/>
      <c r="K508" s="70"/>
      <c r="M508" s="554"/>
    </row>
    <row r="509" spans="1:13" customFormat="1" ht="17.45" customHeight="1">
      <c r="A509" s="88"/>
      <c r="B509" s="764"/>
      <c r="C509" s="765"/>
      <c r="D509" s="765"/>
      <c r="E509" s="765"/>
      <c r="F509" s="765"/>
      <c r="G509" s="144" t="s">
        <v>490</v>
      </c>
      <c r="H509" s="144" t="s">
        <v>489</v>
      </c>
      <c r="I509" s="144">
        <v>321</v>
      </c>
      <c r="J509" s="241"/>
      <c r="K509" s="70"/>
      <c r="M509" s="554"/>
    </row>
    <row r="510" spans="1:13" customFormat="1" ht="17.45" customHeight="1">
      <c r="A510" s="88"/>
      <c r="B510" s="764"/>
      <c r="C510" s="765"/>
      <c r="D510" s="765"/>
      <c r="E510" s="765"/>
      <c r="F510" s="765"/>
      <c r="G510" s="144" t="s">
        <v>1321</v>
      </c>
      <c r="H510" s="144" t="s">
        <v>471</v>
      </c>
      <c r="I510" s="144">
        <v>274</v>
      </c>
      <c r="J510" s="241"/>
      <c r="K510" s="70"/>
      <c r="M510" s="554"/>
    </row>
    <row r="511" spans="1:13" customFormat="1" ht="17.45" customHeight="1">
      <c r="A511" s="88"/>
      <c r="B511" s="115" t="s">
        <v>1322</v>
      </c>
      <c r="C511" s="69"/>
      <c r="D511" s="69"/>
      <c r="E511" s="69"/>
      <c r="F511" s="69"/>
      <c r="G511" s="144" t="s">
        <v>494</v>
      </c>
      <c r="H511" s="144" t="s">
        <v>493</v>
      </c>
      <c r="I511" s="144">
        <v>279</v>
      </c>
      <c r="J511" s="241"/>
      <c r="K511" s="70"/>
      <c r="M511" s="554"/>
    </row>
    <row r="512" spans="1:13" customFormat="1" ht="17.45" customHeight="1">
      <c r="A512" s="88"/>
      <c r="B512" s="78"/>
      <c r="C512" s="75"/>
      <c r="D512" s="69"/>
      <c r="E512" s="69"/>
      <c r="F512" s="69"/>
      <c r="G512" s="69"/>
      <c r="H512" s="65"/>
      <c r="I512" s="65"/>
      <c r="J512" s="241"/>
      <c r="K512" s="70"/>
      <c r="M512" s="554"/>
    </row>
    <row r="513" spans="1:14" customFormat="1" ht="17.45" customHeight="1">
      <c r="A513" s="88"/>
      <c r="B513" s="78"/>
      <c r="C513" s="218"/>
      <c r="D513" s="69"/>
      <c r="E513" s="69"/>
      <c r="F513" s="341" t="s">
        <v>1323</v>
      </c>
      <c r="G513" s="337" t="s">
        <v>490</v>
      </c>
      <c r="H513" s="241"/>
      <c r="I513" s="241"/>
      <c r="J513" s="241"/>
      <c r="K513" s="70"/>
      <c r="M513" s="554"/>
    </row>
    <row r="514" spans="1:14" customFormat="1" ht="17.45" customHeight="1">
      <c r="A514" s="88"/>
      <c r="B514" s="689" t="s">
        <v>1324</v>
      </c>
      <c r="C514" s="690"/>
      <c r="D514" s="690"/>
      <c r="E514" s="690"/>
      <c r="F514" s="341" t="s">
        <v>1325</v>
      </c>
      <c r="G514" s="587"/>
      <c r="H514" s="345" t="str">
        <f>N514</f>
        <v>=SVERWEIS(G513;G506:I511;2;FALSCH)</v>
      </c>
      <c r="I514" s="241"/>
      <c r="J514" s="241"/>
      <c r="K514" s="70"/>
      <c r="M514" s="554" t="str">
        <f>VLOOKUP(G513,G506:I511,2,FALSE)</f>
        <v>Sepp</v>
      </c>
      <c r="N514" s="119" t="s">
        <v>1326</v>
      </c>
    </row>
    <row r="515" spans="1:14" customFormat="1" ht="17.45" customHeight="1">
      <c r="A515" s="88"/>
      <c r="B515" s="689"/>
      <c r="C515" s="690"/>
      <c r="D515" s="690"/>
      <c r="E515" s="690"/>
      <c r="F515" s="341" t="s">
        <v>1327</v>
      </c>
      <c r="G515" s="587"/>
      <c r="H515" s="345" t="str">
        <f>N515</f>
        <v>=SVERWEIS(G513;G506:I511;3;FALSCH)</v>
      </c>
      <c r="I515" s="241"/>
      <c r="J515" s="241"/>
      <c r="K515" s="70"/>
      <c r="M515" s="554">
        <f>VLOOKUP(G513,G506:I511,3,FALSE)</f>
        <v>321</v>
      </c>
      <c r="N515" s="119" t="s">
        <v>1328</v>
      </c>
    </row>
    <row r="516" spans="1:14" customFormat="1" ht="17.45" customHeight="1">
      <c r="A516" s="88"/>
      <c r="B516" s="71"/>
      <c r="C516" s="72"/>
      <c r="D516" s="72"/>
      <c r="E516" s="73"/>
      <c r="F516" s="72"/>
      <c r="G516" s="72"/>
      <c r="H516" s="72"/>
      <c r="I516" s="72"/>
      <c r="J516" s="72"/>
      <c r="K516" s="74"/>
      <c r="M516" s="554" t="b">
        <v>0</v>
      </c>
    </row>
    <row r="517" spans="1:14" customFormat="1" ht="17.45" customHeight="1">
      <c r="A517" s="88"/>
      <c r="M517" s="554"/>
    </row>
    <row r="518" spans="1:14" customFormat="1" ht="17.45" customHeight="1">
      <c r="A518" s="88"/>
      <c r="M518" s="554"/>
    </row>
    <row r="519" spans="1:14" customFormat="1" ht="19.149999999999999" customHeight="1">
      <c r="A519" s="88"/>
      <c r="B519" s="170" t="str">
        <f>"Thema "&amp;B16</f>
        <v>Thema 7.9</v>
      </c>
      <c r="C519" s="10"/>
      <c r="D519" s="10"/>
      <c r="E519" s="10"/>
      <c r="F519" s="10"/>
      <c r="G519" s="10"/>
      <c r="H519" s="10"/>
      <c r="I519" s="10"/>
      <c r="M519" s="554"/>
    </row>
    <row r="520" spans="1:14" customFormat="1" ht="17.45" customHeight="1">
      <c r="A520" s="88"/>
      <c r="M520" s="554"/>
    </row>
    <row r="521" spans="1:14" customFormat="1" ht="17.45" customHeight="1">
      <c r="A521" s="88"/>
      <c r="M521" s="554"/>
    </row>
    <row r="522" spans="1:14" customFormat="1" ht="25.5" customHeight="1">
      <c r="A522" s="89" t="str">
        <f>B17</f>
        <v>7.10</v>
      </c>
      <c r="B522" s="823" t="s">
        <v>1329</v>
      </c>
      <c r="C522" s="675"/>
      <c r="D522" s="675"/>
      <c r="E522" s="675"/>
      <c r="F522" s="675"/>
      <c r="G522" s="675"/>
      <c r="H522" s="675"/>
      <c r="I522" s="675"/>
      <c r="J522" s="675"/>
      <c r="K522" s="35">
        <f>H17</f>
        <v>0</v>
      </c>
      <c r="L522" s="7" t="s">
        <v>62</v>
      </c>
      <c r="M522" s="554"/>
    </row>
    <row r="523" spans="1:14" customFormat="1" ht="17.45" customHeight="1">
      <c r="A523" s="88"/>
      <c r="M523" s="554"/>
    </row>
    <row r="524" spans="1:14" customFormat="1" ht="17.45" customHeight="1">
      <c r="A524" s="88"/>
      <c r="B524" s="683" t="s">
        <v>1330</v>
      </c>
      <c r="C524" s="683"/>
      <c r="D524" s="683"/>
      <c r="E524" s="683"/>
      <c r="F524" s="683"/>
      <c r="G524" s="683"/>
      <c r="H524" s="683"/>
      <c r="I524" s="683"/>
      <c r="J524" s="683"/>
      <c r="K524" s="683"/>
      <c r="M524" s="554"/>
    </row>
    <row r="525" spans="1:14" customFormat="1" ht="17.45" customHeight="1">
      <c r="A525" s="88"/>
      <c r="B525" s="683"/>
      <c r="C525" s="683"/>
      <c r="D525" s="683"/>
      <c r="E525" s="683"/>
      <c r="F525" s="683"/>
      <c r="G525" s="683"/>
      <c r="H525" s="683"/>
      <c r="I525" s="683"/>
      <c r="J525" s="683"/>
      <c r="K525" s="683"/>
      <c r="M525" s="554"/>
    </row>
    <row r="526" spans="1:14" customFormat="1" ht="17.45" customHeight="1">
      <c r="A526" s="88"/>
      <c r="B526" s="683"/>
      <c r="C526" s="683"/>
      <c r="D526" s="683"/>
      <c r="E526" s="683"/>
      <c r="F526" s="683"/>
      <c r="G526" s="683"/>
      <c r="H526" s="683"/>
      <c r="I526" s="683"/>
      <c r="J526" s="683"/>
      <c r="K526" s="683"/>
      <c r="M526" s="554"/>
    </row>
    <row r="527" spans="1:14" customFormat="1" ht="17.45" customHeight="1">
      <c r="A527" s="88"/>
      <c r="B527" s="683" t="s">
        <v>1331</v>
      </c>
      <c r="C527" s="683"/>
      <c r="D527" s="683"/>
      <c r="E527" s="683"/>
      <c r="F527" s="683"/>
      <c r="G527" s="683"/>
      <c r="H527" s="683"/>
      <c r="I527" s="683"/>
      <c r="J527" s="683"/>
      <c r="K527" s="683"/>
      <c r="M527" s="554"/>
    </row>
    <row r="528" spans="1:14" customFormat="1" ht="17.45" customHeight="1">
      <c r="A528" s="88"/>
      <c r="B528" s="683"/>
      <c r="C528" s="683"/>
      <c r="D528" s="683"/>
      <c r="E528" s="683"/>
      <c r="F528" s="683"/>
      <c r="G528" s="683"/>
      <c r="H528" s="683"/>
      <c r="I528" s="683"/>
      <c r="J528" s="683"/>
      <c r="K528" s="683"/>
      <c r="M528" s="554"/>
    </row>
    <row r="529" spans="1:13" customFormat="1" ht="17.45" customHeight="1">
      <c r="A529" s="88"/>
      <c r="B529" s="683"/>
      <c r="C529" s="683"/>
      <c r="D529" s="683"/>
      <c r="E529" s="683"/>
      <c r="F529" s="683"/>
      <c r="G529" s="683"/>
      <c r="H529" s="683"/>
      <c r="I529" s="683"/>
      <c r="J529" s="683"/>
      <c r="K529" s="683"/>
      <c r="M529" s="554"/>
    </row>
    <row r="530" spans="1:13" customFormat="1" ht="17.45" customHeight="1">
      <c r="A530" s="88"/>
      <c r="B530" s="123"/>
      <c r="C530" s="123"/>
      <c r="D530" s="123"/>
      <c r="E530" s="123"/>
      <c r="F530" s="123"/>
      <c r="G530" s="123"/>
      <c r="H530" s="123"/>
      <c r="I530" s="123"/>
      <c r="J530" s="123"/>
      <c r="K530" s="123"/>
      <c r="M530" s="554"/>
    </row>
    <row r="531" spans="1:13" customFormat="1" ht="17.45" customHeight="1">
      <c r="A531" s="88"/>
      <c r="M531" s="554"/>
    </row>
    <row r="532" spans="1:13" customFormat="1" ht="17.45" customHeight="1" thickBot="1">
      <c r="A532" s="88"/>
      <c r="B532" s="180" t="s">
        <v>1332</v>
      </c>
      <c r="C532" s="182" t="s">
        <v>756</v>
      </c>
      <c r="D532" s="318" t="s">
        <v>1333</v>
      </c>
      <c r="E532" s="52"/>
      <c r="F532" s="52"/>
      <c r="G532" s="52"/>
      <c r="H532" s="52"/>
      <c r="I532" s="52"/>
      <c r="J532" s="52"/>
      <c r="K532" s="52"/>
      <c r="M532" s="554"/>
    </row>
    <row r="533" spans="1:13" customFormat="1" ht="17.45" customHeight="1">
      <c r="A533" s="88"/>
      <c r="B533" s="30"/>
      <c r="C533" s="47"/>
      <c r="D533" s="47"/>
      <c r="E533" s="47"/>
      <c r="F533" s="47"/>
      <c r="G533" s="47"/>
      <c r="H533" s="47"/>
      <c r="I533" s="47"/>
      <c r="J533" s="47"/>
      <c r="K533" s="47"/>
      <c r="M533" s="554"/>
    </row>
    <row r="534" spans="1:13" customFormat="1" ht="17.45" customHeight="1">
      <c r="A534" s="88"/>
      <c r="B534" s="653" t="s">
        <v>1334</v>
      </c>
      <c r="C534" s="653"/>
      <c r="D534" s="653"/>
      <c r="E534" s="653"/>
      <c r="F534" s="653"/>
      <c r="G534" s="653"/>
      <c r="H534" s="653"/>
      <c r="I534" s="653"/>
      <c r="J534" s="653"/>
      <c r="K534" s="653"/>
      <c r="M534" s="554"/>
    </row>
    <row r="535" spans="1:13" customFormat="1" ht="17.45" customHeight="1">
      <c r="A535" s="88"/>
      <c r="B535" s="653"/>
      <c r="C535" s="653"/>
      <c r="D535" s="653"/>
      <c r="E535" s="653"/>
      <c r="F535" s="653"/>
      <c r="G535" s="653"/>
      <c r="H535" s="653"/>
      <c r="I535" s="653"/>
      <c r="J535" s="653"/>
      <c r="K535" s="653"/>
      <c r="M535" s="554"/>
    </row>
    <row r="536" spans="1:13" customFormat="1" ht="17.45" customHeight="1">
      <c r="A536" s="88"/>
      <c r="B536" s="653"/>
      <c r="C536" s="653"/>
      <c r="D536" s="653"/>
      <c r="E536" s="653"/>
      <c r="F536" s="653"/>
      <c r="G536" s="653"/>
      <c r="H536" s="653"/>
      <c r="I536" s="653"/>
      <c r="J536" s="653"/>
      <c r="K536" s="653"/>
      <c r="M536" s="554"/>
    </row>
    <row r="537" spans="1:13" customFormat="1" ht="17.45" customHeight="1">
      <c r="A537" s="88"/>
      <c r="B537" s="653"/>
      <c r="C537" s="653"/>
      <c r="D537" s="653"/>
      <c r="E537" s="653"/>
      <c r="F537" s="653"/>
      <c r="G537" s="653"/>
      <c r="H537" s="653"/>
      <c r="I537" s="653"/>
      <c r="J537" s="653"/>
      <c r="K537" s="653"/>
      <c r="M537" s="554"/>
    </row>
    <row r="538" spans="1:13" customFormat="1" ht="17.45" customHeight="1">
      <c r="A538" s="88"/>
      <c r="B538" s="653" t="s">
        <v>1335</v>
      </c>
      <c r="C538" s="653"/>
      <c r="D538" s="653"/>
      <c r="E538" s="653"/>
      <c r="F538" s="653"/>
      <c r="G538" s="653"/>
      <c r="H538" s="653"/>
      <c r="I538" s="653"/>
      <c r="J538" s="653"/>
      <c r="K538" s="653"/>
      <c r="M538" s="554"/>
    </row>
    <row r="539" spans="1:13" customFormat="1" ht="17.45" customHeight="1">
      <c r="A539" s="88"/>
      <c r="B539" s="653"/>
      <c r="C539" s="653"/>
      <c r="D539" s="653"/>
      <c r="E539" s="653"/>
      <c r="F539" s="653"/>
      <c r="G539" s="653"/>
      <c r="H539" s="653"/>
      <c r="I539" s="653"/>
      <c r="J539" s="653"/>
      <c r="K539" s="653"/>
      <c r="M539" s="554"/>
    </row>
    <row r="540" spans="1:13" customFormat="1" ht="17.45" customHeight="1">
      <c r="A540" s="88"/>
      <c r="B540" s="653"/>
      <c r="C540" s="653"/>
      <c r="D540" s="653"/>
      <c r="E540" s="653"/>
      <c r="F540" s="653"/>
      <c r="G540" s="653"/>
      <c r="H540" s="653"/>
      <c r="I540" s="653"/>
      <c r="J540" s="653"/>
      <c r="K540" s="653"/>
      <c r="M540" s="554"/>
    </row>
    <row r="541" spans="1:13" customFormat="1" ht="17.45" customHeight="1">
      <c r="A541" s="88"/>
      <c r="B541" s="98"/>
      <c r="C541" s="98"/>
      <c r="D541" s="98"/>
      <c r="E541" s="98"/>
      <c r="F541" s="98"/>
      <c r="G541" s="98"/>
      <c r="H541" s="98"/>
      <c r="I541" s="98"/>
      <c r="J541" s="98"/>
      <c r="K541" s="98"/>
      <c r="M541" s="554"/>
    </row>
    <row r="542" spans="1:13" customFormat="1" ht="17.45" customHeight="1">
      <c r="A542" s="88"/>
      <c r="B542" s="184" t="s">
        <v>767</v>
      </c>
      <c r="C542" s="58"/>
      <c r="D542" s="58"/>
      <c r="E542" s="166" t="s">
        <v>768</v>
      </c>
      <c r="F542" s="814" t="s">
        <v>769</v>
      </c>
      <c r="G542" s="814"/>
      <c r="H542" s="814"/>
      <c r="I542" s="814"/>
      <c r="J542" s="814"/>
      <c r="K542" s="814"/>
      <c r="M542" s="554"/>
    </row>
    <row r="543" spans="1:13" customFormat="1" ht="17.45" customHeight="1">
      <c r="A543" s="88"/>
      <c r="M543" s="554"/>
    </row>
    <row r="544" spans="1:13" customFormat="1" ht="17.45" customHeight="1">
      <c r="A544" s="88"/>
      <c r="B544" s="118" t="s">
        <v>1336</v>
      </c>
      <c r="C544" s="30"/>
      <c r="D544" s="30"/>
      <c r="E544" s="346">
        <v>22379</v>
      </c>
      <c r="F544" s="822" t="s">
        <v>1337</v>
      </c>
      <c r="G544" s="822"/>
      <c r="H544" s="822"/>
      <c r="I544" s="822"/>
      <c r="J544" s="822"/>
      <c r="K544" s="822"/>
      <c r="M544" s="554"/>
    </row>
    <row r="545" spans="1:13" customFormat="1" ht="17.45" customHeight="1">
      <c r="A545" s="222"/>
      <c r="F545" s="822"/>
      <c r="G545" s="822"/>
      <c r="H545" s="822"/>
      <c r="I545" s="822"/>
      <c r="J545" s="822"/>
      <c r="K545" s="822"/>
      <c r="M545" s="554"/>
    </row>
    <row r="546" spans="1:13" customFormat="1" ht="17.45" customHeight="1">
      <c r="A546" s="222"/>
      <c r="M546" s="554"/>
    </row>
    <row r="547" spans="1:13" customFormat="1" ht="17.45" customHeight="1">
      <c r="A547" s="222"/>
      <c r="M547" s="554"/>
    </row>
    <row r="548" spans="1:13" customFormat="1" ht="17.45" customHeight="1">
      <c r="A548" s="222"/>
      <c r="M548" s="554"/>
    </row>
    <row r="549" spans="1:13" customFormat="1" ht="17.45" customHeight="1">
      <c r="A549" s="222"/>
      <c r="M549" s="554"/>
    </row>
    <row r="550" spans="1:13" customFormat="1" ht="17.45" customHeight="1">
      <c r="A550" s="222"/>
      <c r="M550" s="554"/>
    </row>
    <row r="551" spans="1:13" customFormat="1" ht="17.45" customHeight="1">
      <c r="A551" s="222"/>
      <c r="M551" s="554"/>
    </row>
    <row r="552" spans="1:13" customFormat="1" ht="17.45" customHeight="1">
      <c r="A552" s="222"/>
      <c r="M552" s="554"/>
    </row>
    <row r="553" spans="1:13" customFormat="1" ht="17.45" customHeight="1">
      <c r="A553" s="222"/>
      <c r="M553" s="554"/>
    </row>
    <row r="554" spans="1:13" customFormat="1" ht="17.45" customHeight="1">
      <c r="A554" s="222"/>
      <c r="M554" s="554"/>
    </row>
    <row r="555" spans="1:13" customFormat="1" ht="17.45" customHeight="1">
      <c r="A555" s="88"/>
      <c r="B555" s="82" t="s">
        <v>1310</v>
      </c>
      <c r="M555" s="554"/>
    </row>
    <row r="556" spans="1:13" customFormat="1" ht="17.45" customHeight="1">
      <c r="A556" s="88"/>
      <c r="B556" s="699" t="s">
        <v>1338</v>
      </c>
      <c r="C556" s="700"/>
      <c r="D556" s="700"/>
      <c r="E556" s="700"/>
      <c r="F556" s="700"/>
      <c r="G556" s="700"/>
      <c r="H556" s="700"/>
      <c r="I556" s="700"/>
      <c r="J556" s="700"/>
      <c r="K556" s="701"/>
      <c r="M556" s="554"/>
    </row>
    <row r="557" spans="1:13" customFormat="1" ht="17.45" customHeight="1">
      <c r="A557" s="88"/>
      <c r="B557" s="702"/>
      <c r="C557" s="703"/>
      <c r="D557" s="703"/>
      <c r="E557" s="703"/>
      <c r="F557" s="703"/>
      <c r="G557" s="703"/>
      <c r="H557" s="703"/>
      <c r="I557" s="703"/>
      <c r="J557" s="703"/>
      <c r="K557" s="704"/>
      <c r="M557" s="554"/>
    </row>
    <row r="558" spans="1:13" customFormat="1" ht="17.45" customHeight="1">
      <c r="A558" s="88"/>
      <c r="B558" s="705"/>
      <c r="C558" s="706"/>
      <c r="D558" s="706"/>
      <c r="E558" s="706"/>
      <c r="F558" s="706"/>
      <c r="G558" s="706"/>
      <c r="H558" s="706"/>
      <c r="I558" s="706"/>
      <c r="J558" s="706"/>
      <c r="K558" s="707"/>
      <c r="M558" s="554"/>
    </row>
    <row r="559" spans="1:13" customFormat="1" ht="17.45" customHeight="1">
      <c r="A559" s="88"/>
      <c r="B559" s="118"/>
      <c r="C559" s="30"/>
      <c r="D559" s="30"/>
      <c r="E559" s="343"/>
      <c r="M559" s="554"/>
    </row>
    <row r="560" spans="1:13" customFormat="1" ht="17.45" customHeight="1">
      <c r="A560" s="88"/>
      <c r="B560" s="82" t="s">
        <v>1312</v>
      </c>
      <c r="M560" s="554"/>
    </row>
    <row r="561" spans="1:13" customFormat="1" ht="17.45" customHeight="1">
      <c r="A561" s="88"/>
      <c r="B561" s="699" t="s">
        <v>1339</v>
      </c>
      <c r="C561" s="700"/>
      <c r="D561" s="700"/>
      <c r="E561" s="700"/>
      <c r="F561" s="700"/>
      <c r="G561" s="700"/>
      <c r="H561" s="700"/>
      <c r="I561" s="700"/>
      <c r="J561" s="700"/>
      <c r="K561" s="701"/>
      <c r="M561" s="554"/>
    </row>
    <row r="562" spans="1:13" customFormat="1" ht="17.45" customHeight="1">
      <c r="A562" s="88"/>
      <c r="B562" s="702"/>
      <c r="C562" s="703"/>
      <c r="D562" s="703"/>
      <c r="E562" s="703"/>
      <c r="F562" s="703"/>
      <c r="G562" s="703"/>
      <c r="H562" s="703"/>
      <c r="I562" s="703"/>
      <c r="J562" s="703"/>
      <c r="K562" s="704"/>
      <c r="M562" s="554"/>
    </row>
    <row r="563" spans="1:13" customFormat="1" ht="17.45" customHeight="1">
      <c r="A563" s="88"/>
      <c r="B563" s="705"/>
      <c r="C563" s="706"/>
      <c r="D563" s="706"/>
      <c r="E563" s="706"/>
      <c r="F563" s="706"/>
      <c r="G563" s="706"/>
      <c r="H563" s="706"/>
      <c r="I563" s="706"/>
      <c r="J563" s="706"/>
      <c r="K563" s="707"/>
      <c r="M563" s="554"/>
    </row>
    <row r="564" spans="1:13" customFormat="1" ht="17.45" customHeight="1">
      <c r="A564" s="88"/>
      <c r="B564" s="118"/>
      <c r="C564" s="30"/>
      <c r="D564" s="30"/>
      <c r="E564" s="343"/>
      <c r="M564" s="554"/>
    </row>
    <row r="565" spans="1:13" customFormat="1" ht="17.45" customHeight="1">
      <c r="A565" s="88"/>
      <c r="B565" s="82" t="s">
        <v>1314</v>
      </c>
      <c r="M565" s="554"/>
    </row>
    <row r="566" spans="1:13" customFormat="1" ht="17.45" customHeight="1">
      <c r="A566" s="88"/>
      <c r="B566" s="699" t="s">
        <v>1340</v>
      </c>
      <c r="C566" s="700"/>
      <c r="D566" s="700"/>
      <c r="E566" s="700"/>
      <c r="F566" s="700"/>
      <c r="G566" s="700"/>
      <c r="H566" s="700"/>
      <c r="I566" s="700"/>
      <c r="J566" s="700"/>
      <c r="K566" s="701"/>
      <c r="M566" s="554"/>
    </row>
    <row r="567" spans="1:13" customFormat="1" ht="17.45" customHeight="1">
      <c r="A567" s="88"/>
      <c r="B567" s="702"/>
      <c r="C567" s="703"/>
      <c r="D567" s="703"/>
      <c r="E567" s="703"/>
      <c r="F567" s="703"/>
      <c r="G567" s="703"/>
      <c r="H567" s="703"/>
      <c r="I567" s="703"/>
      <c r="J567" s="703"/>
      <c r="K567" s="704"/>
      <c r="M567" s="554"/>
    </row>
    <row r="568" spans="1:13" customFormat="1" ht="17.45" customHeight="1">
      <c r="A568" s="88"/>
      <c r="B568" s="702"/>
      <c r="C568" s="703"/>
      <c r="D568" s="703"/>
      <c r="E568" s="703"/>
      <c r="F568" s="703"/>
      <c r="G568" s="703"/>
      <c r="H568" s="703"/>
      <c r="I568" s="703"/>
      <c r="J568" s="703"/>
      <c r="K568" s="704"/>
      <c r="M568" s="554"/>
    </row>
    <row r="569" spans="1:13" customFormat="1" ht="17.45" customHeight="1">
      <c r="A569" s="88"/>
      <c r="B569" s="702"/>
      <c r="C569" s="703"/>
      <c r="D569" s="703"/>
      <c r="E569" s="703"/>
      <c r="F569" s="703"/>
      <c r="G569" s="703"/>
      <c r="H569" s="703"/>
      <c r="I569" s="703"/>
      <c r="J569" s="703"/>
      <c r="K569" s="704"/>
      <c r="M569" s="554"/>
    </row>
    <row r="570" spans="1:13" customFormat="1" ht="17.45" customHeight="1">
      <c r="A570" s="88"/>
      <c r="B570" s="702"/>
      <c r="C570" s="703"/>
      <c r="D570" s="703"/>
      <c r="E570" s="703"/>
      <c r="F570" s="703"/>
      <c r="G570" s="703"/>
      <c r="H570" s="703"/>
      <c r="I570" s="703"/>
      <c r="J570" s="703"/>
      <c r="K570" s="704"/>
      <c r="M570" s="554"/>
    </row>
    <row r="571" spans="1:13" customFormat="1" ht="17.45" customHeight="1">
      <c r="A571" s="88"/>
      <c r="B571" s="705"/>
      <c r="C571" s="706"/>
      <c r="D571" s="706"/>
      <c r="E571" s="706"/>
      <c r="F571" s="706"/>
      <c r="G571" s="706"/>
      <c r="H571" s="706"/>
      <c r="I571" s="706"/>
      <c r="J571" s="706"/>
      <c r="K571" s="707"/>
      <c r="M571" s="554"/>
    </row>
    <row r="572" spans="1:13" customFormat="1" ht="17.45" customHeight="1">
      <c r="A572" s="222"/>
      <c r="M572" s="554"/>
    </row>
    <row r="573" spans="1:13" customFormat="1" ht="17.45" customHeight="1">
      <c r="A573" s="88"/>
      <c r="M573" s="554"/>
    </row>
    <row r="574" spans="1:13" customFormat="1" ht="17.45" customHeight="1">
      <c r="A574" s="88"/>
      <c r="M574" s="554"/>
    </row>
    <row r="575" spans="1:13" customFormat="1" ht="17.45" customHeight="1">
      <c r="A575" s="88"/>
      <c r="B575" s="59" t="s">
        <v>1341</v>
      </c>
      <c r="C575" s="58"/>
      <c r="D575" s="58"/>
      <c r="E575" s="58"/>
      <c r="F575" s="58"/>
      <c r="G575" s="58"/>
      <c r="H575" s="58"/>
      <c r="I575" s="58"/>
      <c r="J575" s="58"/>
      <c r="K575" s="58"/>
      <c r="M575" s="554"/>
    </row>
    <row r="576" spans="1:13" customFormat="1" ht="17.45" customHeight="1">
      <c r="A576" s="88"/>
      <c r="B576" s="61"/>
      <c r="C576" s="60"/>
      <c r="D576" s="60"/>
      <c r="E576" s="60"/>
      <c r="F576" s="80"/>
      <c r="G576" s="80"/>
      <c r="H576" s="80"/>
      <c r="I576" s="80"/>
      <c r="J576" s="80"/>
      <c r="K576" s="81"/>
      <c r="M576" s="554"/>
    </row>
    <row r="577" spans="1:14" customFormat="1" ht="17.45" customHeight="1">
      <c r="A577" s="88"/>
      <c r="B577" s="689" t="s">
        <v>1342</v>
      </c>
      <c r="C577" s="690"/>
      <c r="D577" s="690"/>
      <c r="E577" s="795"/>
      <c r="F577" s="344"/>
      <c r="G577" s="344" t="s">
        <v>1343</v>
      </c>
      <c r="H577" s="344" t="s">
        <v>1344</v>
      </c>
      <c r="I577" s="344" t="s">
        <v>1345</v>
      </c>
      <c r="J577" s="344" t="s">
        <v>1346</v>
      </c>
      <c r="K577" s="70"/>
      <c r="M577" s="554"/>
    </row>
    <row r="578" spans="1:14" customFormat="1" ht="17.45" customHeight="1">
      <c r="A578" s="88"/>
      <c r="B578" s="689"/>
      <c r="C578" s="690"/>
      <c r="D578" s="690"/>
      <c r="E578" s="795"/>
      <c r="F578" s="144" t="s">
        <v>1004</v>
      </c>
      <c r="G578" s="347">
        <v>286000</v>
      </c>
      <c r="H578" s="347">
        <v>10500</v>
      </c>
      <c r="I578" s="347">
        <v>88000</v>
      </c>
      <c r="J578" s="347">
        <v>192000</v>
      </c>
      <c r="K578" s="70"/>
      <c r="M578" s="554"/>
    </row>
    <row r="579" spans="1:14" customFormat="1" ht="17.45" customHeight="1">
      <c r="A579" s="88"/>
      <c r="B579" s="689"/>
      <c r="C579" s="690"/>
      <c r="D579" s="690"/>
      <c r="E579" s="795"/>
      <c r="F579" s="144" t="s">
        <v>1347</v>
      </c>
      <c r="G579" s="144">
        <v>430</v>
      </c>
      <c r="H579" s="144">
        <v>26</v>
      </c>
      <c r="I579" s="144">
        <v>455</v>
      </c>
      <c r="J579" s="144">
        <v>2831</v>
      </c>
      <c r="K579" s="70"/>
      <c r="M579" s="554"/>
    </row>
    <row r="580" spans="1:14" s="30" customFormat="1" ht="17.45" customHeight="1">
      <c r="A580" s="88"/>
      <c r="B580" s="227"/>
      <c r="C580" s="75"/>
      <c r="D580" s="75"/>
      <c r="E580" s="75"/>
      <c r="F580" s="75"/>
      <c r="G580" s="75"/>
      <c r="H580" s="241"/>
      <c r="I580" s="241"/>
      <c r="J580" s="160"/>
      <c r="K580" s="229"/>
      <c r="M580" s="580"/>
    </row>
    <row r="581" spans="1:14" s="30" customFormat="1" ht="17.45" customHeight="1">
      <c r="A581" s="88"/>
      <c r="B581" s="227"/>
      <c r="C581" s="75"/>
      <c r="D581" s="75"/>
      <c r="E581" s="75"/>
      <c r="F581" s="79" t="s">
        <v>1348</v>
      </c>
      <c r="G581" s="337" t="s">
        <v>1346</v>
      </c>
      <c r="H581" s="241"/>
      <c r="I581" s="241"/>
      <c r="J581" s="160"/>
      <c r="K581" s="229"/>
      <c r="M581" s="580"/>
    </row>
    <row r="582" spans="1:14" s="30" customFormat="1" ht="17.45" customHeight="1">
      <c r="A582" s="88"/>
      <c r="B582" s="689" t="s">
        <v>1324</v>
      </c>
      <c r="C582" s="690"/>
      <c r="D582" s="690"/>
      <c r="E582" s="690"/>
      <c r="F582" s="79" t="s">
        <v>1349</v>
      </c>
      <c r="G582" s="587"/>
      <c r="H582" s="345" t="str">
        <f>N582</f>
        <v>=WVERWEIS(G581;F577:J579;2;FALSCH)</v>
      </c>
      <c r="I582" s="241"/>
      <c r="J582" s="232"/>
      <c r="K582" s="229"/>
      <c r="M582" s="580">
        <f>HLOOKUP(G581,F577:J579,2,FALSE)</f>
        <v>192000</v>
      </c>
      <c r="N582" s="118" t="s">
        <v>1350</v>
      </c>
    </row>
    <row r="583" spans="1:14" customFormat="1" ht="17.45" customHeight="1">
      <c r="A583" s="88"/>
      <c r="B583" s="689"/>
      <c r="C583" s="690"/>
      <c r="D583" s="690"/>
      <c r="E583" s="690"/>
      <c r="F583" s="79" t="s">
        <v>1351</v>
      </c>
      <c r="G583" s="587"/>
      <c r="H583" s="345" t="str">
        <f>N583</f>
        <v>=WVERWEIS(G581;F577:J579;3;FALSCH)</v>
      </c>
      <c r="I583" s="69"/>
      <c r="J583" s="69"/>
      <c r="K583" s="70"/>
      <c r="M583" s="554">
        <f>HLOOKUP(G581,F577:J579,3,FALSE)</f>
        <v>2831</v>
      </c>
      <c r="N583" s="119" t="s">
        <v>1352</v>
      </c>
    </row>
    <row r="584" spans="1:14" customFormat="1" ht="17.45" customHeight="1">
      <c r="A584" s="88"/>
      <c r="B584" s="71"/>
      <c r="C584" s="72"/>
      <c r="D584" s="72"/>
      <c r="E584" s="73"/>
      <c r="F584" s="72"/>
      <c r="G584" s="72"/>
      <c r="H584" s="72"/>
      <c r="I584" s="72"/>
      <c r="J584" s="72"/>
      <c r="K584" s="74"/>
      <c r="M584" s="554" t="b">
        <v>0</v>
      </c>
    </row>
    <row r="585" spans="1:14" customFormat="1" ht="17.45" customHeight="1">
      <c r="A585" s="88"/>
      <c r="M585" s="554"/>
    </row>
    <row r="586" spans="1:14" customFormat="1" ht="17.45" customHeight="1">
      <c r="A586" s="88"/>
      <c r="M586" s="554"/>
    </row>
    <row r="587" spans="1:14" customFormat="1" ht="19.149999999999999" customHeight="1">
      <c r="A587" s="88"/>
      <c r="B587" s="170" t="str">
        <f>"Thema "&amp;B17</f>
        <v>Thema 7.10</v>
      </c>
      <c r="C587" s="10"/>
      <c r="D587" s="10"/>
      <c r="E587" s="10"/>
      <c r="F587" s="10"/>
      <c r="G587" s="10"/>
      <c r="H587" s="10"/>
      <c r="I587" s="10"/>
      <c r="M587" s="554"/>
    </row>
    <row r="588" spans="1:14" customFormat="1" ht="17.45" customHeight="1">
      <c r="A588" s="88"/>
      <c r="M588" s="554"/>
    </row>
    <row r="589" spans="1:14" customFormat="1" ht="17.45" customHeight="1">
      <c r="A589" s="88"/>
      <c r="M589" s="554"/>
    </row>
    <row r="590" spans="1:14" customFormat="1" ht="17.45" customHeight="1">
      <c r="A590" s="88"/>
      <c r="M590" s="554"/>
    </row>
    <row r="591" spans="1:14" customFormat="1" ht="17.45" customHeight="1">
      <c r="A591" s="88"/>
      <c r="M591" s="554"/>
    </row>
    <row r="592" spans="1:14" customFormat="1" ht="17.45" customHeight="1">
      <c r="A592" s="90"/>
      <c r="B592" s="15"/>
      <c r="C592" s="15"/>
      <c r="D592" s="15"/>
      <c r="E592" s="15"/>
      <c r="F592" s="15"/>
      <c r="G592" s="15"/>
      <c r="H592" s="15"/>
      <c r="I592" s="15"/>
      <c r="J592" s="15"/>
      <c r="K592" s="15"/>
      <c r="L592" s="15"/>
      <c r="M592" s="554"/>
    </row>
    <row r="593" spans="1:13" customFormat="1" ht="17.45" customHeight="1">
      <c r="A593" s="90"/>
      <c r="B593" s="15"/>
      <c r="C593" s="15"/>
      <c r="D593" s="15"/>
      <c r="E593" s="15"/>
      <c r="F593" s="15"/>
      <c r="G593" s="15"/>
      <c r="H593" s="15"/>
      <c r="I593" s="15"/>
      <c r="J593" s="15"/>
      <c r="K593" s="15"/>
      <c r="L593" s="15"/>
      <c r="M593" s="554"/>
    </row>
    <row r="594" spans="1:13" customFormat="1" ht="17.45" customHeight="1">
      <c r="A594" s="90"/>
      <c r="B594" s="15"/>
      <c r="C594" s="15"/>
      <c r="D594" s="15"/>
      <c r="E594" s="15"/>
      <c r="F594" s="15"/>
      <c r="G594" s="15"/>
      <c r="H594" s="15"/>
      <c r="I594" s="15"/>
      <c r="J594" s="15"/>
      <c r="K594" s="15"/>
      <c r="L594" s="15"/>
      <c r="M594" s="554"/>
    </row>
    <row r="595" spans="1:13" customFormat="1" ht="17.45" customHeight="1">
      <c r="A595" s="92"/>
      <c r="B595" s="661" t="s">
        <v>36</v>
      </c>
      <c r="C595" s="661"/>
      <c r="D595" s="661"/>
      <c r="E595" s="661"/>
      <c r="F595" s="661"/>
      <c r="G595" s="661"/>
      <c r="H595" s="661"/>
      <c r="I595" s="661"/>
      <c r="J595" s="661"/>
      <c r="K595" s="661"/>
      <c r="L595" s="25"/>
      <c r="M595" s="554"/>
    </row>
    <row r="596" spans="1:13" customFormat="1" ht="17.45" customHeight="1">
      <c r="A596" s="92"/>
      <c r="B596" s="661"/>
      <c r="C596" s="661"/>
      <c r="D596" s="661"/>
      <c r="E596" s="661"/>
      <c r="F596" s="661"/>
      <c r="G596" s="661"/>
      <c r="H596" s="661"/>
      <c r="I596" s="661"/>
      <c r="J596" s="661"/>
      <c r="K596" s="661"/>
      <c r="L596" s="25"/>
      <c r="M596" s="554"/>
    </row>
    <row r="597" spans="1:13" customFormat="1" ht="17.45" customHeight="1">
      <c r="A597" s="93"/>
      <c r="B597" s="661"/>
      <c r="C597" s="661"/>
      <c r="D597" s="661"/>
      <c r="E597" s="661"/>
      <c r="F597" s="661"/>
      <c r="G597" s="661"/>
      <c r="H597" s="661"/>
      <c r="I597" s="661"/>
      <c r="J597" s="661"/>
      <c r="K597" s="661"/>
      <c r="L597" s="27"/>
      <c r="M597" s="554"/>
    </row>
    <row r="598" spans="1:13" customFormat="1" ht="17.45" customHeight="1">
      <c r="A598" s="94"/>
      <c r="B598" s="21"/>
      <c r="C598" s="21"/>
      <c r="D598" s="21"/>
      <c r="E598" s="21"/>
      <c r="F598" s="21"/>
      <c r="G598" s="21"/>
      <c r="H598" s="21"/>
      <c r="I598" s="21"/>
      <c r="J598" s="21"/>
      <c r="K598" s="21"/>
      <c r="L598" s="21"/>
      <c r="M598" s="554"/>
    </row>
    <row r="599" spans="1:13" customFormat="1" ht="17.45" customHeight="1">
      <c r="A599" s="94"/>
      <c r="B599" s="23" t="str">
        <f ca="1">"© "&amp;YEAR(TODAY())&amp;" Martin Weiß"</f>
        <v>© 2025 Martin Weiß</v>
      </c>
      <c r="C599" s="21"/>
      <c r="D599" s="21"/>
      <c r="E599" s="21"/>
      <c r="F599" s="21"/>
      <c r="G599" s="21"/>
      <c r="H599" s="21"/>
      <c r="I599" s="21"/>
      <c r="J599" s="21"/>
      <c r="K599" s="21"/>
      <c r="L599" s="21"/>
      <c r="M599" s="554"/>
    </row>
    <row r="600" spans="1:13" customFormat="1" ht="17.45" customHeight="1">
      <c r="A600" s="94"/>
      <c r="B600" s="23" t="s">
        <v>37</v>
      </c>
      <c r="C600" s="21"/>
      <c r="D600" s="21"/>
      <c r="E600" s="21"/>
      <c r="F600" s="21"/>
      <c r="G600" s="21"/>
      <c r="H600" s="21"/>
      <c r="I600" s="21"/>
      <c r="J600" s="21"/>
      <c r="K600" s="21"/>
      <c r="L600" s="21"/>
      <c r="M600" s="554"/>
    </row>
    <row r="601" spans="1:13" customFormat="1" ht="17.45" customHeight="1">
      <c r="A601" s="94"/>
      <c r="B601" s="23" t="s">
        <v>38</v>
      </c>
      <c r="C601" s="21"/>
      <c r="D601" s="21"/>
      <c r="E601" s="21"/>
      <c r="F601" s="21"/>
      <c r="G601" s="21"/>
      <c r="H601" s="21"/>
      <c r="I601" s="21"/>
      <c r="J601" s="21"/>
      <c r="K601" s="21"/>
      <c r="L601" s="21"/>
      <c r="M601" s="554"/>
    </row>
    <row r="602" spans="1:13" customFormat="1" ht="17.45" customHeight="1">
      <c r="A602" s="94"/>
      <c r="B602" s="21"/>
      <c r="C602" s="21"/>
      <c r="D602" s="21"/>
      <c r="E602" s="21"/>
      <c r="F602" s="21"/>
      <c r="G602" s="21"/>
      <c r="H602" s="21"/>
      <c r="I602" s="21"/>
      <c r="J602" s="21"/>
      <c r="K602" s="21"/>
      <c r="L602" s="21"/>
      <c r="M602" s="554"/>
    </row>
  </sheetData>
  <sheetProtection sheet="1" objects="1" scenarios="1" formatCells="0"/>
  <mergeCells count="122">
    <mergeCell ref="H169:K169"/>
    <mergeCell ref="B160:K162"/>
    <mergeCell ref="B145:F146"/>
    <mergeCell ref="B147:F148"/>
    <mergeCell ref="B422:K424"/>
    <mergeCell ref="B428:K432"/>
    <mergeCell ref="B524:K526"/>
    <mergeCell ref="B534:K537"/>
    <mergeCell ref="B435:K437"/>
    <mergeCell ref="F441:K445"/>
    <mergeCell ref="F456:K459"/>
    <mergeCell ref="F439:K439"/>
    <mergeCell ref="F461:K462"/>
    <mergeCell ref="F450:K451"/>
    <mergeCell ref="B483:K485"/>
    <mergeCell ref="F454:K454"/>
    <mergeCell ref="B493:K500"/>
    <mergeCell ref="B488:K490"/>
    <mergeCell ref="H181:K182"/>
    <mergeCell ref="B204:F204"/>
    <mergeCell ref="B196:G197"/>
    <mergeCell ref="B216:K217"/>
    <mergeCell ref="B213:K215"/>
    <mergeCell ref="B200:G200"/>
    <mergeCell ref="C16:F16"/>
    <mergeCell ref="H2:J2"/>
    <mergeCell ref="H4:J4"/>
    <mergeCell ref="H7:I7"/>
    <mergeCell ref="C8:F8"/>
    <mergeCell ref="C9:F9"/>
    <mergeCell ref="C10:F10"/>
    <mergeCell ref="C11:F11"/>
    <mergeCell ref="C12:F12"/>
    <mergeCell ref="C13:F13"/>
    <mergeCell ref="C14:F14"/>
    <mergeCell ref="C15:F15"/>
    <mergeCell ref="C17:F17"/>
    <mergeCell ref="B34:J34"/>
    <mergeCell ref="B81:J81"/>
    <mergeCell ref="B158:J158"/>
    <mergeCell ref="B36:K37"/>
    <mergeCell ref="B43:K44"/>
    <mergeCell ref="F46:K46"/>
    <mergeCell ref="F47:K47"/>
    <mergeCell ref="F53:K53"/>
    <mergeCell ref="F54:K54"/>
    <mergeCell ref="B38:K39"/>
    <mergeCell ref="B83:K85"/>
    <mergeCell ref="H109:K111"/>
    <mergeCell ref="B143:F144"/>
    <mergeCell ref="B121:K122"/>
    <mergeCell ref="B133:K134"/>
    <mergeCell ref="B89:K91"/>
    <mergeCell ref="H101:K102"/>
    <mergeCell ref="H92:K92"/>
    <mergeCell ref="B151:F151"/>
    <mergeCell ref="B65:E67"/>
    <mergeCell ref="B71:F72"/>
    <mergeCell ref="B68:F70"/>
    <mergeCell ref="D324:K325"/>
    <mergeCell ref="B595:K597"/>
    <mergeCell ref="B260:J260"/>
    <mergeCell ref="B290:J290"/>
    <mergeCell ref="B331:J331"/>
    <mergeCell ref="B371:J371"/>
    <mergeCell ref="B420:J420"/>
    <mergeCell ref="B522:J522"/>
    <mergeCell ref="B262:K264"/>
    <mergeCell ref="H271:K271"/>
    <mergeCell ref="I282:J282"/>
    <mergeCell ref="I283:J283"/>
    <mergeCell ref="B282:F283"/>
    <mergeCell ref="I320:J320"/>
    <mergeCell ref="I322:J322"/>
    <mergeCell ref="B318:G319"/>
    <mergeCell ref="B292:K294"/>
    <mergeCell ref="H301:K301"/>
    <mergeCell ref="B298:K299"/>
    <mergeCell ref="H311:K312"/>
    <mergeCell ref="B333:K334"/>
    <mergeCell ref="H382:K382"/>
    <mergeCell ref="B390:K392"/>
    <mergeCell ref="H409:I409"/>
    <mergeCell ref="B202:F202"/>
    <mergeCell ref="B211:J211"/>
    <mergeCell ref="I250:J250"/>
    <mergeCell ref="I251:J251"/>
    <mergeCell ref="I252:J252"/>
    <mergeCell ref="I253:J253"/>
    <mergeCell ref="B243:K244"/>
    <mergeCell ref="B250:H251"/>
    <mergeCell ref="B252:H253"/>
    <mergeCell ref="B556:K558"/>
    <mergeCell ref="B561:K563"/>
    <mergeCell ref="B566:K571"/>
    <mergeCell ref="B582:E583"/>
    <mergeCell ref="B577:E579"/>
    <mergeCell ref="B514:E515"/>
    <mergeCell ref="B538:K540"/>
    <mergeCell ref="F542:K542"/>
    <mergeCell ref="B527:K529"/>
    <mergeCell ref="F544:K545"/>
    <mergeCell ref="F467:K467"/>
    <mergeCell ref="B505:F506"/>
    <mergeCell ref="B508:F510"/>
    <mergeCell ref="B373:K375"/>
    <mergeCell ref="B338:K339"/>
    <mergeCell ref="H341:K341"/>
    <mergeCell ref="H351:K352"/>
    <mergeCell ref="B358:G359"/>
    <mergeCell ref="B379:K380"/>
    <mergeCell ref="B364:F364"/>
    <mergeCell ref="B413:F413"/>
    <mergeCell ref="H410:I410"/>
    <mergeCell ref="F469:K471"/>
    <mergeCell ref="H408:I408"/>
    <mergeCell ref="B408:F409"/>
    <mergeCell ref="B410:F412"/>
    <mergeCell ref="I360:J360"/>
    <mergeCell ref="I362:J362"/>
    <mergeCell ref="B433:K434"/>
    <mergeCell ref="H411:I411"/>
  </mergeCells>
  <conditionalFormatting sqref="D324">
    <cfRule type="expression" dxfId="89" priority="39">
      <formula>$M$324=TRUE</formula>
    </cfRule>
  </conditionalFormatting>
  <conditionalFormatting sqref="G65 G68:G70">
    <cfRule type="expression" dxfId="88" priority="6">
      <formula>ISNUMBER($G$73)</formula>
    </cfRule>
  </conditionalFormatting>
  <conditionalFormatting sqref="G73">
    <cfRule type="expression" dxfId="87" priority="54" stopIfTrue="1">
      <formula>ISBLANK($G$73)</formula>
    </cfRule>
    <cfRule type="expression" dxfId="86" priority="60">
      <formula>$G$73=COUNT($G$65:$G$71)</formula>
    </cfRule>
    <cfRule type="expression" dxfId="85" priority="55" stopIfTrue="1">
      <formula>$G$73&lt;&gt;COUNT($G$65:$G$71)</formula>
    </cfRule>
  </conditionalFormatting>
  <conditionalFormatting sqref="G74">
    <cfRule type="expression" dxfId="84" priority="3">
      <formula>AND(ISNUMBER(G$74),G$74&lt;&gt;COUNT(G$65:G$71))</formula>
    </cfRule>
    <cfRule type="expression" dxfId="83" priority="4">
      <formula>AND(ISNUMBER(G$74),G$74=COUNT(G$65:G$71))</formula>
    </cfRule>
  </conditionalFormatting>
  <conditionalFormatting sqref="G411">
    <cfRule type="expression" dxfId="82" priority="70">
      <formula>$M$411=2</formula>
    </cfRule>
    <cfRule type="expression" dxfId="81" priority="69">
      <formula>$M$411=1</formula>
    </cfRule>
  </conditionalFormatting>
  <conditionalFormatting sqref="G412">
    <cfRule type="expression" dxfId="80" priority="68">
      <formula>$M$412=2</formula>
    </cfRule>
    <cfRule type="expression" dxfId="79" priority="67">
      <formula>$M$412=1</formula>
    </cfRule>
  </conditionalFormatting>
  <conditionalFormatting sqref="G413">
    <cfRule type="expression" dxfId="78" priority="66">
      <formula>$M$413=2</formula>
    </cfRule>
    <cfRule type="expression" dxfId="77" priority="65">
      <formula>$M$413=1</formula>
    </cfRule>
  </conditionalFormatting>
  <conditionalFormatting sqref="G514:G515">
    <cfRule type="expression" dxfId="76" priority="17" stopIfTrue="1">
      <formula>ISBLANK($G$514)</formula>
    </cfRule>
    <cfRule type="expression" dxfId="75" priority="18" stopIfTrue="1">
      <formula>G514=M514</formula>
    </cfRule>
    <cfRule type="expression" dxfId="74" priority="19">
      <formula>G514&lt;&gt;M514</formula>
    </cfRule>
  </conditionalFormatting>
  <conditionalFormatting sqref="G582:G583">
    <cfRule type="expression" dxfId="73" priority="11" stopIfTrue="1">
      <formula>ISBLANK(G582)</formula>
    </cfRule>
    <cfRule type="expression" dxfId="72" priority="12" stopIfTrue="1">
      <formula>G582=M582</formula>
    </cfRule>
    <cfRule type="expression" dxfId="71" priority="13">
      <formula>G582&lt;&gt;M582</formula>
    </cfRule>
  </conditionalFormatting>
  <conditionalFormatting sqref="H2">
    <cfRule type="dataBar" priority="79">
      <dataBar>
        <cfvo type="num" val="0"/>
        <cfvo type="num" val="1"/>
        <color rgb="FF007373"/>
      </dataBar>
    </cfRule>
  </conditionalFormatting>
  <conditionalFormatting sqref="H4">
    <cfRule type="dataBar" priority="7">
      <dataBar>
        <cfvo type="num" val="0"/>
        <cfvo type="num" val="1"/>
        <color rgb="FF007373"/>
      </dataBar>
    </cfRule>
  </conditionalFormatting>
  <conditionalFormatting sqref="H151">
    <cfRule type="expression" dxfId="70" priority="50">
      <formula>$M$151=TRUE</formula>
    </cfRule>
  </conditionalFormatting>
  <conditionalFormatting sqref="H204">
    <cfRule type="expression" dxfId="69" priority="43">
      <formula>$M$204=TRUE</formula>
    </cfRule>
  </conditionalFormatting>
  <conditionalFormatting sqref="H413">
    <cfRule type="expression" dxfId="68" priority="30">
      <formula>$M$413=TRUE</formula>
    </cfRule>
  </conditionalFormatting>
  <conditionalFormatting sqref="H514:H515">
    <cfRule type="expression" dxfId="67" priority="23" stopIfTrue="1">
      <formula>$M$516=TRUE</formula>
    </cfRule>
  </conditionalFormatting>
  <conditionalFormatting sqref="H582:H583">
    <cfRule type="expression" dxfId="66" priority="10">
      <formula>$M$584=TRUE</formula>
    </cfRule>
  </conditionalFormatting>
  <conditionalFormatting sqref="I8:I27">
    <cfRule type="iconSet" priority="77">
      <iconSet iconSet="3Symbols2" showValue="0">
        <cfvo type="percent" val="0"/>
        <cfvo type="num" val="0" gte="0"/>
        <cfvo type="num" val="1"/>
      </iconSet>
    </cfRule>
  </conditionalFormatting>
  <conditionalFormatting sqref="I362">
    <cfRule type="expression" dxfId="65" priority="32" stopIfTrue="1">
      <formula>ISBLANK($I$362)</formula>
    </cfRule>
    <cfRule type="expression" dxfId="64" priority="33" stopIfTrue="1">
      <formula>$I$362&lt;&gt;RIGHT($I$360,$J$358)</formula>
    </cfRule>
    <cfRule type="expression" dxfId="63" priority="34">
      <formula>$I$362=RIGHT($I$360,$J$358)</formula>
    </cfRule>
  </conditionalFormatting>
  <conditionalFormatting sqref="I364">
    <cfRule type="expression" dxfId="62" priority="31">
      <formula>$M$364=TRUE</formula>
    </cfRule>
  </conditionalFormatting>
  <conditionalFormatting sqref="I283:J283">
    <cfRule type="expression" dxfId="61" priority="41" stopIfTrue="1">
      <formula>$I$283&lt;&gt;LEN($I$282)</formula>
    </cfRule>
    <cfRule type="expression" dxfId="60" priority="42">
      <formula>$I$283=LEN($I$282)</formula>
    </cfRule>
    <cfRule type="expression" dxfId="59" priority="40" stopIfTrue="1">
      <formula>ISBLANK($I$283)</formula>
    </cfRule>
  </conditionalFormatting>
  <conditionalFormatting sqref="I322:J322">
    <cfRule type="expression" dxfId="58" priority="37" stopIfTrue="1">
      <formula>$I$322&lt;&gt;LEFT($I$320,$J$318)</formula>
    </cfRule>
    <cfRule type="expression" dxfId="57" priority="38">
      <formula>$I$322=LEFT($I$320,$J$318)</formula>
    </cfRule>
    <cfRule type="expression" dxfId="56" priority="36" stopIfTrue="1">
      <formula>ISBLANK($I$322)</formula>
    </cfRule>
  </conditionalFormatting>
  <conditionalFormatting sqref="J65 J67:J71">
    <cfRule type="expression" dxfId="55" priority="5">
      <formula>ISNUMBER($J$73)</formula>
    </cfRule>
  </conditionalFormatting>
  <conditionalFormatting sqref="J73">
    <cfRule type="expression" dxfId="54" priority="51" stopIfTrue="1">
      <formula>ISBLANK($J$73)</formula>
    </cfRule>
    <cfRule type="expression" dxfId="53" priority="52" stopIfTrue="1">
      <formula>$J$73&lt;&gt;COUNTA($J$65:$J$71)</formula>
    </cfRule>
    <cfRule type="expression" dxfId="52" priority="53">
      <formula>$J$73=COUNTA($J$65:$J$71)</formula>
    </cfRule>
  </conditionalFormatting>
  <conditionalFormatting sqref="J74">
    <cfRule type="expression" dxfId="51" priority="1">
      <formula>AND(ISNUMBER(J$74),J$74&lt;&gt;COUNTA(J$65:J$71))</formula>
    </cfRule>
    <cfRule type="expression" dxfId="50" priority="2">
      <formula>AND(ISNUMBER(J$74),J$74=COUNTA(J$65:J$71))</formula>
    </cfRule>
  </conditionalFormatting>
  <conditionalFormatting sqref="J149">
    <cfRule type="expression" dxfId="49" priority="49">
      <formula>$J$149=$M$149</formula>
    </cfRule>
    <cfRule type="expression" dxfId="48" priority="48" stopIfTrue="1">
      <formula>$J$149&lt;&gt;$M$149</formula>
    </cfRule>
    <cfRule type="expression" dxfId="47" priority="47" stopIfTrue="1">
      <formula>ISBLANK($J$149)</formula>
    </cfRule>
  </conditionalFormatting>
  <conditionalFormatting sqref="J202">
    <cfRule type="expression" dxfId="46" priority="46">
      <formula>$J$202=$M$202</formula>
    </cfRule>
    <cfRule type="expression" dxfId="45" priority="45" stopIfTrue="1">
      <formula>$J$202&lt;&gt;$M$202</formula>
    </cfRule>
    <cfRule type="expression" dxfId="44" priority="44" stopIfTrue="1">
      <formula>ISBLANK($J$202)</formula>
    </cfRule>
  </conditionalFormatting>
  <conditionalFormatting sqref="J409:J411">
    <cfRule type="expression" dxfId="43" priority="29">
      <formula>J409=$M409</formula>
    </cfRule>
    <cfRule type="expression" dxfId="42" priority="28" stopIfTrue="1">
      <formula>J409&lt;&gt;$M409</formula>
    </cfRule>
    <cfRule type="expression" dxfId="41" priority="27" stopIfTrue="1">
      <formula>ISBLANK(J409)</formula>
    </cfRule>
  </conditionalFormatting>
  <conditionalFormatting sqref="K211 K158 K34 K81">
    <cfRule type="iconSet" priority="78">
      <iconSet iconSet="3Symbols2" showValue="0">
        <cfvo type="percent" val="0"/>
        <cfvo type="num" val="0" gte="0"/>
        <cfvo type="num" val="1"/>
      </iconSet>
    </cfRule>
  </conditionalFormatting>
  <conditionalFormatting sqref="K260">
    <cfRule type="iconSet" priority="76">
      <iconSet iconSet="3Symbols2" showValue="0">
        <cfvo type="percent" val="0"/>
        <cfvo type="num" val="0" gte="0"/>
        <cfvo type="num" val="1"/>
      </iconSet>
    </cfRule>
  </conditionalFormatting>
  <conditionalFormatting sqref="K290">
    <cfRule type="iconSet" priority="75">
      <iconSet iconSet="3Symbols2" showValue="0">
        <cfvo type="percent" val="0"/>
        <cfvo type="num" val="0" gte="0"/>
        <cfvo type="num" val="1"/>
      </iconSet>
    </cfRule>
  </conditionalFormatting>
  <conditionalFormatting sqref="K331">
    <cfRule type="iconSet" priority="74">
      <iconSet iconSet="3Symbols2" showValue="0">
        <cfvo type="percent" val="0"/>
        <cfvo type="num" val="0" gte="0"/>
        <cfvo type="num" val="1"/>
      </iconSet>
    </cfRule>
  </conditionalFormatting>
  <conditionalFormatting sqref="K371">
    <cfRule type="iconSet" priority="73">
      <iconSet iconSet="3Symbols2" showValue="0">
        <cfvo type="percent" val="0"/>
        <cfvo type="num" val="0" gte="0"/>
        <cfvo type="num" val="1"/>
      </iconSet>
    </cfRule>
  </conditionalFormatting>
  <conditionalFormatting sqref="K420">
    <cfRule type="iconSet" priority="72">
      <iconSet iconSet="3Symbols2" showValue="0">
        <cfvo type="percent" val="0"/>
        <cfvo type="num" val="0" gte="0"/>
        <cfvo type="num" val="1"/>
      </iconSet>
    </cfRule>
  </conditionalFormatting>
  <conditionalFormatting sqref="K522">
    <cfRule type="iconSet" priority="71">
      <iconSet iconSet="3Symbols2" showValue="0">
        <cfvo type="percent" val="0"/>
        <cfvo type="num" val="0" gte="0"/>
        <cfvo type="num" val="1"/>
      </iconSet>
    </cfRule>
  </conditionalFormatting>
  <hyperlinks>
    <hyperlink ref="C8:F8" location="'7_Formeln2'!L_Thema1" tooltip="Thema 1: Zählen von Elementen" display="'7_Formeln2'!L_Thema1" xr:uid="{00000000-0004-0000-0800-000000000000}"/>
    <hyperlink ref="C9:F9" location="'7_Formeln2'!L_Thema2" tooltip="Thema 2: Bedingte Summierung" display="'7_Formeln2'!L_Thema2" xr:uid="{00000000-0004-0000-0800-000001000000}"/>
    <hyperlink ref="C10:F10" location="'7_Formeln2'!L_Thema3" tooltip="Thema 3: Bedingtes Zählen" display="'7_Formeln2'!L_Thema3" xr:uid="{00000000-0004-0000-0800-000002000000}"/>
    <hyperlink ref="C11:F11" location="'7_Formeln2'!L_Thema4" tooltip="Thema 4: Datum und Zeit" display="'7_Formeln2'!L_Thema4" xr:uid="{00000000-0004-0000-0800-000003000000}"/>
    <hyperlink ref="C12:F12" location="'7_Formeln2'!L_Thema5" tooltip="Thema 5: Textfunktion LÄNGE" display="'7_Formeln2'!L_Thema5" xr:uid="{00000000-0004-0000-0800-000004000000}"/>
    <hyperlink ref="C13:F13" location="'7_Formeln2'!L_Thema6" tooltip="Thema 6: Textfunktion LINKS" display="'7_Formeln2'!L_Thema6" xr:uid="{00000000-0004-0000-0800-000005000000}"/>
    <hyperlink ref="C14:F14" location="'7_Formeln2'!L_Thema7" tooltip="Thema 7: Textfunktion RECHTS" display="'7_Formeln2'!L_Thema7" xr:uid="{00000000-0004-0000-0800-000006000000}"/>
    <hyperlink ref="C15:F15" location="'7_Formeln2'!L_Thema8" tooltip="Thema 8: Textfunktion TEIL" display="'7_Formeln2'!L_Thema8" xr:uid="{00000000-0004-0000-0800-000007000000}"/>
    <hyperlink ref="C16:F16" location="'7_Formeln2'!L_Thema9" tooltip="Thema 9: Nachschlagen SVERWEIS" display="'7_Formeln2'!L_Thema9" xr:uid="{00000000-0004-0000-0800-000008000000}"/>
    <hyperlink ref="C17:F17" location="'7_Formeln2'!L_Thema10" tooltip="Thema 10: Nachschlagen WVERWEIS" display="'7_Formeln2'!L_Thema10" xr:uid="{00000000-0004-0000-0800-000009000000}"/>
    <hyperlink ref="L34" location="'7_Formeln2'!L_Anfang" tooltip="Nach oben" display="é" xr:uid="{00000000-0004-0000-0800-00000A000000}"/>
    <hyperlink ref="H4:J4" location="Inhalt!S_Gesamtfortschritt" tooltip="Zur Fortschritts-Übersicht" display="Inhalt!S_Gesamtfortschritt" xr:uid="{00000000-0004-0000-0800-00000B000000}"/>
    <hyperlink ref="L81" location="'7_Formeln2'!L_Anfang" tooltip="Nach oben" display="é" xr:uid="{00000000-0004-0000-0800-00000C000000}"/>
    <hyperlink ref="L158" location="'7_Formeln2'!L_Anfang" tooltip="Nach oben" display="é" xr:uid="{00000000-0004-0000-0800-00000D000000}"/>
    <hyperlink ref="L211" location="'7_Formeln2'!L_Anfang" tooltip="Nach oben" display="é" xr:uid="{00000000-0004-0000-0800-00000E000000}"/>
    <hyperlink ref="L260" location="'7_Formeln2'!L_Anfang" tooltip="Nach oben" display="é" xr:uid="{00000000-0004-0000-0800-00000F000000}"/>
    <hyperlink ref="L290" location="'7_Formeln2'!L_Anfang" tooltip="Nach oben" display="é" xr:uid="{00000000-0004-0000-0800-000010000000}"/>
    <hyperlink ref="L331" location="'7_Formeln2'!L_Anfang" tooltip="Nach oben" display="é" xr:uid="{00000000-0004-0000-0800-000011000000}"/>
    <hyperlink ref="L371" location="'7_Formeln2'!L_Anfang" tooltip="Nach oben" display="é" xr:uid="{00000000-0004-0000-0800-000012000000}"/>
    <hyperlink ref="L420" location="'7_Formeln2'!L_Anfang" tooltip="Nach oben" display="é" xr:uid="{00000000-0004-0000-0800-000013000000}"/>
    <hyperlink ref="L522" location="'7_Formeln2'!L_Anfang" tooltip="Nach oben" display="é" xr:uid="{00000000-0004-0000-0800-000014000000}"/>
    <hyperlink ref="B595:K597" r:id="rId1" location="newsletter" tooltip="Für den kostenlosen Newsletter anmelden" display="Du willst auf dem Laufenden bleiben? Dann melde Dich für den kostenlosen Newsletter an!" xr:uid="{00000000-0004-0000-0800-000015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31745" r:id="rId5" name="Check Box 1">
              <controlPr defaultSize="0" autoFill="0" autoLine="0" autoPict="0">
                <anchor moveWithCells="1">
                  <from>
                    <xdr:col>2</xdr:col>
                    <xdr:colOff>0</xdr:colOff>
                    <xdr:row>77</xdr:row>
                    <xdr:rowOff>9525</xdr:rowOff>
                  </from>
                  <to>
                    <xdr:col>3</xdr:col>
                    <xdr:colOff>104775</xdr:colOff>
                    <xdr:row>77</xdr:row>
                    <xdr:rowOff>228600</xdr:rowOff>
                  </to>
                </anchor>
              </controlPr>
            </control>
          </mc:Choice>
        </mc:AlternateContent>
        <mc:AlternateContent xmlns:mc="http://schemas.openxmlformats.org/markup-compatibility/2006">
          <mc:Choice Requires="x14">
            <control shapeId="31746" r:id="rId6" name="Check Box 2">
              <controlPr defaultSize="0" autoFill="0" autoLine="0" autoPict="0">
                <anchor moveWithCells="1">
                  <from>
                    <xdr:col>2</xdr:col>
                    <xdr:colOff>0</xdr:colOff>
                    <xdr:row>154</xdr:row>
                    <xdr:rowOff>9525</xdr:rowOff>
                  </from>
                  <to>
                    <xdr:col>3</xdr:col>
                    <xdr:colOff>104775</xdr:colOff>
                    <xdr:row>154</xdr:row>
                    <xdr:rowOff>228600</xdr:rowOff>
                  </to>
                </anchor>
              </controlPr>
            </control>
          </mc:Choice>
        </mc:AlternateContent>
        <mc:AlternateContent xmlns:mc="http://schemas.openxmlformats.org/markup-compatibility/2006">
          <mc:Choice Requires="x14">
            <control shapeId="31747" r:id="rId7" name="Check Box 3">
              <controlPr defaultSize="0" autoFill="0" autoLine="0" autoPict="0">
                <anchor moveWithCells="1">
                  <from>
                    <xdr:col>2</xdr:col>
                    <xdr:colOff>0</xdr:colOff>
                    <xdr:row>207</xdr:row>
                    <xdr:rowOff>9525</xdr:rowOff>
                  </from>
                  <to>
                    <xdr:col>3</xdr:col>
                    <xdr:colOff>104775</xdr:colOff>
                    <xdr:row>207</xdr:row>
                    <xdr:rowOff>228600</xdr:rowOff>
                  </to>
                </anchor>
              </controlPr>
            </control>
          </mc:Choice>
        </mc:AlternateContent>
        <mc:AlternateContent xmlns:mc="http://schemas.openxmlformats.org/markup-compatibility/2006">
          <mc:Choice Requires="x14">
            <control shapeId="31748" r:id="rId8" name="Check Box 4">
              <controlPr defaultSize="0" autoFill="0" autoLine="0" autoPict="0">
                <anchor moveWithCells="1">
                  <from>
                    <xdr:col>2</xdr:col>
                    <xdr:colOff>0</xdr:colOff>
                    <xdr:row>256</xdr:row>
                    <xdr:rowOff>9525</xdr:rowOff>
                  </from>
                  <to>
                    <xdr:col>3</xdr:col>
                    <xdr:colOff>104775</xdr:colOff>
                    <xdr:row>256</xdr:row>
                    <xdr:rowOff>228600</xdr:rowOff>
                  </to>
                </anchor>
              </controlPr>
            </control>
          </mc:Choice>
        </mc:AlternateContent>
        <mc:AlternateContent xmlns:mc="http://schemas.openxmlformats.org/markup-compatibility/2006">
          <mc:Choice Requires="x14">
            <control shapeId="31749" r:id="rId9" name="Check Box 5">
              <controlPr defaultSize="0" autoFill="0" autoLine="0" autoPict="0">
                <anchor moveWithCells="1">
                  <from>
                    <xdr:col>2</xdr:col>
                    <xdr:colOff>0</xdr:colOff>
                    <xdr:row>286</xdr:row>
                    <xdr:rowOff>9525</xdr:rowOff>
                  </from>
                  <to>
                    <xdr:col>3</xdr:col>
                    <xdr:colOff>104775</xdr:colOff>
                    <xdr:row>286</xdr:row>
                    <xdr:rowOff>228600</xdr:rowOff>
                  </to>
                </anchor>
              </controlPr>
            </control>
          </mc:Choice>
        </mc:AlternateContent>
        <mc:AlternateContent xmlns:mc="http://schemas.openxmlformats.org/markup-compatibility/2006">
          <mc:Choice Requires="x14">
            <control shapeId="31750" r:id="rId10" name="Check Box 6">
              <controlPr defaultSize="0" autoFill="0" autoLine="0" autoPict="0">
                <anchor moveWithCells="1">
                  <from>
                    <xdr:col>2</xdr:col>
                    <xdr:colOff>9525</xdr:colOff>
                    <xdr:row>327</xdr:row>
                    <xdr:rowOff>9525</xdr:rowOff>
                  </from>
                  <to>
                    <xdr:col>3</xdr:col>
                    <xdr:colOff>114300</xdr:colOff>
                    <xdr:row>327</xdr:row>
                    <xdr:rowOff>228600</xdr:rowOff>
                  </to>
                </anchor>
              </controlPr>
            </control>
          </mc:Choice>
        </mc:AlternateContent>
        <mc:AlternateContent xmlns:mc="http://schemas.openxmlformats.org/markup-compatibility/2006">
          <mc:Choice Requires="x14">
            <control shapeId="31751" r:id="rId11" name="Check Box 7">
              <controlPr defaultSize="0" autoFill="0" autoLine="0" autoPict="0">
                <anchor moveWithCells="1">
                  <from>
                    <xdr:col>2</xdr:col>
                    <xdr:colOff>9525</xdr:colOff>
                    <xdr:row>367</xdr:row>
                    <xdr:rowOff>9525</xdr:rowOff>
                  </from>
                  <to>
                    <xdr:col>3</xdr:col>
                    <xdr:colOff>114300</xdr:colOff>
                    <xdr:row>367</xdr:row>
                    <xdr:rowOff>228600</xdr:rowOff>
                  </to>
                </anchor>
              </controlPr>
            </control>
          </mc:Choice>
        </mc:AlternateContent>
        <mc:AlternateContent xmlns:mc="http://schemas.openxmlformats.org/markup-compatibility/2006">
          <mc:Choice Requires="x14">
            <control shapeId="31752" r:id="rId12" name="Check Box 8">
              <controlPr defaultSize="0" autoFill="0" autoLine="0" autoPict="0">
                <anchor moveWithCells="1">
                  <from>
                    <xdr:col>2</xdr:col>
                    <xdr:colOff>9525</xdr:colOff>
                    <xdr:row>416</xdr:row>
                    <xdr:rowOff>9525</xdr:rowOff>
                  </from>
                  <to>
                    <xdr:col>3</xdr:col>
                    <xdr:colOff>114300</xdr:colOff>
                    <xdr:row>416</xdr:row>
                    <xdr:rowOff>228600</xdr:rowOff>
                  </to>
                </anchor>
              </controlPr>
            </control>
          </mc:Choice>
        </mc:AlternateContent>
        <mc:AlternateContent xmlns:mc="http://schemas.openxmlformats.org/markup-compatibility/2006">
          <mc:Choice Requires="x14">
            <control shapeId="31753" r:id="rId13" name="Check Box 9">
              <controlPr defaultSize="0" autoFill="0" autoLine="0" autoPict="0">
                <anchor moveWithCells="1">
                  <from>
                    <xdr:col>2</xdr:col>
                    <xdr:colOff>9525</xdr:colOff>
                    <xdr:row>518</xdr:row>
                    <xdr:rowOff>9525</xdr:rowOff>
                  </from>
                  <to>
                    <xdr:col>3</xdr:col>
                    <xdr:colOff>114300</xdr:colOff>
                    <xdr:row>518</xdr:row>
                    <xdr:rowOff>228600</xdr:rowOff>
                  </to>
                </anchor>
              </controlPr>
            </control>
          </mc:Choice>
        </mc:AlternateContent>
        <mc:AlternateContent xmlns:mc="http://schemas.openxmlformats.org/markup-compatibility/2006">
          <mc:Choice Requires="x14">
            <control shapeId="31754" r:id="rId14" name="Check Box 10">
              <controlPr defaultSize="0" autoFill="0" autoLine="0" autoPict="0">
                <anchor moveWithCells="1">
                  <from>
                    <xdr:col>2</xdr:col>
                    <xdr:colOff>9525</xdr:colOff>
                    <xdr:row>586</xdr:row>
                    <xdr:rowOff>9525</xdr:rowOff>
                  </from>
                  <to>
                    <xdr:col>3</xdr:col>
                    <xdr:colOff>114300</xdr:colOff>
                    <xdr:row>586</xdr:row>
                    <xdr:rowOff>228600</xdr:rowOff>
                  </to>
                </anchor>
              </controlPr>
            </control>
          </mc:Choice>
        </mc:AlternateContent>
        <mc:AlternateContent xmlns:mc="http://schemas.openxmlformats.org/markup-compatibility/2006">
          <mc:Choice Requires="x14">
            <control shapeId="31756" r:id="rId15" name="Group Box 12">
              <controlPr defaultSize="0" autoFill="0" autoPict="0">
                <anchor moveWithCells="1">
                  <from>
                    <xdr:col>4</xdr:col>
                    <xdr:colOff>161925</xdr:colOff>
                    <xdr:row>283</xdr:row>
                    <xdr:rowOff>0</xdr:rowOff>
                  </from>
                  <to>
                    <xdr:col>5</xdr:col>
                    <xdr:colOff>581025</xdr:colOff>
                    <xdr:row>284</xdr:row>
                    <xdr:rowOff>38100</xdr:rowOff>
                  </to>
                </anchor>
              </controlPr>
            </control>
          </mc:Choice>
        </mc:AlternateContent>
        <mc:AlternateContent xmlns:mc="http://schemas.openxmlformats.org/markup-compatibility/2006">
          <mc:Choice Requires="x14">
            <control shapeId="31757" r:id="rId16" name="Group Box 13">
              <controlPr defaultSize="0" autoFill="0" autoPict="0">
                <anchor moveWithCells="1">
                  <from>
                    <xdr:col>4</xdr:col>
                    <xdr:colOff>161925</xdr:colOff>
                    <xdr:row>283</xdr:row>
                    <xdr:rowOff>0</xdr:rowOff>
                  </from>
                  <to>
                    <xdr:col>5</xdr:col>
                    <xdr:colOff>581025</xdr:colOff>
                    <xdr:row>284</xdr:row>
                    <xdr:rowOff>38100</xdr:rowOff>
                  </to>
                </anchor>
              </controlPr>
            </control>
          </mc:Choice>
        </mc:AlternateContent>
        <mc:AlternateContent xmlns:mc="http://schemas.openxmlformats.org/markup-compatibility/2006">
          <mc:Choice Requires="x14">
            <control shapeId="31758" r:id="rId17" name="Group Box 14">
              <controlPr defaultSize="0" autoFill="0" autoPict="0">
                <anchor moveWithCells="1">
                  <from>
                    <xdr:col>4</xdr:col>
                    <xdr:colOff>161925</xdr:colOff>
                    <xdr:row>283</xdr:row>
                    <xdr:rowOff>0</xdr:rowOff>
                  </from>
                  <to>
                    <xdr:col>5</xdr:col>
                    <xdr:colOff>581025</xdr:colOff>
                    <xdr:row>284</xdr:row>
                    <xdr:rowOff>38100</xdr:rowOff>
                  </to>
                </anchor>
              </controlPr>
            </control>
          </mc:Choice>
        </mc:AlternateContent>
        <mc:AlternateContent xmlns:mc="http://schemas.openxmlformats.org/markup-compatibility/2006">
          <mc:Choice Requires="x14">
            <control shapeId="31759" r:id="rId18" name="Group Box 15">
              <controlPr defaultSize="0" autoFill="0" autoPict="0">
                <anchor moveWithCells="1">
                  <from>
                    <xdr:col>4</xdr:col>
                    <xdr:colOff>0</xdr:colOff>
                    <xdr:row>319</xdr:row>
                    <xdr:rowOff>171450</xdr:rowOff>
                  </from>
                  <to>
                    <xdr:col>5</xdr:col>
                    <xdr:colOff>609600</xdr:colOff>
                    <xdr:row>320</xdr:row>
                    <xdr:rowOff>200025</xdr:rowOff>
                  </to>
                </anchor>
              </controlPr>
            </control>
          </mc:Choice>
        </mc:AlternateContent>
        <mc:AlternateContent xmlns:mc="http://schemas.openxmlformats.org/markup-compatibility/2006">
          <mc:Choice Requires="x14">
            <control shapeId="31760" r:id="rId19" name="Group Box 16">
              <controlPr defaultSize="0" autoFill="0" autoPict="0">
                <anchor moveWithCells="1">
                  <from>
                    <xdr:col>4</xdr:col>
                    <xdr:colOff>9525</xdr:colOff>
                    <xdr:row>320</xdr:row>
                    <xdr:rowOff>200025</xdr:rowOff>
                  </from>
                  <to>
                    <xdr:col>5</xdr:col>
                    <xdr:colOff>619125</xdr:colOff>
                    <xdr:row>322</xdr:row>
                    <xdr:rowOff>28575</xdr:rowOff>
                  </to>
                </anchor>
              </controlPr>
            </control>
          </mc:Choice>
        </mc:AlternateContent>
        <mc:AlternateContent xmlns:mc="http://schemas.openxmlformats.org/markup-compatibility/2006">
          <mc:Choice Requires="x14">
            <control shapeId="31761" r:id="rId20" name="Group Box 17">
              <controlPr defaultSize="0" autoFill="0" autoPict="0">
                <anchor moveWithCells="1">
                  <from>
                    <xdr:col>4</xdr:col>
                    <xdr:colOff>47625</xdr:colOff>
                    <xdr:row>323</xdr:row>
                    <xdr:rowOff>0</xdr:rowOff>
                  </from>
                  <to>
                    <xdr:col>5</xdr:col>
                    <xdr:colOff>609600</xdr:colOff>
                    <xdr:row>324</xdr:row>
                    <xdr:rowOff>76200</xdr:rowOff>
                  </to>
                </anchor>
              </controlPr>
            </control>
          </mc:Choice>
        </mc:AlternateContent>
        <mc:AlternateContent xmlns:mc="http://schemas.openxmlformats.org/markup-compatibility/2006">
          <mc:Choice Requires="x14">
            <control shapeId="31762" r:id="rId21" name="Group Box 18">
              <controlPr defaultSize="0" autoFill="0" autoPict="0">
                <anchor moveWithCells="1">
                  <from>
                    <xdr:col>4</xdr:col>
                    <xdr:colOff>0</xdr:colOff>
                    <xdr:row>409</xdr:row>
                    <xdr:rowOff>171450</xdr:rowOff>
                  </from>
                  <to>
                    <xdr:col>5</xdr:col>
                    <xdr:colOff>609600</xdr:colOff>
                    <xdr:row>410</xdr:row>
                    <xdr:rowOff>200025</xdr:rowOff>
                  </to>
                </anchor>
              </controlPr>
            </control>
          </mc:Choice>
        </mc:AlternateContent>
        <mc:AlternateContent xmlns:mc="http://schemas.openxmlformats.org/markup-compatibility/2006">
          <mc:Choice Requires="x14">
            <control shapeId="31763" r:id="rId22" name="Group Box 19">
              <controlPr defaultSize="0" autoFill="0" autoPict="0">
                <anchor moveWithCells="1">
                  <from>
                    <xdr:col>4</xdr:col>
                    <xdr:colOff>9525</xdr:colOff>
                    <xdr:row>410</xdr:row>
                    <xdr:rowOff>200025</xdr:rowOff>
                  </from>
                  <to>
                    <xdr:col>5</xdr:col>
                    <xdr:colOff>619125</xdr:colOff>
                    <xdr:row>412</xdr:row>
                    <xdr:rowOff>28575</xdr:rowOff>
                  </to>
                </anchor>
              </controlPr>
            </control>
          </mc:Choice>
        </mc:AlternateContent>
        <mc:AlternateContent xmlns:mc="http://schemas.openxmlformats.org/markup-compatibility/2006">
          <mc:Choice Requires="x14">
            <control shapeId="31764" r:id="rId23" name="Group Box 20">
              <controlPr defaultSize="0" autoFill="0" autoPict="0">
                <anchor moveWithCells="1">
                  <from>
                    <xdr:col>4</xdr:col>
                    <xdr:colOff>47625</xdr:colOff>
                    <xdr:row>412</xdr:row>
                    <xdr:rowOff>0</xdr:rowOff>
                  </from>
                  <to>
                    <xdr:col>5</xdr:col>
                    <xdr:colOff>609600</xdr:colOff>
                    <xdr:row>413</xdr:row>
                    <xdr:rowOff>76200</xdr:rowOff>
                  </to>
                </anchor>
              </controlPr>
            </control>
          </mc:Choice>
        </mc:AlternateContent>
        <mc:AlternateContent xmlns:mc="http://schemas.openxmlformats.org/markup-compatibility/2006">
          <mc:Choice Requires="x14">
            <control shapeId="31765" r:id="rId24" name="Group Box 21">
              <controlPr defaultSize="0" autoFill="0" autoPict="0">
                <anchor moveWithCells="1">
                  <from>
                    <xdr:col>4</xdr:col>
                    <xdr:colOff>95250</xdr:colOff>
                    <xdr:row>411</xdr:row>
                    <xdr:rowOff>0</xdr:rowOff>
                  </from>
                  <to>
                    <xdr:col>5</xdr:col>
                    <xdr:colOff>609600</xdr:colOff>
                    <xdr:row>412</xdr:row>
                    <xdr:rowOff>28575</xdr:rowOff>
                  </to>
                </anchor>
              </controlPr>
            </control>
          </mc:Choice>
        </mc:AlternateContent>
        <mc:AlternateContent xmlns:mc="http://schemas.openxmlformats.org/markup-compatibility/2006">
          <mc:Choice Requires="x14">
            <control shapeId="31766" r:id="rId25" name="Check Box 22">
              <controlPr defaultSize="0" autoFill="0" autoLine="0" autoPict="0">
                <anchor moveWithCells="1">
                  <from>
                    <xdr:col>5</xdr:col>
                    <xdr:colOff>466725</xdr:colOff>
                    <xdr:row>150</xdr:row>
                    <xdr:rowOff>0</xdr:rowOff>
                  </from>
                  <to>
                    <xdr:col>5</xdr:col>
                    <xdr:colOff>695325</xdr:colOff>
                    <xdr:row>151</xdr:row>
                    <xdr:rowOff>9525</xdr:rowOff>
                  </to>
                </anchor>
              </controlPr>
            </control>
          </mc:Choice>
        </mc:AlternateContent>
        <mc:AlternateContent xmlns:mc="http://schemas.openxmlformats.org/markup-compatibility/2006">
          <mc:Choice Requires="x14">
            <control shapeId="31767" r:id="rId26" name="Check Box 23">
              <controlPr defaultSize="0" autoFill="0" autoLine="0" autoPict="0">
                <anchor moveWithCells="1">
                  <from>
                    <xdr:col>5</xdr:col>
                    <xdr:colOff>457200</xdr:colOff>
                    <xdr:row>202</xdr:row>
                    <xdr:rowOff>209550</xdr:rowOff>
                  </from>
                  <to>
                    <xdr:col>5</xdr:col>
                    <xdr:colOff>685800</xdr:colOff>
                    <xdr:row>204</xdr:row>
                    <xdr:rowOff>0</xdr:rowOff>
                  </to>
                </anchor>
              </controlPr>
            </control>
          </mc:Choice>
        </mc:AlternateContent>
        <mc:AlternateContent xmlns:mc="http://schemas.openxmlformats.org/markup-compatibility/2006">
          <mc:Choice Requires="x14">
            <control shapeId="31768" r:id="rId27" name="Check Box 24">
              <controlPr defaultSize="0" autoFill="0" autoLine="0" autoPict="0">
                <anchor moveWithCells="1">
                  <from>
                    <xdr:col>2</xdr:col>
                    <xdr:colOff>228600</xdr:colOff>
                    <xdr:row>322</xdr:row>
                    <xdr:rowOff>200025</xdr:rowOff>
                  </from>
                  <to>
                    <xdr:col>2</xdr:col>
                    <xdr:colOff>466725</xdr:colOff>
                    <xdr:row>323</xdr:row>
                    <xdr:rowOff>209550</xdr:rowOff>
                  </to>
                </anchor>
              </controlPr>
            </control>
          </mc:Choice>
        </mc:AlternateContent>
        <mc:AlternateContent xmlns:mc="http://schemas.openxmlformats.org/markup-compatibility/2006">
          <mc:Choice Requires="x14">
            <control shapeId="31769" r:id="rId28" name="Group Box 25">
              <controlPr defaultSize="0" autoFill="0" autoPict="0">
                <anchor moveWithCells="1">
                  <from>
                    <xdr:col>4</xdr:col>
                    <xdr:colOff>0</xdr:colOff>
                    <xdr:row>359</xdr:row>
                    <xdr:rowOff>171450</xdr:rowOff>
                  </from>
                  <to>
                    <xdr:col>5</xdr:col>
                    <xdr:colOff>609600</xdr:colOff>
                    <xdr:row>360</xdr:row>
                    <xdr:rowOff>200025</xdr:rowOff>
                  </to>
                </anchor>
              </controlPr>
            </control>
          </mc:Choice>
        </mc:AlternateContent>
        <mc:AlternateContent xmlns:mc="http://schemas.openxmlformats.org/markup-compatibility/2006">
          <mc:Choice Requires="x14">
            <control shapeId="31770" r:id="rId29" name="Group Box 26">
              <controlPr defaultSize="0" autoFill="0" autoPict="0">
                <anchor moveWithCells="1">
                  <from>
                    <xdr:col>4</xdr:col>
                    <xdr:colOff>9525</xdr:colOff>
                    <xdr:row>360</xdr:row>
                    <xdr:rowOff>200025</xdr:rowOff>
                  </from>
                  <to>
                    <xdr:col>5</xdr:col>
                    <xdr:colOff>619125</xdr:colOff>
                    <xdr:row>362</xdr:row>
                    <xdr:rowOff>28575</xdr:rowOff>
                  </to>
                </anchor>
              </controlPr>
            </control>
          </mc:Choice>
        </mc:AlternateContent>
        <mc:AlternateContent xmlns:mc="http://schemas.openxmlformats.org/markup-compatibility/2006">
          <mc:Choice Requires="x14">
            <control shapeId="31771" r:id="rId30" name="Group Box 27">
              <controlPr defaultSize="0" autoFill="0" autoPict="0">
                <anchor moveWithCells="1">
                  <from>
                    <xdr:col>4</xdr:col>
                    <xdr:colOff>47625</xdr:colOff>
                    <xdr:row>363</xdr:row>
                    <xdr:rowOff>0</xdr:rowOff>
                  </from>
                  <to>
                    <xdr:col>5</xdr:col>
                    <xdr:colOff>609600</xdr:colOff>
                    <xdr:row>364</xdr:row>
                    <xdr:rowOff>76200</xdr:rowOff>
                  </to>
                </anchor>
              </controlPr>
            </control>
          </mc:Choice>
        </mc:AlternateContent>
        <mc:AlternateContent xmlns:mc="http://schemas.openxmlformats.org/markup-compatibility/2006">
          <mc:Choice Requires="x14">
            <control shapeId="31773" r:id="rId31" name="Check Box 29">
              <controlPr defaultSize="0" autoFill="0" autoLine="0" autoPict="0">
                <anchor moveWithCells="1">
                  <from>
                    <xdr:col>5</xdr:col>
                    <xdr:colOff>485775</xdr:colOff>
                    <xdr:row>362</xdr:row>
                    <xdr:rowOff>209550</xdr:rowOff>
                  </from>
                  <to>
                    <xdr:col>6</xdr:col>
                    <xdr:colOff>0</xdr:colOff>
                    <xdr:row>364</xdr:row>
                    <xdr:rowOff>0</xdr:rowOff>
                  </to>
                </anchor>
              </controlPr>
            </control>
          </mc:Choice>
        </mc:AlternateContent>
        <mc:AlternateContent xmlns:mc="http://schemas.openxmlformats.org/markup-compatibility/2006">
          <mc:Choice Requires="x14">
            <control shapeId="31774" r:id="rId32" name="Group Box 30">
              <controlPr defaultSize="0" autoFill="0" autoPict="0">
                <anchor moveWithCells="1">
                  <from>
                    <xdr:col>4</xdr:col>
                    <xdr:colOff>47625</xdr:colOff>
                    <xdr:row>412</xdr:row>
                    <xdr:rowOff>0</xdr:rowOff>
                  </from>
                  <to>
                    <xdr:col>5</xdr:col>
                    <xdr:colOff>609600</xdr:colOff>
                    <xdr:row>413</xdr:row>
                    <xdr:rowOff>76200</xdr:rowOff>
                  </to>
                </anchor>
              </controlPr>
            </control>
          </mc:Choice>
        </mc:AlternateContent>
        <mc:AlternateContent xmlns:mc="http://schemas.openxmlformats.org/markup-compatibility/2006">
          <mc:Choice Requires="x14">
            <control shapeId="31775" r:id="rId33" name="Check Box 31">
              <controlPr defaultSize="0" autoFill="0" autoLine="0" autoPict="0">
                <anchor moveWithCells="1">
                  <from>
                    <xdr:col>5</xdr:col>
                    <xdr:colOff>447675</xdr:colOff>
                    <xdr:row>411</xdr:row>
                    <xdr:rowOff>209550</xdr:rowOff>
                  </from>
                  <to>
                    <xdr:col>5</xdr:col>
                    <xdr:colOff>676275</xdr:colOff>
                    <xdr:row>413</xdr:row>
                    <xdr:rowOff>0</xdr:rowOff>
                  </to>
                </anchor>
              </controlPr>
            </control>
          </mc:Choice>
        </mc:AlternateContent>
        <mc:AlternateContent xmlns:mc="http://schemas.openxmlformats.org/markup-compatibility/2006">
          <mc:Choice Requires="x14">
            <control shapeId="31780" r:id="rId34" name="Check Box 36">
              <controlPr defaultSize="0" autoFill="0" autoLine="0" autoPict="0">
                <anchor moveWithCells="1">
                  <from>
                    <xdr:col>3</xdr:col>
                    <xdr:colOff>228600</xdr:colOff>
                    <xdr:row>513</xdr:row>
                    <xdr:rowOff>171450</xdr:rowOff>
                  </from>
                  <to>
                    <xdr:col>3</xdr:col>
                    <xdr:colOff>466725</xdr:colOff>
                    <xdr:row>514</xdr:row>
                    <xdr:rowOff>180975</xdr:rowOff>
                  </to>
                </anchor>
              </controlPr>
            </control>
          </mc:Choice>
        </mc:AlternateContent>
        <mc:AlternateContent xmlns:mc="http://schemas.openxmlformats.org/markup-compatibility/2006">
          <mc:Choice Requires="x14">
            <control shapeId="31781" r:id="rId35" name="Check Box 37">
              <controlPr defaultSize="0" autoFill="0" autoLine="0" autoPict="0">
                <anchor moveWithCells="1">
                  <from>
                    <xdr:col>3</xdr:col>
                    <xdr:colOff>285750</xdr:colOff>
                    <xdr:row>581</xdr:row>
                    <xdr:rowOff>171450</xdr:rowOff>
                  </from>
                  <to>
                    <xdr:col>3</xdr:col>
                    <xdr:colOff>523875</xdr:colOff>
                    <xdr:row>582</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tabColor rgb="FFBF0000"/>
    <pageSetUpPr autoPageBreaks="0" fitToPage="1"/>
  </sheetPr>
  <dimension ref="A1:N1103"/>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140625" style="22" customWidth="1"/>
    <col min="3" max="6" width="10.7109375" style="22" customWidth="1"/>
    <col min="7" max="9" width="9.140625" style="22" customWidth="1"/>
    <col min="10" max="10" width="4.42578125" style="22" hidden="1" customWidth="1"/>
    <col min="11" max="13" width="9.140625" style="22" customWidth="1"/>
    <col min="14" max="14" width="9.140625" style="212" hidden="1" customWidth="1"/>
    <col min="15" max="16384" width="4" style="22" hidden="1"/>
  </cols>
  <sheetData>
    <row r="1" spans="1:14" customFormat="1" ht="3.75" customHeight="1">
      <c r="A1" s="87"/>
      <c r="N1" s="211"/>
    </row>
    <row r="2" spans="1:14" customFormat="1" ht="17.45" customHeight="1">
      <c r="A2" s="88"/>
      <c r="B2" s="44" t="s">
        <v>1353</v>
      </c>
      <c r="C2" s="44"/>
      <c r="D2" s="44"/>
      <c r="E2" s="44"/>
      <c r="F2" s="36"/>
      <c r="G2" s="37" t="s">
        <v>51</v>
      </c>
      <c r="H2" s="680">
        <f>H30/C30</f>
        <v>0</v>
      </c>
      <c r="I2" s="680"/>
      <c r="J2" s="680"/>
      <c r="K2" s="680"/>
      <c r="N2" s="211"/>
    </row>
    <row r="3" spans="1:14" customFormat="1" ht="3.4" customHeight="1">
      <c r="A3" s="87"/>
      <c r="B3" s="44"/>
      <c r="C3" s="44"/>
      <c r="D3" s="44"/>
      <c r="E3" s="44"/>
      <c r="N3" s="211"/>
    </row>
    <row r="4" spans="1:14" customFormat="1" ht="17.45" customHeight="1">
      <c r="A4" s="88"/>
      <c r="B4" s="44" t="s">
        <v>1354</v>
      </c>
      <c r="C4" s="44"/>
      <c r="D4" s="44"/>
      <c r="E4" s="44"/>
      <c r="F4" s="36"/>
      <c r="G4" s="37" t="s">
        <v>53</v>
      </c>
      <c r="H4" s="680">
        <f>[0]!S_Gesamtfortschritt</f>
        <v>0</v>
      </c>
      <c r="I4" s="680"/>
      <c r="J4" s="680"/>
      <c r="K4" s="680"/>
      <c r="N4" s="211"/>
    </row>
    <row r="5" spans="1:14" customFormat="1" ht="3.75" customHeight="1" thickBot="1">
      <c r="A5" s="88"/>
      <c r="B5" s="52"/>
      <c r="C5" s="52"/>
      <c r="D5" s="52"/>
      <c r="E5" s="52"/>
      <c r="F5" s="52"/>
      <c r="G5" s="52"/>
      <c r="H5" s="52"/>
      <c r="I5" s="52"/>
      <c r="J5" s="52"/>
      <c r="K5" s="52"/>
      <c r="L5" s="52"/>
      <c r="M5" s="46"/>
      <c r="N5" s="211"/>
    </row>
    <row r="6" spans="1:14" customFormat="1" ht="17.45" customHeight="1">
      <c r="A6" s="88"/>
      <c r="B6" s="17"/>
      <c r="C6" s="36"/>
      <c r="D6" s="36"/>
      <c r="E6" s="36"/>
      <c r="F6" s="36"/>
      <c r="G6" s="37"/>
      <c r="H6" s="38"/>
      <c r="I6" s="38"/>
      <c r="J6" s="38"/>
      <c r="K6" s="38"/>
      <c r="N6" s="211"/>
    </row>
    <row r="7" spans="1:14" customFormat="1" ht="17.45" customHeight="1">
      <c r="A7" s="88"/>
      <c r="B7" s="17"/>
      <c r="C7" s="36" t="s">
        <v>54</v>
      </c>
      <c r="D7" s="36"/>
      <c r="E7" s="36"/>
      <c r="F7" s="39"/>
      <c r="G7" s="39"/>
      <c r="H7" s="681" t="s">
        <v>55</v>
      </c>
      <c r="I7" s="681"/>
      <c r="J7" s="405"/>
      <c r="K7" s="38"/>
      <c r="N7" s="211"/>
    </row>
    <row r="8" spans="1:14" customFormat="1" ht="17.45" customHeight="1">
      <c r="A8" s="88"/>
      <c r="B8" s="45" t="s">
        <v>1355</v>
      </c>
      <c r="C8" s="785" t="str">
        <f t="shared" ref="C8:C17" si="0">INDEX(B:B,MATCH(B8,A:A,0))</f>
        <v>Ausrichtung</v>
      </c>
      <c r="D8" s="785"/>
      <c r="E8" s="785"/>
      <c r="F8" s="785"/>
      <c r="G8" s="40"/>
      <c r="H8" s="86">
        <f>1*K8</f>
        <v>0</v>
      </c>
      <c r="I8" s="41">
        <f>H8</f>
        <v>0</v>
      </c>
      <c r="J8" s="41"/>
      <c r="K8" s="42" t="b">
        <v>0</v>
      </c>
      <c r="N8" s="211"/>
    </row>
    <row r="9" spans="1:14" customFormat="1" ht="17.45" customHeight="1">
      <c r="A9" s="88"/>
      <c r="B9" s="45" t="s">
        <v>1356</v>
      </c>
      <c r="C9" s="785" t="str">
        <f t="shared" si="0"/>
        <v>Zellen verbinden</v>
      </c>
      <c r="D9" s="785"/>
      <c r="E9" s="785"/>
      <c r="F9" s="785"/>
      <c r="G9" s="40"/>
      <c r="H9" s="86">
        <f>1*K9</f>
        <v>0</v>
      </c>
      <c r="I9" s="41">
        <f t="shared" ref="I9:I17" si="1">H9</f>
        <v>0</v>
      </c>
      <c r="J9" s="41"/>
      <c r="K9" s="42" t="b">
        <v>0</v>
      </c>
      <c r="N9" s="211"/>
    </row>
    <row r="10" spans="1:14" customFormat="1" ht="17.45" customHeight="1">
      <c r="A10" s="88"/>
      <c r="B10" s="45" t="s">
        <v>1357</v>
      </c>
      <c r="C10" s="785" t="str">
        <f t="shared" si="0"/>
        <v>Schriften</v>
      </c>
      <c r="D10" s="785"/>
      <c r="E10" s="785"/>
      <c r="F10" s="785"/>
      <c r="G10" s="40"/>
      <c r="H10" s="86">
        <f>1*K10</f>
        <v>0</v>
      </c>
      <c r="I10" s="41">
        <f t="shared" si="1"/>
        <v>0</v>
      </c>
      <c r="J10" s="41"/>
      <c r="K10" s="42" t="b">
        <v>0</v>
      </c>
      <c r="N10" s="211"/>
    </row>
    <row r="11" spans="1:14" customFormat="1" ht="17.45" customHeight="1">
      <c r="A11" s="88"/>
      <c r="B11" s="45" t="s">
        <v>1358</v>
      </c>
      <c r="C11" s="785" t="str">
        <f t="shared" si="0"/>
        <v>Rahmen</v>
      </c>
      <c r="D11" s="785"/>
      <c r="E11" s="785"/>
      <c r="F11" s="785"/>
      <c r="G11" s="40"/>
      <c r="H11" s="86">
        <f>1*K11</f>
        <v>0</v>
      </c>
      <c r="I11" s="41">
        <f t="shared" si="1"/>
        <v>0</v>
      </c>
      <c r="J11" s="41"/>
      <c r="K11" s="42" t="b">
        <v>0</v>
      </c>
      <c r="N11" s="211"/>
    </row>
    <row r="12" spans="1:14" customFormat="1" ht="17.45" customHeight="1">
      <c r="A12" s="88"/>
      <c r="B12" s="45" t="s">
        <v>1359</v>
      </c>
      <c r="C12" s="785" t="str">
        <f t="shared" si="0"/>
        <v>Ausfüllen</v>
      </c>
      <c r="D12" s="785"/>
      <c r="E12" s="785"/>
      <c r="F12" s="785"/>
      <c r="G12" s="40"/>
      <c r="H12" s="86">
        <f t="shared" ref="H12:H17" si="2">1*K12</f>
        <v>0</v>
      </c>
      <c r="I12" s="41">
        <f t="shared" si="1"/>
        <v>0</v>
      </c>
      <c r="J12" s="41"/>
      <c r="K12" s="42" t="b">
        <v>0</v>
      </c>
      <c r="N12" s="211"/>
    </row>
    <row r="13" spans="1:14" customFormat="1" ht="17.45" customHeight="1">
      <c r="A13" s="88"/>
      <c r="B13" s="45" t="s">
        <v>1360</v>
      </c>
      <c r="C13" s="785" t="str">
        <f t="shared" si="0"/>
        <v>Zellschutz</v>
      </c>
      <c r="D13" s="785"/>
      <c r="E13" s="785"/>
      <c r="F13" s="785"/>
      <c r="G13" s="40"/>
      <c r="H13" s="86">
        <f t="shared" si="2"/>
        <v>0</v>
      </c>
      <c r="I13" s="41">
        <f t="shared" si="1"/>
        <v>0</v>
      </c>
      <c r="J13" s="41"/>
      <c r="K13" s="42" t="b">
        <v>0</v>
      </c>
      <c r="N13" s="211"/>
    </row>
    <row r="14" spans="1:14" customFormat="1" ht="17.45" customHeight="1">
      <c r="A14" s="88"/>
      <c r="B14" s="45" t="s">
        <v>1361</v>
      </c>
      <c r="C14" s="785" t="str">
        <f t="shared" si="0"/>
        <v>Notizen</v>
      </c>
      <c r="D14" s="785"/>
      <c r="E14" s="785"/>
      <c r="F14" s="785"/>
      <c r="G14" s="40"/>
      <c r="H14" s="86">
        <f t="shared" si="2"/>
        <v>0</v>
      </c>
      <c r="I14" s="41">
        <f t="shared" si="1"/>
        <v>0</v>
      </c>
      <c r="J14" s="41"/>
      <c r="K14" s="42" t="b">
        <v>0</v>
      </c>
      <c r="N14" s="211"/>
    </row>
    <row r="15" spans="1:14" customFormat="1" ht="17.45" customHeight="1">
      <c r="A15" s="88"/>
      <c r="B15" s="45" t="s">
        <v>1362</v>
      </c>
      <c r="C15" s="785" t="str">
        <f t="shared" si="0"/>
        <v>Zeilenhöhe</v>
      </c>
      <c r="D15" s="785"/>
      <c r="E15" s="785"/>
      <c r="F15" s="785"/>
      <c r="G15" s="40"/>
      <c r="H15" s="86">
        <f t="shared" si="2"/>
        <v>0</v>
      </c>
      <c r="I15" s="41">
        <f t="shared" si="1"/>
        <v>0</v>
      </c>
      <c r="J15" s="41"/>
      <c r="K15" s="42" t="b">
        <v>0</v>
      </c>
      <c r="N15" s="211"/>
    </row>
    <row r="16" spans="1:14" customFormat="1" ht="17.45" customHeight="1">
      <c r="A16" s="88"/>
      <c r="B16" s="45" t="s">
        <v>1363</v>
      </c>
      <c r="C16" s="785" t="str">
        <f t="shared" si="0"/>
        <v>Spaltenbreite</v>
      </c>
      <c r="D16" s="785"/>
      <c r="E16" s="785"/>
      <c r="F16" s="785"/>
      <c r="G16" s="40"/>
      <c r="H16" s="86">
        <f t="shared" si="2"/>
        <v>0</v>
      </c>
      <c r="I16" s="41">
        <f t="shared" si="1"/>
        <v>0</v>
      </c>
      <c r="J16" s="41"/>
      <c r="K16" s="42" t="b">
        <v>0</v>
      </c>
      <c r="N16" s="211"/>
    </row>
    <row r="17" spans="1:14" customFormat="1" ht="17.45" customHeight="1">
      <c r="A17" s="88"/>
      <c r="B17" s="45" t="s">
        <v>1364</v>
      </c>
      <c r="C17" s="785" t="str">
        <f t="shared" si="0"/>
        <v>Registerfarbe</v>
      </c>
      <c r="D17" s="785"/>
      <c r="E17" s="785"/>
      <c r="F17" s="785"/>
      <c r="G17" s="40"/>
      <c r="H17" s="86">
        <f t="shared" si="2"/>
        <v>0</v>
      </c>
      <c r="I17" s="41">
        <f t="shared" si="1"/>
        <v>0</v>
      </c>
      <c r="J17" s="41"/>
      <c r="K17" s="42" t="b">
        <v>0</v>
      </c>
      <c r="N17" s="211"/>
    </row>
    <row r="18" spans="1:14" customFormat="1" ht="17.45" hidden="1" customHeight="1">
      <c r="A18" s="88"/>
      <c r="B18" s="45"/>
      <c r="F18" s="40"/>
      <c r="G18" s="40"/>
      <c r="H18" s="5"/>
      <c r="I18" s="41"/>
      <c r="J18" s="41"/>
      <c r="K18" s="42"/>
      <c r="N18" s="211"/>
    </row>
    <row r="19" spans="1:14" customFormat="1" ht="17.45" hidden="1" customHeight="1">
      <c r="A19" s="88"/>
      <c r="B19" s="45"/>
      <c r="F19" s="40"/>
      <c r="G19" s="40"/>
      <c r="H19" s="5"/>
      <c r="I19" s="41"/>
      <c r="J19" s="41"/>
      <c r="K19" s="42"/>
      <c r="N19" s="211"/>
    </row>
    <row r="20" spans="1:14" customFormat="1" ht="17.45" hidden="1" customHeight="1">
      <c r="A20" s="88"/>
      <c r="B20" s="45"/>
      <c r="F20" s="40"/>
      <c r="G20" s="40"/>
      <c r="H20" s="5"/>
      <c r="I20" s="41"/>
      <c r="J20" s="41"/>
      <c r="K20" s="42"/>
      <c r="N20" s="211"/>
    </row>
    <row r="21" spans="1:14" customFormat="1" ht="17.45" hidden="1" customHeight="1">
      <c r="A21" s="88"/>
      <c r="B21" s="45"/>
      <c r="F21" s="40"/>
      <c r="G21" s="40"/>
      <c r="H21" s="5"/>
      <c r="I21" s="41"/>
      <c r="J21" s="41"/>
      <c r="K21" s="42"/>
      <c r="N21" s="211"/>
    </row>
    <row r="22" spans="1:14" customFormat="1" ht="17.45" hidden="1" customHeight="1">
      <c r="A22" s="88"/>
      <c r="B22" s="45"/>
      <c r="F22" s="40"/>
      <c r="G22" s="40"/>
      <c r="H22" s="5"/>
      <c r="I22" s="41"/>
      <c r="J22" s="41"/>
      <c r="K22" s="42"/>
      <c r="N22" s="211"/>
    </row>
    <row r="23" spans="1:14" customFormat="1" ht="17.45" hidden="1" customHeight="1">
      <c r="A23" s="88"/>
      <c r="B23" s="45"/>
      <c r="F23" s="40"/>
      <c r="G23" s="40"/>
      <c r="H23" s="5"/>
      <c r="I23" s="41"/>
      <c r="J23" s="41"/>
      <c r="K23" s="42"/>
      <c r="N23" s="211"/>
    </row>
    <row r="24" spans="1:14" customFormat="1" ht="17.45" hidden="1" customHeight="1">
      <c r="A24" s="88"/>
      <c r="B24" s="45"/>
      <c r="F24" s="40"/>
      <c r="G24" s="40"/>
      <c r="H24" s="5"/>
      <c r="I24" s="41"/>
      <c r="J24" s="41"/>
      <c r="K24" s="42"/>
      <c r="N24" s="211"/>
    </row>
    <row r="25" spans="1:14" customFormat="1" ht="17.45" hidden="1" customHeight="1">
      <c r="A25" s="88"/>
      <c r="B25" s="45"/>
      <c r="F25" s="40"/>
      <c r="G25" s="40"/>
      <c r="H25" s="5"/>
      <c r="I25" s="41"/>
      <c r="J25" s="41"/>
      <c r="K25" s="42"/>
      <c r="N25" s="211"/>
    </row>
    <row r="26" spans="1:14" customFormat="1" ht="17.45" hidden="1" customHeight="1">
      <c r="A26" s="88"/>
      <c r="B26" s="45"/>
      <c r="F26" s="40"/>
      <c r="G26" s="40"/>
      <c r="H26" s="5"/>
      <c r="I26" s="41"/>
      <c r="J26" s="41"/>
      <c r="K26" s="42"/>
      <c r="N26" s="211"/>
    </row>
    <row r="27" spans="1:14" customFormat="1" ht="17.45" hidden="1" customHeight="1">
      <c r="A27" s="88"/>
      <c r="B27" s="45"/>
      <c r="F27" s="40"/>
      <c r="G27" s="40"/>
      <c r="H27" s="5"/>
      <c r="I27" s="41"/>
      <c r="J27" s="41"/>
      <c r="K27" s="43"/>
      <c r="N27" s="211"/>
    </row>
    <row r="28" spans="1:14" customFormat="1" ht="17.45" hidden="1" customHeight="1">
      <c r="A28" s="88"/>
      <c r="N28" s="211"/>
    </row>
    <row r="29" spans="1:14" customFormat="1" ht="17.45" hidden="1" customHeight="1" thickBot="1">
      <c r="A29" s="88"/>
      <c r="B29" s="6"/>
      <c r="C29" s="6"/>
      <c r="D29" s="6"/>
      <c r="E29" s="6"/>
      <c r="F29" s="6"/>
      <c r="G29" s="6"/>
      <c r="H29" s="6"/>
      <c r="I29" s="6"/>
      <c r="J29" s="6"/>
      <c r="K29" s="6"/>
      <c r="N29" s="211"/>
    </row>
    <row r="30" spans="1:14" customFormat="1" ht="17.45" hidden="1" customHeight="1">
      <c r="A30" s="88"/>
      <c r="C30" s="5">
        <f>COUNTA(C8:C29)</f>
        <v>10</v>
      </c>
      <c r="H30" s="5">
        <f>SUM(H8:H29)</f>
        <v>0</v>
      </c>
      <c r="N30" s="211"/>
    </row>
    <row r="31" spans="1:14" customFormat="1" ht="17.45" customHeight="1">
      <c r="A31" s="88"/>
      <c r="C31" s="5"/>
      <c r="H31" s="5"/>
      <c r="N31" s="211"/>
    </row>
    <row r="32" spans="1:14" customFormat="1" ht="17.45" customHeight="1">
      <c r="A32" s="88"/>
      <c r="C32" s="5"/>
      <c r="H32" s="5"/>
      <c r="N32" s="211"/>
    </row>
    <row r="33" spans="1:14" customFormat="1" ht="17.45" customHeight="1">
      <c r="A33" s="88"/>
      <c r="N33" s="211"/>
    </row>
    <row r="34" spans="1:14" customFormat="1" ht="25.5" customHeight="1">
      <c r="A34" s="96" t="str">
        <f>B8</f>
        <v>8.1</v>
      </c>
      <c r="B34" s="675" t="s">
        <v>1365</v>
      </c>
      <c r="C34" s="675"/>
      <c r="D34" s="675"/>
      <c r="E34" s="675"/>
      <c r="F34" s="675"/>
      <c r="G34" s="675"/>
      <c r="H34" s="675"/>
      <c r="I34" s="675"/>
      <c r="J34" s="675"/>
      <c r="K34" s="675"/>
      <c r="L34" s="35">
        <f>H8</f>
        <v>0</v>
      </c>
      <c r="M34" s="7" t="s">
        <v>62</v>
      </c>
      <c r="N34" s="211"/>
    </row>
    <row r="35" spans="1:14" customFormat="1" ht="17.45" customHeight="1">
      <c r="A35" s="88"/>
      <c r="N35" s="211"/>
    </row>
    <row r="36" spans="1:14" customFormat="1" ht="17.45" customHeight="1">
      <c r="A36" s="88"/>
      <c r="B36" s="683" t="s">
        <v>1366</v>
      </c>
      <c r="C36" s="683"/>
      <c r="D36" s="683"/>
      <c r="E36" s="683"/>
      <c r="F36" s="683"/>
      <c r="G36" s="683"/>
      <c r="H36" s="683"/>
      <c r="I36" s="683"/>
      <c r="J36" s="683"/>
      <c r="K36" s="683"/>
      <c r="L36" s="683"/>
      <c r="N36" s="211"/>
    </row>
    <row r="37" spans="1:14" customFormat="1" ht="17.45" customHeight="1">
      <c r="A37" s="88"/>
      <c r="B37" s="683"/>
      <c r="C37" s="683"/>
      <c r="D37" s="683"/>
      <c r="E37" s="683"/>
      <c r="F37" s="683"/>
      <c r="G37" s="683"/>
      <c r="H37" s="683"/>
      <c r="I37" s="683"/>
      <c r="J37" s="683"/>
      <c r="K37" s="683"/>
      <c r="L37" s="683"/>
      <c r="N37" s="211"/>
    </row>
    <row r="38" spans="1:14" customFormat="1" ht="17.45" customHeight="1">
      <c r="A38" s="88"/>
      <c r="B38" s="683"/>
      <c r="C38" s="683"/>
      <c r="D38" s="683"/>
      <c r="E38" s="683"/>
      <c r="F38" s="683"/>
      <c r="G38" s="683"/>
      <c r="H38" s="683"/>
      <c r="I38" s="683"/>
      <c r="J38" s="683"/>
      <c r="K38" s="683"/>
      <c r="L38" s="683"/>
      <c r="N38" s="211"/>
    </row>
    <row r="39" spans="1:14" customFormat="1" ht="17.45" customHeight="1">
      <c r="A39" s="88"/>
      <c r="B39" s="683" t="s">
        <v>1367</v>
      </c>
      <c r="C39" s="683"/>
      <c r="D39" s="683"/>
      <c r="E39" s="683"/>
      <c r="F39" s="683"/>
      <c r="G39" s="683"/>
      <c r="H39" s="683"/>
      <c r="I39" s="683"/>
      <c r="J39" s="683"/>
      <c r="K39" s="683"/>
      <c r="L39" s="683"/>
      <c r="N39" s="211"/>
    </row>
    <row r="40" spans="1:14" customFormat="1" ht="17.45" customHeight="1">
      <c r="A40" s="88"/>
      <c r="B40" s="683"/>
      <c r="C40" s="683"/>
      <c r="D40" s="683"/>
      <c r="E40" s="683"/>
      <c r="F40" s="683"/>
      <c r="G40" s="683"/>
      <c r="H40" s="683"/>
      <c r="I40" s="683"/>
      <c r="J40" s="683"/>
      <c r="K40" s="683"/>
      <c r="L40" s="683"/>
      <c r="N40" s="211"/>
    </row>
    <row r="41" spans="1:14" customFormat="1" ht="17.45" customHeight="1">
      <c r="A41" s="88"/>
      <c r="B41" s="683"/>
      <c r="C41" s="683"/>
      <c r="D41" s="683"/>
      <c r="E41" s="683"/>
      <c r="F41" s="683"/>
      <c r="G41" s="683"/>
      <c r="H41" s="683"/>
      <c r="I41" s="683"/>
      <c r="J41" s="683"/>
      <c r="K41" s="683"/>
      <c r="L41" s="683"/>
      <c r="N41" s="211"/>
    </row>
    <row r="42" spans="1:14" customFormat="1" ht="17.45" customHeight="1">
      <c r="A42" s="88"/>
      <c r="B42" s="683" t="s">
        <v>1368</v>
      </c>
      <c r="C42" s="683"/>
      <c r="D42" s="683"/>
      <c r="E42" s="683"/>
      <c r="F42" s="683"/>
      <c r="G42" s="683"/>
      <c r="H42" s="683"/>
      <c r="I42" s="683"/>
      <c r="J42" s="683"/>
      <c r="K42" s="683"/>
      <c r="L42" s="683"/>
      <c r="N42" s="211"/>
    </row>
    <row r="43" spans="1:14" customFormat="1" ht="17.45" customHeight="1">
      <c r="A43" s="88"/>
      <c r="B43" s="683"/>
      <c r="C43" s="683"/>
      <c r="D43" s="683"/>
      <c r="E43" s="683"/>
      <c r="F43" s="683"/>
      <c r="G43" s="683"/>
      <c r="H43" s="683"/>
      <c r="I43" s="683"/>
      <c r="J43" s="683"/>
      <c r="K43" s="683"/>
      <c r="L43" s="683"/>
      <c r="N43" s="211"/>
    </row>
    <row r="44" spans="1:14" customFormat="1" ht="17.45" customHeight="1">
      <c r="A44" s="88"/>
      <c r="B44" s="683"/>
      <c r="C44" s="683"/>
      <c r="D44" s="683"/>
      <c r="E44" s="683"/>
      <c r="F44" s="683"/>
      <c r="G44" s="683"/>
      <c r="H44" s="683"/>
      <c r="I44" s="683"/>
      <c r="J44" s="683"/>
      <c r="K44" s="683"/>
      <c r="L44" s="683"/>
      <c r="N44" s="211"/>
    </row>
    <row r="45" spans="1:14" customFormat="1" ht="17.45" customHeight="1">
      <c r="A45" s="88"/>
      <c r="B45" s="683"/>
      <c r="C45" s="683"/>
      <c r="D45" s="683"/>
      <c r="E45" s="683"/>
      <c r="F45" s="683"/>
      <c r="G45" s="683"/>
      <c r="H45" s="683"/>
      <c r="I45" s="683"/>
      <c r="J45" s="683"/>
      <c r="K45" s="683"/>
      <c r="L45" s="683"/>
      <c r="N45" s="211"/>
    </row>
    <row r="46" spans="1:14" customFormat="1" ht="17.45" customHeight="1">
      <c r="A46" s="88"/>
      <c r="B46" s="30"/>
      <c r="C46" s="30"/>
      <c r="D46" s="30"/>
      <c r="E46" s="30"/>
      <c r="F46" s="30"/>
      <c r="G46" s="30"/>
      <c r="H46" s="30"/>
      <c r="I46" s="30"/>
      <c r="J46" s="30"/>
      <c r="K46" s="30"/>
      <c r="L46" s="30"/>
      <c r="N46" s="211"/>
    </row>
    <row r="47" spans="1:14" customFormat="1" ht="17.45" customHeight="1">
      <c r="A47" s="88"/>
      <c r="N47" s="211"/>
    </row>
    <row r="48" spans="1:14" customFormat="1" ht="17.45" customHeight="1">
      <c r="A48" s="88"/>
      <c r="N48" s="211"/>
    </row>
    <row r="49" spans="1:14" customFormat="1" ht="17.45" customHeight="1">
      <c r="A49" s="88"/>
      <c r="N49" s="211"/>
    </row>
    <row r="50" spans="1:14" customFormat="1" ht="17.45" customHeight="1">
      <c r="A50" s="88"/>
      <c r="N50" s="211"/>
    </row>
    <row r="51" spans="1:14" customFormat="1" ht="17.45" customHeight="1">
      <c r="A51" s="88"/>
      <c r="N51" s="211"/>
    </row>
    <row r="52" spans="1:14" customFormat="1" ht="17.45" customHeight="1">
      <c r="A52" s="88"/>
      <c r="N52" s="211"/>
    </row>
    <row r="53" spans="1:14" customFormat="1" ht="17.45" customHeight="1">
      <c r="A53" s="88"/>
      <c r="N53" s="211"/>
    </row>
    <row r="54" spans="1:14" customFormat="1" ht="17.45" customHeight="1">
      <c r="A54" s="88"/>
      <c r="N54" s="211"/>
    </row>
    <row r="55" spans="1:14" customFormat="1" ht="17.45" customHeight="1">
      <c r="A55" s="88"/>
      <c r="N55" s="211"/>
    </row>
    <row r="56" spans="1:14" customFormat="1" ht="17.45" customHeight="1">
      <c r="A56" s="88"/>
      <c r="N56" s="211"/>
    </row>
    <row r="57" spans="1:14" customFormat="1" ht="17.45" customHeight="1">
      <c r="A57" s="88"/>
      <c r="N57" s="211"/>
    </row>
    <row r="58" spans="1:14" customFormat="1" ht="17.45" customHeight="1">
      <c r="A58" s="88"/>
      <c r="N58" s="211"/>
    </row>
    <row r="59" spans="1:14" customFormat="1" ht="17.45" customHeight="1">
      <c r="A59" s="88"/>
      <c r="N59" s="211"/>
    </row>
    <row r="60" spans="1:14" customFormat="1" ht="17.45" customHeight="1">
      <c r="A60" s="88"/>
      <c r="N60" s="211"/>
    </row>
    <row r="61" spans="1:14" customFormat="1" ht="17.45" customHeight="1">
      <c r="A61" s="88"/>
      <c r="B61" s="82" t="s">
        <v>664</v>
      </c>
      <c r="N61" s="211"/>
    </row>
    <row r="62" spans="1:14" customFormat="1" ht="17.45" customHeight="1">
      <c r="A62" s="88"/>
      <c r="B62" s="699" t="s">
        <v>1369</v>
      </c>
      <c r="C62" s="700"/>
      <c r="D62" s="700"/>
      <c r="E62" s="700"/>
      <c r="F62" s="700"/>
      <c r="G62" s="700"/>
      <c r="H62" s="700"/>
      <c r="I62" s="700"/>
      <c r="J62" s="700"/>
      <c r="K62" s="700"/>
      <c r="L62" s="701"/>
      <c r="N62" s="211"/>
    </row>
    <row r="63" spans="1:14" customFormat="1" ht="17.45" customHeight="1">
      <c r="A63" s="88"/>
      <c r="B63" s="705"/>
      <c r="C63" s="706"/>
      <c r="D63" s="706"/>
      <c r="E63" s="706"/>
      <c r="F63" s="706"/>
      <c r="G63" s="706"/>
      <c r="H63" s="706"/>
      <c r="I63" s="706"/>
      <c r="J63" s="706"/>
      <c r="K63" s="706"/>
      <c r="L63" s="707"/>
      <c r="N63" s="211"/>
    </row>
    <row r="64" spans="1:14" customFormat="1" ht="17.45" customHeight="1">
      <c r="A64" s="88"/>
      <c r="N64" s="211"/>
    </row>
    <row r="65" spans="1:14" customFormat="1" ht="17.45" customHeight="1">
      <c r="A65" s="88"/>
      <c r="N65" s="211"/>
    </row>
    <row r="66" spans="1:14" customFormat="1" ht="17.45" customHeight="1">
      <c r="A66" s="88"/>
      <c r="B66" t="s">
        <v>1370</v>
      </c>
      <c r="N66" s="211"/>
    </row>
    <row r="67" spans="1:14" customFormat="1" ht="17.45" customHeight="1">
      <c r="A67" s="88"/>
      <c r="N67" s="211"/>
    </row>
    <row r="68" spans="1:14" customFormat="1" ht="17.45" customHeight="1">
      <c r="A68" s="88"/>
      <c r="N68" s="211"/>
    </row>
    <row r="69" spans="1:14" customFormat="1" ht="17.45" customHeight="1">
      <c r="A69" s="88"/>
      <c r="N69" s="211"/>
    </row>
    <row r="70" spans="1:14" customFormat="1" ht="17.45" customHeight="1">
      <c r="A70" s="88"/>
      <c r="N70" s="211"/>
    </row>
    <row r="71" spans="1:14" customFormat="1" ht="17.45" customHeight="1">
      <c r="A71" s="88"/>
      <c r="N71" s="211"/>
    </row>
    <row r="72" spans="1:14" customFormat="1" ht="17.45" customHeight="1">
      <c r="A72" s="88"/>
      <c r="N72" s="211"/>
    </row>
    <row r="73" spans="1:14" customFormat="1" ht="17.45" customHeight="1">
      <c r="A73" s="88"/>
      <c r="N73" s="211"/>
    </row>
    <row r="74" spans="1:14" customFormat="1" ht="17.45" customHeight="1">
      <c r="A74" s="88"/>
      <c r="N74" s="211"/>
    </row>
    <row r="75" spans="1:14" customFormat="1" ht="17.45" customHeight="1">
      <c r="A75" s="88"/>
      <c r="N75" s="211"/>
    </row>
    <row r="76" spans="1:14" customFormat="1" ht="17.45" customHeight="1">
      <c r="A76" s="88"/>
      <c r="N76" s="211"/>
    </row>
    <row r="77" spans="1:14" customFormat="1" ht="17.45" customHeight="1">
      <c r="A77" s="88"/>
      <c r="B77" t="s">
        <v>1371</v>
      </c>
      <c r="N77" s="211"/>
    </row>
    <row r="78" spans="1:14" customFormat="1" ht="17.45" customHeight="1">
      <c r="A78" s="88"/>
      <c r="N78" s="211"/>
    </row>
    <row r="79" spans="1:14" customFormat="1" ht="17.45" customHeight="1">
      <c r="A79" s="88"/>
      <c r="N79" s="211"/>
    </row>
    <row r="80" spans="1:14" customFormat="1" ht="17.45" customHeight="1">
      <c r="A80" s="88"/>
      <c r="N80" s="211"/>
    </row>
    <row r="81" spans="1:14" customFormat="1" ht="17.45" customHeight="1">
      <c r="A81" s="88"/>
      <c r="N81" s="211"/>
    </row>
    <row r="82" spans="1:14" customFormat="1" ht="17.45" customHeight="1">
      <c r="A82" s="88"/>
      <c r="N82" s="211"/>
    </row>
    <row r="83" spans="1:14" customFormat="1" ht="17.45" customHeight="1">
      <c r="A83" s="88"/>
      <c r="N83" s="211"/>
    </row>
    <row r="84" spans="1:14" customFormat="1" ht="17.45" customHeight="1">
      <c r="A84" s="88"/>
      <c r="N84" s="211"/>
    </row>
    <row r="85" spans="1:14" customFormat="1" ht="17.45" customHeight="1">
      <c r="A85" s="88"/>
      <c r="N85" s="211"/>
    </row>
    <row r="86" spans="1:14" customFormat="1" ht="17.45" customHeight="1">
      <c r="A86" s="88"/>
      <c r="N86" s="211"/>
    </row>
    <row r="87" spans="1:14" customFormat="1" ht="17.45" customHeight="1">
      <c r="A87" s="88"/>
      <c r="N87" s="211"/>
    </row>
    <row r="88" spans="1:14" customFormat="1" ht="17.45" customHeight="1">
      <c r="A88" s="88"/>
      <c r="N88" s="211"/>
    </row>
    <row r="89" spans="1:14" customFormat="1" ht="17.45" customHeight="1">
      <c r="A89" s="88"/>
      <c r="N89" s="211"/>
    </row>
    <row r="90" spans="1:14" customFormat="1" ht="17.45" customHeight="1">
      <c r="A90" s="88"/>
      <c r="C90" s="47"/>
      <c r="D90" s="47"/>
      <c r="E90" s="47"/>
      <c r="F90" s="47"/>
      <c r="G90" s="47"/>
      <c r="H90" s="47"/>
      <c r="I90" s="47"/>
      <c r="J90" s="47"/>
      <c r="K90" s="47"/>
      <c r="L90" s="47"/>
      <c r="N90" s="211"/>
    </row>
    <row r="91" spans="1:14" customFormat="1" ht="17.45" customHeight="1">
      <c r="A91" s="88"/>
      <c r="B91" s="59" t="s">
        <v>1372</v>
      </c>
      <c r="C91" s="58"/>
      <c r="D91" s="58"/>
      <c r="E91" s="58"/>
      <c r="F91" s="58"/>
      <c r="G91" s="58"/>
      <c r="H91" s="58"/>
      <c r="I91" s="58"/>
      <c r="J91" s="58"/>
      <c r="K91" s="58"/>
      <c r="L91" s="58"/>
      <c r="N91" s="211"/>
    </row>
    <row r="92" spans="1:14" customFormat="1" ht="17.45" customHeight="1">
      <c r="A92" s="88"/>
      <c r="B92" s="61"/>
      <c r="C92" s="60"/>
      <c r="D92" s="60"/>
      <c r="E92" s="60"/>
      <c r="F92" s="60"/>
      <c r="G92" s="60"/>
      <c r="H92" s="60"/>
      <c r="I92" s="60"/>
      <c r="J92" s="60"/>
      <c r="K92" s="60"/>
      <c r="L92" s="62"/>
      <c r="N92" s="211"/>
    </row>
    <row r="93" spans="1:14" customFormat="1" ht="40.15" customHeight="1">
      <c r="A93" s="88"/>
      <c r="B93" s="689" t="s">
        <v>1373</v>
      </c>
      <c r="C93" s="690"/>
      <c r="D93" s="690"/>
      <c r="E93" s="690"/>
      <c r="F93" s="690"/>
      <c r="G93" s="795"/>
      <c r="H93" s="358" t="s">
        <v>412</v>
      </c>
      <c r="I93" s="356" t="s">
        <v>412</v>
      </c>
      <c r="J93" s="356"/>
      <c r="K93" s="357" t="s">
        <v>412</v>
      </c>
      <c r="L93" s="67"/>
      <c r="N93" s="211"/>
    </row>
    <row r="94" spans="1:14" customFormat="1" ht="40.15" customHeight="1">
      <c r="A94" s="88"/>
      <c r="B94" s="388" t="s">
        <v>356</v>
      </c>
      <c r="C94" s="69"/>
      <c r="D94" s="69"/>
      <c r="E94" s="69"/>
      <c r="F94" s="69"/>
      <c r="G94" s="69"/>
      <c r="H94" s="513" t="s">
        <v>412</v>
      </c>
      <c r="I94" s="513" t="s">
        <v>412</v>
      </c>
      <c r="J94" s="513"/>
      <c r="K94" s="513" t="s">
        <v>412</v>
      </c>
      <c r="L94" s="67"/>
      <c r="N94" s="211"/>
    </row>
    <row r="95" spans="1:14" customFormat="1" ht="20.100000000000001" customHeight="1">
      <c r="A95" s="88"/>
      <c r="B95" s="689" t="s">
        <v>1374</v>
      </c>
      <c r="C95" s="690"/>
      <c r="D95" s="690"/>
      <c r="E95" s="690"/>
      <c r="F95" s="690"/>
      <c r="G95" s="69"/>
      <c r="H95" s="69"/>
      <c r="I95" s="69"/>
      <c r="J95" s="69"/>
      <c r="K95" s="69"/>
      <c r="L95" s="70"/>
      <c r="N95" s="211"/>
    </row>
    <row r="96" spans="1:14" customFormat="1" ht="40.15" customHeight="1">
      <c r="A96" s="88"/>
      <c r="B96" s="689"/>
      <c r="C96" s="690"/>
      <c r="D96" s="690"/>
      <c r="E96" s="690"/>
      <c r="F96" s="690"/>
      <c r="G96" s="69"/>
      <c r="H96" s="360">
        <v>100</v>
      </c>
      <c r="I96" s="359">
        <v>100</v>
      </c>
      <c r="J96" s="359"/>
      <c r="K96" s="361">
        <v>100</v>
      </c>
      <c r="L96" s="70"/>
      <c r="N96" s="211"/>
    </row>
    <row r="97" spans="1:14" customFormat="1" ht="40.15" customHeight="1">
      <c r="A97" s="88"/>
      <c r="B97" s="843" t="s">
        <v>1375</v>
      </c>
      <c r="C97" s="844"/>
      <c r="D97" s="844"/>
      <c r="E97" s="844"/>
      <c r="F97" s="844"/>
      <c r="G97" s="75"/>
      <c r="H97" s="513">
        <v>100</v>
      </c>
      <c r="I97" s="513">
        <v>100</v>
      </c>
      <c r="J97" s="513"/>
      <c r="K97" s="513">
        <v>100</v>
      </c>
      <c r="L97" s="70"/>
      <c r="N97" s="211"/>
    </row>
    <row r="98" spans="1:14" customFormat="1" ht="17.45" customHeight="1">
      <c r="A98" s="88"/>
      <c r="B98" s="71"/>
      <c r="C98" s="72"/>
      <c r="D98" s="72"/>
      <c r="E98" s="73"/>
      <c r="F98" s="72"/>
      <c r="G98" s="72"/>
      <c r="H98" s="72"/>
      <c r="I98" s="72"/>
      <c r="J98" s="72"/>
      <c r="K98" s="72"/>
      <c r="L98" s="74"/>
      <c r="N98" s="211"/>
    </row>
    <row r="99" spans="1:14" customFormat="1" ht="17.45" customHeight="1">
      <c r="A99" s="88"/>
      <c r="N99" s="211"/>
    </row>
    <row r="100" spans="1:14" customFormat="1" ht="17.45" customHeight="1">
      <c r="A100" s="88"/>
      <c r="N100" s="211"/>
    </row>
    <row r="101" spans="1:14" customFormat="1" ht="19.149999999999999" customHeight="1">
      <c r="A101" s="88"/>
      <c r="B101" s="170" t="str">
        <f>"Thema "&amp;B8</f>
        <v>Thema 8.1</v>
      </c>
      <c r="C101" s="10"/>
      <c r="D101" s="10"/>
      <c r="E101" s="10"/>
      <c r="F101" s="10"/>
      <c r="G101" s="10"/>
      <c r="H101" s="10"/>
      <c r="I101" s="10"/>
      <c r="J101" s="10"/>
      <c r="N101" s="211"/>
    </row>
    <row r="102" spans="1:14" customFormat="1" ht="17.45" customHeight="1">
      <c r="A102" s="88"/>
      <c r="N102" s="211"/>
    </row>
    <row r="103" spans="1:14" customFormat="1" ht="17.45" customHeight="1">
      <c r="A103" s="88"/>
      <c r="N103" s="211"/>
    </row>
    <row r="104" spans="1:14" customFormat="1" ht="25.5" customHeight="1">
      <c r="A104" s="89" t="str">
        <f>B9</f>
        <v>8.2</v>
      </c>
      <c r="B104" s="675" t="s">
        <v>1376</v>
      </c>
      <c r="C104" s="675"/>
      <c r="D104" s="675"/>
      <c r="E104" s="675"/>
      <c r="F104" s="675"/>
      <c r="G104" s="675"/>
      <c r="H104" s="675"/>
      <c r="I104" s="675"/>
      <c r="J104" s="675"/>
      <c r="K104" s="675"/>
      <c r="L104" s="35">
        <f>H9</f>
        <v>0</v>
      </c>
      <c r="M104" s="7" t="s">
        <v>62</v>
      </c>
      <c r="N104" s="211"/>
    </row>
    <row r="105" spans="1:14" customFormat="1" ht="17.45" customHeight="1">
      <c r="A105" s="88"/>
      <c r="N105" s="211"/>
    </row>
    <row r="106" spans="1:14" customFormat="1" ht="17.45" customHeight="1">
      <c r="A106" s="88"/>
      <c r="B106" s="696" t="s">
        <v>1377</v>
      </c>
      <c r="C106" s="696"/>
      <c r="D106" s="696"/>
      <c r="E106" s="696"/>
      <c r="F106" s="696"/>
      <c r="G106" s="696"/>
      <c r="H106" s="696"/>
      <c r="I106" s="696"/>
      <c r="J106" s="696"/>
      <c r="K106" s="696"/>
      <c r="L106" s="696"/>
      <c r="N106" s="211"/>
    </row>
    <row r="107" spans="1:14" customFormat="1" ht="17.45" customHeight="1">
      <c r="A107" s="88"/>
      <c r="B107" s="696"/>
      <c r="C107" s="696"/>
      <c r="D107" s="696"/>
      <c r="E107" s="696"/>
      <c r="F107" s="696"/>
      <c r="G107" s="696"/>
      <c r="H107" s="696"/>
      <c r="I107" s="696"/>
      <c r="J107" s="696"/>
      <c r="K107" s="696"/>
      <c r="L107" s="696"/>
      <c r="N107" s="211"/>
    </row>
    <row r="108" spans="1:14" customFormat="1" ht="17.45" customHeight="1">
      <c r="A108" s="88"/>
      <c r="B108" s="696" t="s">
        <v>1378</v>
      </c>
      <c r="C108" s="696"/>
      <c r="D108" s="696"/>
      <c r="E108" s="696"/>
      <c r="F108" s="696"/>
      <c r="G108" s="696"/>
      <c r="H108" s="696"/>
      <c r="I108" s="696"/>
      <c r="J108" s="696"/>
      <c r="K108" s="696"/>
      <c r="L108" s="696"/>
      <c r="N108" s="211"/>
    </row>
    <row r="109" spans="1:14" customFormat="1" ht="17.45" customHeight="1">
      <c r="A109" s="88"/>
      <c r="B109" s="696"/>
      <c r="C109" s="696"/>
      <c r="D109" s="696"/>
      <c r="E109" s="696"/>
      <c r="F109" s="696"/>
      <c r="G109" s="696"/>
      <c r="H109" s="696"/>
      <c r="I109" s="696"/>
      <c r="J109" s="696"/>
      <c r="K109" s="696"/>
      <c r="L109" s="696"/>
      <c r="N109" s="211"/>
    </row>
    <row r="110" spans="1:14" customFormat="1" ht="17.45" customHeight="1">
      <c r="A110" s="88"/>
      <c r="N110" s="211"/>
    </row>
    <row r="111" spans="1:14" customFormat="1" ht="17.45" customHeight="1">
      <c r="A111" s="88"/>
      <c r="B111" t="s">
        <v>1379</v>
      </c>
      <c r="N111" s="211"/>
    </row>
    <row r="112" spans="1:14" customFormat="1" ht="17.45" customHeight="1">
      <c r="A112" s="88"/>
      <c r="N112" s="211"/>
    </row>
    <row r="113" spans="1:14" customFormat="1" ht="17.45" customHeight="1">
      <c r="A113" s="88"/>
      <c r="N113" s="211"/>
    </row>
    <row r="114" spans="1:14" customFormat="1" ht="17.45" customHeight="1">
      <c r="A114" s="88"/>
      <c r="N114" s="211"/>
    </row>
    <row r="115" spans="1:14" customFormat="1" ht="17.45" customHeight="1">
      <c r="A115" s="88"/>
      <c r="N115" s="211"/>
    </row>
    <row r="116" spans="1:14" customFormat="1" ht="17.45" customHeight="1">
      <c r="A116" s="88"/>
      <c r="B116" t="s">
        <v>1380</v>
      </c>
      <c r="N116" s="211"/>
    </row>
    <row r="117" spans="1:14" customFormat="1" ht="17.45" customHeight="1">
      <c r="A117" s="88"/>
      <c r="N117" s="211"/>
    </row>
    <row r="118" spans="1:14" customFormat="1" ht="17.45" customHeight="1">
      <c r="A118" s="88"/>
      <c r="N118" s="211"/>
    </row>
    <row r="119" spans="1:14" customFormat="1" ht="17.45" customHeight="1">
      <c r="A119" s="88"/>
      <c r="N119" s="211"/>
    </row>
    <row r="120" spans="1:14" customFormat="1" ht="17.45" customHeight="1">
      <c r="A120" s="88"/>
      <c r="N120" s="211"/>
    </row>
    <row r="121" spans="1:14" customFormat="1" ht="17.45" customHeight="1">
      <c r="A121" s="88"/>
      <c r="B121" t="s">
        <v>1381</v>
      </c>
      <c r="N121" s="211"/>
    </row>
    <row r="122" spans="1:14" customFormat="1" ht="17.45" customHeight="1">
      <c r="A122" s="88"/>
      <c r="N122" s="211"/>
    </row>
    <row r="123" spans="1:14" customFormat="1" ht="17.45" customHeight="1">
      <c r="A123" s="88"/>
      <c r="N123" s="211"/>
    </row>
    <row r="124" spans="1:14" customFormat="1" ht="17.45" customHeight="1">
      <c r="A124" s="88"/>
      <c r="N124" s="211"/>
    </row>
    <row r="125" spans="1:14" customFormat="1" ht="17.45" customHeight="1">
      <c r="A125" s="88"/>
      <c r="N125" s="211"/>
    </row>
    <row r="126" spans="1:14" customFormat="1" ht="17.45" customHeight="1">
      <c r="A126" s="88"/>
      <c r="N126" s="211"/>
    </row>
    <row r="127" spans="1:14" customFormat="1" ht="17.45" customHeight="1">
      <c r="A127" s="88"/>
      <c r="B127" s="82" t="s">
        <v>664</v>
      </c>
      <c r="N127" s="211"/>
    </row>
    <row r="128" spans="1:14" customFormat="1" ht="17.45" customHeight="1">
      <c r="A128" s="88"/>
      <c r="B128" s="857" t="s">
        <v>1382</v>
      </c>
      <c r="C128" s="858"/>
      <c r="D128" s="858"/>
      <c r="E128" s="858"/>
      <c r="F128" s="858"/>
      <c r="G128" s="858"/>
      <c r="H128" s="858"/>
      <c r="I128" s="858"/>
      <c r="J128" s="858"/>
      <c r="K128" s="858"/>
      <c r="L128" s="859"/>
      <c r="N128" s="211"/>
    </row>
    <row r="129" spans="1:14" customFormat="1" ht="17.45" customHeight="1">
      <c r="A129" s="88"/>
      <c r="B129" s="860"/>
      <c r="C129" s="861"/>
      <c r="D129" s="861"/>
      <c r="E129" s="861"/>
      <c r="F129" s="861"/>
      <c r="G129" s="861"/>
      <c r="H129" s="861"/>
      <c r="I129" s="861"/>
      <c r="J129" s="861"/>
      <c r="K129" s="861"/>
      <c r="L129" s="862"/>
      <c r="N129" s="211"/>
    </row>
    <row r="130" spans="1:14" customFormat="1" ht="17.45" customHeight="1">
      <c r="A130" s="88"/>
      <c r="B130" s="860"/>
      <c r="C130" s="861"/>
      <c r="D130" s="861"/>
      <c r="E130" s="861"/>
      <c r="F130" s="861"/>
      <c r="G130" s="861"/>
      <c r="H130" s="861"/>
      <c r="I130" s="861"/>
      <c r="J130" s="861"/>
      <c r="K130" s="861"/>
      <c r="L130" s="862"/>
      <c r="N130" s="211"/>
    </row>
    <row r="131" spans="1:14" customFormat="1" ht="17.45" customHeight="1">
      <c r="A131" s="88"/>
      <c r="B131" s="188"/>
      <c r="C131" s="189"/>
      <c r="D131" s="189"/>
      <c r="E131" s="189"/>
      <c r="F131" s="189"/>
      <c r="G131" s="189"/>
      <c r="H131" s="189"/>
      <c r="I131" s="189"/>
      <c r="J131" s="189"/>
      <c r="K131" s="189"/>
      <c r="L131" s="190"/>
      <c r="N131" s="211"/>
    </row>
    <row r="132" spans="1:14" customFormat="1" ht="17.45" customHeight="1">
      <c r="A132" s="88"/>
      <c r="B132" s="188"/>
      <c r="C132" s="189"/>
      <c r="D132" s="189"/>
      <c r="E132" s="189"/>
      <c r="F132" s="189"/>
      <c r="G132" s="189"/>
      <c r="H132" s="189"/>
      <c r="I132" s="189"/>
      <c r="J132" s="189"/>
      <c r="K132" s="189"/>
      <c r="L132" s="190"/>
      <c r="N132" s="211"/>
    </row>
    <row r="133" spans="1:14" customFormat="1" ht="17.45" customHeight="1">
      <c r="A133" s="88"/>
      <c r="B133" s="188"/>
      <c r="C133" s="189"/>
      <c r="D133" s="189"/>
      <c r="E133" s="189"/>
      <c r="F133" s="189"/>
      <c r="G133" s="189"/>
      <c r="H133" s="189"/>
      <c r="I133" s="189"/>
      <c r="J133" s="189"/>
      <c r="K133" s="189"/>
      <c r="L133" s="190"/>
      <c r="N133" s="211"/>
    </row>
    <row r="134" spans="1:14" customFormat="1" ht="17.45" customHeight="1">
      <c r="A134" s="88"/>
      <c r="B134" s="188"/>
      <c r="C134" s="189"/>
      <c r="D134" s="189"/>
      <c r="E134" s="189"/>
      <c r="F134" s="189"/>
      <c r="G134" s="189"/>
      <c r="H134" s="189"/>
      <c r="I134" s="189"/>
      <c r="J134" s="189"/>
      <c r="K134" s="189"/>
      <c r="L134" s="190"/>
      <c r="N134" s="211"/>
    </row>
    <row r="135" spans="1:14" customFormat="1" ht="17.45" customHeight="1">
      <c r="A135" s="88"/>
      <c r="B135" s="188"/>
      <c r="C135" s="189"/>
      <c r="D135" s="189"/>
      <c r="E135" s="189"/>
      <c r="F135" s="189"/>
      <c r="G135" s="189"/>
      <c r="H135" s="189"/>
      <c r="I135" s="189"/>
      <c r="J135" s="189"/>
      <c r="K135" s="189"/>
      <c r="L135" s="190"/>
      <c r="N135" s="211"/>
    </row>
    <row r="136" spans="1:14" customFormat="1" ht="17.45" customHeight="1">
      <c r="A136" s="88"/>
      <c r="B136" s="188"/>
      <c r="C136" s="189"/>
      <c r="D136" s="189"/>
      <c r="E136" s="189"/>
      <c r="F136" s="189"/>
      <c r="G136" s="189"/>
      <c r="H136" s="189"/>
      <c r="I136" s="189"/>
      <c r="J136" s="189"/>
      <c r="K136" s="189"/>
      <c r="L136" s="190"/>
      <c r="N136" s="211"/>
    </row>
    <row r="137" spans="1:14" customFormat="1" ht="17.45" customHeight="1">
      <c r="A137" s="88"/>
      <c r="B137" s="188"/>
      <c r="C137" s="189"/>
      <c r="D137" s="189"/>
      <c r="E137" s="189"/>
      <c r="F137" s="189"/>
      <c r="G137" s="189"/>
      <c r="H137" s="189"/>
      <c r="I137" s="189"/>
      <c r="J137" s="189"/>
      <c r="K137" s="189"/>
      <c r="L137" s="190"/>
      <c r="N137" s="211"/>
    </row>
    <row r="138" spans="1:14" customFormat="1" ht="17.45" customHeight="1">
      <c r="A138" s="88"/>
      <c r="B138" s="188"/>
      <c r="C138" s="189"/>
      <c r="D138" s="189"/>
      <c r="E138" s="189"/>
      <c r="F138" s="189"/>
      <c r="G138" s="189"/>
      <c r="H138" s="189"/>
      <c r="I138" s="189"/>
      <c r="J138" s="189"/>
      <c r="K138" s="189"/>
      <c r="L138" s="190"/>
      <c r="N138" s="211"/>
    </row>
    <row r="139" spans="1:14" customFormat="1" ht="17.45" customHeight="1">
      <c r="A139" s="88"/>
      <c r="B139" s="188"/>
      <c r="C139" s="189"/>
      <c r="D139" s="189"/>
      <c r="E139" s="189"/>
      <c r="F139" s="189"/>
      <c r="G139" s="189"/>
      <c r="H139" s="189"/>
      <c r="I139" s="189"/>
      <c r="J139" s="189"/>
      <c r="K139" s="189"/>
      <c r="L139" s="190"/>
      <c r="N139" s="211"/>
    </row>
    <row r="140" spans="1:14" customFormat="1" ht="17.45" customHeight="1">
      <c r="A140" s="88"/>
      <c r="B140" s="188"/>
      <c r="C140" s="189"/>
      <c r="D140" s="189"/>
      <c r="E140" s="189"/>
      <c r="F140" s="189"/>
      <c r="G140" s="189"/>
      <c r="H140" s="189"/>
      <c r="I140" s="189"/>
      <c r="J140" s="189"/>
      <c r="K140" s="189"/>
      <c r="L140" s="190"/>
      <c r="N140" s="211"/>
    </row>
    <row r="141" spans="1:14" customFormat="1" ht="17.45" customHeight="1">
      <c r="A141" s="88"/>
      <c r="B141" s="188"/>
      <c r="C141" s="189"/>
      <c r="D141" s="189"/>
      <c r="E141" s="189"/>
      <c r="F141" s="189"/>
      <c r="G141" s="189"/>
      <c r="H141" s="189"/>
      <c r="I141" s="189"/>
      <c r="J141" s="189"/>
      <c r="K141" s="189"/>
      <c r="L141" s="190"/>
      <c r="N141" s="211"/>
    </row>
    <row r="142" spans="1:14" customFormat="1" ht="17.45" customHeight="1">
      <c r="A142" s="88"/>
      <c r="B142" s="188"/>
      <c r="C142" s="189"/>
      <c r="D142" s="189"/>
      <c r="E142" s="189"/>
      <c r="F142" s="189"/>
      <c r="G142" s="189"/>
      <c r="H142" s="189"/>
      <c r="I142" s="189"/>
      <c r="J142" s="189"/>
      <c r="K142" s="189"/>
      <c r="L142" s="190"/>
      <c r="N142" s="211"/>
    </row>
    <row r="143" spans="1:14" customFormat="1" ht="17.45" customHeight="1">
      <c r="A143" s="88"/>
      <c r="B143" s="188"/>
      <c r="C143" s="189"/>
      <c r="D143" s="189"/>
      <c r="E143" s="189"/>
      <c r="F143" s="189"/>
      <c r="G143" s="189"/>
      <c r="H143" s="189"/>
      <c r="I143" s="189"/>
      <c r="J143" s="189"/>
      <c r="K143" s="189"/>
      <c r="L143" s="190"/>
      <c r="N143" s="211"/>
    </row>
    <row r="144" spans="1:14" customFormat="1" ht="17.45" customHeight="1">
      <c r="A144" s="88"/>
      <c r="B144" s="188"/>
      <c r="C144" s="189"/>
      <c r="D144" s="189"/>
      <c r="E144" s="189"/>
      <c r="F144" s="189"/>
      <c r="G144" s="189"/>
      <c r="H144" s="189"/>
      <c r="I144" s="189"/>
      <c r="J144" s="189"/>
      <c r="K144" s="189"/>
      <c r="L144" s="190"/>
      <c r="N144" s="211"/>
    </row>
    <row r="145" spans="1:14" customFormat="1" ht="17.45" customHeight="1">
      <c r="A145" s="88"/>
      <c r="B145" s="188"/>
      <c r="C145" s="189"/>
      <c r="D145" s="189"/>
      <c r="E145" s="189"/>
      <c r="F145" s="189"/>
      <c r="G145" s="189"/>
      <c r="H145" s="189"/>
      <c r="I145" s="189"/>
      <c r="J145" s="189"/>
      <c r="K145" s="189"/>
      <c r="L145" s="190"/>
      <c r="N145" s="211"/>
    </row>
    <row r="146" spans="1:14" customFormat="1" ht="17.45" customHeight="1">
      <c r="A146" s="88"/>
      <c r="B146" s="389" t="s">
        <v>1383</v>
      </c>
      <c r="C146" s="189"/>
      <c r="D146" s="189"/>
      <c r="E146" s="189"/>
      <c r="F146" s="189"/>
      <c r="G146" s="189"/>
      <c r="H146" s="189"/>
      <c r="I146" s="189"/>
      <c r="J146" s="189"/>
      <c r="K146" s="189"/>
      <c r="L146" s="190"/>
      <c r="N146" s="211"/>
    </row>
    <row r="147" spans="1:14" customFormat="1" ht="17.45" customHeight="1">
      <c r="A147" s="88"/>
      <c r="B147" s="188"/>
      <c r="C147" s="189"/>
      <c r="D147" s="189"/>
      <c r="E147" s="189"/>
      <c r="F147" s="189"/>
      <c r="G147" s="189"/>
      <c r="H147" s="189"/>
      <c r="I147" s="189"/>
      <c r="J147" s="189"/>
      <c r="K147" s="189"/>
      <c r="L147" s="190"/>
      <c r="N147" s="211"/>
    </row>
    <row r="148" spans="1:14" customFormat="1" ht="17.45" customHeight="1">
      <c r="A148" s="88"/>
      <c r="B148" s="188"/>
      <c r="C148" s="189"/>
      <c r="D148" s="189"/>
      <c r="E148" s="189"/>
      <c r="F148" s="189"/>
      <c r="G148" s="189"/>
      <c r="H148" s="189"/>
      <c r="I148" s="189"/>
      <c r="J148" s="189"/>
      <c r="K148" s="189"/>
      <c r="L148" s="190"/>
      <c r="N148" s="211"/>
    </row>
    <row r="149" spans="1:14" customFormat="1" ht="17.45" customHeight="1">
      <c r="A149" s="88"/>
      <c r="B149" s="188"/>
      <c r="C149" s="189"/>
      <c r="D149" s="189"/>
      <c r="E149" s="189"/>
      <c r="F149" s="189"/>
      <c r="G149" s="189"/>
      <c r="H149" s="189"/>
      <c r="I149" s="189"/>
      <c r="J149" s="189"/>
      <c r="K149" s="189"/>
      <c r="L149" s="190"/>
      <c r="N149" s="211"/>
    </row>
    <row r="150" spans="1:14" customFormat="1" ht="17.45" customHeight="1">
      <c r="A150" s="88"/>
      <c r="B150" s="188"/>
      <c r="C150" s="189"/>
      <c r="D150" s="189"/>
      <c r="E150" s="189"/>
      <c r="F150" s="189"/>
      <c r="G150" s="189"/>
      <c r="H150" s="189"/>
      <c r="I150" s="189"/>
      <c r="J150" s="189"/>
      <c r="K150" s="189"/>
      <c r="L150" s="190"/>
      <c r="N150" s="211"/>
    </row>
    <row r="151" spans="1:14" customFormat="1" ht="17.45" customHeight="1">
      <c r="A151" s="88"/>
      <c r="B151" s="191"/>
      <c r="C151" s="192"/>
      <c r="D151" s="192"/>
      <c r="E151" s="192"/>
      <c r="F151" s="192"/>
      <c r="G151" s="192"/>
      <c r="H151" s="192"/>
      <c r="I151" s="192"/>
      <c r="J151" s="192"/>
      <c r="K151" s="192"/>
      <c r="L151" s="193"/>
      <c r="N151" s="211"/>
    </row>
    <row r="152" spans="1:14" customFormat="1" ht="17.45" customHeight="1">
      <c r="A152" s="88"/>
      <c r="N152" s="211"/>
    </row>
    <row r="153" spans="1:14" customFormat="1" ht="17.45" customHeight="1">
      <c r="A153" s="88"/>
      <c r="N153" s="211"/>
    </row>
    <row r="154" spans="1:14" customFormat="1" ht="17.45" customHeight="1">
      <c r="A154" s="88"/>
      <c r="B154" s="683" t="s">
        <v>1384</v>
      </c>
      <c r="C154" s="683"/>
      <c r="D154" s="683"/>
      <c r="E154" s="683"/>
      <c r="F154" s="683"/>
      <c r="G154" s="683"/>
      <c r="H154" s="683"/>
      <c r="I154" s="683"/>
      <c r="J154" s="683"/>
      <c r="K154" s="683"/>
      <c r="L154" s="683"/>
      <c r="N154" s="211"/>
    </row>
    <row r="155" spans="1:14" customFormat="1" ht="17.45" customHeight="1">
      <c r="A155" s="88"/>
      <c r="B155" s="683"/>
      <c r="C155" s="683"/>
      <c r="D155" s="683"/>
      <c r="E155" s="683"/>
      <c r="F155" s="683"/>
      <c r="G155" s="683"/>
      <c r="H155" s="683"/>
      <c r="I155" s="683"/>
      <c r="J155" s="683"/>
      <c r="K155" s="683"/>
      <c r="L155" s="683"/>
      <c r="N155" s="211"/>
    </row>
    <row r="156" spans="1:14" customFormat="1" ht="17.45" customHeight="1">
      <c r="A156" s="88"/>
      <c r="N156" s="211"/>
    </row>
    <row r="157" spans="1:14" customFormat="1" ht="17.45" customHeight="1" thickBot="1">
      <c r="A157" s="88"/>
      <c r="B157" s="180" t="s">
        <v>1385</v>
      </c>
      <c r="C157" s="52"/>
      <c r="D157" s="52"/>
      <c r="E157" s="52"/>
      <c r="F157" s="52"/>
      <c r="G157" s="52"/>
      <c r="H157" s="52"/>
      <c r="I157" s="52"/>
      <c r="J157" s="52"/>
      <c r="K157" s="52"/>
      <c r="L157" s="52"/>
      <c r="N157" s="211"/>
    </row>
    <row r="158" spans="1:14" customFormat="1" ht="17.45" customHeight="1">
      <c r="A158" s="88"/>
      <c r="N158" s="211"/>
    </row>
    <row r="159" spans="1:14" customFormat="1" ht="17.45" customHeight="1">
      <c r="A159" s="88"/>
      <c r="N159" s="211"/>
    </row>
    <row r="160" spans="1:14" customFormat="1" ht="17.45" customHeight="1">
      <c r="A160" s="88"/>
      <c r="N160" s="211"/>
    </row>
    <row r="161" spans="1:14" customFormat="1" ht="17.45" customHeight="1">
      <c r="A161" s="88"/>
      <c r="N161" s="211"/>
    </row>
    <row r="162" spans="1:14" customFormat="1" ht="17.45" customHeight="1">
      <c r="A162" s="88"/>
      <c r="N162" s="211"/>
    </row>
    <row r="163" spans="1:14" customFormat="1" ht="17.45" customHeight="1">
      <c r="A163" s="88"/>
      <c r="N163" s="211"/>
    </row>
    <row r="164" spans="1:14" customFormat="1" ht="17.45" customHeight="1">
      <c r="A164" s="88"/>
      <c r="B164" s="809" t="s">
        <v>1386</v>
      </c>
      <c r="C164" s="809"/>
      <c r="D164" s="809"/>
      <c r="E164" s="809"/>
      <c r="F164" s="809"/>
      <c r="G164" s="809"/>
      <c r="H164" s="809"/>
      <c r="I164" s="809"/>
      <c r="J164" s="809"/>
      <c r="K164" s="809"/>
      <c r="L164" s="809"/>
      <c r="N164" s="211"/>
    </row>
    <row r="165" spans="1:14" customFormat="1" ht="17.45" customHeight="1">
      <c r="A165" s="88"/>
      <c r="B165" s="809"/>
      <c r="C165" s="809"/>
      <c r="D165" s="809"/>
      <c r="E165" s="809"/>
      <c r="F165" s="809"/>
      <c r="G165" s="809"/>
      <c r="H165" s="809"/>
      <c r="I165" s="809"/>
      <c r="J165" s="809"/>
      <c r="K165" s="809"/>
      <c r="L165" s="809"/>
      <c r="N165" s="211"/>
    </row>
    <row r="166" spans="1:14" customFormat="1" ht="17.45" customHeight="1">
      <c r="A166" s="88"/>
      <c r="N166" s="211"/>
    </row>
    <row r="167" spans="1:14" customFormat="1" ht="17.45" customHeight="1" thickBot="1">
      <c r="A167" s="88"/>
      <c r="B167" s="180" t="s">
        <v>1387</v>
      </c>
      <c r="C167" s="52"/>
      <c r="D167" s="52"/>
      <c r="E167" s="52"/>
      <c r="F167" s="52"/>
      <c r="G167" s="52"/>
      <c r="H167" s="52"/>
      <c r="I167" s="52"/>
      <c r="J167" s="52"/>
      <c r="K167" s="52"/>
      <c r="L167" s="52"/>
      <c r="N167" s="211"/>
    </row>
    <row r="168" spans="1:14" customFormat="1" ht="17.45" customHeight="1">
      <c r="A168" s="88"/>
      <c r="B168" s="203"/>
      <c r="C168" s="206"/>
      <c r="D168" s="206"/>
      <c r="E168" s="206"/>
      <c r="F168" s="206"/>
      <c r="G168" s="206"/>
      <c r="H168" s="206"/>
      <c r="I168" s="206"/>
      <c r="J168" s="206"/>
      <c r="K168" s="206"/>
      <c r="L168" s="206"/>
      <c r="N168" s="211"/>
    </row>
    <row r="169" spans="1:14" customFormat="1" ht="17.45" customHeight="1">
      <c r="A169" s="88"/>
      <c r="B169" s="203"/>
      <c r="C169" s="206"/>
      <c r="D169" s="206"/>
      <c r="E169" s="206"/>
      <c r="F169" s="206"/>
      <c r="G169" s="206"/>
      <c r="H169" s="206"/>
      <c r="I169" s="206"/>
      <c r="J169" s="206"/>
      <c r="K169" s="206"/>
      <c r="L169" s="206"/>
      <c r="N169" s="211"/>
    </row>
    <row r="170" spans="1:14" customFormat="1" ht="17.45" customHeight="1">
      <c r="A170" s="88"/>
      <c r="B170" s="203"/>
      <c r="C170" s="206"/>
      <c r="D170" s="206"/>
      <c r="E170" s="206"/>
      <c r="F170" s="206"/>
      <c r="G170" s="206"/>
      <c r="H170" s="206"/>
      <c r="I170" s="206"/>
      <c r="J170" s="206"/>
      <c r="K170" s="206"/>
      <c r="L170" s="206"/>
      <c r="N170" s="211"/>
    </row>
    <row r="171" spans="1:14" customFormat="1" ht="17.45" customHeight="1">
      <c r="A171" s="88"/>
      <c r="B171" s="203"/>
      <c r="C171" s="206"/>
      <c r="D171" s="206"/>
      <c r="E171" s="206"/>
      <c r="F171" s="206"/>
      <c r="G171" s="206"/>
      <c r="H171" s="206"/>
      <c r="I171" s="206"/>
      <c r="J171" s="206"/>
      <c r="K171" s="206"/>
      <c r="L171" s="206"/>
      <c r="N171" s="211"/>
    </row>
    <row r="172" spans="1:14" customFormat="1" ht="17.45" customHeight="1">
      <c r="A172" s="88"/>
      <c r="B172" s="203"/>
      <c r="C172" s="206"/>
      <c r="D172" s="206"/>
      <c r="E172" s="206"/>
      <c r="F172" s="206"/>
      <c r="G172" s="206"/>
      <c r="H172" s="206"/>
      <c r="I172" s="206"/>
      <c r="J172" s="206"/>
      <c r="K172" s="206"/>
      <c r="L172" s="206"/>
      <c r="N172" s="211"/>
    </row>
    <row r="173" spans="1:14" customFormat="1" ht="17.45" customHeight="1">
      <c r="A173" s="88"/>
      <c r="B173" s="203"/>
      <c r="C173" s="206"/>
      <c r="D173" s="206"/>
      <c r="E173" s="206"/>
      <c r="F173" s="206"/>
      <c r="G173" s="206"/>
      <c r="H173" s="206"/>
      <c r="I173" s="206"/>
      <c r="J173" s="206"/>
      <c r="K173" s="206"/>
      <c r="L173" s="206"/>
      <c r="N173" s="211"/>
    </row>
    <row r="174" spans="1:14" customFormat="1" ht="17.45" customHeight="1">
      <c r="A174" s="88"/>
      <c r="B174" s="809" t="s">
        <v>1388</v>
      </c>
      <c r="C174" s="809"/>
      <c r="D174" s="809"/>
      <c r="E174" s="809"/>
      <c r="F174" s="809"/>
      <c r="G174" s="809"/>
      <c r="H174" s="809"/>
      <c r="I174" s="809"/>
      <c r="J174" s="809"/>
      <c r="K174" s="809"/>
      <c r="L174" s="809"/>
      <c r="N174" s="211"/>
    </row>
    <row r="175" spans="1:14" customFormat="1" ht="17.45" customHeight="1">
      <c r="A175" s="88"/>
      <c r="B175" s="809"/>
      <c r="C175" s="809"/>
      <c r="D175" s="809"/>
      <c r="E175" s="809"/>
      <c r="F175" s="809"/>
      <c r="G175" s="809"/>
      <c r="H175" s="809"/>
      <c r="I175" s="809"/>
      <c r="J175" s="809"/>
      <c r="K175" s="809"/>
      <c r="L175" s="809"/>
      <c r="N175" s="211"/>
    </row>
    <row r="176" spans="1:14" customFormat="1" ht="17.45" customHeight="1">
      <c r="A176" s="88"/>
      <c r="N176" s="211"/>
    </row>
    <row r="177" spans="1:14" customFormat="1" ht="17.45" customHeight="1">
      <c r="A177" s="88"/>
      <c r="B177" t="s">
        <v>1379</v>
      </c>
      <c r="N177" s="211"/>
    </row>
    <row r="178" spans="1:14" customFormat="1" ht="17.45" customHeight="1">
      <c r="A178" s="88"/>
      <c r="N178" s="211"/>
    </row>
    <row r="179" spans="1:14" customFormat="1" ht="17.45" customHeight="1">
      <c r="A179" s="88"/>
      <c r="N179" s="211"/>
    </row>
    <row r="180" spans="1:14" customFormat="1" ht="17.45" customHeight="1">
      <c r="A180" s="88"/>
      <c r="N180" s="211"/>
    </row>
    <row r="181" spans="1:14" customFormat="1" ht="17.45" customHeight="1">
      <c r="A181" s="88"/>
      <c r="N181" s="211"/>
    </row>
    <row r="182" spans="1:14" customFormat="1" ht="17.45" customHeight="1">
      <c r="A182" s="88"/>
      <c r="B182" t="s">
        <v>1380</v>
      </c>
      <c r="N182" s="211"/>
    </row>
    <row r="183" spans="1:14" customFormat="1" ht="17.45" customHeight="1">
      <c r="A183" s="88"/>
      <c r="N183" s="211"/>
    </row>
    <row r="184" spans="1:14" customFormat="1" ht="17.45" customHeight="1">
      <c r="A184" s="88"/>
      <c r="N184" s="211"/>
    </row>
    <row r="185" spans="1:14" customFormat="1" ht="17.45" customHeight="1">
      <c r="A185" s="88"/>
      <c r="N185" s="211"/>
    </row>
    <row r="186" spans="1:14" customFormat="1" ht="17.45" customHeight="1">
      <c r="A186" s="88"/>
      <c r="N186" s="211"/>
    </row>
    <row r="187" spans="1:14" customFormat="1" ht="17.45" customHeight="1">
      <c r="A187" s="88"/>
      <c r="B187" t="s">
        <v>1381</v>
      </c>
      <c r="N187" s="211"/>
    </row>
    <row r="188" spans="1:14" customFormat="1" ht="17.45" customHeight="1">
      <c r="A188" s="88"/>
      <c r="N188" s="211"/>
    </row>
    <row r="189" spans="1:14" customFormat="1" ht="17.45" customHeight="1">
      <c r="A189" s="88"/>
      <c r="N189" s="211"/>
    </row>
    <row r="190" spans="1:14" customFormat="1" ht="17.45" customHeight="1">
      <c r="A190" s="88"/>
      <c r="N190" s="211"/>
    </row>
    <row r="191" spans="1:14" customFormat="1" ht="17.45" customHeight="1">
      <c r="A191" s="88"/>
      <c r="N191" s="211"/>
    </row>
    <row r="192" spans="1:14" customFormat="1" ht="17.45" customHeight="1">
      <c r="A192" s="88"/>
      <c r="N192" s="211"/>
    </row>
    <row r="193" spans="1:14" customFormat="1" ht="17.45" customHeight="1">
      <c r="A193" s="88"/>
      <c r="B193" s="653" t="s">
        <v>1389</v>
      </c>
      <c r="C193" s="653"/>
      <c r="D193" s="653"/>
      <c r="E193" s="653"/>
      <c r="F193" s="653"/>
      <c r="G193" s="653"/>
      <c r="H193" s="653"/>
      <c r="I193" s="653"/>
      <c r="J193" s="653"/>
      <c r="K193" s="653"/>
      <c r="L193" s="653"/>
      <c r="N193" s="211"/>
    </row>
    <row r="194" spans="1:14" customFormat="1" ht="17.45" customHeight="1">
      <c r="A194" s="88"/>
      <c r="B194" s="653"/>
      <c r="C194" s="653"/>
      <c r="D194" s="653"/>
      <c r="E194" s="653"/>
      <c r="F194" s="653"/>
      <c r="G194" s="653"/>
      <c r="H194" s="653"/>
      <c r="I194" s="653"/>
      <c r="J194" s="653"/>
      <c r="K194" s="653"/>
      <c r="L194" s="653"/>
      <c r="N194" s="211"/>
    </row>
    <row r="195" spans="1:14" customFormat="1" ht="17.45" customHeight="1">
      <c r="A195" s="88"/>
      <c r="N195" s="211"/>
    </row>
    <row r="196" spans="1:14" customFormat="1" ht="17.45" customHeight="1">
      <c r="A196" s="88"/>
      <c r="N196" s="211"/>
    </row>
    <row r="197" spans="1:14" customFormat="1" ht="17.45" customHeight="1">
      <c r="A197" s="88"/>
      <c r="N197" s="211"/>
    </row>
    <row r="198" spans="1:14" customFormat="1" ht="17.45" customHeight="1">
      <c r="A198" s="88"/>
      <c r="N198" s="211"/>
    </row>
    <row r="199" spans="1:14" customFormat="1" ht="17.45" customHeight="1">
      <c r="A199" s="88"/>
      <c r="N199" s="211"/>
    </row>
    <row r="200" spans="1:14" customFormat="1" ht="17.45" customHeight="1" thickBot="1">
      <c r="A200" s="88"/>
      <c r="B200" s="180" t="s">
        <v>1376</v>
      </c>
      <c r="C200" s="52"/>
      <c r="D200" s="52"/>
      <c r="E200" s="52"/>
      <c r="F200" s="52"/>
      <c r="G200" s="52"/>
      <c r="H200" s="52"/>
      <c r="I200" s="52"/>
      <c r="J200" s="52"/>
      <c r="K200" s="52"/>
      <c r="L200" s="52"/>
      <c r="N200" s="211"/>
    </row>
    <row r="201" spans="1:14" customFormat="1" ht="17.45" customHeight="1">
      <c r="A201" s="88"/>
      <c r="B201" s="203"/>
      <c r="C201" s="206"/>
      <c r="D201" s="206"/>
      <c r="E201" s="206"/>
      <c r="F201" s="206"/>
      <c r="G201" s="206"/>
      <c r="H201" s="206"/>
      <c r="I201" s="206"/>
      <c r="J201" s="206"/>
      <c r="K201" s="206"/>
      <c r="L201" s="206"/>
      <c r="N201" s="211"/>
    </row>
    <row r="202" spans="1:14" customFormat="1" ht="17.45" customHeight="1">
      <c r="A202" s="88"/>
      <c r="B202" s="203"/>
      <c r="C202" s="206"/>
      <c r="D202" s="206"/>
      <c r="E202" s="206"/>
      <c r="F202" s="206"/>
      <c r="G202" s="206"/>
      <c r="H202" s="206"/>
      <c r="I202" s="206"/>
      <c r="J202" s="206"/>
      <c r="K202" s="206"/>
      <c r="L202" s="206"/>
      <c r="N202" s="211"/>
    </row>
    <row r="203" spans="1:14" customFormat="1" ht="17.45" customHeight="1">
      <c r="A203" s="88"/>
      <c r="B203" s="203"/>
      <c r="C203" s="206"/>
      <c r="D203" s="206"/>
      <c r="E203" s="206"/>
      <c r="F203" s="206"/>
      <c r="G203" s="206"/>
      <c r="H203" s="206"/>
      <c r="I203" s="206"/>
      <c r="J203" s="206"/>
      <c r="K203" s="206"/>
      <c r="L203" s="206"/>
      <c r="N203" s="211"/>
    </row>
    <row r="204" spans="1:14" customFormat="1" ht="17.45" customHeight="1">
      <c r="A204" s="88"/>
      <c r="B204" s="203"/>
      <c r="C204" s="206"/>
      <c r="D204" s="206"/>
      <c r="E204" s="206"/>
      <c r="F204" s="206"/>
      <c r="G204" s="206"/>
      <c r="H204" s="206"/>
      <c r="I204" s="206"/>
      <c r="J204" s="206"/>
      <c r="K204" s="206"/>
      <c r="L204" s="206"/>
      <c r="N204" s="211"/>
    </row>
    <row r="205" spans="1:14" customFormat="1" ht="17.45" customHeight="1">
      <c r="A205" s="88"/>
      <c r="B205" s="203"/>
      <c r="C205" s="206"/>
      <c r="D205" s="206"/>
      <c r="E205" s="206"/>
      <c r="F205" s="206"/>
      <c r="G205" s="206"/>
      <c r="H205" s="206"/>
      <c r="I205" s="206"/>
      <c r="J205" s="206"/>
      <c r="K205" s="206"/>
      <c r="L205" s="206"/>
      <c r="N205" s="211"/>
    </row>
    <row r="206" spans="1:14" customFormat="1" ht="17.45" customHeight="1">
      <c r="A206" s="88"/>
      <c r="B206" s="203"/>
      <c r="C206" s="206"/>
      <c r="D206" s="206"/>
      <c r="E206" s="206"/>
      <c r="F206" s="206"/>
      <c r="G206" s="206"/>
      <c r="H206" s="206"/>
      <c r="I206" s="206"/>
      <c r="J206" s="206"/>
      <c r="K206" s="206"/>
      <c r="L206" s="206"/>
      <c r="N206" s="211"/>
    </row>
    <row r="207" spans="1:14" customFormat="1" ht="17.45" customHeight="1">
      <c r="A207" s="88"/>
      <c r="B207" s="683" t="s">
        <v>1390</v>
      </c>
      <c r="C207" s="683"/>
      <c r="D207" s="683"/>
      <c r="E207" s="683"/>
      <c r="F207" s="683"/>
      <c r="G207" s="683"/>
      <c r="H207" s="683"/>
      <c r="I207" s="683"/>
      <c r="J207" s="683"/>
      <c r="K207" s="683"/>
      <c r="L207" s="683"/>
      <c r="N207" s="211"/>
    </row>
    <row r="208" spans="1:14" customFormat="1" ht="17.45" customHeight="1">
      <c r="A208" s="88"/>
      <c r="B208" s="683"/>
      <c r="C208" s="683"/>
      <c r="D208" s="683"/>
      <c r="E208" s="683"/>
      <c r="F208" s="683"/>
      <c r="G208" s="683"/>
      <c r="H208" s="683"/>
      <c r="I208" s="683"/>
      <c r="J208" s="683"/>
      <c r="K208" s="683"/>
      <c r="L208" s="683"/>
      <c r="N208" s="211"/>
    </row>
    <row r="209" spans="1:14" customFormat="1" ht="17.45" customHeight="1">
      <c r="A209" s="88"/>
      <c r="B209" s="683"/>
      <c r="C209" s="683"/>
      <c r="D209" s="683"/>
      <c r="E209" s="683"/>
      <c r="F209" s="683"/>
      <c r="G209" s="683"/>
      <c r="H209" s="683"/>
      <c r="I209" s="683"/>
      <c r="J209" s="683"/>
      <c r="K209" s="683"/>
      <c r="L209" s="683"/>
      <c r="N209" s="211"/>
    </row>
    <row r="210" spans="1:14" customFormat="1" ht="17.45" customHeight="1">
      <c r="A210" s="88"/>
      <c r="N210" s="211"/>
    </row>
    <row r="211" spans="1:14" customFormat="1" ht="17.45" customHeight="1" thickBot="1">
      <c r="A211" s="88"/>
      <c r="B211" s="180" t="s">
        <v>1391</v>
      </c>
      <c r="C211" s="52"/>
      <c r="D211" s="52"/>
      <c r="E211" s="52"/>
      <c r="F211" s="52"/>
      <c r="G211" s="52"/>
      <c r="H211" s="52"/>
      <c r="I211" s="52"/>
      <c r="J211" s="52"/>
      <c r="K211" s="52"/>
      <c r="L211" s="52"/>
      <c r="N211" s="211"/>
    </row>
    <row r="212" spans="1:14" customFormat="1" ht="17.45" customHeight="1">
      <c r="A212" s="88"/>
      <c r="B212" s="390"/>
      <c r="C212" s="390"/>
      <c r="D212" s="390"/>
      <c r="E212" s="390"/>
      <c r="F212" s="390"/>
      <c r="G212" s="390"/>
      <c r="H212" s="390"/>
      <c r="I212" s="390"/>
      <c r="J212" s="390"/>
      <c r="K212" s="390"/>
      <c r="L212" s="390"/>
      <c r="N212" s="211"/>
    </row>
    <row r="213" spans="1:14" customFormat="1" ht="17.45" customHeight="1">
      <c r="A213" s="88"/>
      <c r="B213" s="30"/>
      <c r="C213" s="30"/>
      <c r="D213" s="30"/>
      <c r="E213" s="30"/>
      <c r="F213" s="30"/>
      <c r="G213" s="30"/>
      <c r="H213" s="30"/>
      <c r="I213" s="30"/>
      <c r="J213" s="30"/>
      <c r="K213" s="30"/>
      <c r="L213" s="30"/>
      <c r="N213" s="211"/>
    </row>
    <row r="214" spans="1:14" customFormat="1" ht="17.45" customHeight="1">
      <c r="A214" s="88"/>
      <c r="B214" s="30"/>
      <c r="C214" s="30"/>
      <c r="D214" s="30"/>
      <c r="E214" s="30"/>
      <c r="F214" s="30"/>
      <c r="G214" s="30"/>
      <c r="H214" s="30"/>
      <c r="I214" s="30"/>
      <c r="J214" s="30"/>
      <c r="K214" s="30"/>
      <c r="L214" s="30"/>
      <c r="N214" s="211"/>
    </row>
    <row r="215" spans="1:14" customFormat="1" ht="17.45" customHeight="1">
      <c r="A215" s="88"/>
      <c r="B215" s="30"/>
      <c r="C215" s="30"/>
      <c r="D215" s="30"/>
      <c r="E215" s="30"/>
      <c r="F215" s="30"/>
      <c r="G215" s="30"/>
      <c r="H215" s="30"/>
      <c r="I215" s="30"/>
      <c r="J215" s="30"/>
      <c r="K215" s="30"/>
      <c r="L215" s="30"/>
      <c r="N215" s="211"/>
    </row>
    <row r="216" spans="1:14" customFormat="1" ht="17.45" customHeight="1">
      <c r="A216" s="88"/>
      <c r="B216" s="30"/>
      <c r="C216" s="30"/>
      <c r="D216" s="30"/>
      <c r="E216" s="30"/>
      <c r="F216" s="30"/>
      <c r="G216" s="30"/>
      <c r="H216" s="30"/>
      <c r="I216" s="30"/>
      <c r="J216" s="30"/>
      <c r="K216" s="30"/>
      <c r="L216" s="30"/>
      <c r="N216" s="211"/>
    </row>
    <row r="217" spans="1:14" customFormat="1" ht="17.45" customHeight="1">
      <c r="A217" s="88"/>
      <c r="B217" s="30"/>
      <c r="C217" s="30"/>
      <c r="D217" s="30"/>
      <c r="E217" s="30"/>
      <c r="F217" s="30"/>
      <c r="G217" s="30"/>
      <c r="H217" s="30"/>
      <c r="I217" s="30"/>
      <c r="J217" s="30"/>
      <c r="K217" s="30"/>
      <c r="L217" s="30"/>
      <c r="N217" s="211"/>
    </row>
    <row r="218" spans="1:14" customFormat="1" ht="17.45" customHeight="1">
      <c r="A218" s="88"/>
      <c r="B218" s="30" t="s">
        <v>1392</v>
      </c>
      <c r="C218" s="47"/>
      <c r="D218" s="47"/>
      <c r="E218" s="47"/>
      <c r="F218" s="47"/>
      <c r="G218" s="47"/>
      <c r="H218" s="47"/>
      <c r="I218" s="47"/>
      <c r="J218" s="47"/>
      <c r="K218" s="47"/>
      <c r="L218" s="47"/>
      <c r="N218" s="211"/>
    </row>
    <row r="219" spans="1:14" customFormat="1" ht="17.45" customHeight="1">
      <c r="A219" s="88"/>
      <c r="B219" s="30"/>
      <c r="C219" s="47"/>
      <c r="D219" s="47"/>
      <c r="E219" s="47"/>
      <c r="F219" s="47"/>
      <c r="G219" s="47"/>
      <c r="H219" s="47"/>
      <c r="I219" s="47"/>
      <c r="J219" s="47"/>
      <c r="K219" s="47"/>
      <c r="L219" s="47"/>
      <c r="N219" s="211"/>
    </row>
    <row r="220" spans="1:14" customFormat="1" ht="17.45" customHeight="1">
      <c r="A220" s="88"/>
      <c r="C220" s="47"/>
      <c r="D220" s="47"/>
      <c r="E220" s="47"/>
      <c r="F220" s="47"/>
      <c r="G220" s="47"/>
      <c r="H220" s="47"/>
      <c r="I220" s="47"/>
      <c r="J220" s="47"/>
      <c r="K220" s="47"/>
      <c r="L220" s="47"/>
      <c r="N220" s="211"/>
    </row>
    <row r="221" spans="1:14" customFormat="1" ht="17.45" customHeight="1">
      <c r="A221" s="88"/>
      <c r="B221" s="59" t="s">
        <v>1393</v>
      </c>
      <c r="C221" s="58"/>
      <c r="D221" s="58"/>
      <c r="E221" s="58"/>
      <c r="F221" s="58"/>
      <c r="G221" s="58"/>
      <c r="H221" s="58"/>
      <c r="I221" s="58"/>
      <c r="J221" s="58"/>
      <c r="K221" s="58"/>
      <c r="L221" s="58"/>
      <c r="N221" s="211"/>
    </row>
    <row r="222" spans="1:14" customFormat="1" ht="17.45" customHeight="1">
      <c r="A222" s="88"/>
      <c r="B222" s="236"/>
      <c r="C222" s="80"/>
      <c r="D222" s="80"/>
      <c r="E222" s="80"/>
      <c r="F222" s="80"/>
      <c r="G222" s="80"/>
      <c r="H222" s="60"/>
      <c r="I222" s="60"/>
      <c r="J222" s="60"/>
      <c r="K222" s="60"/>
      <c r="L222" s="62"/>
      <c r="N222" s="211"/>
    </row>
    <row r="223" spans="1:14" customFormat="1" ht="30.2" customHeight="1">
      <c r="A223" s="88"/>
      <c r="B223" s="689" t="s">
        <v>1394</v>
      </c>
      <c r="C223" s="690"/>
      <c r="D223" s="690"/>
      <c r="E223" s="690"/>
      <c r="F223" s="795"/>
      <c r="G223" s="344"/>
      <c r="H223" s="854" t="s">
        <v>1395</v>
      </c>
      <c r="I223" s="855"/>
      <c r="J223" s="855"/>
      <c r="K223" s="856"/>
      <c r="L223" s="67"/>
      <c r="N223" s="211"/>
    </row>
    <row r="224" spans="1:14" customFormat="1" ht="30.2" customHeight="1">
      <c r="A224" s="88"/>
      <c r="B224" s="689"/>
      <c r="C224" s="690"/>
      <c r="D224" s="690"/>
      <c r="E224" s="690"/>
      <c r="F224" s="795"/>
      <c r="G224" s="851" t="s">
        <v>1396</v>
      </c>
      <c r="H224" s="344"/>
      <c r="I224" s="344" t="s">
        <v>1397</v>
      </c>
      <c r="J224" s="344"/>
      <c r="K224" s="391" t="s">
        <v>1398</v>
      </c>
      <c r="L224" s="67"/>
      <c r="N224" s="211"/>
    </row>
    <row r="225" spans="1:14" customFormat="1" ht="30.2" customHeight="1">
      <c r="A225" s="88"/>
      <c r="B225" s="76"/>
      <c r="C225" s="69"/>
      <c r="D225" s="69"/>
      <c r="E225" s="69"/>
      <c r="F225" s="392"/>
      <c r="G225" s="852"/>
      <c r="H225" s="344" t="s">
        <v>1399</v>
      </c>
      <c r="I225" s="344"/>
      <c r="J225" s="344"/>
      <c r="K225" s="344"/>
      <c r="L225" s="67"/>
      <c r="N225" s="211"/>
    </row>
    <row r="226" spans="1:14" customFormat="1" ht="30.2" customHeight="1">
      <c r="A226" s="88"/>
      <c r="B226" s="76"/>
      <c r="C226" s="69"/>
      <c r="D226" s="69"/>
      <c r="E226" s="69"/>
      <c r="F226" s="392"/>
      <c r="G226" s="853"/>
      <c r="H226" s="391" t="s">
        <v>1400</v>
      </c>
      <c r="I226" s="344"/>
      <c r="J226" s="344"/>
      <c r="K226" s="344"/>
      <c r="L226" s="70"/>
      <c r="N226" s="211"/>
    </row>
    <row r="227" spans="1:14" customFormat="1" ht="17.45" customHeight="1">
      <c r="A227" s="88"/>
      <c r="B227" s="115"/>
      <c r="C227" s="69"/>
      <c r="D227" s="69"/>
      <c r="E227" s="69"/>
      <c r="F227" s="69"/>
      <c r="G227" s="69"/>
      <c r="H227" s="69"/>
      <c r="I227" s="69"/>
      <c r="J227" s="69"/>
      <c r="K227" s="69"/>
      <c r="L227" s="70"/>
      <c r="N227" s="211"/>
    </row>
    <row r="228" spans="1:14" customFormat="1" ht="30.2" customHeight="1">
      <c r="A228" s="88"/>
      <c r="B228" s="801" t="s">
        <v>1401</v>
      </c>
      <c r="C228" s="802"/>
      <c r="D228" s="802"/>
      <c r="E228" s="802"/>
      <c r="F228" s="863"/>
      <c r="G228" s="514"/>
      <c r="H228" s="514"/>
      <c r="I228" s="514"/>
      <c r="J228" s="514"/>
      <c r="K228" s="514"/>
      <c r="L228" s="70"/>
      <c r="N228" s="211"/>
    </row>
    <row r="229" spans="1:14" customFormat="1" ht="30.2" customHeight="1">
      <c r="A229" s="88"/>
      <c r="B229" s="689" t="s">
        <v>1402</v>
      </c>
      <c r="C229" s="690"/>
      <c r="D229" s="690"/>
      <c r="E229" s="690"/>
      <c r="F229" s="795"/>
      <c r="G229" s="514"/>
      <c r="H229" s="514"/>
      <c r="I229" s="514" t="s">
        <v>1397</v>
      </c>
      <c r="J229" s="514"/>
      <c r="K229" s="589" t="s">
        <v>1398</v>
      </c>
      <c r="L229" s="70"/>
      <c r="N229" s="211"/>
    </row>
    <row r="230" spans="1:14" customFormat="1" ht="30.2" customHeight="1">
      <c r="A230" s="88"/>
      <c r="B230" s="115"/>
      <c r="C230" s="69"/>
      <c r="D230" s="69"/>
      <c r="E230" s="69"/>
      <c r="F230" s="69"/>
      <c r="G230" s="514"/>
      <c r="H230" s="514" t="s">
        <v>1399</v>
      </c>
      <c r="I230" s="514"/>
      <c r="J230" s="514"/>
      <c r="K230" s="514"/>
      <c r="L230" s="70"/>
      <c r="N230" s="211"/>
    </row>
    <row r="231" spans="1:14" customFormat="1" ht="30.2" customHeight="1">
      <c r="A231" s="88"/>
      <c r="B231" s="843" t="s">
        <v>1375</v>
      </c>
      <c r="C231" s="844"/>
      <c r="D231" s="844"/>
      <c r="E231" s="69"/>
      <c r="F231" s="69"/>
      <c r="G231" s="514"/>
      <c r="H231" s="589" t="s">
        <v>1400</v>
      </c>
      <c r="I231" s="514"/>
      <c r="J231" s="514"/>
      <c r="K231" s="514"/>
      <c r="L231" s="70"/>
      <c r="N231" s="211"/>
    </row>
    <row r="232" spans="1:14" customFormat="1" ht="17.45" customHeight="1">
      <c r="A232" s="88"/>
      <c r="B232" s="237"/>
      <c r="C232" s="72"/>
      <c r="D232" s="72"/>
      <c r="E232" s="72"/>
      <c r="F232" s="72"/>
      <c r="G232" s="72"/>
      <c r="H232" s="72"/>
      <c r="I232" s="72"/>
      <c r="J232" s="72"/>
      <c r="K232" s="72"/>
      <c r="L232" s="74"/>
      <c r="N232" s="211"/>
    </row>
    <row r="233" spans="1:14" customFormat="1" ht="17.45" customHeight="1">
      <c r="A233" s="88"/>
      <c r="N233" s="211"/>
    </row>
    <row r="234" spans="1:14" customFormat="1" ht="17.45" customHeight="1">
      <c r="A234" s="88"/>
      <c r="N234" s="211"/>
    </row>
    <row r="235" spans="1:14" customFormat="1" ht="19.149999999999999" customHeight="1">
      <c r="A235" s="88"/>
      <c r="B235" s="170" t="str">
        <f>"Thema "&amp;B9</f>
        <v>Thema 8.2</v>
      </c>
      <c r="C235" s="10"/>
      <c r="D235" s="10"/>
      <c r="E235" s="10"/>
      <c r="F235" s="10"/>
      <c r="G235" s="10"/>
      <c r="H235" s="10"/>
      <c r="I235" s="10"/>
      <c r="J235" s="10"/>
      <c r="N235" s="211"/>
    </row>
    <row r="236" spans="1:14" customFormat="1" ht="17.45" customHeight="1">
      <c r="A236" s="88"/>
      <c r="N236" s="211"/>
    </row>
    <row r="237" spans="1:14" customFormat="1" ht="17.45" customHeight="1">
      <c r="A237" s="88"/>
      <c r="N237" s="211"/>
    </row>
    <row r="238" spans="1:14" customFormat="1" ht="25.5" customHeight="1">
      <c r="A238" s="89" t="str">
        <f>B10</f>
        <v>8.3</v>
      </c>
      <c r="B238" s="675" t="s">
        <v>1403</v>
      </c>
      <c r="C238" s="675"/>
      <c r="D238" s="675"/>
      <c r="E238" s="675"/>
      <c r="F238" s="675"/>
      <c r="G238" s="675"/>
      <c r="H238" s="675"/>
      <c r="I238" s="675"/>
      <c r="J238" s="675"/>
      <c r="K238" s="675"/>
      <c r="L238" s="35">
        <f>H10</f>
        <v>0</v>
      </c>
      <c r="M238" s="7" t="s">
        <v>62</v>
      </c>
      <c r="N238" s="211"/>
    </row>
    <row r="239" spans="1:14" customFormat="1" ht="17.45" customHeight="1">
      <c r="A239" s="88"/>
      <c r="N239" s="211"/>
    </row>
    <row r="240" spans="1:14" customFormat="1" ht="17.45" customHeight="1">
      <c r="A240" s="88"/>
      <c r="B240" s="683" t="s">
        <v>1404</v>
      </c>
      <c r="C240" s="683"/>
      <c r="D240" s="683"/>
      <c r="E240" s="683"/>
      <c r="F240" s="683"/>
      <c r="G240" s="683"/>
      <c r="H240" s="683"/>
      <c r="I240" s="683"/>
      <c r="J240" s="683"/>
      <c r="K240" s="683"/>
      <c r="L240" s="683"/>
      <c r="N240" s="211"/>
    </row>
    <row r="241" spans="1:14" customFormat="1" ht="17.45" customHeight="1">
      <c r="A241" s="88"/>
      <c r="B241" s="683"/>
      <c r="C241" s="683"/>
      <c r="D241" s="683"/>
      <c r="E241" s="683"/>
      <c r="F241" s="683"/>
      <c r="G241" s="683"/>
      <c r="H241" s="683"/>
      <c r="I241" s="683"/>
      <c r="J241" s="683"/>
      <c r="K241" s="683"/>
      <c r="L241" s="683"/>
      <c r="N241" s="211"/>
    </row>
    <row r="242" spans="1:14" customFormat="1" ht="17.45" customHeight="1">
      <c r="A242" s="88"/>
      <c r="B242" s="683"/>
      <c r="C242" s="683"/>
      <c r="D242" s="683"/>
      <c r="E242" s="683"/>
      <c r="F242" s="683"/>
      <c r="G242" s="683"/>
      <c r="H242" s="683"/>
      <c r="I242" s="683"/>
      <c r="J242" s="683"/>
      <c r="K242" s="683"/>
      <c r="L242" s="683"/>
      <c r="N242" s="211"/>
    </row>
    <row r="243" spans="1:14" customFormat="1" ht="17.45" customHeight="1">
      <c r="A243" s="88"/>
      <c r="B243" s="696" t="s">
        <v>1405</v>
      </c>
      <c r="C243" s="696"/>
      <c r="D243" s="696"/>
      <c r="E243" s="696"/>
      <c r="F243" s="696"/>
      <c r="G243" s="696"/>
      <c r="H243" s="696"/>
      <c r="I243" s="696"/>
      <c r="J243" s="696"/>
      <c r="K243" s="696"/>
      <c r="L243" s="696"/>
      <c r="N243" s="211"/>
    </row>
    <row r="244" spans="1:14" customFormat="1" ht="17.45" customHeight="1">
      <c r="A244" s="88"/>
      <c r="B244" s="696"/>
      <c r="C244" s="696"/>
      <c r="D244" s="696"/>
      <c r="E244" s="696"/>
      <c r="F244" s="696"/>
      <c r="G244" s="696"/>
      <c r="H244" s="696"/>
      <c r="I244" s="696"/>
      <c r="J244" s="696"/>
      <c r="K244" s="696"/>
      <c r="L244" s="696"/>
      <c r="N244" s="211"/>
    </row>
    <row r="245" spans="1:14" customFormat="1" ht="17.45" customHeight="1">
      <c r="A245" s="88"/>
      <c r="N245" s="211"/>
    </row>
    <row r="246" spans="1:14" customFormat="1" ht="17.45" customHeight="1">
      <c r="A246" s="88"/>
      <c r="N246" s="211"/>
    </row>
    <row r="247" spans="1:14" customFormat="1" ht="17.45" customHeight="1">
      <c r="A247" s="88"/>
      <c r="N247" s="211"/>
    </row>
    <row r="248" spans="1:14" customFormat="1" ht="17.45" customHeight="1">
      <c r="A248" s="88"/>
      <c r="N248" s="211"/>
    </row>
    <row r="249" spans="1:14" customFormat="1" ht="17.45" customHeight="1">
      <c r="A249" s="88"/>
      <c r="N249" s="211"/>
    </row>
    <row r="250" spans="1:14" customFormat="1" ht="17.45" customHeight="1">
      <c r="A250" s="88"/>
      <c r="N250" s="211"/>
    </row>
    <row r="251" spans="1:14" customFormat="1" ht="17.45" customHeight="1">
      <c r="A251" s="88"/>
      <c r="B251" s="683"/>
      <c r="C251" s="683"/>
      <c r="D251" s="683"/>
      <c r="E251" s="683"/>
      <c r="F251" s="683"/>
      <c r="G251" s="683"/>
      <c r="H251" s="683"/>
      <c r="I251" s="683"/>
      <c r="J251" s="683"/>
      <c r="K251" s="683"/>
      <c r="L251" s="683"/>
      <c r="N251" s="211"/>
    </row>
    <row r="252" spans="1:14" customFormat="1" ht="17.45" customHeight="1">
      <c r="A252" s="88"/>
      <c r="B252" s="683"/>
      <c r="C252" s="683"/>
      <c r="D252" s="683"/>
      <c r="E252" s="683"/>
      <c r="F252" s="683"/>
      <c r="G252" s="683"/>
      <c r="H252" s="683"/>
      <c r="I252" s="683"/>
      <c r="J252" s="683"/>
      <c r="K252" s="683"/>
      <c r="L252" s="683"/>
      <c r="N252" s="211"/>
    </row>
    <row r="253" spans="1:14" customFormat="1" ht="17.45" customHeight="1">
      <c r="A253" s="88"/>
      <c r="N253" s="211"/>
    </row>
    <row r="254" spans="1:14" customFormat="1" ht="17.45" customHeight="1">
      <c r="A254" s="88"/>
      <c r="N254" s="211"/>
    </row>
    <row r="255" spans="1:14" customFormat="1" ht="17.45" customHeight="1">
      <c r="A255" s="88"/>
      <c r="N255" s="211"/>
    </row>
    <row r="256" spans="1:14" customFormat="1" ht="17.45" customHeight="1">
      <c r="A256" s="88"/>
      <c r="N256" s="211"/>
    </row>
    <row r="257" spans="1:14" customFormat="1" ht="17.45" customHeight="1">
      <c r="A257" s="88"/>
      <c r="N257" s="211"/>
    </row>
    <row r="258" spans="1:14" customFormat="1" ht="17.45" customHeight="1">
      <c r="A258" s="88"/>
      <c r="B258" s="683" t="s">
        <v>1406</v>
      </c>
      <c r="C258" s="683"/>
      <c r="D258" s="683"/>
      <c r="E258" s="683"/>
      <c r="F258" s="683"/>
      <c r="G258" s="683"/>
      <c r="H258" s="683"/>
      <c r="I258" s="683"/>
      <c r="J258" s="683"/>
      <c r="K258" s="683"/>
      <c r="L258" s="683"/>
      <c r="N258" s="211"/>
    </row>
    <row r="259" spans="1:14" customFormat="1" ht="17.45" customHeight="1">
      <c r="A259" s="88"/>
      <c r="B259" s="683"/>
      <c r="C259" s="683"/>
      <c r="D259" s="683"/>
      <c r="E259" s="683"/>
      <c r="F259" s="683"/>
      <c r="G259" s="683"/>
      <c r="H259" s="683"/>
      <c r="I259" s="683"/>
      <c r="J259" s="683"/>
      <c r="K259" s="683"/>
      <c r="L259" s="683"/>
      <c r="N259" s="211"/>
    </row>
    <row r="260" spans="1:14" customFormat="1" ht="17.45" customHeight="1">
      <c r="A260" s="88"/>
      <c r="B260" s="683" t="s">
        <v>1407</v>
      </c>
      <c r="C260" s="683"/>
      <c r="D260" s="683"/>
      <c r="E260" s="683"/>
      <c r="F260" s="683"/>
      <c r="G260" s="683"/>
      <c r="H260" s="683"/>
      <c r="I260" s="683"/>
      <c r="J260" s="683"/>
      <c r="K260" s="683"/>
      <c r="L260" s="683"/>
      <c r="N260" s="211"/>
    </row>
    <row r="261" spans="1:14" customFormat="1" ht="17.45" customHeight="1">
      <c r="A261" s="88"/>
      <c r="B261" s="123"/>
      <c r="C261" s="123"/>
      <c r="D261" s="123"/>
      <c r="E261" s="123"/>
      <c r="F261" s="123"/>
      <c r="G261" s="123"/>
      <c r="H261" s="123"/>
      <c r="I261" s="123"/>
      <c r="J261" s="123"/>
      <c r="K261" s="123"/>
      <c r="L261" s="123"/>
      <c r="N261" s="211"/>
    </row>
    <row r="262" spans="1:14" customFormat="1" ht="17.45" customHeight="1">
      <c r="A262" s="88"/>
      <c r="B262" s="123"/>
      <c r="C262" s="123"/>
      <c r="D262" s="123"/>
      <c r="E262" s="123"/>
      <c r="F262" s="123"/>
      <c r="G262" s="123"/>
      <c r="H262" s="123"/>
      <c r="I262" s="123"/>
      <c r="J262" s="123"/>
      <c r="K262" s="123"/>
      <c r="L262" s="123"/>
      <c r="N262" s="211"/>
    </row>
    <row r="263" spans="1:14" customFormat="1" ht="17.45" customHeight="1">
      <c r="A263" s="88"/>
      <c r="B263" s="123"/>
      <c r="C263" s="123"/>
      <c r="D263" s="123"/>
      <c r="E263" s="123"/>
      <c r="F263" s="123"/>
      <c r="G263" s="123"/>
      <c r="H263" s="123"/>
      <c r="I263" s="123"/>
      <c r="J263" s="123"/>
      <c r="K263" s="123"/>
      <c r="L263" s="123"/>
      <c r="N263" s="211"/>
    </row>
    <row r="264" spans="1:14" customFormat="1" ht="17.45" customHeight="1">
      <c r="A264" s="88"/>
      <c r="B264" s="123"/>
      <c r="C264" s="123"/>
      <c r="D264" s="123"/>
      <c r="E264" s="123"/>
      <c r="F264" s="123"/>
      <c r="G264" s="123"/>
      <c r="H264" s="123"/>
      <c r="I264" s="123"/>
      <c r="J264" s="123"/>
      <c r="K264" s="123"/>
      <c r="L264" s="123"/>
      <c r="N264" s="211"/>
    </row>
    <row r="265" spans="1:14" customFormat="1" ht="17.45" customHeight="1">
      <c r="A265" s="88"/>
      <c r="B265" s="123"/>
      <c r="C265" s="123"/>
      <c r="D265" s="123"/>
      <c r="E265" s="123"/>
      <c r="F265" s="123"/>
      <c r="G265" s="123"/>
      <c r="H265" s="123"/>
      <c r="I265" s="123"/>
      <c r="J265" s="123"/>
      <c r="K265" s="123"/>
      <c r="L265" s="123"/>
      <c r="N265" s="211"/>
    </row>
    <row r="266" spans="1:14" customFormat="1" ht="17.45" customHeight="1">
      <c r="A266" s="88"/>
      <c r="B266" s="123"/>
      <c r="C266" s="123"/>
      <c r="D266" s="123"/>
      <c r="E266" s="123"/>
      <c r="F266" s="123"/>
      <c r="G266" s="123"/>
      <c r="H266" s="123"/>
      <c r="I266" s="123"/>
      <c r="J266" s="123"/>
      <c r="K266" s="123"/>
      <c r="L266" s="123"/>
      <c r="N266" s="211"/>
    </row>
    <row r="267" spans="1:14" customFormat="1" ht="17.45" customHeight="1">
      <c r="A267" s="88"/>
      <c r="B267" s="123"/>
      <c r="C267" s="123"/>
      <c r="D267" s="123"/>
      <c r="E267" s="123"/>
      <c r="F267" s="123"/>
      <c r="G267" s="123"/>
      <c r="H267" s="123"/>
      <c r="I267" s="123"/>
      <c r="J267" s="123"/>
      <c r="K267" s="123"/>
      <c r="L267" s="123"/>
      <c r="N267" s="211"/>
    </row>
    <row r="268" spans="1:14" customFormat="1" ht="17.45" customHeight="1">
      <c r="A268" s="88"/>
      <c r="B268" s="123"/>
      <c r="C268" s="123"/>
      <c r="D268" s="123"/>
      <c r="E268" s="123"/>
      <c r="F268" s="123"/>
      <c r="G268" s="123"/>
      <c r="H268" s="123"/>
      <c r="I268" s="123"/>
      <c r="J268" s="123"/>
      <c r="K268" s="123"/>
      <c r="L268" s="123"/>
      <c r="N268" s="211"/>
    </row>
    <row r="269" spans="1:14" customFormat="1" ht="17.45" customHeight="1">
      <c r="A269" s="88"/>
      <c r="B269" s="123"/>
      <c r="C269" s="123"/>
      <c r="D269" s="123"/>
      <c r="E269" s="123"/>
      <c r="F269" s="123"/>
      <c r="G269" s="123"/>
      <c r="H269" s="123"/>
      <c r="I269" s="123"/>
      <c r="J269" s="123"/>
      <c r="K269" s="123"/>
      <c r="L269" s="123"/>
      <c r="N269" s="211"/>
    </row>
    <row r="270" spans="1:14" customFormat="1" ht="17.45" customHeight="1">
      <c r="A270" s="88"/>
      <c r="B270" s="123"/>
      <c r="C270" s="123"/>
      <c r="D270" s="123"/>
      <c r="E270" s="123"/>
      <c r="F270" s="123"/>
      <c r="G270" s="123"/>
      <c r="H270" s="123"/>
      <c r="I270" s="123"/>
      <c r="J270" s="123"/>
      <c r="K270" s="123"/>
      <c r="L270" s="123"/>
      <c r="N270" s="211"/>
    </row>
    <row r="271" spans="1:14" customFormat="1" ht="17.45" customHeight="1">
      <c r="A271" s="88"/>
      <c r="B271" s="123"/>
      <c r="C271" s="123"/>
      <c r="D271" s="123"/>
      <c r="E271" s="123"/>
      <c r="F271" s="123"/>
      <c r="G271" s="123"/>
      <c r="H271" s="123"/>
      <c r="I271" s="123"/>
      <c r="J271" s="123"/>
      <c r="K271" s="123"/>
      <c r="L271" s="123"/>
      <c r="N271" s="211"/>
    </row>
    <row r="272" spans="1:14" customFormat="1" ht="17.45" customHeight="1">
      <c r="A272" s="88"/>
      <c r="B272" s="123"/>
      <c r="C272" s="123"/>
      <c r="D272" s="123"/>
      <c r="E272" s="123"/>
      <c r="F272" s="123"/>
      <c r="G272" s="123"/>
      <c r="H272" s="123"/>
      <c r="I272" s="123"/>
      <c r="J272" s="123"/>
      <c r="K272" s="123"/>
      <c r="L272" s="123"/>
      <c r="N272" s="211"/>
    </row>
    <row r="273" spans="1:14" customFormat="1" ht="17.45" customHeight="1">
      <c r="A273" s="88"/>
      <c r="B273" s="123"/>
      <c r="C273" s="123"/>
      <c r="D273" s="123"/>
      <c r="E273" s="123"/>
      <c r="F273" s="123"/>
      <c r="G273" s="123"/>
      <c r="H273" s="123"/>
      <c r="I273" s="123"/>
      <c r="J273" s="123"/>
      <c r="K273" s="123"/>
      <c r="L273" s="123"/>
      <c r="N273" s="211"/>
    </row>
    <row r="274" spans="1:14" customFormat="1" ht="17.45" customHeight="1">
      <c r="A274" s="88"/>
      <c r="B274" s="123"/>
      <c r="C274" s="123"/>
      <c r="D274" s="123"/>
      <c r="E274" s="123"/>
      <c r="F274" s="123"/>
      <c r="G274" s="123"/>
      <c r="H274" s="123"/>
      <c r="I274" s="123"/>
      <c r="J274" s="123"/>
      <c r="K274" s="123"/>
      <c r="L274" s="123"/>
      <c r="N274" s="211"/>
    </row>
    <row r="275" spans="1:14" customFormat="1" ht="17.45" customHeight="1">
      <c r="A275" s="88"/>
      <c r="B275" s="123"/>
      <c r="C275" s="123"/>
      <c r="D275" s="123"/>
      <c r="E275" s="123"/>
      <c r="F275" s="123"/>
      <c r="G275" s="123"/>
      <c r="H275" s="123"/>
      <c r="I275" s="123"/>
      <c r="J275" s="123"/>
      <c r="K275" s="123"/>
      <c r="L275" s="123"/>
      <c r="N275" s="211"/>
    </row>
    <row r="276" spans="1:14" customFormat="1" ht="17.45" customHeight="1">
      <c r="A276" s="88"/>
      <c r="B276" s="123"/>
      <c r="C276" s="123"/>
      <c r="D276" s="123"/>
      <c r="E276" s="123"/>
      <c r="F276" s="123"/>
      <c r="G276" s="123"/>
      <c r="H276" s="123"/>
      <c r="I276" s="123"/>
      <c r="J276" s="123"/>
      <c r="K276" s="123"/>
      <c r="L276" s="123"/>
      <c r="N276" s="211"/>
    </row>
    <row r="277" spans="1:14" customFormat="1" ht="17.45" customHeight="1">
      <c r="A277" s="88"/>
      <c r="B277" s="123"/>
      <c r="C277" s="123"/>
      <c r="D277" s="123"/>
      <c r="E277" s="123"/>
      <c r="F277" s="123"/>
      <c r="G277" s="123"/>
      <c r="H277" s="123"/>
      <c r="I277" s="123"/>
      <c r="J277" s="123"/>
      <c r="K277" s="123"/>
      <c r="L277" s="123"/>
      <c r="N277" s="211"/>
    </row>
    <row r="278" spans="1:14" customFormat="1" ht="17.45" customHeight="1">
      <c r="A278" s="88"/>
      <c r="B278" s="123"/>
      <c r="C278" s="123"/>
      <c r="D278" s="123"/>
      <c r="E278" s="123"/>
      <c r="F278" s="123"/>
      <c r="G278" s="123"/>
      <c r="H278" s="123"/>
      <c r="I278" s="123"/>
      <c r="J278" s="123"/>
      <c r="K278" s="123"/>
      <c r="L278" s="123"/>
      <c r="N278" s="211"/>
    </row>
    <row r="279" spans="1:14" customFormat="1" ht="17.45" customHeight="1">
      <c r="A279" s="88"/>
      <c r="B279" s="123"/>
      <c r="C279" s="123"/>
      <c r="D279" s="123"/>
      <c r="E279" s="123"/>
      <c r="F279" s="123"/>
      <c r="G279" s="123"/>
      <c r="H279" s="123"/>
      <c r="I279" s="123"/>
      <c r="J279" s="123"/>
      <c r="K279" s="123"/>
      <c r="L279" s="123"/>
      <c r="N279" s="211"/>
    </row>
    <row r="280" spans="1:14" customFormat="1" ht="17.45" customHeight="1">
      <c r="A280" s="88"/>
      <c r="B280" s="123"/>
      <c r="C280" s="123"/>
      <c r="D280" s="123"/>
      <c r="E280" s="123"/>
      <c r="F280" s="123"/>
      <c r="G280" s="123"/>
      <c r="H280" s="123"/>
      <c r="I280" s="123"/>
      <c r="J280" s="123"/>
      <c r="K280" s="123"/>
      <c r="L280" s="123"/>
      <c r="N280" s="211"/>
    </row>
    <row r="281" spans="1:14" customFormat="1" ht="17.45" customHeight="1">
      <c r="A281" s="88"/>
      <c r="B281" s="123"/>
      <c r="C281" s="123"/>
      <c r="D281" s="123"/>
      <c r="E281" s="123"/>
      <c r="F281" s="123"/>
      <c r="G281" s="123"/>
      <c r="H281" s="123"/>
      <c r="I281" s="123"/>
      <c r="J281" s="123"/>
      <c r="K281" s="123"/>
      <c r="L281" s="123"/>
      <c r="N281" s="211"/>
    </row>
    <row r="282" spans="1:14" customFormat="1" ht="17.45" customHeight="1">
      <c r="A282" s="88"/>
      <c r="B282" s="123"/>
      <c r="C282" s="123"/>
      <c r="D282" s="123"/>
      <c r="E282" s="123"/>
      <c r="F282" s="123"/>
      <c r="G282" s="123"/>
      <c r="H282" s="123"/>
      <c r="I282" s="123"/>
      <c r="J282" s="123"/>
      <c r="K282" s="123"/>
      <c r="L282" s="123"/>
      <c r="N282" s="211"/>
    </row>
    <row r="283" spans="1:14" customFormat="1" ht="17.45" customHeight="1">
      <c r="A283" s="88"/>
      <c r="N283" s="211"/>
    </row>
    <row r="284" spans="1:14" customFormat="1" ht="17.45" customHeight="1">
      <c r="A284" s="88"/>
      <c r="B284" s="82" t="s">
        <v>664</v>
      </c>
      <c r="N284" s="211"/>
    </row>
    <row r="285" spans="1:14" customFormat="1" ht="17.45" customHeight="1">
      <c r="A285" s="88"/>
      <c r="B285" s="699" t="s">
        <v>1408</v>
      </c>
      <c r="C285" s="700"/>
      <c r="D285" s="700"/>
      <c r="E285" s="700"/>
      <c r="F285" s="700"/>
      <c r="G285" s="700"/>
      <c r="H285" s="700"/>
      <c r="I285" s="700"/>
      <c r="J285" s="700"/>
      <c r="K285" s="700"/>
      <c r="L285" s="701"/>
      <c r="N285" s="211"/>
    </row>
    <row r="286" spans="1:14" customFormat="1" ht="17.45" customHeight="1">
      <c r="A286" s="88"/>
      <c r="B286" s="705"/>
      <c r="C286" s="706"/>
      <c r="D286" s="706"/>
      <c r="E286" s="706"/>
      <c r="F286" s="706"/>
      <c r="G286" s="706"/>
      <c r="H286" s="706"/>
      <c r="I286" s="706"/>
      <c r="J286" s="706"/>
      <c r="K286" s="706"/>
      <c r="L286" s="707"/>
      <c r="N286" s="211"/>
    </row>
    <row r="287" spans="1:14" customFormat="1" ht="17.45" customHeight="1">
      <c r="A287" s="88"/>
      <c r="N287" s="211"/>
    </row>
    <row r="288" spans="1:14" customFormat="1" ht="17.45" customHeight="1">
      <c r="A288" s="88"/>
      <c r="C288" s="47"/>
      <c r="D288" s="47"/>
      <c r="E288" s="47"/>
      <c r="F288" s="47"/>
      <c r="G288" s="47"/>
      <c r="H288" s="47"/>
      <c r="I288" s="47"/>
      <c r="J288" s="47"/>
      <c r="K288" s="47"/>
      <c r="L288" s="47"/>
      <c r="N288" s="211"/>
    </row>
    <row r="289" spans="1:14" customFormat="1" ht="17.45" customHeight="1">
      <c r="A289" s="88"/>
      <c r="B289" s="59" t="s">
        <v>1409</v>
      </c>
      <c r="C289" s="58"/>
      <c r="D289" s="58"/>
      <c r="E289" s="58"/>
      <c r="F289" s="58"/>
      <c r="G289" s="58"/>
      <c r="H289" s="58"/>
      <c r="I289" s="58"/>
      <c r="J289" s="58"/>
      <c r="K289" s="58"/>
      <c r="L289" s="58"/>
      <c r="N289" s="211"/>
    </row>
    <row r="290" spans="1:14" customFormat="1" ht="17.45" customHeight="1">
      <c r="A290" s="88"/>
      <c r="B290" s="61"/>
      <c r="C290" s="60"/>
      <c r="D290" s="60"/>
      <c r="E290" s="60"/>
      <c r="F290" s="60"/>
      <c r="G290" s="60"/>
      <c r="H290" s="60"/>
      <c r="I290" s="60"/>
      <c r="J290" s="60"/>
      <c r="K290" s="60"/>
      <c r="L290" s="62"/>
      <c r="N290" s="211"/>
    </row>
    <row r="291" spans="1:14" customFormat="1" ht="17.45" customHeight="1">
      <c r="A291" s="88"/>
      <c r="B291" s="689" t="s">
        <v>1410</v>
      </c>
      <c r="C291" s="690"/>
      <c r="D291" s="690"/>
      <c r="E291" s="690"/>
      <c r="F291" s="690"/>
      <c r="G291" s="65"/>
      <c r="H291" s="845" t="s">
        <v>1411</v>
      </c>
      <c r="I291" s="846"/>
      <c r="J291" s="846"/>
      <c r="K291" s="847"/>
      <c r="L291" s="70"/>
      <c r="N291" s="211"/>
    </row>
    <row r="292" spans="1:14" customFormat="1" ht="17.45" customHeight="1">
      <c r="A292" s="88"/>
      <c r="B292" s="689"/>
      <c r="C292" s="690"/>
      <c r="D292" s="690"/>
      <c r="E292" s="690"/>
      <c r="F292" s="690"/>
      <c r="G292" s="65"/>
      <c r="H292" s="65"/>
      <c r="I292" s="65"/>
      <c r="J292" s="65"/>
      <c r="K292" s="65"/>
      <c r="L292" s="70"/>
      <c r="N292" s="211"/>
    </row>
    <row r="293" spans="1:14" customFormat="1" ht="17.45" customHeight="1">
      <c r="A293" s="88"/>
      <c r="B293" s="76"/>
      <c r="C293" s="848" t="s">
        <v>1411</v>
      </c>
      <c r="D293" s="849"/>
      <c r="E293" s="850"/>
      <c r="F293" s="69"/>
      <c r="G293" s="69"/>
      <c r="H293" s="65"/>
      <c r="I293" s="65"/>
      <c r="J293" s="65"/>
      <c r="K293" s="65"/>
      <c r="L293" s="70"/>
      <c r="N293" s="211"/>
    </row>
    <row r="294" spans="1:14" customFormat="1" ht="17.45" customHeight="1">
      <c r="A294" s="88"/>
      <c r="B294" s="773" t="s">
        <v>1412</v>
      </c>
      <c r="C294" s="774"/>
      <c r="D294" s="774"/>
      <c r="E294" s="774"/>
      <c r="F294" s="774"/>
      <c r="G294" s="774"/>
      <c r="H294" s="774"/>
      <c r="I294" s="774"/>
      <c r="J294" s="774"/>
      <c r="K294" s="774"/>
      <c r="L294" s="775"/>
      <c r="N294" s="211"/>
    </row>
    <row r="295" spans="1:14" customFormat="1" ht="17.45" customHeight="1">
      <c r="A295" s="88"/>
      <c r="B295" s="71"/>
      <c r="C295" s="72"/>
      <c r="D295" s="72"/>
      <c r="E295" s="73"/>
      <c r="F295" s="72"/>
      <c r="G295" s="72"/>
      <c r="H295" s="72"/>
      <c r="I295" s="72"/>
      <c r="J295" s="72"/>
      <c r="K295" s="72"/>
      <c r="L295" s="74"/>
      <c r="N295" s="211"/>
    </row>
    <row r="296" spans="1:14" customFormat="1" ht="17.45" customHeight="1">
      <c r="A296" s="88"/>
      <c r="N296" s="211"/>
    </row>
    <row r="297" spans="1:14" customFormat="1" ht="17.45" customHeight="1">
      <c r="A297" s="88"/>
      <c r="N297" s="211"/>
    </row>
    <row r="298" spans="1:14" customFormat="1" ht="19.149999999999999" customHeight="1">
      <c r="A298" s="88"/>
      <c r="B298" s="170" t="str">
        <f>"Thema "&amp;B10</f>
        <v>Thema 8.3</v>
      </c>
      <c r="C298" s="10"/>
      <c r="D298" s="10"/>
      <c r="E298" s="10"/>
      <c r="F298" s="10"/>
      <c r="G298" s="10"/>
      <c r="H298" s="10"/>
      <c r="I298" s="10"/>
      <c r="J298" s="10"/>
      <c r="N298" s="211"/>
    </row>
    <row r="299" spans="1:14" customFormat="1" ht="17.45" customHeight="1">
      <c r="A299" s="88"/>
      <c r="N299" s="211"/>
    </row>
    <row r="300" spans="1:14" customFormat="1" ht="17.45" customHeight="1">
      <c r="A300" s="88"/>
      <c r="N300" s="211"/>
    </row>
    <row r="301" spans="1:14" customFormat="1" ht="25.5" customHeight="1">
      <c r="A301" s="89" t="str">
        <f>B11</f>
        <v>8.4</v>
      </c>
      <c r="B301" s="675" t="s">
        <v>1413</v>
      </c>
      <c r="C301" s="675"/>
      <c r="D301" s="675"/>
      <c r="E301" s="675"/>
      <c r="F301" s="675"/>
      <c r="G301" s="675"/>
      <c r="H301" s="675"/>
      <c r="I301" s="675"/>
      <c r="J301" s="675"/>
      <c r="K301" s="675"/>
      <c r="L301" s="35">
        <f>H11</f>
        <v>0</v>
      </c>
      <c r="M301" s="7" t="s">
        <v>62</v>
      </c>
      <c r="N301" s="211"/>
    </row>
    <row r="302" spans="1:14" customFormat="1" ht="17.45" customHeight="1">
      <c r="A302" s="88"/>
      <c r="N302" s="211"/>
    </row>
    <row r="303" spans="1:14" customFormat="1" ht="17.45" customHeight="1">
      <c r="A303" s="88"/>
      <c r="B303" s="683" t="s">
        <v>1414</v>
      </c>
      <c r="C303" s="683"/>
      <c r="D303" s="683"/>
      <c r="E303" s="683"/>
      <c r="F303" s="683"/>
      <c r="G303" s="683"/>
      <c r="H303" s="683"/>
      <c r="I303" s="683"/>
      <c r="J303" s="683"/>
      <c r="K303" s="683"/>
      <c r="L303" s="683"/>
      <c r="N303" s="211"/>
    </row>
    <row r="304" spans="1:14" customFormat="1" ht="17.45" customHeight="1">
      <c r="A304" s="88"/>
      <c r="B304" s="683"/>
      <c r="C304" s="683"/>
      <c r="D304" s="683"/>
      <c r="E304" s="683"/>
      <c r="F304" s="683"/>
      <c r="G304" s="683"/>
      <c r="H304" s="683"/>
      <c r="I304" s="683"/>
      <c r="J304" s="683"/>
      <c r="K304" s="683"/>
      <c r="L304" s="683"/>
      <c r="N304" s="211"/>
    </row>
    <row r="305" spans="1:14" customFormat="1" ht="17.45" customHeight="1">
      <c r="A305" s="88"/>
      <c r="B305" s="696" t="s">
        <v>1415</v>
      </c>
      <c r="C305" s="696"/>
      <c r="D305" s="696"/>
      <c r="E305" s="696"/>
      <c r="F305" s="696"/>
      <c r="G305" s="696"/>
      <c r="H305" s="696"/>
      <c r="I305" s="696"/>
      <c r="J305" s="696"/>
      <c r="K305" s="696"/>
      <c r="L305" s="696"/>
      <c r="N305" s="211"/>
    </row>
    <row r="306" spans="1:14" customFormat="1" ht="17.45" customHeight="1">
      <c r="A306" s="88"/>
      <c r="B306" s="696"/>
      <c r="C306" s="696"/>
      <c r="D306" s="696"/>
      <c r="E306" s="696"/>
      <c r="F306" s="696"/>
      <c r="G306" s="696"/>
      <c r="H306" s="696"/>
      <c r="I306" s="696"/>
      <c r="J306" s="696"/>
      <c r="K306" s="696"/>
      <c r="L306" s="696"/>
      <c r="N306" s="211"/>
    </row>
    <row r="307" spans="1:14" customFormat="1" ht="17.45" customHeight="1">
      <c r="A307" s="88"/>
      <c r="N307" s="211"/>
    </row>
    <row r="308" spans="1:14" customFormat="1" ht="17.45" customHeight="1">
      <c r="A308" s="88"/>
      <c r="N308" s="211"/>
    </row>
    <row r="309" spans="1:14" customFormat="1" ht="17.45" customHeight="1">
      <c r="A309" s="88"/>
      <c r="N309" s="211"/>
    </row>
    <row r="310" spans="1:14" customFormat="1" ht="17.45" customHeight="1">
      <c r="A310" s="88"/>
      <c r="N310" s="211"/>
    </row>
    <row r="311" spans="1:14" customFormat="1" ht="17.45" customHeight="1">
      <c r="A311" s="88"/>
      <c r="N311" s="211"/>
    </row>
    <row r="312" spans="1:14" customFormat="1" ht="17.45" customHeight="1">
      <c r="A312" s="88"/>
      <c r="N312" s="211"/>
    </row>
    <row r="313" spans="1:14" customFormat="1" ht="17.45" customHeight="1">
      <c r="A313" s="88"/>
      <c r="N313" s="211"/>
    </row>
    <row r="314" spans="1:14" customFormat="1" ht="17.45" customHeight="1">
      <c r="A314" s="88"/>
      <c r="N314" s="211"/>
    </row>
    <row r="315" spans="1:14" customFormat="1" ht="17.45" customHeight="1">
      <c r="A315" s="88"/>
      <c r="N315" s="211"/>
    </row>
    <row r="316" spans="1:14" customFormat="1" ht="17.45" customHeight="1">
      <c r="A316" s="88"/>
      <c r="N316" s="211"/>
    </row>
    <row r="317" spans="1:14" customFormat="1" ht="17.45" customHeight="1">
      <c r="A317" s="88"/>
      <c r="N317" s="211"/>
    </row>
    <row r="318" spans="1:14" customFormat="1" ht="17.45" customHeight="1">
      <c r="A318" s="88"/>
      <c r="N318" s="211"/>
    </row>
    <row r="319" spans="1:14" customFormat="1" ht="17.45" customHeight="1">
      <c r="A319" s="88"/>
      <c r="N319" s="211"/>
    </row>
    <row r="320" spans="1:14" customFormat="1" ht="17.45" customHeight="1">
      <c r="A320" s="88"/>
      <c r="N320" s="211"/>
    </row>
    <row r="321" spans="1:14" customFormat="1" ht="17.45" customHeight="1">
      <c r="A321" s="88"/>
      <c r="N321" s="211"/>
    </row>
    <row r="322" spans="1:14" customFormat="1" ht="17.45" customHeight="1">
      <c r="A322" s="88"/>
      <c r="N322" s="211"/>
    </row>
    <row r="323" spans="1:14" customFormat="1" ht="17.45" customHeight="1">
      <c r="A323" s="88"/>
      <c r="N323" s="211"/>
    </row>
    <row r="324" spans="1:14" customFormat="1" ht="17.45" customHeight="1">
      <c r="A324" s="88"/>
      <c r="N324" s="211"/>
    </row>
    <row r="325" spans="1:14" customFormat="1" ht="17.45" customHeight="1">
      <c r="A325" s="88"/>
      <c r="N325" s="211"/>
    </row>
    <row r="326" spans="1:14" customFormat="1" ht="17.45" customHeight="1">
      <c r="A326" s="88"/>
      <c r="N326" s="211"/>
    </row>
    <row r="327" spans="1:14" customFormat="1" ht="17.45" customHeight="1">
      <c r="A327" s="88"/>
      <c r="N327" s="211"/>
    </row>
    <row r="328" spans="1:14" customFormat="1" ht="17.45" customHeight="1">
      <c r="A328" s="88"/>
      <c r="N328" s="211"/>
    </row>
    <row r="329" spans="1:14" customFormat="1" ht="17.45" customHeight="1">
      <c r="A329" s="88"/>
      <c r="B329" s="683" t="s">
        <v>1416</v>
      </c>
      <c r="C329" s="683"/>
      <c r="D329" s="683"/>
      <c r="E329" s="683"/>
      <c r="F329" s="683"/>
      <c r="G329" s="683"/>
      <c r="H329" s="683"/>
      <c r="I329" s="683"/>
      <c r="J329" s="683"/>
      <c r="K329" s="683"/>
      <c r="L329" s="683"/>
      <c r="N329" s="211"/>
    </row>
    <row r="330" spans="1:14" customFormat="1" ht="17.45" customHeight="1">
      <c r="A330" s="88"/>
      <c r="B330" s="683"/>
      <c r="C330" s="683"/>
      <c r="D330" s="683"/>
      <c r="E330" s="683"/>
      <c r="F330" s="683"/>
      <c r="G330" s="683"/>
      <c r="H330" s="683"/>
      <c r="I330" s="683"/>
      <c r="J330" s="683"/>
      <c r="K330" s="683"/>
      <c r="L330" s="683"/>
      <c r="N330" s="211"/>
    </row>
    <row r="331" spans="1:14" customFormat="1" ht="17.45" customHeight="1">
      <c r="A331" s="88"/>
      <c r="B331" s="683"/>
      <c r="C331" s="683"/>
      <c r="D331" s="683"/>
      <c r="E331" s="683"/>
      <c r="F331" s="683"/>
      <c r="G331" s="683"/>
      <c r="H331" s="683"/>
      <c r="I331" s="683"/>
      <c r="J331" s="683"/>
      <c r="K331" s="683"/>
      <c r="L331" s="683"/>
      <c r="N331" s="211"/>
    </row>
    <row r="332" spans="1:14" customFormat="1" ht="17.45" customHeight="1">
      <c r="A332" s="88"/>
      <c r="B332" s="683"/>
      <c r="C332" s="683"/>
      <c r="D332" s="683"/>
      <c r="E332" s="683"/>
      <c r="F332" s="683"/>
      <c r="G332" s="683"/>
      <c r="H332" s="683"/>
      <c r="I332" s="683"/>
      <c r="J332" s="683"/>
      <c r="K332" s="683"/>
      <c r="L332" s="683"/>
      <c r="N332" s="211"/>
    </row>
    <row r="333" spans="1:14" customFormat="1" ht="17.45" customHeight="1">
      <c r="A333" s="88"/>
      <c r="N333" s="211"/>
    </row>
    <row r="334" spans="1:14" customFormat="1" ht="17.45" customHeight="1">
      <c r="A334" s="88"/>
      <c r="N334" s="211"/>
    </row>
    <row r="335" spans="1:14" customFormat="1" ht="17.45" customHeight="1">
      <c r="A335" s="88"/>
      <c r="N335" s="211"/>
    </row>
    <row r="336" spans="1:14" customFormat="1" ht="17.45" customHeight="1">
      <c r="A336" s="88"/>
      <c r="N336" s="211"/>
    </row>
    <row r="337" spans="1:14" customFormat="1" ht="17.45" customHeight="1">
      <c r="A337" s="88"/>
      <c r="N337" s="211"/>
    </row>
    <row r="338" spans="1:14" customFormat="1" ht="17.45" customHeight="1">
      <c r="A338" s="88"/>
      <c r="N338" s="211"/>
    </row>
    <row r="339" spans="1:14" customFormat="1" ht="17.45" customHeight="1">
      <c r="A339" s="88"/>
      <c r="N339" s="211"/>
    </row>
    <row r="340" spans="1:14" customFormat="1" ht="17.45" customHeight="1">
      <c r="A340" s="88"/>
      <c r="B340" s="683" t="s">
        <v>1417</v>
      </c>
      <c r="C340" s="683"/>
      <c r="D340" s="683"/>
      <c r="E340" s="683"/>
      <c r="F340" s="683"/>
      <c r="G340" s="683"/>
      <c r="H340" s="683"/>
      <c r="I340" s="683"/>
      <c r="J340" s="683"/>
      <c r="K340" s="683"/>
      <c r="L340" s="683"/>
      <c r="N340" s="211"/>
    </row>
    <row r="341" spans="1:14" customFormat="1" ht="17.45" customHeight="1">
      <c r="A341" s="88"/>
      <c r="B341" s="683"/>
      <c r="C341" s="683"/>
      <c r="D341" s="683"/>
      <c r="E341" s="683"/>
      <c r="F341" s="683"/>
      <c r="G341" s="683"/>
      <c r="H341" s="683"/>
      <c r="I341" s="683"/>
      <c r="J341" s="683"/>
      <c r="K341" s="683"/>
      <c r="L341" s="683"/>
      <c r="N341" s="211"/>
    </row>
    <row r="342" spans="1:14" customFormat="1" ht="17.45" customHeight="1">
      <c r="A342" s="88"/>
      <c r="N342" s="211"/>
    </row>
    <row r="343" spans="1:14" customFormat="1" ht="17.45" customHeight="1">
      <c r="A343" s="88"/>
      <c r="N343" s="211"/>
    </row>
    <row r="344" spans="1:14" customFormat="1" ht="17.45" customHeight="1">
      <c r="A344" s="88"/>
      <c r="N344" s="211"/>
    </row>
    <row r="345" spans="1:14" customFormat="1" ht="17.45" customHeight="1">
      <c r="A345" s="88"/>
      <c r="N345" s="211"/>
    </row>
    <row r="346" spans="1:14" customFormat="1" ht="17.45" customHeight="1">
      <c r="A346" s="88"/>
      <c r="N346" s="211"/>
    </row>
    <row r="347" spans="1:14" customFormat="1" ht="17.45" customHeight="1">
      <c r="A347" s="88"/>
      <c r="N347" s="211"/>
    </row>
    <row r="348" spans="1:14" customFormat="1" ht="17.45" customHeight="1">
      <c r="A348" s="88"/>
      <c r="N348" s="211"/>
    </row>
    <row r="349" spans="1:14" customFormat="1" ht="17.45" customHeight="1">
      <c r="A349" s="88"/>
      <c r="N349" s="211"/>
    </row>
    <row r="350" spans="1:14" customFormat="1" ht="17.45" customHeight="1">
      <c r="A350" s="88"/>
      <c r="N350" s="211"/>
    </row>
    <row r="351" spans="1:14" customFormat="1" ht="17.45" customHeight="1">
      <c r="A351" s="88"/>
      <c r="B351" s="683" t="s">
        <v>1418</v>
      </c>
      <c r="C351" s="683"/>
      <c r="D351" s="683"/>
      <c r="E351" s="683"/>
      <c r="F351" s="683"/>
      <c r="G351" s="683"/>
      <c r="H351" s="683"/>
      <c r="I351" s="683"/>
      <c r="J351" s="683"/>
      <c r="K351" s="683"/>
      <c r="L351" s="683"/>
      <c r="N351" s="211"/>
    </row>
    <row r="352" spans="1:14" customFormat="1" ht="17.45" customHeight="1">
      <c r="A352" s="88"/>
      <c r="B352" s="683"/>
      <c r="C352" s="683"/>
      <c r="D352" s="683"/>
      <c r="E352" s="683"/>
      <c r="F352" s="683"/>
      <c r="G352" s="683"/>
      <c r="H352" s="683"/>
      <c r="I352" s="683"/>
      <c r="J352" s="683"/>
      <c r="K352" s="683"/>
      <c r="L352" s="683"/>
      <c r="N352" s="211"/>
    </row>
    <row r="353" spans="1:14" customFormat="1" ht="17.45" customHeight="1">
      <c r="A353" s="88"/>
      <c r="B353" s="123"/>
      <c r="C353" s="123"/>
      <c r="D353" s="123"/>
      <c r="E353" s="123"/>
      <c r="F353" s="123"/>
      <c r="G353" s="123"/>
      <c r="H353" s="123"/>
      <c r="I353" s="123"/>
      <c r="J353" s="123"/>
      <c r="K353" s="123"/>
      <c r="L353" s="123"/>
      <c r="N353" s="211"/>
    </row>
    <row r="354" spans="1:14" customFormat="1" ht="17.45" customHeight="1">
      <c r="A354" s="88"/>
      <c r="B354" s="123"/>
      <c r="C354" s="123"/>
      <c r="D354" s="123"/>
      <c r="E354" s="123"/>
      <c r="F354" s="123"/>
      <c r="G354" s="123"/>
      <c r="H354" s="123"/>
      <c r="I354" s="123"/>
      <c r="J354" s="123"/>
      <c r="K354" s="123"/>
      <c r="L354" s="123"/>
      <c r="N354" s="211"/>
    </row>
    <row r="355" spans="1:14" customFormat="1" ht="17.45" customHeight="1">
      <c r="A355" s="88"/>
      <c r="B355" s="123"/>
      <c r="C355" s="123"/>
      <c r="D355" s="123"/>
      <c r="E355" s="123"/>
      <c r="F355" s="123"/>
      <c r="G355" s="123"/>
      <c r="H355" s="123"/>
      <c r="I355" s="123"/>
      <c r="J355" s="123"/>
      <c r="K355" s="123"/>
      <c r="L355" s="123"/>
      <c r="N355" s="211"/>
    </row>
    <row r="356" spans="1:14" customFormat="1" ht="17.45" customHeight="1">
      <c r="A356" s="88"/>
      <c r="B356" s="123"/>
      <c r="C356" s="123"/>
      <c r="D356" s="123"/>
      <c r="E356" s="123"/>
      <c r="F356" s="123"/>
      <c r="G356" s="123"/>
      <c r="H356" s="123"/>
      <c r="I356" s="123"/>
      <c r="J356" s="123"/>
      <c r="K356" s="123"/>
      <c r="L356" s="123"/>
      <c r="N356" s="211"/>
    </row>
    <row r="357" spans="1:14" customFormat="1" ht="17.45" customHeight="1">
      <c r="A357" s="88"/>
      <c r="B357" s="123"/>
      <c r="C357" s="123"/>
      <c r="D357" s="123"/>
      <c r="E357" s="123"/>
      <c r="F357" s="123"/>
      <c r="G357" s="123"/>
      <c r="H357" s="123"/>
      <c r="I357" s="123"/>
      <c r="J357" s="123"/>
      <c r="K357" s="123"/>
      <c r="L357" s="123"/>
      <c r="N357" s="211"/>
    </row>
    <row r="358" spans="1:14" customFormat="1" ht="17.45" customHeight="1">
      <c r="A358" s="88"/>
      <c r="B358" s="123"/>
      <c r="C358" s="123"/>
      <c r="D358" s="123"/>
      <c r="E358" s="123"/>
      <c r="F358" s="123"/>
      <c r="G358" s="123"/>
      <c r="H358" s="123"/>
      <c r="I358" s="123"/>
      <c r="J358" s="123"/>
      <c r="K358" s="123"/>
      <c r="L358" s="123"/>
      <c r="N358" s="211"/>
    </row>
    <row r="359" spans="1:14" customFormat="1" ht="17.45" customHeight="1">
      <c r="A359" s="88"/>
      <c r="B359" s="123"/>
      <c r="C359" s="123"/>
      <c r="D359" s="123"/>
      <c r="E359" s="123"/>
      <c r="F359" s="123"/>
      <c r="G359" s="123"/>
      <c r="H359" s="123"/>
      <c r="I359" s="123"/>
      <c r="J359" s="123"/>
      <c r="K359" s="123"/>
      <c r="L359" s="123"/>
      <c r="N359" s="211"/>
    </row>
    <row r="360" spans="1:14" customFormat="1" ht="17.45" customHeight="1">
      <c r="A360" s="88"/>
      <c r="B360" s="123"/>
      <c r="C360" s="123"/>
      <c r="D360" s="123"/>
      <c r="E360" s="123"/>
      <c r="F360" s="123"/>
      <c r="G360" s="123"/>
      <c r="H360" s="123"/>
      <c r="I360" s="123"/>
      <c r="J360" s="123"/>
      <c r="K360" s="123"/>
      <c r="L360" s="123"/>
      <c r="N360" s="211"/>
    </row>
    <row r="361" spans="1:14" customFormat="1" ht="17.45" customHeight="1">
      <c r="A361" s="88"/>
      <c r="B361" s="123"/>
      <c r="C361" s="123"/>
      <c r="D361" s="123"/>
      <c r="E361" s="123"/>
      <c r="F361" s="123"/>
      <c r="G361" s="123"/>
      <c r="H361" s="123"/>
      <c r="I361" s="123"/>
      <c r="J361" s="123"/>
      <c r="K361" s="123"/>
      <c r="L361" s="123"/>
      <c r="N361" s="211"/>
    </row>
    <row r="362" spans="1:14" customFormat="1" ht="17.45" customHeight="1">
      <c r="A362" s="88"/>
      <c r="B362" s="123"/>
      <c r="C362" s="123"/>
      <c r="D362" s="123"/>
      <c r="E362" s="123"/>
      <c r="F362" s="123"/>
      <c r="G362" s="123"/>
      <c r="H362" s="123"/>
      <c r="I362" s="123"/>
      <c r="J362" s="123"/>
      <c r="K362" s="123"/>
      <c r="L362" s="123"/>
      <c r="N362" s="211"/>
    </row>
    <row r="363" spans="1:14" customFormat="1" ht="17.45" customHeight="1">
      <c r="A363" s="88"/>
      <c r="B363" s="123"/>
      <c r="C363" s="123"/>
      <c r="D363" s="123"/>
      <c r="E363" s="123"/>
      <c r="F363" s="123"/>
      <c r="G363" s="123"/>
      <c r="H363" s="123"/>
      <c r="I363" s="123"/>
      <c r="J363" s="123"/>
      <c r="K363" s="123"/>
      <c r="L363" s="123"/>
      <c r="N363" s="211"/>
    </row>
    <row r="364" spans="1:14" customFormat="1" ht="17.45" customHeight="1">
      <c r="A364" s="88"/>
      <c r="N364" s="211"/>
    </row>
    <row r="365" spans="1:14" customFormat="1" ht="17.45" customHeight="1">
      <c r="A365" s="88"/>
      <c r="N365" s="211"/>
    </row>
    <row r="366" spans="1:14" customFormat="1" ht="17.45" customHeight="1">
      <c r="A366" s="88"/>
      <c r="N366" s="211"/>
    </row>
    <row r="367" spans="1:14" customFormat="1" ht="17.45" customHeight="1">
      <c r="A367" s="88"/>
      <c r="N367" s="211"/>
    </row>
    <row r="368" spans="1:14" customFormat="1" ht="17.45" customHeight="1">
      <c r="A368" s="88"/>
      <c r="N368" s="211"/>
    </row>
    <row r="369" spans="1:14" customFormat="1" ht="17.45" customHeight="1">
      <c r="A369" s="88"/>
      <c r="N369" s="211"/>
    </row>
    <row r="370" spans="1:14" customFormat="1" ht="17.45" customHeight="1">
      <c r="A370" s="88"/>
      <c r="N370" s="211"/>
    </row>
    <row r="371" spans="1:14" customFormat="1" ht="17.45" customHeight="1">
      <c r="A371" s="88"/>
      <c r="N371" s="211"/>
    </row>
    <row r="372" spans="1:14" customFormat="1" ht="17.45" customHeight="1">
      <c r="A372" s="88"/>
      <c r="B372" t="s">
        <v>1419</v>
      </c>
      <c r="N372" s="211"/>
    </row>
    <row r="373" spans="1:14" customFormat="1" ht="17.45" customHeight="1">
      <c r="A373" s="88"/>
      <c r="N373" s="211"/>
    </row>
    <row r="374" spans="1:14" customFormat="1" ht="17.45" customHeight="1">
      <c r="A374" s="88"/>
      <c r="N374" s="211"/>
    </row>
    <row r="375" spans="1:14" customFormat="1" ht="17.45" customHeight="1">
      <c r="A375" s="88"/>
      <c r="N375" s="211"/>
    </row>
    <row r="376" spans="1:14" customFormat="1" ht="17.45" customHeight="1">
      <c r="A376" s="88"/>
      <c r="N376" s="211"/>
    </row>
    <row r="377" spans="1:14" customFormat="1" ht="17.45" customHeight="1">
      <c r="A377" s="88"/>
      <c r="N377" s="211"/>
    </row>
    <row r="378" spans="1:14" customFormat="1" ht="17.45" customHeight="1">
      <c r="A378" s="88"/>
      <c r="N378" s="211"/>
    </row>
    <row r="379" spans="1:14" customFormat="1" ht="17.45" customHeight="1">
      <c r="A379" s="88"/>
      <c r="N379" s="211"/>
    </row>
    <row r="380" spans="1:14" customFormat="1" ht="17.45" customHeight="1">
      <c r="A380" s="88"/>
      <c r="B380" s="59" t="s">
        <v>1420</v>
      </c>
      <c r="C380" s="58"/>
      <c r="D380" s="58"/>
      <c r="E380" s="58"/>
      <c r="F380" s="58"/>
      <c r="G380" s="58"/>
      <c r="H380" s="58"/>
      <c r="I380" s="58"/>
      <c r="J380" s="58"/>
      <c r="K380" s="58"/>
      <c r="L380" s="58"/>
      <c r="N380" s="211"/>
    </row>
    <row r="381" spans="1:14" customFormat="1" ht="17.45" customHeight="1">
      <c r="A381" s="88"/>
      <c r="B381" s="61"/>
      <c r="C381" s="60"/>
      <c r="D381" s="60"/>
      <c r="E381" s="60"/>
      <c r="F381" s="60"/>
      <c r="G381" s="60"/>
      <c r="H381" s="60"/>
      <c r="I381" s="60"/>
      <c r="J381" s="60"/>
      <c r="K381" s="60"/>
      <c r="L381" s="62"/>
      <c r="N381" s="211"/>
    </row>
    <row r="382" spans="1:14" customFormat="1" ht="17.45" customHeight="1">
      <c r="A382" s="88"/>
      <c r="B382" s="689" t="s">
        <v>1421</v>
      </c>
      <c r="C382" s="690"/>
      <c r="D382" s="690"/>
      <c r="E382" s="690"/>
      <c r="F382" s="690"/>
      <c r="G382" s="65"/>
      <c r="H382" s="590"/>
      <c r="I382" s="591"/>
      <c r="J382" s="592"/>
      <c r="K382" s="592"/>
      <c r="L382" s="70"/>
      <c r="N382" s="211"/>
    </row>
    <row r="383" spans="1:14" customFormat="1" ht="17.45" customHeight="1">
      <c r="A383" s="88"/>
      <c r="B383" s="689"/>
      <c r="C383" s="690"/>
      <c r="D383" s="690"/>
      <c r="E383" s="690"/>
      <c r="F383" s="690"/>
      <c r="G383" s="65"/>
      <c r="H383" s="590"/>
      <c r="I383" s="591"/>
      <c r="J383" s="592"/>
      <c r="K383" s="592"/>
      <c r="L383" s="70"/>
      <c r="N383" s="211"/>
    </row>
    <row r="384" spans="1:14" customFormat="1" ht="17.45" customHeight="1">
      <c r="A384" s="88"/>
      <c r="B384" s="402"/>
      <c r="C384" s="69"/>
      <c r="D384" s="69"/>
      <c r="E384" s="69"/>
      <c r="F384" s="69"/>
      <c r="G384" s="65"/>
      <c r="H384" s="590"/>
      <c r="I384" s="591"/>
      <c r="J384" s="592"/>
      <c r="K384" s="592"/>
      <c r="L384" s="70"/>
      <c r="N384" s="211"/>
    </row>
    <row r="385" spans="1:14" customFormat="1" ht="17.45" customHeight="1">
      <c r="A385" s="88"/>
      <c r="B385" s="76"/>
      <c r="C385" s="69"/>
      <c r="D385" s="69"/>
      <c r="E385" s="69"/>
      <c r="F385" s="69"/>
      <c r="G385" s="65"/>
      <c r="H385" s="65"/>
      <c r="I385" s="65"/>
      <c r="J385" s="65"/>
      <c r="K385" s="65"/>
      <c r="L385" s="70"/>
      <c r="N385" s="211"/>
    </row>
    <row r="386" spans="1:14" customFormat="1" ht="17.45" customHeight="1" thickBot="1">
      <c r="A386" s="88"/>
      <c r="B386" s="402" t="s">
        <v>356</v>
      </c>
      <c r="C386" s="69"/>
      <c r="D386" s="69"/>
      <c r="E386" s="69"/>
      <c r="F386" s="69"/>
      <c r="G386" s="69"/>
      <c r="H386" s="116" t="s">
        <v>1422</v>
      </c>
      <c r="I386" s="69"/>
      <c r="J386" s="69"/>
      <c r="K386" s="69"/>
      <c r="L386" s="70"/>
      <c r="N386" s="211"/>
    </row>
    <row r="387" spans="1:14" customFormat="1" ht="17.45" customHeight="1" thickTop="1">
      <c r="A387" s="88"/>
      <c r="B387" s="689" t="s">
        <v>1423</v>
      </c>
      <c r="C387" s="690"/>
      <c r="D387" s="690"/>
      <c r="E387" s="690"/>
      <c r="F387" s="690"/>
      <c r="G387" s="65"/>
      <c r="H387" s="393"/>
      <c r="I387" s="394"/>
      <c r="J387" s="410"/>
      <c r="K387" s="395"/>
      <c r="L387" s="70"/>
      <c r="N387" s="211"/>
    </row>
    <row r="388" spans="1:14" customFormat="1" ht="17.45" customHeight="1">
      <c r="A388" s="88"/>
      <c r="B388" s="689"/>
      <c r="C388" s="690"/>
      <c r="D388" s="690"/>
      <c r="E388" s="690"/>
      <c r="F388" s="690"/>
      <c r="G388" s="65"/>
      <c r="H388" s="396"/>
      <c r="I388" s="397"/>
      <c r="J388" s="411"/>
      <c r="K388" s="398"/>
      <c r="L388" s="70"/>
      <c r="N388" s="211"/>
    </row>
    <row r="389" spans="1:14" customFormat="1" ht="17.45" customHeight="1" thickBot="1">
      <c r="A389" s="88"/>
      <c r="B389" s="76"/>
      <c r="C389" s="69"/>
      <c r="D389" s="69"/>
      <c r="E389" s="69"/>
      <c r="F389" s="69"/>
      <c r="G389" s="194"/>
      <c r="H389" s="399"/>
      <c r="I389" s="400"/>
      <c r="J389" s="412"/>
      <c r="K389" s="401"/>
      <c r="L389" s="70"/>
      <c r="N389" s="211"/>
    </row>
    <row r="390" spans="1:14" customFormat="1" ht="17.45" customHeight="1" thickTop="1">
      <c r="A390" s="88"/>
      <c r="B390" s="71"/>
      <c r="C390" s="72"/>
      <c r="D390" s="72"/>
      <c r="E390" s="73"/>
      <c r="F390" s="72"/>
      <c r="G390" s="72"/>
      <c r="H390" s="72"/>
      <c r="I390" s="72"/>
      <c r="J390" s="72"/>
      <c r="K390" s="72"/>
      <c r="L390" s="74"/>
      <c r="N390" s="211"/>
    </row>
    <row r="391" spans="1:14" customFormat="1" ht="17.45" customHeight="1">
      <c r="A391" s="88"/>
      <c r="N391" s="211"/>
    </row>
    <row r="392" spans="1:14" customFormat="1" ht="17.45" customHeight="1">
      <c r="A392" s="88"/>
      <c r="N392" s="211"/>
    </row>
    <row r="393" spans="1:14" customFormat="1" ht="19.149999999999999" customHeight="1">
      <c r="A393" s="88"/>
      <c r="B393" s="170" t="str">
        <f>"Thema "&amp;B11</f>
        <v>Thema 8.4</v>
      </c>
      <c r="C393" s="10"/>
      <c r="D393" s="10"/>
      <c r="E393" s="10"/>
      <c r="F393" s="10"/>
      <c r="G393" s="10"/>
      <c r="H393" s="10"/>
      <c r="I393" s="10"/>
      <c r="J393" s="10"/>
      <c r="N393" s="211"/>
    </row>
    <row r="394" spans="1:14" customFormat="1" ht="17.45" customHeight="1">
      <c r="A394" s="88"/>
      <c r="N394" s="211"/>
    </row>
    <row r="395" spans="1:14" customFormat="1" ht="17.45" customHeight="1">
      <c r="A395" s="88"/>
      <c r="N395" s="211"/>
    </row>
    <row r="396" spans="1:14" customFormat="1" ht="25.5" customHeight="1">
      <c r="A396" s="89" t="str">
        <f>B12</f>
        <v>8.5</v>
      </c>
      <c r="B396" s="675" t="s">
        <v>1424</v>
      </c>
      <c r="C396" s="675"/>
      <c r="D396" s="675"/>
      <c r="E396" s="675"/>
      <c r="F396" s="675"/>
      <c r="G396" s="675"/>
      <c r="H396" s="675"/>
      <c r="I396" s="675"/>
      <c r="J396" s="675"/>
      <c r="K396" s="675"/>
      <c r="L396" s="35">
        <f>H12</f>
        <v>0</v>
      </c>
      <c r="M396" s="7" t="s">
        <v>62</v>
      </c>
      <c r="N396" s="211"/>
    </row>
    <row r="397" spans="1:14" customFormat="1" ht="17.45" customHeight="1">
      <c r="A397" s="88"/>
      <c r="N397" s="211"/>
    </row>
    <row r="398" spans="1:14" customFormat="1" ht="17.45" customHeight="1">
      <c r="A398" s="88"/>
      <c r="B398" s="683" t="s">
        <v>1425</v>
      </c>
      <c r="C398" s="683"/>
      <c r="D398" s="683"/>
      <c r="E398" s="683"/>
      <c r="F398" s="683"/>
      <c r="G398" s="683"/>
      <c r="H398" s="683"/>
      <c r="I398" s="683"/>
      <c r="J398" s="683"/>
      <c r="K398" s="683"/>
      <c r="L398" s="683"/>
      <c r="N398" s="211"/>
    </row>
    <row r="399" spans="1:14" customFormat="1" ht="17.45" customHeight="1">
      <c r="A399" s="88"/>
      <c r="B399" s="683"/>
      <c r="C399" s="683"/>
      <c r="D399" s="683"/>
      <c r="E399" s="683"/>
      <c r="F399" s="683"/>
      <c r="G399" s="683"/>
      <c r="H399" s="683"/>
      <c r="I399" s="683"/>
      <c r="J399" s="683"/>
      <c r="K399" s="683"/>
      <c r="L399" s="683"/>
      <c r="N399" s="211"/>
    </row>
    <row r="400" spans="1:14" customFormat="1" ht="17.45" customHeight="1">
      <c r="A400" s="88"/>
      <c r="B400" s="683"/>
      <c r="C400" s="683"/>
      <c r="D400" s="683"/>
      <c r="E400" s="683"/>
      <c r="F400" s="683"/>
      <c r="G400" s="683"/>
      <c r="H400" s="683"/>
      <c r="I400" s="683"/>
      <c r="J400" s="683"/>
      <c r="K400" s="683"/>
      <c r="L400" s="683"/>
      <c r="N400" s="211"/>
    </row>
    <row r="401" spans="1:14" customFormat="1" ht="17.45" customHeight="1">
      <c r="A401" s="88"/>
      <c r="N401" s="211"/>
    </row>
    <row r="402" spans="1:14" customFormat="1" ht="17.45" customHeight="1" thickBot="1">
      <c r="A402" s="88"/>
      <c r="B402" s="180" t="s">
        <v>1426</v>
      </c>
      <c r="C402" s="182"/>
      <c r="D402" s="318"/>
      <c r="E402" s="52"/>
      <c r="F402" s="52"/>
      <c r="G402" s="52"/>
      <c r="H402" s="52"/>
      <c r="I402" s="52"/>
      <c r="J402" s="52"/>
      <c r="K402" s="52"/>
      <c r="L402" s="52"/>
      <c r="N402" s="211"/>
    </row>
    <row r="403" spans="1:14" customFormat="1" ht="17.45" customHeight="1">
      <c r="A403" s="88"/>
      <c r="N403" s="211"/>
    </row>
    <row r="404" spans="1:14" customFormat="1" ht="17.45" customHeight="1">
      <c r="A404" s="88"/>
      <c r="B404" t="s">
        <v>1427</v>
      </c>
      <c r="N404" s="211"/>
    </row>
    <row r="405" spans="1:14" customFormat="1" ht="17.45" customHeight="1">
      <c r="A405" s="88"/>
      <c r="N405" s="211"/>
    </row>
    <row r="406" spans="1:14" customFormat="1" ht="17.45" customHeight="1">
      <c r="A406" s="88"/>
      <c r="N406" s="211"/>
    </row>
    <row r="407" spans="1:14" customFormat="1" ht="17.45" customHeight="1">
      <c r="A407" s="88"/>
      <c r="N407" s="211"/>
    </row>
    <row r="408" spans="1:14" customFormat="1" ht="17.45" customHeight="1">
      <c r="A408" s="88"/>
      <c r="N408" s="211"/>
    </row>
    <row r="409" spans="1:14" customFormat="1" ht="17.45" customHeight="1">
      <c r="A409" s="88"/>
      <c r="N409" s="211"/>
    </row>
    <row r="410" spans="1:14" customFormat="1" ht="17.45" customHeight="1">
      <c r="A410" s="88"/>
      <c r="N410" s="211"/>
    </row>
    <row r="411" spans="1:14" customFormat="1" ht="17.45" customHeight="1">
      <c r="A411" s="88"/>
      <c r="N411" s="211"/>
    </row>
    <row r="412" spans="1:14" customFormat="1" ht="17.45" customHeight="1">
      <c r="A412" s="88"/>
      <c r="N412" s="211"/>
    </row>
    <row r="413" spans="1:14" customFormat="1" ht="17.45" customHeight="1">
      <c r="A413" s="88"/>
      <c r="N413" s="211"/>
    </row>
    <row r="414" spans="1:14" customFormat="1" ht="17.45" customHeight="1">
      <c r="A414" s="88"/>
      <c r="N414" s="211"/>
    </row>
    <row r="415" spans="1:14" customFormat="1" ht="17.45" customHeight="1">
      <c r="A415" s="88"/>
      <c r="N415" s="211"/>
    </row>
    <row r="416" spans="1:14" customFormat="1" ht="17.45" customHeight="1">
      <c r="A416" s="88"/>
      <c r="N416" s="211"/>
    </row>
    <row r="417" spans="1:14" customFormat="1" ht="17.45" customHeight="1">
      <c r="A417" s="88"/>
      <c r="B417" s="683" t="s">
        <v>1428</v>
      </c>
      <c r="C417" s="683"/>
      <c r="D417" s="683"/>
      <c r="E417" s="683"/>
      <c r="F417" s="683"/>
      <c r="G417" s="683"/>
      <c r="H417" s="683"/>
      <c r="I417" s="683"/>
      <c r="J417" s="683"/>
      <c r="K417" s="683"/>
      <c r="L417" s="683"/>
      <c r="N417" s="211"/>
    </row>
    <row r="418" spans="1:14" customFormat="1" ht="17.45" customHeight="1">
      <c r="A418" s="88"/>
      <c r="B418" s="683"/>
      <c r="C418" s="683"/>
      <c r="D418" s="683"/>
      <c r="E418" s="683"/>
      <c r="F418" s="683"/>
      <c r="G418" s="683"/>
      <c r="H418" s="683"/>
      <c r="I418" s="683"/>
      <c r="J418" s="683"/>
      <c r="K418" s="683"/>
      <c r="L418" s="683"/>
      <c r="N418" s="211"/>
    </row>
    <row r="419" spans="1:14" customFormat="1" ht="17.45" customHeight="1">
      <c r="A419" s="88"/>
      <c r="B419" s="683" t="s">
        <v>1429</v>
      </c>
      <c r="C419" s="683"/>
      <c r="D419" s="683"/>
      <c r="E419" s="683"/>
      <c r="F419" s="683"/>
      <c r="G419" s="683"/>
      <c r="H419" s="683"/>
      <c r="I419" s="683"/>
      <c r="J419" s="683"/>
      <c r="K419" s="683"/>
      <c r="L419" s="683"/>
      <c r="N419" s="211"/>
    </row>
    <row r="420" spans="1:14" customFormat="1" ht="17.45" customHeight="1">
      <c r="A420" s="88"/>
      <c r="B420" s="683"/>
      <c r="C420" s="683"/>
      <c r="D420" s="683"/>
      <c r="E420" s="683"/>
      <c r="F420" s="683"/>
      <c r="G420" s="683"/>
      <c r="H420" s="683"/>
      <c r="I420" s="683"/>
      <c r="J420" s="683"/>
      <c r="K420" s="683"/>
      <c r="L420" s="683"/>
      <c r="N420" s="211"/>
    </row>
    <row r="421" spans="1:14" customFormat="1" ht="17.45" customHeight="1">
      <c r="A421" s="88"/>
      <c r="N421" s="211"/>
    </row>
    <row r="422" spans="1:14" customFormat="1" ht="17.45" customHeight="1" thickBot="1">
      <c r="A422" s="88"/>
      <c r="B422" s="180" t="s">
        <v>1430</v>
      </c>
      <c r="C422" s="182"/>
      <c r="D422" s="318"/>
      <c r="E422" s="52"/>
      <c r="F422" s="52"/>
      <c r="G422" s="52"/>
      <c r="H422" s="52"/>
      <c r="I422" s="52"/>
      <c r="J422" s="52"/>
      <c r="K422" s="52"/>
      <c r="L422" s="52"/>
      <c r="N422" s="211"/>
    </row>
    <row r="423" spans="1:14" customFormat="1" ht="17.45" customHeight="1">
      <c r="A423" s="88"/>
      <c r="N423" s="211"/>
    </row>
    <row r="424" spans="1:14" customFormat="1" ht="17.45" customHeight="1">
      <c r="A424" s="88"/>
      <c r="B424" s="653" t="s">
        <v>1431</v>
      </c>
      <c r="C424" s="653"/>
      <c r="D424" s="653"/>
      <c r="E424" s="653"/>
      <c r="F424" s="653"/>
      <c r="G424" s="653"/>
      <c r="H424" s="653"/>
      <c r="I424" s="653"/>
      <c r="J424" s="653"/>
      <c r="K424" s="653"/>
      <c r="L424" s="653"/>
      <c r="N424" s="211"/>
    </row>
    <row r="425" spans="1:14" customFormat="1" ht="17.45" customHeight="1">
      <c r="A425" s="88"/>
      <c r="B425" s="653"/>
      <c r="C425" s="653"/>
      <c r="D425" s="653"/>
      <c r="E425" s="653"/>
      <c r="F425" s="653"/>
      <c r="G425" s="653"/>
      <c r="H425" s="653"/>
      <c r="I425" s="653"/>
      <c r="J425" s="653"/>
      <c r="K425" s="653"/>
      <c r="L425" s="653"/>
      <c r="N425" s="211"/>
    </row>
    <row r="426" spans="1:14" customFormat="1" ht="17.45" customHeight="1">
      <c r="A426" s="88"/>
      <c r="N426" s="211"/>
    </row>
    <row r="427" spans="1:14" customFormat="1" ht="17.45" customHeight="1">
      <c r="A427" s="88"/>
      <c r="N427" s="211"/>
    </row>
    <row r="428" spans="1:14" customFormat="1" ht="17.45" customHeight="1">
      <c r="A428" s="88"/>
      <c r="N428" s="211"/>
    </row>
    <row r="429" spans="1:14" customFormat="1" ht="17.45" customHeight="1">
      <c r="A429" s="88"/>
      <c r="N429" s="211"/>
    </row>
    <row r="430" spans="1:14" customFormat="1" ht="17.45" customHeight="1">
      <c r="A430" s="88"/>
      <c r="N430" s="211"/>
    </row>
    <row r="431" spans="1:14" customFormat="1" ht="17.45" customHeight="1">
      <c r="A431" s="88"/>
      <c r="N431" s="211"/>
    </row>
    <row r="432" spans="1:14" customFormat="1" ht="17.45" customHeight="1">
      <c r="A432" s="88"/>
      <c r="N432" s="211"/>
    </row>
    <row r="433" spans="1:14" customFormat="1" ht="17.45" customHeight="1">
      <c r="A433" s="88"/>
      <c r="B433" t="s">
        <v>1432</v>
      </c>
      <c r="N433" s="211"/>
    </row>
    <row r="434" spans="1:14" customFormat="1" ht="17.45" customHeight="1">
      <c r="A434" s="88"/>
      <c r="N434" s="211"/>
    </row>
    <row r="435" spans="1:14" customFormat="1" ht="17.45" customHeight="1">
      <c r="A435" s="88"/>
      <c r="N435" s="211"/>
    </row>
    <row r="436" spans="1:14" customFormat="1" ht="17.45" customHeight="1">
      <c r="A436" s="88"/>
      <c r="N436" s="211"/>
    </row>
    <row r="437" spans="1:14" customFormat="1" ht="17.45" customHeight="1">
      <c r="A437" s="88"/>
      <c r="N437" s="211"/>
    </row>
    <row r="438" spans="1:14" customFormat="1" ht="17.45" customHeight="1">
      <c r="A438" s="88"/>
      <c r="N438" s="211"/>
    </row>
    <row r="439" spans="1:14" customFormat="1" ht="17.45" customHeight="1">
      <c r="A439" s="88"/>
      <c r="N439" s="211"/>
    </row>
    <row r="440" spans="1:14" customFormat="1" ht="17.45" customHeight="1">
      <c r="A440" s="88"/>
      <c r="N440" s="211"/>
    </row>
    <row r="441" spans="1:14" customFormat="1" ht="17.45" customHeight="1">
      <c r="A441" s="88"/>
      <c r="N441" s="211"/>
    </row>
    <row r="442" spans="1:14" customFormat="1" ht="17.45" customHeight="1">
      <c r="A442" s="88"/>
      <c r="N442" s="211"/>
    </row>
    <row r="443" spans="1:14" customFormat="1" ht="17.45" customHeight="1">
      <c r="A443" s="88"/>
      <c r="N443" s="211"/>
    </row>
    <row r="444" spans="1:14" customFormat="1" ht="17.45" customHeight="1">
      <c r="A444" s="88"/>
      <c r="N444" s="211"/>
    </row>
    <row r="445" spans="1:14" customFormat="1" ht="17.45" customHeight="1">
      <c r="A445" s="88"/>
      <c r="N445" s="211"/>
    </row>
    <row r="446" spans="1:14" customFormat="1" ht="17.45" customHeight="1">
      <c r="A446" s="88"/>
      <c r="N446" s="211"/>
    </row>
    <row r="447" spans="1:14" customFormat="1" ht="17.45" customHeight="1">
      <c r="A447" s="88"/>
      <c r="N447" s="211"/>
    </row>
    <row r="448" spans="1:14" customFormat="1" ht="17.45" customHeight="1">
      <c r="A448" s="88"/>
      <c r="N448" s="211"/>
    </row>
    <row r="449" spans="1:14" customFormat="1" ht="17.45" customHeight="1">
      <c r="A449" s="88"/>
      <c r="N449" s="211"/>
    </row>
    <row r="450" spans="1:14" customFormat="1" ht="17.45" customHeight="1">
      <c r="A450" s="88"/>
      <c r="N450" s="211"/>
    </row>
    <row r="451" spans="1:14" customFormat="1" ht="17.45" customHeight="1">
      <c r="A451" s="88"/>
      <c r="N451" s="211"/>
    </row>
    <row r="452" spans="1:14" customFormat="1" ht="17.45" customHeight="1">
      <c r="A452" s="88"/>
      <c r="N452" s="211"/>
    </row>
    <row r="453" spans="1:14" customFormat="1" ht="17.45" customHeight="1">
      <c r="A453" s="88"/>
      <c r="N453" s="211"/>
    </row>
    <row r="454" spans="1:14" customFormat="1" ht="17.45" customHeight="1">
      <c r="A454" s="88"/>
      <c r="N454" s="211"/>
    </row>
    <row r="455" spans="1:14" customFormat="1" ht="17.45" customHeight="1">
      <c r="A455" s="88"/>
      <c r="N455" s="211"/>
    </row>
    <row r="456" spans="1:14" customFormat="1" ht="17.45" customHeight="1">
      <c r="A456" s="88"/>
      <c r="N456" s="211"/>
    </row>
    <row r="457" spans="1:14" customFormat="1" ht="17.45" customHeight="1">
      <c r="A457" s="88"/>
      <c r="N457" s="211"/>
    </row>
    <row r="458" spans="1:14" customFormat="1" ht="17.45" customHeight="1">
      <c r="A458" s="88"/>
      <c r="N458" s="211"/>
    </row>
    <row r="459" spans="1:14" customFormat="1" ht="17.45" customHeight="1">
      <c r="A459" s="88"/>
      <c r="N459" s="211"/>
    </row>
    <row r="460" spans="1:14" customFormat="1" ht="17.45" customHeight="1">
      <c r="A460" s="88"/>
      <c r="B460" t="s">
        <v>1433</v>
      </c>
      <c r="N460" s="211"/>
    </row>
    <row r="461" spans="1:14" customFormat="1" ht="17.45" customHeight="1">
      <c r="A461" s="88"/>
      <c r="N461" s="211"/>
    </row>
    <row r="462" spans="1:14" customFormat="1" ht="17.45" customHeight="1" thickBot="1">
      <c r="A462" s="88"/>
      <c r="B462" s="180" t="s">
        <v>1434</v>
      </c>
      <c r="C462" s="182"/>
      <c r="D462" s="318"/>
      <c r="E462" s="52"/>
      <c r="F462" s="52"/>
      <c r="G462" s="52"/>
      <c r="H462" s="52"/>
      <c r="I462" s="52"/>
      <c r="J462" s="52"/>
      <c r="K462" s="52"/>
      <c r="L462" s="52"/>
      <c r="N462" s="211"/>
    </row>
    <row r="463" spans="1:14" customFormat="1" ht="17.45" customHeight="1">
      <c r="A463" s="88"/>
      <c r="N463" s="211"/>
    </row>
    <row r="464" spans="1:14" customFormat="1" ht="17.45" customHeight="1">
      <c r="A464" s="88"/>
      <c r="B464" s="683" t="s">
        <v>1435</v>
      </c>
      <c r="C464" s="683"/>
      <c r="D464" s="683"/>
      <c r="E464" s="683"/>
      <c r="F464" s="683"/>
      <c r="G464" s="683"/>
      <c r="H464" s="683"/>
      <c r="I464" s="683"/>
      <c r="J464" s="683"/>
      <c r="K464" s="683"/>
      <c r="L464" s="683"/>
      <c r="N464" s="211"/>
    </row>
    <row r="465" spans="1:14" customFormat="1" ht="17.45" customHeight="1">
      <c r="A465" s="88"/>
      <c r="B465" s="683"/>
      <c r="C465" s="683"/>
      <c r="D465" s="683"/>
      <c r="E465" s="683"/>
      <c r="F465" s="683"/>
      <c r="G465" s="683"/>
      <c r="H465" s="683"/>
      <c r="I465" s="683"/>
      <c r="J465" s="683"/>
      <c r="K465" s="683"/>
      <c r="L465" s="683"/>
      <c r="N465" s="211"/>
    </row>
    <row r="466" spans="1:14" customFormat="1" ht="17.45" customHeight="1">
      <c r="A466" s="88"/>
      <c r="N466" s="211"/>
    </row>
    <row r="467" spans="1:14" customFormat="1" ht="17.45" customHeight="1">
      <c r="A467" s="88"/>
      <c r="N467" s="211"/>
    </row>
    <row r="468" spans="1:14" customFormat="1" ht="17.45" customHeight="1">
      <c r="A468" s="88"/>
      <c r="N468" s="211"/>
    </row>
    <row r="469" spans="1:14" customFormat="1" ht="17.45" customHeight="1">
      <c r="A469" s="88"/>
      <c r="N469" s="211"/>
    </row>
    <row r="470" spans="1:14" customFormat="1" ht="17.45" customHeight="1">
      <c r="A470" s="88"/>
      <c r="N470" s="211"/>
    </row>
    <row r="471" spans="1:14" customFormat="1" ht="17.45" customHeight="1">
      <c r="A471" s="88"/>
      <c r="N471" s="211"/>
    </row>
    <row r="472" spans="1:14" customFormat="1" ht="17.45" customHeight="1">
      <c r="A472" s="88"/>
      <c r="N472" s="211"/>
    </row>
    <row r="473" spans="1:14" customFormat="1" ht="17.45" customHeight="1">
      <c r="A473" s="88"/>
      <c r="N473" s="211"/>
    </row>
    <row r="474" spans="1:14" customFormat="1" ht="17.45" customHeight="1">
      <c r="A474" s="88"/>
      <c r="N474" s="211"/>
    </row>
    <row r="475" spans="1:14" customFormat="1" ht="17.45" customHeight="1">
      <c r="A475" s="88"/>
      <c r="N475" s="211"/>
    </row>
    <row r="476" spans="1:14" customFormat="1" ht="17.45" customHeight="1">
      <c r="A476" s="88"/>
      <c r="N476" s="211"/>
    </row>
    <row r="477" spans="1:14" customFormat="1" ht="17.45" customHeight="1">
      <c r="A477" s="88"/>
      <c r="N477" s="211"/>
    </row>
    <row r="478" spans="1:14" customFormat="1" ht="17.45" customHeight="1">
      <c r="A478" s="88"/>
      <c r="N478" s="211"/>
    </row>
    <row r="479" spans="1:14" customFormat="1" ht="17.45" customHeight="1">
      <c r="A479" s="88"/>
      <c r="N479" s="211"/>
    </row>
    <row r="480" spans="1:14" customFormat="1" ht="17.45" customHeight="1">
      <c r="A480" s="88"/>
      <c r="N480" s="211"/>
    </row>
    <row r="481" spans="1:14" customFormat="1" ht="17.45" customHeight="1">
      <c r="A481" s="88"/>
      <c r="N481" s="211"/>
    </row>
    <row r="482" spans="1:14" customFormat="1" ht="17.45" customHeight="1">
      <c r="A482" s="88"/>
      <c r="N482" s="211"/>
    </row>
    <row r="483" spans="1:14" customFormat="1" ht="17.45" customHeight="1">
      <c r="A483" s="88"/>
      <c r="N483" s="211"/>
    </row>
    <row r="484" spans="1:14" customFormat="1" ht="17.45" customHeight="1">
      <c r="A484" s="88"/>
      <c r="B484" s="47"/>
      <c r="C484" s="47"/>
      <c r="D484" s="47"/>
      <c r="E484" s="47"/>
      <c r="F484" s="47"/>
      <c r="G484" s="47"/>
      <c r="H484" s="47"/>
      <c r="I484" s="47"/>
      <c r="J484" s="47"/>
      <c r="K484" s="47"/>
      <c r="L484" s="47"/>
      <c r="N484" s="211"/>
    </row>
    <row r="485" spans="1:14" customFormat="1" ht="17.45" customHeight="1">
      <c r="A485" s="88"/>
      <c r="C485" s="47"/>
      <c r="D485" s="47"/>
      <c r="E485" s="47"/>
      <c r="F485" s="47"/>
      <c r="G485" s="47"/>
      <c r="H485" s="47"/>
      <c r="I485" s="47"/>
      <c r="J485" s="47"/>
      <c r="K485" s="47"/>
      <c r="L485" s="47"/>
      <c r="N485" s="211"/>
    </row>
    <row r="486" spans="1:14" customFormat="1" ht="17.45" customHeight="1">
      <c r="A486" s="88"/>
      <c r="B486" s="59" t="s">
        <v>1436</v>
      </c>
      <c r="C486" s="58"/>
      <c r="D486" s="58"/>
      <c r="E486" s="58"/>
      <c r="F486" s="58"/>
      <c r="G486" s="58"/>
      <c r="H486" s="58"/>
      <c r="I486" s="58"/>
      <c r="J486" s="58"/>
      <c r="K486" s="58"/>
      <c r="L486" s="58"/>
      <c r="N486" s="211"/>
    </row>
    <row r="487" spans="1:14" customFormat="1" ht="17.45" customHeight="1">
      <c r="A487" s="88"/>
      <c r="B487" s="61"/>
      <c r="C487" s="60"/>
      <c r="D487" s="60"/>
      <c r="E487" s="60"/>
      <c r="F487" s="60"/>
      <c r="G487" s="60"/>
      <c r="H487" s="60"/>
      <c r="I487" s="60"/>
      <c r="J487" s="60"/>
      <c r="K487" s="60"/>
      <c r="L487" s="62"/>
      <c r="N487" s="211"/>
    </row>
    <row r="488" spans="1:14" customFormat="1" ht="17.45" customHeight="1">
      <c r="A488" s="88"/>
      <c r="B488" s="689" t="s">
        <v>1437</v>
      </c>
      <c r="C488" s="690"/>
      <c r="D488" s="690"/>
      <c r="E488" s="690"/>
      <c r="F488" s="690"/>
      <c r="G488" s="65"/>
      <c r="H488" s="65"/>
      <c r="I488" s="870"/>
      <c r="J488" s="871"/>
      <c r="K488" s="872"/>
      <c r="L488" s="70"/>
      <c r="N488" s="211"/>
    </row>
    <row r="489" spans="1:14" customFormat="1" ht="17.45" customHeight="1">
      <c r="A489" s="88"/>
      <c r="B489" s="689"/>
      <c r="C489" s="690"/>
      <c r="D489" s="690"/>
      <c r="E489" s="690"/>
      <c r="F489" s="690"/>
      <c r="G489" s="65"/>
      <c r="H489" s="65"/>
      <c r="I489" s="870"/>
      <c r="J489" s="871"/>
      <c r="K489" s="872"/>
      <c r="L489" s="70"/>
      <c r="N489" s="211"/>
    </row>
    <row r="490" spans="1:14" customFormat="1" ht="17.45" customHeight="1">
      <c r="A490" s="88"/>
      <c r="B490" s="76"/>
      <c r="C490" s="69"/>
      <c r="D490" s="69"/>
      <c r="E490" s="69"/>
      <c r="F490" s="69"/>
      <c r="G490" s="65"/>
      <c r="H490" s="65"/>
      <c r="I490" s="65"/>
      <c r="J490" s="65"/>
      <c r="K490" s="65"/>
      <c r="L490" s="70"/>
      <c r="N490" s="211"/>
    </row>
    <row r="491" spans="1:14" customFormat="1" ht="17.45" customHeight="1">
      <c r="A491" s="88"/>
      <c r="B491" s="402" t="s">
        <v>356</v>
      </c>
      <c r="C491" s="69"/>
      <c r="D491" s="69"/>
      <c r="E491" s="69"/>
      <c r="F491" s="69"/>
      <c r="G491" s="69"/>
      <c r="H491" s="116"/>
      <c r="I491" s="116" t="s">
        <v>1422</v>
      </c>
      <c r="J491" s="116"/>
      <c r="K491" s="69"/>
      <c r="L491" s="70"/>
      <c r="N491" s="211"/>
    </row>
    <row r="492" spans="1:14" customFormat="1" ht="17.45" customHeight="1">
      <c r="A492" s="88"/>
      <c r="B492" s="689" t="s">
        <v>1438</v>
      </c>
      <c r="C492" s="690"/>
      <c r="D492" s="690"/>
      <c r="E492" s="690"/>
      <c r="F492" s="690"/>
      <c r="G492" s="65"/>
      <c r="H492" s="65"/>
      <c r="I492" s="864"/>
      <c r="J492" s="865"/>
      <c r="K492" s="866"/>
      <c r="L492" s="70"/>
      <c r="N492" s="211"/>
    </row>
    <row r="493" spans="1:14" customFormat="1" ht="17.45" customHeight="1">
      <c r="A493" s="88"/>
      <c r="B493" s="689"/>
      <c r="C493" s="690"/>
      <c r="D493" s="690"/>
      <c r="E493" s="690"/>
      <c r="F493" s="690"/>
      <c r="G493" s="65"/>
      <c r="H493" s="65"/>
      <c r="I493" s="867"/>
      <c r="J493" s="868"/>
      <c r="K493" s="869"/>
      <c r="L493" s="70"/>
      <c r="N493" s="211"/>
    </row>
    <row r="494" spans="1:14" customFormat="1" ht="17.45" customHeight="1">
      <c r="A494" s="88"/>
      <c r="B494" s="71"/>
      <c r="C494" s="72"/>
      <c r="D494" s="72"/>
      <c r="E494" s="73"/>
      <c r="F494" s="72"/>
      <c r="G494" s="72"/>
      <c r="H494" s="72"/>
      <c r="I494" s="72"/>
      <c r="J494" s="72"/>
      <c r="K494" s="72"/>
      <c r="L494" s="74"/>
      <c r="N494" s="211"/>
    </row>
    <row r="495" spans="1:14" customFormat="1" ht="17.45" customHeight="1">
      <c r="A495" s="88"/>
      <c r="N495" s="211"/>
    </row>
    <row r="496" spans="1:14" customFormat="1" ht="17.45" customHeight="1">
      <c r="A496" s="88"/>
      <c r="N496" s="211"/>
    </row>
    <row r="497" spans="1:14" customFormat="1" ht="19.149999999999999" customHeight="1">
      <c r="A497" s="88"/>
      <c r="B497" s="170" t="str">
        <f>"Thema "&amp;B12</f>
        <v>Thema 8.5</v>
      </c>
      <c r="C497" s="10"/>
      <c r="D497" s="10"/>
      <c r="E497" s="10"/>
      <c r="F497" s="10"/>
      <c r="G497" s="10"/>
      <c r="H497" s="10"/>
      <c r="I497" s="10"/>
      <c r="J497" s="10"/>
      <c r="N497" s="211"/>
    </row>
    <row r="498" spans="1:14" customFormat="1" ht="17.45" customHeight="1">
      <c r="A498" s="88"/>
      <c r="N498" s="211"/>
    </row>
    <row r="499" spans="1:14" customFormat="1" ht="17.45" customHeight="1">
      <c r="A499" s="88"/>
      <c r="N499" s="211"/>
    </row>
    <row r="500" spans="1:14" customFormat="1" ht="25.5" customHeight="1">
      <c r="A500" s="89" t="str">
        <f>B13</f>
        <v>8.6</v>
      </c>
      <c r="B500" s="675" t="s">
        <v>1439</v>
      </c>
      <c r="C500" s="675"/>
      <c r="D500" s="675"/>
      <c r="E500" s="675"/>
      <c r="F500" s="675"/>
      <c r="G500" s="675"/>
      <c r="H500" s="675"/>
      <c r="I500" s="675"/>
      <c r="J500" s="675"/>
      <c r="K500" s="675"/>
      <c r="L500" s="35">
        <f>H13</f>
        <v>0</v>
      </c>
      <c r="M500" s="7" t="s">
        <v>62</v>
      </c>
      <c r="N500" s="211"/>
    </row>
    <row r="501" spans="1:14" customFormat="1" ht="17.45" customHeight="1">
      <c r="A501" s="88"/>
      <c r="N501" s="211"/>
    </row>
    <row r="502" spans="1:14" customFormat="1" ht="17.45" customHeight="1">
      <c r="A502" s="88"/>
      <c r="B502" s="683" t="s">
        <v>1440</v>
      </c>
      <c r="C502" s="683"/>
      <c r="D502" s="683"/>
      <c r="E502" s="683"/>
      <c r="F502" s="683"/>
      <c r="G502" s="683"/>
      <c r="H502" s="683"/>
      <c r="I502" s="683"/>
      <c r="J502" s="683"/>
      <c r="K502" s="683"/>
      <c r="L502" s="683"/>
      <c r="N502" s="211"/>
    </row>
    <row r="503" spans="1:14" customFormat="1" ht="17.45" customHeight="1">
      <c r="A503" s="88"/>
      <c r="B503" s="683"/>
      <c r="C503" s="683"/>
      <c r="D503" s="683"/>
      <c r="E503" s="683"/>
      <c r="F503" s="683"/>
      <c r="G503" s="683"/>
      <c r="H503" s="683"/>
      <c r="I503" s="683"/>
      <c r="J503" s="683"/>
      <c r="K503" s="683"/>
      <c r="L503" s="683"/>
      <c r="N503" s="211"/>
    </row>
    <row r="504" spans="1:14" customFormat="1" ht="17.45" customHeight="1">
      <c r="A504" s="88"/>
      <c r="B504" s="683"/>
      <c r="C504" s="683"/>
      <c r="D504" s="683"/>
      <c r="E504" s="683"/>
      <c r="F504" s="683"/>
      <c r="G504" s="683"/>
      <c r="H504" s="683"/>
      <c r="I504" s="683"/>
      <c r="J504" s="683"/>
      <c r="K504" s="683"/>
      <c r="L504" s="683"/>
      <c r="N504" s="211"/>
    </row>
    <row r="505" spans="1:14" customFormat="1" ht="17.45" customHeight="1">
      <c r="A505" s="88"/>
      <c r="N505" s="211"/>
    </row>
    <row r="506" spans="1:14" customFormat="1" ht="17.45" customHeight="1">
      <c r="A506" s="88"/>
      <c r="B506" s="9" t="s">
        <v>1441</v>
      </c>
      <c r="N506" s="211"/>
    </row>
    <row r="507" spans="1:14" customFormat="1" ht="17.45" customHeight="1">
      <c r="A507" s="88"/>
      <c r="B507" s="683" t="s">
        <v>1442</v>
      </c>
      <c r="C507" s="683"/>
      <c r="D507" s="683"/>
      <c r="E507" s="683"/>
      <c r="F507" s="683"/>
      <c r="G507" s="683"/>
      <c r="H507" s="683"/>
      <c r="I507" s="683"/>
      <c r="J507" s="683"/>
      <c r="K507" s="683"/>
      <c r="L507" s="683"/>
      <c r="N507" s="211"/>
    </row>
    <row r="508" spans="1:14" customFormat="1" ht="17.45" customHeight="1">
      <c r="A508" s="88"/>
      <c r="B508" s="683"/>
      <c r="C508" s="683"/>
      <c r="D508" s="683"/>
      <c r="E508" s="683"/>
      <c r="F508" s="683"/>
      <c r="G508" s="683"/>
      <c r="H508" s="683"/>
      <c r="I508" s="683"/>
      <c r="J508" s="683"/>
      <c r="K508" s="683"/>
      <c r="L508" s="683"/>
      <c r="N508" s="211"/>
    </row>
    <row r="509" spans="1:14" customFormat="1" ht="17.45" customHeight="1">
      <c r="A509" s="88"/>
      <c r="C509" t="s">
        <v>1443</v>
      </c>
      <c r="N509" s="211"/>
    </row>
    <row r="510" spans="1:14" customFormat="1" ht="17.45" customHeight="1">
      <c r="A510" s="88"/>
      <c r="C510" t="s">
        <v>1444</v>
      </c>
      <c r="N510" s="211"/>
    </row>
    <row r="511" spans="1:14" customFormat="1" ht="17.45" customHeight="1">
      <c r="A511" s="88"/>
      <c r="N511" s="211"/>
    </row>
    <row r="512" spans="1:14" customFormat="1" ht="17.45" customHeight="1">
      <c r="A512" s="88"/>
      <c r="N512" s="211"/>
    </row>
    <row r="513" spans="1:14" customFormat="1" ht="17.45" customHeight="1">
      <c r="A513" s="88"/>
      <c r="N513" s="211"/>
    </row>
    <row r="514" spans="1:14" customFormat="1" ht="17.45" customHeight="1">
      <c r="A514" s="88"/>
      <c r="N514" s="211"/>
    </row>
    <row r="515" spans="1:14" customFormat="1" ht="17.45" customHeight="1">
      <c r="A515" s="88"/>
      <c r="N515" s="211"/>
    </row>
    <row r="516" spans="1:14" customFormat="1" ht="17.45" customHeight="1">
      <c r="A516" s="88"/>
      <c r="N516" s="211"/>
    </row>
    <row r="517" spans="1:14" customFormat="1" ht="17.45" customHeight="1">
      <c r="A517" s="88"/>
      <c r="N517" s="211"/>
    </row>
    <row r="518" spans="1:14" customFormat="1" ht="17.45" customHeight="1">
      <c r="A518" s="88"/>
      <c r="N518" s="211"/>
    </row>
    <row r="519" spans="1:14" customFormat="1" ht="17.45" customHeight="1">
      <c r="A519" s="88"/>
      <c r="N519" s="211"/>
    </row>
    <row r="520" spans="1:14" customFormat="1" ht="17.45" customHeight="1">
      <c r="A520" s="88"/>
      <c r="N520" s="211"/>
    </row>
    <row r="521" spans="1:14" customFormat="1" ht="17.45" customHeight="1">
      <c r="A521" s="88"/>
      <c r="N521" s="211"/>
    </row>
    <row r="522" spans="1:14" customFormat="1" ht="17.45" customHeight="1">
      <c r="A522" s="88"/>
      <c r="N522" s="211"/>
    </row>
    <row r="523" spans="1:14" customFormat="1" ht="17.45" customHeight="1">
      <c r="A523" s="88"/>
      <c r="N523" s="211"/>
    </row>
    <row r="524" spans="1:14" customFormat="1" ht="17.45" customHeight="1">
      <c r="A524" s="88"/>
      <c r="N524" s="211"/>
    </row>
    <row r="525" spans="1:14" customFormat="1" ht="17.45" customHeight="1">
      <c r="A525" s="88"/>
      <c r="C525" t="s">
        <v>1445</v>
      </c>
      <c r="N525" s="211"/>
    </row>
    <row r="526" spans="1:14" customFormat="1" ht="17.45" customHeight="1">
      <c r="A526" s="88"/>
      <c r="N526" s="211"/>
    </row>
    <row r="527" spans="1:14" customFormat="1" ht="17.45" customHeight="1">
      <c r="A527" s="88"/>
      <c r="N527" s="211"/>
    </row>
    <row r="528" spans="1:14" customFormat="1" ht="17.45" customHeight="1">
      <c r="A528" s="88"/>
      <c r="N528" s="211"/>
    </row>
    <row r="529" spans="1:14" customFormat="1" ht="17.45" customHeight="1">
      <c r="A529" s="88"/>
      <c r="N529" s="211"/>
    </row>
    <row r="530" spans="1:14" customFormat="1" ht="17.45" customHeight="1">
      <c r="A530" s="88"/>
      <c r="N530" s="211"/>
    </row>
    <row r="531" spans="1:14" customFormat="1" ht="17.45" customHeight="1">
      <c r="A531" s="88"/>
      <c r="N531" s="211"/>
    </row>
    <row r="532" spans="1:14" customFormat="1" ht="17.45" customHeight="1">
      <c r="A532" s="88"/>
      <c r="C532" s="683" t="s">
        <v>1446</v>
      </c>
      <c r="D532" s="683"/>
      <c r="E532" s="683"/>
      <c r="F532" s="683"/>
      <c r="G532" s="683"/>
      <c r="H532" s="683"/>
      <c r="I532" s="683"/>
      <c r="J532" s="683"/>
      <c r="K532" s="683"/>
      <c r="L532" s="683"/>
      <c r="N532" s="211"/>
    </row>
    <row r="533" spans="1:14" customFormat="1" ht="17.45" customHeight="1">
      <c r="A533" s="88"/>
      <c r="C533" s="683"/>
      <c r="D533" s="683"/>
      <c r="E533" s="683"/>
      <c r="F533" s="683"/>
      <c r="G533" s="683"/>
      <c r="H533" s="683"/>
      <c r="I533" s="683"/>
      <c r="J533" s="683"/>
      <c r="K533" s="683"/>
      <c r="L533" s="683"/>
      <c r="N533" s="211"/>
    </row>
    <row r="534" spans="1:14" customFormat="1" ht="17.45" customHeight="1">
      <c r="A534" s="88"/>
      <c r="N534" s="211"/>
    </row>
    <row r="535" spans="1:14" customFormat="1" ht="17.45" customHeight="1">
      <c r="A535" s="88"/>
      <c r="B535" s="9" t="s">
        <v>1447</v>
      </c>
      <c r="N535" s="211"/>
    </row>
    <row r="536" spans="1:14" customFormat="1" ht="17.45" customHeight="1">
      <c r="A536" s="88"/>
      <c r="B536" t="s">
        <v>1448</v>
      </c>
      <c r="N536" s="211"/>
    </row>
    <row r="537" spans="1:14" customFormat="1" ht="17.45" customHeight="1">
      <c r="A537" s="88"/>
      <c r="N537" s="211"/>
    </row>
    <row r="538" spans="1:14" customFormat="1" ht="17.45" customHeight="1">
      <c r="A538" s="88"/>
      <c r="N538" s="211"/>
    </row>
    <row r="539" spans="1:14" customFormat="1" ht="17.45" customHeight="1">
      <c r="A539" s="88"/>
      <c r="N539" s="211"/>
    </row>
    <row r="540" spans="1:14" customFormat="1" ht="17.45" customHeight="1">
      <c r="A540" s="88"/>
      <c r="N540" s="211"/>
    </row>
    <row r="541" spans="1:14" customFormat="1" ht="17.45" customHeight="1">
      <c r="A541" s="88"/>
      <c r="N541" s="211"/>
    </row>
    <row r="542" spans="1:14" customFormat="1" ht="17.45" customHeight="1">
      <c r="A542" s="88"/>
      <c r="N542" s="211"/>
    </row>
    <row r="543" spans="1:14" customFormat="1" ht="17.45" customHeight="1">
      <c r="A543" s="88"/>
      <c r="B543" s="683" t="s">
        <v>1449</v>
      </c>
      <c r="C543" s="683"/>
      <c r="D543" s="683"/>
      <c r="E543" s="683"/>
      <c r="F543" s="683"/>
      <c r="G543" s="683"/>
      <c r="H543" s="683"/>
      <c r="I543" s="683"/>
      <c r="J543" s="683"/>
      <c r="K543" s="683"/>
      <c r="L543" s="683"/>
      <c r="N543" s="211"/>
    </row>
    <row r="544" spans="1:14" customFormat="1" ht="17.45" customHeight="1">
      <c r="A544" s="88"/>
      <c r="B544" s="683"/>
      <c r="C544" s="683"/>
      <c r="D544" s="683"/>
      <c r="E544" s="683"/>
      <c r="F544" s="683"/>
      <c r="G544" s="683"/>
      <c r="H544" s="683"/>
      <c r="I544" s="683"/>
      <c r="J544" s="683"/>
      <c r="K544" s="683"/>
      <c r="L544" s="683"/>
      <c r="N544" s="211"/>
    </row>
    <row r="545" spans="1:14" customFormat="1" ht="17.45" customHeight="1">
      <c r="A545" s="88"/>
      <c r="N545" s="211"/>
    </row>
    <row r="546" spans="1:14" customFormat="1" ht="17.45" customHeight="1">
      <c r="A546" s="88"/>
      <c r="N546" s="211"/>
    </row>
    <row r="547" spans="1:14" customFormat="1" ht="17.45" customHeight="1">
      <c r="A547" s="88"/>
      <c r="N547" s="211"/>
    </row>
    <row r="548" spans="1:14" customFormat="1" ht="17.45" customHeight="1">
      <c r="A548" s="88"/>
      <c r="N548" s="211"/>
    </row>
    <row r="549" spans="1:14" customFormat="1" ht="17.45" customHeight="1">
      <c r="A549" s="88"/>
      <c r="N549" s="211"/>
    </row>
    <row r="550" spans="1:14" customFormat="1" ht="17.45" customHeight="1">
      <c r="A550" s="88"/>
      <c r="N550" s="211"/>
    </row>
    <row r="551" spans="1:14" customFormat="1" ht="17.45" customHeight="1">
      <c r="A551" s="88"/>
      <c r="N551" s="211"/>
    </row>
    <row r="552" spans="1:14" customFormat="1" ht="17.45" customHeight="1">
      <c r="A552" s="88"/>
      <c r="N552" s="211"/>
    </row>
    <row r="553" spans="1:14" customFormat="1" ht="17.45" customHeight="1">
      <c r="A553" s="88"/>
      <c r="N553" s="211"/>
    </row>
    <row r="554" spans="1:14" customFormat="1" ht="17.45" customHeight="1">
      <c r="A554" s="88"/>
      <c r="N554" s="211"/>
    </row>
    <row r="555" spans="1:14" customFormat="1" ht="17.45" customHeight="1">
      <c r="A555" s="88"/>
      <c r="N555" s="211"/>
    </row>
    <row r="556" spans="1:14" customFormat="1" ht="17.45" customHeight="1">
      <c r="A556" s="88"/>
      <c r="N556" s="211"/>
    </row>
    <row r="557" spans="1:14" customFormat="1" ht="17.45" customHeight="1">
      <c r="A557" s="88"/>
      <c r="N557" s="211"/>
    </row>
    <row r="558" spans="1:14" customFormat="1" ht="17.45" customHeight="1">
      <c r="A558" s="88"/>
      <c r="N558" s="211"/>
    </row>
    <row r="559" spans="1:14" customFormat="1" ht="17.45" customHeight="1">
      <c r="A559" s="88"/>
      <c r="N559" s="211"/>
    </row>
    <row r="560" spans="1:14" customFormat="1" ht="17.45" customHeight="1">
      <c r="A560" s="88"/>
      <c r="N560" s="211"/>
    </row>
    <row r="561" spans="1:14" customFormat="1" ht="17.45" customHeight="1">
      <c r="A561" s="88"/>
      <c r="B561" s="696" t="s">
        <v>1450</v>
      </c>
      <c r="C561" s="696"/>
      <c r="D561" s="696"/>
      <c r="E561" s="696"/>
      <c r="F561" s="696"/>
      <c r="G561" s="696"/>
      <c r="H561" s="696"/>
      <c r="I561" s="696"/>
      <c r="J561" s="696"/>
      <c r="K561" s="696"/>
      <c r="L561" s="696"/>
      <c r="N561" s="211"/>
    </row>
    <row r="562" spans="1:14" customFormat="1" ht="17.45" customHeight="1">
      <c r="A562" s="88"/>
      <c r="B562" s="696"/>
      <c r="C562" s="696"/>
      <c r="D562" s="696"/>
      <c r="E562" s="696"/>
      <c r="F562" s="696"/>
      <c r="G562" s="696"/>
      <c r="H562" s="696"/>
      <c r="I562" s="696"/>
      <c r="J562" s="696"/>
      <c r="K562" s="696"/>
      <c r="L562" s="696"/>
      <c r="N562" s="211"/>
    </row>
    <row r="563" spans="1:14" customFormat="1" ht="17.45" customHeight="1">
      <c r="A563" s="88"/>
      <c r="N563" s="211"/>
    </row>
    <row r="564" spans="1:14" customFormat="1" ht="17.45" customHeight="1">
      <c r="A564" s="88"/>
      <c r="B564" s="82" t="s">
        <v>872</v>
      </c>
      <c r="N564" s="211"/>
    </row>
    <row r="565" spans="1:14" customFormat="1" ht="17.45" customHeight="1">
      <c r="A565" s="88"/>
      <c r="B565" s="699" t="s">
        <v>1451</v>
      </c>
      <c r="C565" s="700"/>
      <c r="D565" s="700"/>
      <c r="E565" s="700"/>
      <c r="F565" s="700"/>
      <c r="G565" s="700"/>
      <c r="H565" s="700"/>
      <c r="I565" s="700"/>
      <c r="J565" s="700"/>
      <c r="K565" s="700"/>
      <c r="L565" s="701"/>
      <c r="N565" s="211"/>
    </row>
    <row r="566" spans="1:14" customFormat="1" ht="17.45" customHeight="1">
      <c r="A566" s="88"/>
      <c r="B566" s="705"/>
      <c r="C566" s="706"/>
      <c r="D566" s="706"/>
      <c r="E566" s="706"/>
      <c r="F566" s="706"/>
      <c r="G566" s="706"/>
      <c r="H566" s="706"/>
      <c r="I566" s="706"/>
      <c r="J566" s="706"/>
      <c r="K566" s="706"/>
      <c r="L566" s="707"/>
      <c r="N566" s="211"/>
    </row>
    <row r="567" spans="1:14" customFormat="1" ht="17.45" customHeight="1">
      <c r="A567" s="88"/>
      <c r="N567" s="211"/>
    </row>
    <row r="568" spans="1:14" customFormat="1" ht="17.45" customHeight="1">
      <c r="A568" s="88"/>
      <c r="B568" t="s">
        <v>1452</v>
      </c>
      <c r="N568" s="211"/>
    </row>
    <row r="569" spans="1:14" customFormat="1" ht="17.45" customHeight="1">
      <c r="A569" s="88"/>
      <c r="N569" s="211"/>
    </row>
    <row r="570" spans="1:14" customFormat="1" ht="17.45" customHeight="1">
      <c r="A570" s="88"/>
      <c r="N570" s="211"/>
    </row>
    <row r="571" spans="1:14" customFormat="1" ht="17.45" customHeight="1">
      <c r="A571" s="88"/>
      <c r="N571" s="211"/>
    </row>
    <row r="572" spans="1:14" customFormat="1" ht="17.45" customHeight="1">
      <c r="A572" s="88"/>
      <c r="N572" s="211"/>
    </row>
    <row r="573" spans="1:14" customFormat="1" ht="17.45" customHeight="1">
      <c r="A573" s="88"/>
      <c r="N573" s="211"/>
    </row>
    <row r="574" spans="1:14" customFormat="1" ht="17.45" customHeight="1">
      <c r="A574" s="88"/>
      <c r="N574" s="211"/>
    </row>
    <row r="575" spans="1:14" customFormat="1" ht="17.45" customHeight="1">
      <c r="A575" s="88"/>
      <c r="B575" t="s">
        <v>1453</v>
      </c>
      <c r="N575" s="211"/>
    </row>
    <row r="576" spans="1:14" customFormat="1" ht="17.45" customHeight="1">
      <c r="A576" s="88"/>
      <c r="N576" s="211"/>
    </row>
    <row r="577" spans="1:14" customFormat="1" ht="17.45" customHeight="1">
      <c r="A577" s="88"/>
      <c r="N577" s="211"/>
    </row>
    <row r="578" spans="1:14" customFormat="1" ht="17.45" customHeight="1">
      <c r="A578" s="88"/>
      <c r="N578" s="211"/>
    </row>
    <row r="579" spans="1:14" customFormat="1" ht="17.45" customHeight="1">
      <c r="A579" s="88"/>
      <c r="N579" s="211"/>
    </row>
    <row r="580" spans="1:14" customFormat="1" ht="17.45" customHeight="1">
      <c r="A580" s="88"/>
      <c r="N580" s="211"/>
    </row>
    <row r="581" spans="1:14" customFormat="1" ht="17.45" customHeight="1">
      <c r="A581" s="88"/>
      <c r="N581" s="211"/>
    </row>
    <row r="582" spans="1:14" customFormat="1" ht="17.45" customHeight="1">
      <c r="A582" s="88"/>
      <c r="N582" s="211"/>
    </row>
    <row r="583" spans="1:14" customFormat="1" ht="17.45" customHeight="1">
      <c r="A583" s="88"/>
      <c r="B583" s="82" t="s">
        <v>664</v>
      </c>
      <c r="N583" s="211"/>
    </row>
    <row r="584" spans="1:14" customFormat="1" ht="17.45" customHeight="1">
      <c r="A584" s="88"/>
      <c r="B584" s="699" t="s">
        <v>1454</v>
      </c>
      <c r="C584" s="700"/>
      <c r="D584" s="700"/>
      <c r="E584" s="700"/>
      <c r="F584" s="700"/>
      <c r="G584" s="700"/>
      <c r="H584" s="700"/>
      <c r="I584" s="700"/>
      <c r="J584" s="700"/>
      <c r="K584" s="700"/>
      <c r="L584" s="701"/>
      <c r="N584" s="211"/>
    </row>
    <row r="585" spans="1:14" customFormat="1" ht="17.45" customHeight="1">
      <c r="A585" s="88"/>
      <c r="B585" s="702"/>
      <c r="C585" s="703"/>
      <c r="D585" s="703"/>
      <c r="E585" s="703"/>
      <c r="F585" s="703"/>
      <c r="G585" s="703"/>
      <c r="H585" s="703"/>
      <c r="I585" s="703"/>
      <c r="J585" s="703"/>
      <c r="K585" s="703"/>
      <c r="L585" s="704"/>
      <c r="N585" s="211"/>
    </row>
    <row r="586" spans="1:14" customFormat="1" ht="17.45" customHeight="1">
      <c r="A586" s="88"/>
      <c r="B586" s="702"/>
      <c r="C586" s="703"/>
      <c r="D586" s="703"/>
      <c r="E586" s="703"/>
      <c r="F586" s="703"/>
      <c r="G586" s="703"/>
      <c r="H586" s="703"/>
      <c r="I586" s="703"/>
      <c r="J586" s="703"/>
      <c r="K586" s="703"/>
      <c r="L586" s="704"/>
      <c r="N586" s="211"/>
    </row>
    <row r="587" spans="1:14" customFormat="1" ht="17.45" customHeight="1">
      <c r="A587" s="88"/>
      <c r="B587" s="705"/>
      <c r="C587" s="706"/>
      <c r="D587" s="706"/>
      <c r="E587" s="706"/>
      <c r="F587" s="706"/>
      <c r="G587" s="706"/>
      <c r="H587" s="706"/>
      <c r="I587" s="706"/>
      <c r="J587" s="706"/>
      <c r="K587" s="706"/>
      <c r="L587" s="707"/>
      <c r="N587" s="211"/>
    </row>
    <row r="588" spans="1:14" customFormat="1" ht="17.45" customHeight="1">
      <c r="A588" s="88"/>
      <c r="N588" s="211"/>
    </row>
    <row r="589" spans="1:14" customFormat="1" ht="17.45" customHeight="1">
      <c r="A589" s="88"/>
      <c r="N589" s="211"/>
    </row>
    <row r="590" spans="1:14" customFormat="1" ht="17.45" customHeight="1">
      <c r="A590" s="88"/>
      <c r="B590" s="59" t="s">
        <v>1455</v>
      </c>
      <c r="C590" s="58"/>
      <c r="D590" s="58"/>
      <c r="E590" s="58"/>
      <c r="F590" s="58"/>
      <c r="G590" s="58"/>
      <c r="H590" s="58"/>
      <c r="I590" s="58"/>
      <c r="J590" s="58"/>
      <c r="K590" s="58"/>
      <c r="L590" s="58"/>
      <c r="N590" s="211"/>
    </row>
    <row r="591" spans="1:14" customFormat="1" ht="17.45" customHeight="1">
      <c r="A591" s="88"/>
      <c r="B591" s="61"/>
      <c r="C591" s="60"/>
      <c r="D591" s="60"/>
      <c r="E591" s="60"/>
      <c r="F591" s="60"/>
      <c r="G591" s="60"/>
      <c r="H591" s="60"/>
      <c r="I591" s="60"/>
      <c r="J591" s="60"/>
      <c r="K591" s="60"/>
      <c r="L591" s="62"/>
      <c r="N591" s="211"/>
    </row>
    <row r="592" spans="1:14" customFormat="1" ht="17.45" customHeight="1">
      <c r="A592" s="88"/>
      <c r="B592" s="689" t="s">
        <v>1456</v>
      </c>
      <c r="C592" s="690"/>
      <c r="D592" s="690"/>
      <c r="E592" s="690"/>
      <c r="F592" s="690"/>
      <c r="G592" s="690"/>
      <c r="H592" s="66"/>
      <c r="I592" s="145"/>
      <c r="J592" s="145"/>
      <c r="K592" s="146" t="s">
        <v>1457</v>
      </c>
      <c r="L592" s="70"/>
      <c r="N592" s="211"/>
    </row>
    <row r="593" spans="1:14" customFormat="1" ht="17.45" customHeight="1">
      <c r="A593" s="88"/>
      <c r="B593" s="689"/>
      <c r="C593" s="690"/>
      <c r="D593" s="690"/>
      <c r="E593" s="690"/>
      <c r="F593" s="690"/>
      <c r="G593" s="690"/>
      <c r="H593" s="66"/>
      <c r="I593" s="147" t="s">
        <v>1458</v>
      </c>
      <c r="J593" s="147"/>
      <c r="K593" s="404"/>
      <c r="L593" s="70"/>
      <c r="N593" s="211"/>
    </row>
    <row r="594" spans="1:14" customFormat="1" ht="17.45" customHeight="1">
      <c r="A594" s="88"/>
      <c r="B594" s="689"/>
      <c r="C594" s="690"/>
      <c r="D594" s="690"/>
      <c r="E594" s="690"/>
      <c r="F594" s="690"/>
      <c r="G594" s="690"/>
      <c r="H594" s="66"/>
      <c r="I594" s="147" t="s">
        <v>1459</v>
      </c>
      <c r="J594" s="147"/>
      <c r="K594" s="221"/>
      <c r="L594" s="70"/>
      <c r="N594" s="211"/>
    </row>
    <row r="595" spans="1:14" customFormat="1" ht="17.45" customHeight="1">
      <c r="A595" s="88"/>
      <c r="B595" s="689"/>
      <c r="C595" s="690"/>
      <c r="D595" s="690"/>
      <c r="E595" s="690"/>
      <c r="F595" s="690"/>
      <c r="G595" s="690"/>
      <c r="H595" s="66"/>
      <c r="I595" s="147" t="s">
        <v>1460</v>
      </c>
      <c r="J595" s="147"/>
      <c r="K595" s="221"/>
      <c r="L595" s="70"/>
      <c r="N595" s="211"/>
    </row>
    <row r="596" spans="1:14" customFormat="1" ht="17.45" customHeight="1">
      <c r="A596" s="88"/>
      <c r="B596" s="403" t="s">
        <v>356</v>
      </c>
      <c r="C596" s="69"/>
      <c r="D596" s="69"/>
      <c r="E596" s="69"/>
      <c r="F596" s="69"/>
      <c r="G596" s="217"/>
      <c r="H596" s="66"/>
      <c r="I596" s="147" t="s">
        <v>1461</v>
      </c>
      <c r="J596" s="147"/>
      <c r="K596" s="147">
        <f>SUM(K593:K595)</f>
        <v>0</v>
      </c>
      <c r="L596" s="70"/>
      <c r="N596" s="211"/>
    </row>
    <row r="597" spans="1:14" customFormat="1" ht="17.45" customHeight="1">
      <c r="A597" s="88"/>
      <c r="B597" s="689" t="s">
        <v>1462</v>
      </c>
      <c r="C597" s="690"/>
      <c r="D597" s="690"/>
      <c r="E597" s="690"/>
      <c r="F597" s="690"/>
      <c r="G597" s="690"/>
      <c r="H597" s="69"/>
      <c r="I597" s="69"/>
      <c r="J597" s="69"/>
      <c r="K597" s="69"/>
      <c r="L597" s="70"/>
      <c r="N597" s="211"/>
    </row>
    <row r="598" spans="1:14" customFormat="1" ht="17.45" customHeight="1">
      <c r="A598" s="88"/>
      <c r="B598" s="689"/>
      <c r="C598" s="690"/>
      <c r="D598" s="690"/>
      <c r="E598" s="690"/>
      <c r="F598" s="690"/>
      <c r="G598" s="690"/>
      <c r="H598" s="69"/>
      <c r="I598" s="69"/>
      <c r="J598" s="69"/>
      <c r="K598" s="69"/>
      <c r="L598" s="70"/>
      <c r="N598" s="211"/>
    </row>
    <row r="599" spans="1:14" customFormat="1" ht="17.45" customHeight="1">
      <c r="A599" s="88"/>
      <c r="B599" s="78"/>
      <c r="C599" s="79"/>
      <c r="D599" s="79"/>
      <c r="E599" s="79"/>
      <c r="F599" s="79"/>
      <c r="G599" s="79"/>
      <c r="H599" s="69"/>
      <c r="I599" s="69"/>
      <c r="J599" s="69"/>
      <c r="K599" s="69"/>
      <c r="L599" s="70"/>
      <c r="N599" s="211"/>
    </row>
    <row r="600" spans="1:14" customFormat="1" ht="17.45" customHeight="1">
      <c r="A600" s="88"/>
      <c r="B600" s="801" t="s">
        <v>1019</v>
      </c>
      <c r="C600" s="802"/>
      <c r="D600" s="802"/>
      <c r="E600" s="802"/>
      <c r="F600" s="79"/>
      <c r="G600" s="79"/>
      <c r="H600" s="69"/>
      <c r="I600" s="69"/>
      <c r="J600" s="69"/>
      <c r="K600" s="69"/>
      <c r="L600" s="70"/>
      <c r="N600" s="211"/>
    </row>
    <row r="601" spans="1:14" customFormat="1" ht="17.45" customHeight="1">
      <c r="A601" s="88"/>
      <c r="B601" s="71"/>
      <c r="C601" s="72"/>
      <c r="D601" s="72"/>
      <c r="E601" s="73"/>
      <c r="F601" s="72"/>
      <c r="G601" s="72"/>
      <c r="H601" s="72"/>
      <c r="I601" s="72"/>
      <c r="J601" s="72"/>
      <c r="K601" s="72"/>
      <c r="L601" s="74"/>
      <c r="N601" s="211"/>
    </row>
    <row r="602" spans="1:14" customFormat="1" ht="17.45" customHeight="1">
      <c r="A602" s="88"/>
      <c r="N602" s="211"/>
    </row>
    <row r="603" spans="1:14" customFormat="1" ht="17.45" customHeight="1">
      <c r="A603" s="88"/>
      <c r="N603" s="211"/>
    </row>
    <row r="604" spans="1:14" customFormat="1" ht="19.149999999999999" customHeight="1">
      <c r="A604" s="88"/>
      <c r="B604" s="170" t="str">
        <f>"Thema "&amp;B13</f>
        <v>Thema 8.6</v>
      </c>
      <c r="C604" s="10"/>
      <c r="D604" s="10"/>
      <c r="E604" s="10"/>
      <c r="F604" s="10"/>
      <c r="G604" s="10"/>
      <c r="H604" s="10"/>
      <c r="I604" s="10"/>
      <c r="J604" s="10"/>
      <c r="N604" s="211"/>
    </row>
    <row r="605" spans="1:14" customFormat="1" ht="17.45" customHeight="1">
      <c r="A605" s="88"/>
      <c r="N605" s="211"/>
    </row>
    <row r="606" spans="1:14" customFormat="1" ht="17.45" customHeight="1">
      <c r="A606" s="88"/>
      <c r="N606" s="211"/>
    </row>
    <row r="607" spans="1:14" customFormat="1" ht="25.5" customHeight="1">
      <c r="A607" s="89" t="str">
        <f>B14</f>
        <v>8.7</v>
      </c>
      <c r="B607" s="675" t="s">
        <v>1463</v>
      </c>
      <c r="C607" s="675"/>
      <c r="D607" s="675"/>
      <c r="E607" s="675"/>
      <c r="F607" s="675"/>
      <c r="G607" s="675"/>
      <c r="H607" s="675"/>
      <c r="I607" s="675"/>
      <c r="J607" s="675"/>
      <c r="K607" s="675"/>
      <c r="L607" s="35">
        <f>H14</f>
        <v>0</v>
      </c>
      <c r="M607" s="7" t="s">
        <v>62</v>
      </c>
      <c r="N607" s="211"/>
    </row>
    <row r="608" spans="1:14" customFormat="1" ht="17.45" customHeight="1">
      <c r="A608" s="88"/>
      <c r="N608" s="211"/>
    </row>
    <row r="609" spans="1:14" customFormat="1" ht="17.45" customHeight="1">
      <c r="A609" s="88"/>
      <c r="B609" s="683" t="s">
        <v>1464</v>
      </c>
      <c r="C609" s="683"/>
      <c r="D609" s="683"/>
      <c r="E609" s="683"/>
      <c r="F609" s="683"/>
      <c r="G609" s="683"/>
      <c r="H609" s="683"/>
      <c r="I609" s="683"/>
      <c r="J609" s="683"/>
      <c r="K609" s="683"/>
      <c r="L609" s="683"/>
      <c r="N609" s="211"/>
    </row>
    <row r="610" spans="1:14" customFormat="1" ht="17.45" customHeight="1">
      <c r="A610" s="88"/>
      <c r="B610" s="683"/>
      <c r="C610" s="683"/>
      <c r="D610" s="683"/>
      <c r="E610" s="683"/>
      <c r="F610" s="683"/>
      <c r="G610" s="683"/>
      <c r="H610" s="683"/>
      <c r="I610" s="683"/>
      <c r="J610" s="683"/>
      <c r="K610" s="683"/>
      <c r="L610" s="683"/>
      <c r="N610" s="211"/>
    </row>
    <row r="611" spans="1:14" customFormat="1" ht="17.45" customHeight="1">
      <c r="A611" s="88"/>
      <c r="B611" s="30" t="s">
        <v>1465</v>
      </c>
      <c r="C611" s="249"/>
      <c r="D611" s="249"/>
      <c r="E611" s="249"/>
      <c r="F611" s="249"/>
      <c r="G611" s="249"/>
      <c r="H611" s="249"/>
      <c r="I611" s="249"/>
      <c r="J611" s="249"/>
      <c r="K611" s="249"/>
      <c r="L611" s="249"/>
      <c r="N611" s="211"/>
    </row>
    <row r="612" spans="1:14" customFormat="1" ht="17.45" customHeight="1">
      <c r="A612" s="88"/>
      <c r="N612" s="211"/>
    </row>
    <row r="613" spans="1:14" customFormat="1" ht="17.45" customHeight="1">
      <c r="A613" s="88"/>
      <c r="B613" s="9" t="s">
        <v>1466</v>
      </c>
      <c r="N613" s="211"/>
    </row>
    <row r="614" spans="1:14" customFormat="1" ht="17.45" customHeight="1">
      <c r="A614" s="88"/>
      <c r="B614" s="683" t="s">
        <v>1467</v>
      </c>
      <c r="C614" s="683"/>
      <c r="D614" s="683"/>
      <c r="E614" s="683"/>
      <c r="F614" s="683"/>
      <c r="G614" s="683"/>
      <c r="H614" s="683"/>
      <c r="I614" s="683"/>
      <c r="J614" s="683"/>
      <c r="K614" s="683"/>
      <c r="L614" s="683"/>
      <c r="N614" s="211"/>
    </row>
    <row r="615" spans="1:14" customFormat="1" ht="17.45" customHeight="1">
      <c r="A615" s="88"/>
      <c r="B615" s="683"/>
      <c r="C615" s="683"/>
      <c r="D615" s="683"/>
      <c r="E615" s="683"/>
      <c r="F615" s="683"/>
      <c r="G615" s="683"/>
      <c r="H615" s="683"/>
      <c r="I615" s="683"/>
      <c r="J615" s="683"/>
      <c r="K615" s="683"/>
      <c r="L615" s="683"/>
      <c r="N615" s="211"/>
    </row>
    <row r="616" spans="1:14" customFormat="1" ht="17.45" customHeight="1">
      <c r="A616" s="88"/>
      <c r="N616" s="211"/>
    </row>
    <row r="617" spans="1:14" customFormat="1" ht="17.45" customHeight="1">
      <c r="A617" s="88"/>
      <c r="N617" s="211"/>
    </row>
    <row r="618" spans="1:14" customFormat="1" ht="17.45" customHeight="1">
      <c r="A618" s="88"/>
      <c r="N618" s="211"/>
    </row>
    <row r="619" spans="1:14" customFormat="1" ht="17.45" customHeight="1">
      <c r="A619" s="88"/>
      <c r="N619" s="211"/>
    </row>
    <row r="620" spans="1:14" customFormat="1" ht="17.45" customHeight="1">
      <c r="A620" s="88"/>
      <c r="N620" s="211"/>
    </row>
    <row r="621" spans="1:14" customFormat="1" ht="17.45" customHeight="1">
      <c r="A621" s="88"/>
      <c r="N621" s="211"/>
    </row>
    <row r="622" spans="1:14" customFormat="1" ht="17.45" customHeight="1">
      <c r="A622" s="88"/>
      <c r="N622" s="211"/>
    </row>
    <row r="623" spans="1:14" customFormat="1" ht="17.45" customHeight="1">
      <c r="A623" s="88"/>
      <c r="N623" s="211"/>
    </row>
    <row r="624" spans="1:14" customFormat="1" ht="17.45" customHeight="1">
      <c r="A624" s="88"/>
      <c r="N624" s="211"/>
    </row>
    <row r="625" spans="1:14" customFormat="1" ht="17.45" customHeight="1">
      <c r="A625" s="88"/>
      <c r="N625" s="211"/>
    </row>
    <row r="626" spans="1:14" customFormat="1" ht="17.45" customHeight="1">
      <c r="A626" s="88"/>
      <c r="N626" s="211"/>
    </row>
    <row r="627" spans="1:14" customFormat="1" ht="17.45" customHeight="1">
      <c r="A627" s="88"/>
      <c r="N627" s="211"/>
    </row>
    <row r="628" spans="1:14" customFormat="1" ht="17.45" customHeight="1">
      <c r="A628" s="88"/>
      <c r="N628" s="211"/>
    </row>
    <row r="629" spans="1:14" customFormat="1" ht="17.45" customHeight="1">
      <c r="A629" s="88"/>
      <c r="N629" s="211"/>
    </row>
    <row r="630" spans="1:14" customFormat="1" ht="17.45" customHeight="1">
      <c r="A630" s="88"/>
      <c r="N630" s="211"/>
    </row>
    <row r="631" spans="1:14" customFormat="1" ht="17.45" customHeight="1">
      <c r="A631" s="88"/>
      <c r="B631" s="683" t="s">
        <v>1468</v>
      </c>
      <c r="C631" s="683"/>
      <c r="D631" s="683"/>
      <c r="E631" s="683"/>
      <c r="F631" s="683"/>
      <c r="G631" s="683"/>
      <c r="H631" s="683"/>
      <c r="I631" s="683"/>
      <c r="J631" s="683"/>
      <c r="K631" s="683"/>
      <c r="L631" s="683"/>
      <c r="N631" s="211"/>
    </row>
    <row r="632" spans="1:14" customFormat="1" ht="17.45" customHeight="1">
      <c r="A632" s="88"/>
      <c r="B632" s="683"/>
      <c r="C632" s="683"/>
      <c r="D632" s="683"/>
      <c r="E632" s="683"/>
      <c r="F632" s="683"/>
      <c r="G632" s="683"/>
      <c r="H632" s="683"/>
      <c r="I632" s="683"/>
      <c r="J632" s="683"/>
      <c r="K632" s="683"/>
      <c r="L632" s="683"/>
      <c r="N632" s="211"/>
    </row>
    <row r="633" spans="1:14" customFormat="1" ht="17.45" customHeight="1">
      <c r="A633" s="88"/>
      <c r="N633" s="211"/>
    </row>
    <row r="634" spans="1:14" customFormat="1" ht="17.45" customHeight="1">
      <c r="A634" s="88"/>
      <c r="N634" s="211"/>
    </row>
    <row r="635" spans="1:14" customFormat="1" ht="17.45" customHeight="1">
      <c r="A635" s="88"/>
      <c r="N635" s="211"/>
    </row>
    <row r="636" spans="1:14" customFormat="1" ht="17.45" customHeight="1">
      <c r="A636" s="88"/>
      <c r="N636" s="211"/>
    </row>
    <row r="637" spans="1:14" customFormat="1" ht="17.45" customHeight="1">
      <c r="A637" s="88"/>
      <c r="N637" s="211"/>
    </row>
    <row r="638" spans="1:14" customFormat="1" ht="17.45" customHeight="1">
      <c r="A638" s="88"/>
      <c r="N638" s="211"/>
    </row>
    <row r="639" spans="1:14" customFormat="1" ht="17.45" customHeight="1">
      <c r="A639" s="88"/>
      <c r="N639" s="211"/>
    </row>
    <row r="640" spans="1:14" customFormat="1" ht="17.45" customHeight="1">
      <c r="A640" s="88"/>
      <c r="N640" s="211"/>
    </row>
    <row r="641" spans="1:14" customFormat="1" ht="17.45" customHeight="1">
      <c r="A641" s="88"/>
      <c r="N641" s="211"/>
    </row>
    <row r="642" spans="1:14" customFormat="1" ht="17.45" customHeight="1">
      <c r="A642" s="88"/>
      <c r="N642" s="211"/>
    </row>
    <row r="643" spans="1:14" customFormat="1" ht="17.45" customHeight="1">
      <c r="A643" s="88"/>
      <c r="N643" s="211"/>
    </row>
    <row r="644" spans="1:14" customFormat="1" ht="17.45" customHeight="1">
      <c r="A644" s="88"/>
      <c r="N644" s="211"/>
    </row>
    <row r="645" spans="1:14" customFormat="1" ht="17.45" customHeight="1">
      <c r="A645" s="88"/>
      <c r="N645" s="211"/>
    </row>
    <row r="646" spans="1:14" customFormat="1" ht="17.45" customHeight="1">
      <c r="A646" s="88"/>
      <c r="N646" s="211"/>
    </row>
    <row r="647" spans="1:14" customFormat="1" ht="17.45" customHeight="1">
      <c r="A647" s="88"/>
      <c r="N647" s="211"/>
    </row>
    <row r="648" spans="1:14" customFormat="1" ht="17.45" customHeight="1">
      <c r="A648" s="88"/>
      <c r="B648" s="683" t="s">
        <v>1469</v>
      </c>
      <c r="C648" s="683"/>
      <c r="D648" s="683"/>
      <c r="E648" s="683"/>
      <c r="F648" s="683"/>
      <c r="G648" s="683"/>
      <c r="H648" s="683"/>
      <c r="I648" s="683"/>
      <c r="J648" s="683"/>
      <c r="K648" s="683"/>
      <c r="L648" s="683"/>
      <c r="N648" s="211"/>
    </row>
    <row r="649" spans="1:14" customFormat="1" ht="17.45" customHeight="1">
      <c r="A649" s="88"/>
      <c r="B649" s="683"/>
      <c r="C649" s="683"/>
      <c r="D649" s="683"/>
      <c r="E649" s="683"/>
      <c r="F649" s="683"/>
      <c r="G649" s="683"/>
      <c r="H649" s="683"/>
      <c r="I649" s="683"/>
      <c r="J649" s="683"/>
      <c r="K649" s="683"/>
      <c r="L649" s="683"/>
      <c r="N649" s="211"/>
    </row>
    <row r="650" spans="1:14" customFormat="1" ht="17.45" customHeight="1">
      <c r="A650" s="88"/>
      <c r="N650" s="211"/>
    </row>
    <row r="651" spans="1:14" customFormat="1" ht="17.45" customHeight="1">
      <c r="A651" s="88"/>
      <c r="N651" s="211"/>
    </row>
    <row r="652" spans="1:14" customFormat="1" ht="17.45" customHeight="1">
      <c r="A652" s="88"/>
      <c r="N652" s="211"/>
    </row>
    <row r="653" spans="1:14" customFormat="1" ht="17.45" customHeight="1">
      <c r="A653" s="88"/>
      <c r="N653" s="211"/>
    </row>
    <row r="654" spans="1:14" customFormat="1" ht="17.45" customHeight="1">
      <c r="A654" s="88"/>
      <c r="N654" s="211"/>
    </row>
    <row r="655" spans="1:14" customFormat="1" ht="17.45" customHeight="1">
      <c r="A655" s="88"/>
      <c r="N655" s="211"/>
    </row>
    <row r="656" spans="1:14" customFormat="1" ht="17.45" customHeight="1">
      <c r="A656" s="88"/>
      <c r="N656" s="211"/>
    </row>
    <row r="657" spans="1:14" customFormat="1" ht="17.45" customHeight="1">
      <c r="A657" s="88"/>
      <c r="N657" s="211"/>
    </row>
    <row r="658" spans="1:14" customFormat="1" ht="17.45" customHeight="1">
      <c r="A658" s="88"/>
      <c r="B658" s="683" t="s">
        <v>1470</v>
      </c>
      <c r="C658" s="683"/>
      <c r="D658" s="683"/>
      <c r="E658" s="683"/>
      <c r="F658" s="683"/>
      <c r="G658" s="683"/>
      <c r="H658" s="683"/>
      <c r="I658" s="683"/>
      <c r="J658" s="683"/>
      <c r="K658" s="683"/>
      <c r="L658" s="683"/>
      <c r="N658" s="211"/>
    </row>
    <row r="659" spans="1:14" customFormat="1" ht="17.45" customHeight="1">
      <c r="A659" s="88"/>
      <c r="B659" s="683"/>
      <c r="C659" s="683"/>
      <c r="D659" s="683"/>
      <c r="E659" s="683"/>
      <c r="F659" s="683"/>
      <c r="G659" s="683"/>
      <c r="H659" s="683"/>
      <c r="I659" s="683"/>
      <c r="J659" s="683"/>
      <c r="K659" s="683"/>
      <c r="L659" s="683"/>
      <c r="N659" s="211"/>
    </row>
    <row r="660" spans="1:14" customFormat="1" ht="17.45" customHeight="1">
      <c r="A660" s="88"/>
      <c r="N660" s="211"/>
    </row>
    <row r="661" spans="1:14" customFormat="1" ht="17.45" customHeight="1">
      <c r="A661" s="88"/>
      <c r="N661" s="211"/>
    </row>
    <row r="662" spans="1:14" customFormat="1" ht="17.45" customHeight="1">
      <c r="A662" s="88"/>
      <c r="N662" s="211"/>
    </row>
    <row r="663" spans="1:14" customFormat="1" ht="17.45" customHeight="1">
      <c r="A663" s="88"/>
      <c r="N663" s="211"/>
    </row>
    <row r="664" spans="1:14" customFormat="1" ht="17.45" customHeight="1">
      <c r="A664" s="88"/>
      <c r="N664" s="211"/>
    </row>
    <row r="665" spans="1:14" customFormat="1" ht="17.45" customHeight="1">
      <c r="A665" s="88"/>
      <c r="N665" s="211"/>
    </row>
    <row r="666" spans="1:14" customFormat="1" ht="17.45" customHeight="1">
      <c r="A666" s="88"/>
      <c r="N666" s="211"/>
    </row>
    <row r="667" spans="1:14" customFormat="1" ht="17.45" customHeight="1">
      <c r="A667" s="88"/>
      <c r="N667" s="211"/>
    </row>
    <row r="668" spans="1:14" customFormat="1" ht="17.45" customHeight="1">
      <c r="A668" s="88"/>
      <c r="B668" s="9" t="s">
        <v>1471</v>
      </c>
      <c r="N668" s="211"/>
    </row>
    <row r="669" spans="1:14" customFormat="1" ht="17.45" customHeight="1">
      <c r="A669" s="88"/>
      <c r="B669" s="683" t="s">
        <v>1472</v>
      </c>
      <c r="C669" s="683"/>
      <c r="D669" s="683"/>
      <c r="E669" s="683"/>
      <c r="F669" s="683"/>
      <c r="G669" s="683"/>
      <c r="H669" s="683"/>
      <c r="I669" s="683"/>
      <c r="J669" s="683"/>
      <c r="K669" s="683"/>
      <c r="L669" s="683"/>
      <c r="N669" s="211"/>
    </row>
    <row r="670" spans="1:14" customFormat="1" ht="17.45" customHeight="1">
      <c r="A670" s="88"/>
      <c r="B670" s="683"/>
      <c r="C670" s="683"/>
      <c r="D670" s="683"/>
      <c r="E670" s="683"/>
      <c r="F670" s="683"/>
      <c r="G670" s="683"/>
      <c r="H670" s="683"/>
      <c r="I670" s="683"/>
      <c r="J670" s="683"/>
      <c r="K670" s="683"/>
      <c r="L670" s="683"/>
      <c r="N670" s="211"/>
    </row>
    <row r="671" spans="1:14" customFormat="1" ht="17.45" customHeight="1">
      <c r="A671" s="88"/>
      <c r="B671" s="683"/>
      <c r="C671" s="683"/>
      <c r="D671" s="683"/>
      <c r="E671" s="683"/>
      <c r="F671" s="683"/>
      <c r="G671" s="683"/>
      <c r="H671" s="683"/>
      <c r="I671" s="683"/>
      <c r="J671" s="683"/>
      <c r="K671" s="683"/>
      <c r="L671" s="683"/>
      <c r="N671" s="211"/>
    </row>
    <row r="672" spans="1:14" customFormat="1" ht="17.45" customHeight="1">
      <c r="A672" s="88"/>
      <c r="B672" s="123"/>
      <c r="C672" s="123"/>
      <c r="D672" s="123"/>
      <c r="E672" s="123"/>
      <c r="F672" s="123"/>
      <c r="G672" s="123"/>
      <c r="H672" s="123"/>
      <c r="I672" s="123"/>
      <c r="J672" s="123"/>
      <c r="K672" s="123"/>
      <c r="L672" s="123"/>
      <c r="N672" s="211"/>
    </row>
    <row r="673" spans="1:14" customFormat="1" ht="17.45" customHeight="1">
      <c r="A673" s="88"/>
      <c r="B673" s="123"/>
      <c r="C673" s="123"/>
      <c r="D673" s="123"/>
      <c r="E673" s="123"/>
      <c r="F673" s="123"/>
      <c r="G673" s="123"/>
      <c r="H673" s="123"/>
      <c r="I673" s="123"/>
      <c r="J673" s="123"/>
      <c r="K673" s="123"/>
      <c r="L673" s="123"/>
      <c r="N673" s="211"/>
    </row>
    <row r="674" spans="1:14" customFormat="1" ht="17.45" customHeight="1">
      <c r="A674" s="88"/>
      <c r="B674" s="123"/>
      <c r="C674" s="123"/>
      <c r="D674" s="123"/>
      <c r="E674" s="123"/>
      <c r="F674" s="123"/>
      <c r="G674" s="123"/>
      <c r="H674" s="123"/>
      <c r="I674" s="123"/>
      <c r="J674" s="123"/>
      <c r="K674" s="123"/>
      <c r="L674" s="123"/>
      <c r="N674" s="211"/>
    </row>
    <row r="675" spans="1:14" customFormat="1" ht="17.45" customHeight="1">
      <c r="A675" s="88"/>
      <c r="B675" s="123"/>
      <c r="C675" s="123"/>
      <c r="D675" s="123"/>
      <c r="E675" s="123"/>
      <c r="F675" s="123"/>
      <c r="G675" s="123"/>
      <c r="H675" s="123"/>
      <c r="I675" s="123"/>
      <c r="J675" s="123"/>
      <c r="K675" s="123"/>
      <c r="L675" s="123"/>
      <c r="N675" s="211"/>
    </row>
    <row r="676" spans="1:14" customFormat="1" ht="17.45" customHeight="1">
      <c r="A676" s="88"/>
      <c r="B676" s="123"/>
      <c r="C676" s="123"/>
      <c r="D676" s="123"/>
      <c r="E676" s="123"/>
      <c r="F676" s="123"/>
      <c r="G676" s="123"/>
      <c r="H676" s="123"/>
      <c r="I676" s="123"/>
      <c r="J676" s="123"/>
      <c r="K676" s="123"/>
      <c r="L676" s="123"/>
      <c r="N676" s="211"/>
    </row>
    <row r="677" spans="1:14" customFormat="1" ht="17.45" customHeight="1">
      <c r="A677" s="88"/>
      <c r="B677" s="123"/>
      <c r="C677" s="123"/>
      <c r="D677" s="123"/>
      <c r="E677" s="123"/>
      <c r="F677" s="123"/>
      <c r="G677" s="123"/>
      <c r="H677" s="123"/>
      <c r="I677" s="123"/>
      <c r="J677" s="123"/>
      <c r="K677" s="123"/>
      <c r="L677" s="123"/>
      <c r="N677" s="211"/>
    </row>
    <row r="678" spans="1:14" customFormat="1" ht="17.45" customHeight="1">
      <c r="A678" s="88"/>
      <c r="B678" s="123"/>
      <c r="C678" s="123"/>
      <c r="D678" s="123"/>
      <c r="E678" s="123"/>
      <c r="F678" s="123"/>
      <c r="G678" s="123"/>
      <c r="H678" s="123"/>
      <c r="I678" s="123"/>
      <c r="J678" s="123"/>
      <c r="K678" s="123"/>
      <c r="L678" s="123"/>
      <c r="N678" s="211"/>
    </row>
    <row r="679" spans="1:14" customFormat="1" ht="17.45" customHeight="1">
      <c r="A679" s="88"/>
      <c r="B679" s="123"/>
      <c r="C679" s="123"/>
      <c r="D679" s="123"/>
      <c r="E679" s="123"/>
      <c r="F679" s="123"/>
      <c r="G679" s="123"/>
      <c r="H679" s="123"/>
      <c r="I679" s="123"/>
      <c r="J679" s="123"/>
      <c r="K679" s="123"/>
      <c r="L679" s="123"/>
      <c r="N679" s="211"/>
    </row>
    <row r="680" spans="1:14" customFormat="1" ht="17.45" customHeight="1">
      <c r="A680" s="88"/>
      <c r="B680" s="123"/>
      <c r="C680" s="123"/>
      <c r="D680" s="123"/>
      <c r="E680" s="123"/>
      <c r="F680" s="123"/>
      <c r="G680" s="123"/>
      <c r="H680" s="123"/>
      <c r="I680" s="123"/>
      <c r="J680" s="123"/>
      <c r="K680" s="123"/>
      <c r="L680" s="123"/>
      <c r="N680" s="211"/>
    </row>
    <row r="681" spans="1:14" customFormat="1" ht="17.45" customHeight="1">
      <c r="A681" s="88"/>
      <c r="B681" s="123"/>
      <c r="C681" s="123"/>
      <c r="D681" s="123"/>
      <c r="E681" s="123"/>
      <c r="F681" s="123"/>
      <c r="G681" s="123"/>
      <c r="H681" s="123"/>
      <c r="I681" s="123"/>
      <c r="J681" s="123"/>
      <c r="K681" s="123"/>
      <c r="L681" s="123"/>
      <c r="N681" s="211"/>
    </row>
    <row r="682" spans="1:14" customFormat="1" ht="17.45" customHeight="1">
      <c r="A682" s="88"/>
      <c r="B682" s="123"/>
      <c r="C682" s="123"/>
      <c r="D682" s="123"/>
      <c r="E682" s="123"/>
      <c r="F682" s="123"/>
      <c r="G682" s="123"/>
      <c r="H682" s="123"/>
      <c r="I682" s="123"/>
      <c r="J682" s="123"/>
      <c r="K682" s="123"/>
      <c r="L682" s="123"/>
      <c r="N682" s="211"/>
    </row>
    <row r="683" spans="1:14" customFormat="1" ht="17.45" customHeight="1">
      <c r="A683" s="88"/>
      <c r="B683" s="123"/>
      <c r="C683" s="123"/>
      <c r="D683" s="123"/>
      <c r="E683" s="123"/>
      <c r="F683" s="123"/>
      <c r="G683" s="123"/>
      <c r="H683" s="123"/>
      <c r="I683" s="123"/>
      <c r="J683" s="123"/>
      <c r="K683" s="123"/>
      <c r="L683" s="123"/>
      <c r="N683" s="211"/>
    </row>
    <row r="684" spans="1:14" customFormat="1" ht="17.45" customHeight="1">
      <c r="A684" s="88"/>
      <c r="B684" s="123"/>
      <c r="C684" s="123"/>
      <c r="D684" s="123"/>
      <c r="E684" s="123"/>
      <c r="F684" s="123"/>
      <c r="G684" s="123"/>
      <c r="H684" s="123"/>
      <c r="I684" s="123"/>
      <c r="J684" s="123"/>
      <c r="K684" s="123"/>
      <c r="L684" s="123"/>
      <c r="N684" s="211"/>
    </row>
    <row r="685" spans="1:14" customFormat="1" ht="17.45" customHeight="1">
      <c r="A685" s="88"/>
      <c r="B685" s="123"/>
      <c r="C685" s="123"/>
      <c r="D685" s="123"/>
      <c r="E685" s="123"/>
      <c r="F685" s="123"/>
      <c r="G685" s="123"/>
      <c r="H685" s="123"/>
      <c r="I685" s="123"/>
      <c r="J685" s="123"/>
      <c r="K685" s="123"/>
      <c r="L685" s="123"/>
      <c r="N685" s="211"/>
    </row>
    <row r="686" spans="1:14" customFormat="1" ht="17.45" customHeight="1">
      <c r="A686" s="88"/>
      <c r="B686" s="123"/>
      <c r="C686" s="123"/>
      <c r="D686" s="123"/>
      <c r="E686" s="123"/>
      <c r="F686" s="123"/>
      <c r="G686" s="123"/>
      <c r="H686" s="123"/>
      <c r="I686" s="123"/>
      <c r="J686" s="123"/>
      <c r="K686" s="123"/>
      <c r="L686" s="123"/>
      <c r="N686" s="211"/>
    </row>
    <row r="687" spans="1:14" customFormat="1" ht="17.45" customHeight="1">
      <c r="A687" s="88"/>
      <c r="B687" s="123"/>
      <c r="C687" s="123"/>
      <c r="D687" s="123"/>
      <c r="E687" s="123"/>
      <c r="F687" s="123"/>
      <c r="G687" s="123"/>
      <c r="H687" s="123"/>
      <c r="I687" s="123"/>
      <c r="J687" s="123"/>
      <c r="K687" s="123"/>
      <c r="L687" s="123"/>
      <c r="N687" s="211"/>
    </row>
    <row r="688" spans="1:14" customFormat="1" ht="17.45" customHeight="1">
      <c r="A688" s="88"/>
      <c r="B688" s="683" t="s">
        <v>1473</v>
      </c>
      <c r="C688" s="683"/>
      <c r="D688" s="683"/>
      <c r="E688" s="683"/>
      <c r="F688" s="683"/>
      <c r="G688" s="683"/>
      <c r="H688" s="683"/>
      <c r="I688" s="683"/>
      <c r="J688" s="683"/>
      <c r="K688" s="683"/>
      <c r="L688" s="683"/>
      <c r="N688" s="211"/>
    </row>
    <row r="689" spans="1:14" customFormat="1" ht="17.45" customHeight="1">
      <c r="A689" s="88"/>
      <c r="B689" s="683"/>
      <c r="C689" s="683"/>
      <c r="D689" s="683"/>
      <c r="E689" s="683"/>
      <c r="F689" s="683"/>
      <c r="G689" s="683"/>
      <c r="H689" s="683"/>
      <c r="I689" s="683"/>
      <c r="J689" s="683"/>
      <c r="K689" s="683"/>
      <c r="L689" s="683"/>
      <c r="N689" s="211"/>
    </row>
    <row r="690" spans="1:14" customFormat="1" ht="17.45" customHeight="1">
      <c r="A690" s="88"/>
      <c r="B690" s="123"/>
      <c r="C690" s="123"/>
      <c r="D690" s="123"/>
      <c r="E690" s="123"/>
      <c r="F690" s="123"/>
      <c r="G690" s="123"/>
      <c r="H690" s="123"/>
      <c r="I690" s="123"/>
      <c r="J690" s="123"/>
      <c r="K690" s="123"/>
      <c r="L690" s="123"/>
      <c r="N690" s="211"/>
    </row>
    <row r="691" spans="1:14" customFormat="1" ht="17.45" customHeight="1">
      <c r="A691" s="88"/>
      <c r="B691" s="123"/>
      <c r="C691" s="123"/>
      <c r="D691" s="123"/>
      <c r="E691" s="123"/>
      <c r="F691" s="123"/>
      <c r="G691" s="123"/>
      <c r="H691" s="123"/>
      <c r="I691" s="123"/>
      <c r="J691" s="123"/>
      <c r="K691" s="123"/>
      <c r="L691" s="123"/>
      <c r="N691" s="211"/>
    </row>
    <row r="692" spans="1:14" customFormat="1" ht="17.45" customHeight="1">
      <c r="A692" s="88"/>
      <c r="B692" s="123"/>
      <c r="C692" s="123"/>
      <c r="D692" s="123"/>
      <c r="E692" s="123"/>
      <c r="F692" s="123"/>
      <c r="G692" s="123"/>
      <c r="H692" s="123"/>
      <c r="I692" s="123"/>
      <c r="J692" s="123"/>
      <c r="K692" s="123"/>
      <c r="L692" s="123"/>
      <c r="N692" s="211"/>
    </row>
    <row r="693" spans="1:14" customFormat="1" ht="17.45" customHeight="1">
      <c r="A693" s="88"/>
      <c r="B693" s="123"/>
      <c r="C693" s="123"/>
      <c r="D693" s="123"/>
      <c r="E693" s="123"/>
      <c r="F693" s="123"/>
      <c r="G693" s="123"/>
      <c r="H693" s="123"/>
      <c r="I693" s="123"/>
      <c r="J693" s="123"/>
      <c r="K693" s="123"/>
      <c r="L693" s="123"/>
      <c r="N693" s="211"/>
    </row>
    <row r="694" spans="1:14" customFormat="1" ht="17.45" customHeight="1">
      <c r="A694" s="88"/>
      <c r="B694" s="123"/>
      <c r="C694" s="123"/>
      <c r="D694" s="123"/>
      <c r="E694" s="123"/>
      <c r="F694" s="123"/>
      <c r="G694" s="123"/>
      <c r="H694" s="123"/>
      <c r="I694" s="123"/>
      <c r="J694" s="123"/>
      <c r="K694" s="123"/>
      <c r="L694" s="123"/>
      <c r="N694" s="211"/>
    </row>
    <row r="695" spans="1:14" customFormat="1" ht="17.45" customHeight="1">
      <c r="A695" s="88"/>
      <c r="B695" s="123"/>
      <c r="C695" s="123"/>
      <c r="D695" s="123"/>
      <c r="E695" s="123"/>
      <c r="F695" s="123"/>
      <c r="G695" s="123"/>
      <c r="H695" s="123"/>
      <c r="I695" s="123"/>
      <c r="J695" s="123"/>
      <c r="K695" s="123"/>
      <c r="L695" s="123"/>
      <c r="N695" s="211"/>
    </row>
    <row r="696" spans="1:14" customFormat="1" ht="17.45" customHeight="1">
      <c r="A696" s="88"/>
      <c r="B696" s="123"/>
      <c r="C696" s="123"/>
      <c r="D696" s="123"/>
      <c r="E696" s="123"/>
      <c r="F696" s="123"/>
      <c r="G696" s="123"/>
      <c r="H696" s="123"/>
      <c r="I696" s="123"/>
      <c r="J696" s="123"/>
      <c r="K696" s="123"/>
      <c r="L696" s="123"/>
      <c r="N696" s="211"/>
    </row>
    <row r="697" spans="1:14" customFormat="1" ht="17.45" customHeight="1">
      <c r="A697" s="88"/>
      <c r="B697" s="123"/>
      <c r="C697" s="123"/>
      <c r="D697" s="123"/>
      <c r="E697" s="123"/>
      <c r="F697" s="123"/>
      <c r="G697" s="123"/>
      <c r="H697" s="123"/>
      <c r="I697" s="123"/>
      <c r="J697" s="123"/>
      <c r="K697" s="123"/>
      <c r="L697" s="123"/>
      <c r="N697" s="211"/>
    </row>
    <row r="698" spans="1:14" customFormat="1" ht="17.45" customHeight="1">
      <c r="A698" s="88"/>
      <c r="B698" s="123"/>
      <c r="C698" s="123"/>
      <c r="D698" s="123"/>
      <c r="E698" s="123"/>
      <c r="F698" s="123"/>
      <c r="G698" s="123"/>
      <c r="H698" s="123"/>
      <c r="I698" s="123"/>
      <c r="J698" s="123"/>
      <c r="K698" s="123"/>
      <c r="L698" s="123"/>
      <c r="N698" s="211"/>
    </row>
    <row r="699" spans="1:14" customFormat="1" ht="17.45" customHeight="1">
      <c r="A699" s="88"/>
      <c r="B699" s="123"/>
      <c r="C699" s="123"/>
      <c r="D699" s="123"/>
      <c r="E699" s="123"/>
      <c r="F699" s="123"/>
      <c r="G699" s="123"/>
      <c r="H699" s="123"/>
      <c r="I699" s="123"/>
      <c r="J699" s="123"/>
      <c r="K699" s="123"/>
      <c r="L699" s="123"/>
      <c r="N699" s="211"/>
    </row>
    <row r="700" spans="1:14" customFormat="1" ht="17.45" customHeight="1">
      <c r="A700" s="88"/>
      <c r="B700" s="123"/>
      <c r="C700" s="123"/>
      <c r="D700" s="123"/>
      <c r="E700" s="123"/>
      <c r="F700" s="123"/>
      <c r="G700" s="123"/>
      <c r="H700" s="123"/>
      <c r="I700" s="123"/>
      <c r="J700" s="123"/>
      <c r="K700" s="123"/>
      <c r="L700" s="123"/>
      <c r="N700" s="211"/>
    </row>
    <row r="701" spans="1:14" customFormat="1" ht="17.45" customHeight="1">
      <c r="A701" s="88"/>
      <c r="B701" s="123"/>
      <c r="C701" s="123"/>
      <c r="D701" s="123"/>
      <c r="E701" s="123"/>
      <c r="F701" s="123"/>
      <c r="G701" s="123"/>
      <c r="H701" s="123"/>
      <c r="I701" s="123"/>
      <c r="J701" s="123"/>
      <c r="K701" s="123"/>
      <c r="L701" s="123"/>
      <c r="N701" s="211"/>
    </row>
    <row r="702" spans="1:14" customFormat="1" ht="17.45" customHeight="1">
      <c r="A702" s="88"/>
      <c r="B702" s="123"/>
      <c r="C702" s="123"/>
      <c r="D702" s="123"/>
      <c r="E702" s="123"/>
      <c r="F702" s="123"/>
      <c r="G702" s="123"/>
      <c r="H702" s="123"/>
      <c r="I702" s="123"/>
      <c r="J702" s="123"/>
      <c r="K702" s="123"/>
      <c r="L702" s="123"/>
      <c r="N702" s="211"/>
    </row>
    <row r="703" spans="1:14" customFormat="1" ht="17.45" customHeight="1">
      <c r="A703" s="88"/>
      <c r="B703" s="319" t="s">
        <v>1474</v>
      </c>
      <c r="C703" s="123"/>
      <c r="D703" s="123"/>
      <c r="E703" s="123"/>
      <c r="F703" s="123"/>
      <c r="G703" s="123"/>
      <c r="H703" s="123"/>
      <c r="I703" s="123"/>
      <c r="J703" s="123"/>
      <c r="K703" s="123"/>
      <c r="L703" s="123"/>
      <c r="N703" s="211"/>
    </row>
    <row r="704" spans="1:14" customFormat="1" ht="17.45" customHeight="1">
      <c r="A704" s="88"/>
      <c r="B704" s="123"/>
      <c r="C704" s="123"/>
      <c r="D704" s="123"/>
      <c r="E704" s="123"/>
      <c r="F704" s="123"/>
      <c r="G704" s="123"/>
      <c r="H704" s="123"/>
      <c r="I704" s="123"/>
      <c r="J704" s="123"/>
      <c r="K704" s="123"/>
      <c r="L704" s="123"/>
      <c r="N704" s="211"/>
    </row>
    <row r="705" spans="1:14" customFormat="1" ht="17.45" customHeight="1">
      <c r="A705" s="88"/>
      <c r="N705" s="211"/>
    </row>
    <row r="706" spans="1:14" customFormat="1" ht="17.45" customHeight="1">
      <c r="A706" s="88"/>
      <c r="N706" s="211"/>
    </row>
    <row r="707" spans="1:14" customFormat="1" ht="17.45" customHeight="1">
      <c r="A707" s="88"/>
      <c r="N707" s="211"/>
    </row>
    <row r="708" spans="1:14" customFormat="1" ht="17.45" customHeight="1">
      <c r="A708" s="88"/>
      <c r="N708" s="211"/>
    </row>
    <row r="709" spans="1:14" customFormat="1" ht="17.45" customHeight="1">
      <c r="A709" s="88"/>
      <c r="N709" s="211"/>
    </row>
    <row r="710" spans="1:14" customFormat="1" ht="17.45" customHeight="1">
      <c r="A710" s="88"/>
      <c r="B710" s="9" t="s">
        <v>1475</v>
      </c>
      <c r="N710" s="211"/>
    </row>
    <row r="711" spans="1:14" customFormat="1" ht="17.45" customHeight="1">
      <c r="A711" s="88"/>
      <c r="B711" s="683" t="s">
        <v>1476</v>
      </c>
      <c r="C711" s="683"/>
      <c r="D711" s="683"/>
      <c r="E711" s="683"/>
      <c r="F711" s="683"/>
      <c r="G711" s="683"/>
      <c r="H711" s="683"/>
      <c r="I711" s="683"/>
      <c r="J711" s="683"/>
      <c r="K711" s="683"/>
      <c r="L711" s="683"/>
      <c r="N711" s="211"/>
    </row>
    <row r="712" spans="1:14" customFormat="1" ht="17.45" customHeight="1">
      <c r="A712" s="88"/>
      <c r="B712" s="683"/>
      <c r="C712" s="683"/>
      <c r="D712" s="683"/>
      <c r="E712" s="683"/>
      <c r="F712" s="683"/>
      <c r="G712" s="683"/>
      <c r="H712" s="683"/>
      <c r="I712" s="683"/>
      <c r="J712" s="683"/>
      <c r="K712" s="683"/>
      <c r="L712" s="683"/>
      <c r="N712" s="211"/>
    </row>
    <row r="713" spans="1:14" customFormat="1" ht="17.45" customHeight="1">
      <c r="A713" s="88"/>
      <c r="B713" t="s">
        <v>1477</v>
      </c>
      <c r="N713" s="211"/>
    </row>
    <row r="714" spans="1:14" customFormat="1" ht="17.45" customHeight="1">
      <c r="A714" s="88"/>
      <c r="N714" s="211"/>
    </row>
    <row r="715" spans="1:14" customFormat="1" ht="17.45" customHeight="1">
      <c r="A715" s="88"/>
      <c r="N715" s="211"/>
    </row>
    <row r="716" spans="1:14" customFormat="1" ht="17.45" customHeight="1">
      <c r="A716" s="88"/>
      <c r="N716" s="211"/>
    </row>
    <row r="717" spans="1:14" customFormat="1" ht="17.45" customHeight="1">
      <c r="A717" s="88"/>
      <c r="N717" s="211"/>
    </row>
    <row r="718" spans="1:14" customFormat="1" ht="17.45" customHeight="1">
      <c r="A718" s="88"/>
      <c r="N718" s="211"/>
    </row>
    <row r="719" spans="1:14" customFormat="1" ht="17.45" customHeight="1">
      <c r="A719" s="88"/>
      <c r="N719" s="211"/>
    </row>
    <row r="720" spans="1:14" customFormat="1" ht="17.45" customHeight="1">
      <c r="A720" s="88"/>
      <c r="N720" s="211"/>
    </row>
    <row r="721" spans="1:14" customFormat="1" ht="17.45" customHeight="1">
      <c r="A721" s="88"/>
      <c r="N721" s="211"/>
    </row>
    <row r="722" spans="1:14" customFormat="1" ht="17.45" customHeight="1">
      <c r="A722" s="88"/>
      <c r="N722" s="211"/>
    </row>
    <row r="723" spans="1:14" customFormat="1" ht="17.45" customHeight="1">
      <c r="A723" s="88"/>
      <c r="N723" s="211"/>
    </row>
    <row r="724" spans="1:14" customFormat="1" ht="17.45" customHeight="1">
      <c r="A724" s="88"/>
      <c r="N724" s="211"/>
    </row>
    <row r="725" spans="1:14" customFormat="1" ht="17.45" customHeight="1">
      <c r="A725" s="88"/>
      <c r="N725" s="211"/>
    </row>
    <row r="726" spans="1:14" customFormat="1" ht="17.45" customHeight="1">
      <c r="A726" s="88"/>
      <c r="N726" s="211"/>
    </row>
    <row r="727" spans="1:14" customFormat="1" ht="17.45" customHeight="1">
      <c r="A727" s="88"/>
      <c r="N727" s="211"/>
    </row>
    <row r="728" spans="1:14" customFormat="1" ht="17.45" customHeight="1">
      <c r="A728" s="88"/>
      <c r="N728" s="211"/>
    </row>
    <row r="729" spans="1:14" customFormat="1" ht="17.45" customHeight="1">
      <c r="A729" s="88"/>
      <c r="B729" s="9" t="s">
        <v>1478</v>
      </c>
      <c r="N729" s="211"/>
    </row>
    <row r="730" spans="1:14" customFormat="1" ht="17.45" customHeight="1">
      <c r="A730" s="88"/>
      <c r="B730" t="s">
        <v>1479</v>
      </c>
      <c r="N730" s="211"/>
    </row>
    <row r="731" spans="1:14" customFormat="1" ht="17.45" customHeight="1">
      <c r="A731" s="88"/>
      <c r="N731" s="211"/>
    </row>
    <row r="732" spans="1:14" customFormat="1" ht="17.45" customHeight="1">
      <c r="A732" s="88"/>
      <c r="N732" s="211"/>
    </row>
    <row r="733" spans="1:14" customFormat="1" ht="17.45" customHeight="1">
      <c r="A733" s="88"/>
      <c r="N733" s="211"/>
    </row>
    <row r="734" spans="1:14" customFormat="1" ht="17.45" customHeight="1">
      <c r="A734" s="88"/>
      <c r="N734" s="211"/>
    </row>
    <row r="735" spans="1:14" customFormat="1" ht="17.45" customHeight="1">
      <c r="A735" s="88"/>
      <c r="N735" s="211"/>
    </row>
    <row r="736" spans="1:14" customFormat="1" ht="17.45" customHeight="1">
      <c r="A736" s="88"/>
      <c r="N736" s="211"/>
    </row>
    <row r="737" spans="1:14" customFormat="1" ht="17.45" customHeight="1">
      <c r="A737" s="88"/>
      <c r="N737" s="211"/>
    </row>
    <row r="738" spans="1:14" customFormat="1" ht="17.45" customHeight="1">
      <c r="A738" s="88"/>
      <c r="N738" s="211"/>
    </row>
    <row r="739" spans="1:14" customFormat="1" ht="17.45" customHeight="1">
      <c r="A739" s="88"/>
      <c r="N739" s="211"/>
    </row>
    <row r="740" spans="1:14" customFormat="1" ht="17.45" customHeight="1">
      <c r="A740" s="88"/>
      <c r="N740" s="211"/>
    </row>
    <row r="741" spans="1:14" customFormat="1" ht="17.45" customHeight="1">
      <c r="A741" s="88"/>
      <c r="N741" s="211"/>
    </row>
    <row r="742" spans="1:14" customFormat="1" ht="17.45" customHeight="1">
      <c r="A742" s="88"/>
      <c r="N742" s="211"/>
    </row>
    <row r="743" spans="1:14" customFormat="1" ht="17.45" customHeight="1">
      <c r="A743" s="88"/>
      <c r="N743" s="211"/>
    </row>
    <row r="744" spans="1:14" customFormat="1" ht="17.45" customHeight="1">
      <c r="A744" s="88"/>
      <c r="N744" s="211"/>
    </row>
    <row r="745" spans="1:14" customFormat="1" ht="17.45" customHeight="1">
      <c r="A745" s="88"/>
      <c r="B745" t="s">
        <v>1480</v>
      </c>
      <c r="N745" s="211"/>
    </row>
    <row r="746" spans="1:14" customFormat="1" ht="17.45" customHeight="1">
      <c r="A746" s="88"/>
      <c r="N746" s="211"/>
    </row>
    <row r="747" spans="1:14" customFormat="1" ht="17.45" customHeight="1">
      <c r="A747" s="88"/>
      <c r="N747" s="211"/>
    </row>
    <row r="748" spans="1:14" customFormat="1" ht="17.45" customHeight="1">
      <c r="A748" s="88"/>
      <c r="N748" s="211"/>
    </row>
    <row r="749" spans="1:14" customFormat="1" ht="17.45" customHeight="1">
      <c r="A749" s="88"/>
      <c r="N749" s="211"/>
    </row>
    <row r="750" spans="1:14" customFormat="1" ht="17.45" customHeight="1">
      <c r="A750" s="88"/>
      <c r="N750" s="211"/>
    </row>
    <row r="751" spans="1:14" customFormat="1" ht="17.45" customHeight="1">
      <c r="A751" s="88"/>
      <c r="N751" s="211"/>
    </row>
    <row r="752" spans="1:14" customFormat="1" ht="17.45" customHeight="1">
      <c r="A752" s="88"/>
      <c r="N752" s="211"/>
    </row>
    <row r="753" spans="1:14" customFormat="1" ht="17.45" customHeight="1">
      <c r="A753" s="88"/>
      <c r="B753" s="59" t="s">
        <v>1481</v>
      </c>
      <c r="C753" s="58"/>
      <c r="D753" s="58"/>
      <c r="E753" s="58"/>
      <c r="F753" s="58"/>
      <c r="G753" s="58"/>
      <c r="H753" s="58"/>
      <c r="I753" s="58"/>
      <c r="J753" s="58"/>
      <c r="K753" s="58"/>
      <c r="L753" s="58"/>
      <c r="N753" s="211"/>
    </row>
    <row r="754" spans="1:14" customFormat="1" ht="17.45" customHeight="1">
      <c r="A754" s="88"/>
      <c r="B754" s="61"/>
      <c r="C754" s="60"/>
      <c r="D754" s="60"/>
      <c r="E754" s="60"/>
      <c r="F754" s="80"/>
      <c r="G754" s="80"/>
      <c r="H754" s="80"/>
      <c r="I754" s="80"/>
      <c r="J754" s="80"/>
      <c r="K754" s="80"/>
      <c r="L754" s="81"/>
      <c r="N754" s="211"/>
    </row>
    <row r="755" spans="1:14" customFormat="1" ht="17.45" customHeight="1">
      <c r="A755" s="88"/>
      <c r="B755" s="115" t="s">
        <v>1482</v>
      </c>
      <c r="C755" s="69"/>
      <c r="D755" s="69"/>
      <c r="E755" s="69"/>
      <c r="F755" s="69"/>
      <c r="G755" s="75"/>
      <c r="H755" s="514"/>
      <c r="I755" s="514"/>
      <c r="J755" s="514"/>
      <c r="K755" s="514"/>
      <c r="L755" s="70"/>
      <c r="N755" s="211"/>
    </row>
    <row r="756" spans="1:14" customFormat="1" ht="17.45" customHeight="1">
      <c r="A756" s="88"/>
      <c r="B756" s="689" t="s">
        <v>1483</v>
      </c>
      <c r="C756" s="690"/>
      <c r="D756" s="690"/>
      <c r="E756" s="690"/>
      <c r="F756" s="690"/>
      <c r="G756" s="75"/>
      <c r="H756" s="514"/>
      <c r="I756" s="514"/>
      <c r="J756" s="514"/>
      <c r="K756" s="514"/>
      <c r="L756" s="70"/>
      <c r="N756" s="211"/>
    </row>
    <row r="757" spans="1:14" customFormat="1" ht="17.45" customHeight="1">
      <c r="A757" s="88"/>
      <c r="B757" s="689"/>
      <c r="C757" s="690"/>
      <c r="D757" s="690"/>
      <c r="E757" s="690"/>
      <c r="F757" s="690"/>
      <c r="G757" s="69"/>
      <c r="H757" s="514"/>
      <c r="I757" s="514"/>
      <c r="J757" s="514"/>
      <c r="K757" s="514"/>
      <c r="L757" s="70"/>
      <c r="N757" s="211"/>
    </row>
    <row r="758" spans="1:14" customFormat="1" ht="17.45" customHeight="1">
      <c r="A758" s="88"/>
      <c r="B758" s="77"/>
      <c r="C758" s="69"/>
      <c r="D758" s="69"/>
      <c r="E758" s="240"/>
      <c r="F758" s="79"/>
      <c r="G758" s="79"/>
      <c r="H758" s="514"/>
      <c r="I758" s="514"/>
      <c r="J758" s="514"/>
      <c r="K758" s="514"/>
      <c r="L758" s="70"/>
      <c r="N758" s="211"/>
    </row>
    <row r="759" spans="1:14" customFormat="1" ht="17.45" customHeight="1">
      <c r="A759" s="88"/>
      <c r="B759" s="402" t="s">
        <v>356</v>
      </c>
      <c r="C759" s="69"/>
      <c r="D759" s="69"/>
      <c r="E759" s="79"/>
      <c r="F759" s="79"/>
      <c r="G759" s="79"/>
      <c r="H759" s="79"/>
      <c r="I759" s="79"/>
      <c r="J759" s="79"/>
      <c r="K759" s="79"/>
      <c r="L759" s="70"/>
      <c r="N759" s="211"/>
    </row>
    <row r="760" spans="1:14" customFormat="1" ht="17.45" customHeight="1">
      <c r="A760" s="88"/>
      <c r="B760" s="302" t="s">
        <v>1484</v>
      </c>
      <c r="C760" s="69"/>
      <c r="D760" s="69"/>
      <c r="E760" s="239"/>
      <c r="F760" s="239"/>
      <c r="G760" s="79"/>
      <c r="H760" s="79"/>
      <c r="I760" s="79"/>
      <c r="J760" s="79"/>
      <c r="K760" s="79"/>
      <c r="L760" s="70"/>
      <c r="N760" s="211"/>
    </row>
    <row r="761" spans="1:14" customFormat="1" ht="17.45" customHeight="1">
      <c r="A761" s="88"/>
      <c r="B761" s="71"/>
      <c r="C761" s="72"/>
      <c r="D761" s="72"/>
      <c r="E761" s="73"/>
      <c r="F761" s="72"/>
      <c r="G761" s="72"/>
      <c r="H761" s="72"/>
      <c r="I761" s="72"/>
      <c r="J761" s="72"/>
      <c r="K761" s="72"/>
      <c r="L761" s="74"/>
      <c r="N761" s="211"/>
    </row>
    <row r="762" spans="1:14" customFormat="1" ht="17.45" customHeight="1">
      <c r="A762" s="88"/>
      <c r="N762" s="211"/>
    </row>
    <row r="763" spans="1:14" customFormat="1" ht="17.45" customHeight="1">
      <c r="A763" s="88"/>
      <c r="N763" s="211"/>
    </row>
    <row r="764" spans="1:14" customFormat="1" ht="19.149999999999999" customHeight="1">
      <c r="A764" s="88"/>
      <c r="B764" s="170" t="str">
        <f>"Thema "&amp;B14</f>
        <v>Thema 8.7</v>
      </c>
      <c r="C764" s="10"/>
      <c r="D764" s="10"/>
      <c r="E764" s="10"/>
      <c r="F764" s="10"/>
      <c r="G764" s="10"/>
      <c r="H764" s="10"/>
      <c r="I764" s="10"/>
      <c r="J764" s="10"/>
      <c r="N764" s="211"/>
    </row>
    <row r="765" spans="1:14" customFormat="1" ht="17.45" customHeight="1">
      <c r="A765" s="88"/>
      <c r="N765" s="211"/>
    </row>
    <row r="766" spans="1:14" customFormat="1" ht="17.45" customHeight="1">
      <c r="A766" s="88"/>
      <c r="N766" s="211"/>
    </row>
    <row r="767" spans="1:14" customFormat="1" ht="25.5" customHeight="1">
      <c r="A767" s="89" t="str">
        <f>B15</f>
        <v>8.8</v>
      </c>
      <c r="B767" s="675" t="s">
        <v>1485</v>
      </c>
      <c r="C767" s="675"/>
      <c r="D767" s="675"/>
      <c r="E767" s="675"/>
      <c r="F767" s="675"/>
      <c r="G767" s="675"/>
      <c r="H767" s="675"/>
      <c r="I767" s="675"/>
      <c r="J767" s="675"/>
      <c r="K767" s="675"/>
      <c r="L767" s="35">
        <f>H15</f>
        <v>0</v>
      </c>
      <c r="M767" s="7" t="s">
        <v>62</v>
      </c>
      <c r="N767" s="211"/>
    </row>
    <row r="768" spans="1:14" customFormat="1" ht="17.45" customHeight="1">
      <c r="A768" s="88"/>
      <c r="N768" s="211"/>
    </row>
    <row r="769" spans="1:14" customFormat="1" ht="17.45" customHeight="1">
      <c r="A769" s="88"/>
      <c r="B769" s="683" t="s">
        <v>1486</v>
      </c>
      <c r="C769" s="683"/>
      <c r="D769" s="683"/>
      <c r="E769" s="683"/>
      <c r="F769" s="683"/>
      <c r="G769" s="683"/>
      <c r="H769" s="683"/>
      <c r="I769" s="683"/>
      <c r="J769" s="683"/>
      <c r="K769" s="683"/>
      <c r="L769" s="683"/>
      <c r="N769" s="211"/>
    </row>
    <row r="770" spans="1:14" customFormat="1" ht="17.45" customHeight="1">
      <c r="A770" s="88"/>
      <c r="B770" s="683"/>
      <c r="C770" s="683"/>
      <c r="D770" s="683"/>
      <c r="E770" s="683"/>
      <c r="F770" s="683"/>
      <c r="G770" s="683"/>
      <c r="H770" s="683"/>
      <c r="I770" s="683"/>
      <c r="J770" s="683"/>
      <c r="K770" s="683"/>
      <c r="L770" s="683"/>
      <c r="N770" s="211"/>
    </row>
    <row r="771" spans="1:14" customFormat="1" ht="17.45" customHeight="1">
      <c r="A771" s="88"/>
      <c r="B771" s="683"/>
      <c r="C771" s="683"/>
      <c r="D771" s="683"/>
      <c r="E771" s="683"/>
      <c r="F771" s="683"/>
      <c r="G771" s="683"/>
      <c r="H771" s="683"/>
      <c r="I771" s="683"/>
      <c r="J771" s="683"/>
      <c r="K771" s="683"/>
      <c r="L771" s="683"/>
      <c r="N771" s="211"/>
    </row>
    <row r="772" spans="1:14" customFormat="1" ht="17.45" customHeight="1">
      <c r="A772" s="88"/>
      <c r="N772" s="211"/>
    </row>
    <row r="773" spans="1:14" customFormat="1" ht="17.45" customHeight="1">
      <c r="A773" s="88"/>
      <c r="B773" s="406" t="s">
        <v>1487</v>
      </c>
      <c r="N773" s="211"/>
    </row>
    <row r="774" spans="1:14" customFormat="1" ht="17.45" customHeight="1">
      <c r="A774" s="88"/>
      <c r="B774" t="s">
        <v>1488</v>
      </c>
      <c r="N774" s="211"/>
    </row>
    <row r="775" spans="1:14" customFormat="1" ht="17.45" customHeight="1">
      <c r="A775" s="88"/>
      <c r="N775" s="211"/>
    </row>
    <row r="776" spans="1:14" customFormat="1" ht="17.45" customHeight="1">
      <c r="A776" s="88"/>
      <c r="N776" s="211"/>
    </row>
    <row r="777" spans="1:14" customFormat="1" ht="17.45" customHeight="1">
      <c r="A777" s="88"/>
      <c r="N777" s="211"/>
    </row>
    <row r="778" spans="1:14" customFormat="1" ht="17.45" customHeight="1">
      <c r="A778" s="88"/>
      <c r="N778" s="211"/>
    </row>
    <row r="779" spans="1:14" customFormat="1" ht="17.45" customHeight="1">
      <c r="A779" s="88"/>
      <c r="N779" s="211"/>
    </row>
    <row r="780" spans="1:14" customFormat="1" ht="17.45" customHeight="1">
      <c r="A780" s="88"/>
      <c r="N780" s="211"/>
    </row>
    <row r="781" spans="1:14" customFormat="1" ht="17.45" customHeight="1">
      <c r="A781" s="88"/>
      <c r="B781" s="696" t="s">
        <v>1489</v>
      </c>
      <c r="C781" s="696"/>
      <c r="D781" s="696"/>
      <c r="E781" s="696"/>
      <c r="F781" s="696"/>
      <c r="G781" s="696"/>
      <c r="H781" s="696"/>
      <c r="I781" s="696"/>
      <c r="J781" s="696"/>
      <c r="K781" s="696"/>
      <c r="L781" s="696"/>
      <c r="N781" s="211"/>
    </row>
    <row r="782" spans="1:14" customFormat="1" ht="17.45" customHeight="1">
      <c r="A782" s="88"/>
      <c r="B782" s="696"/>
      <c r="C782" s="696"/>
      <c r="D782" s="696"/>
      <c r="E782" s="696"/>
      <c r="F782" s="696"/>
      <c r="G782" s="696"/>
      <c r="H782" s="696"/>
      <c r="I782" s="696"/>
      <c r="J782" s="696"/>
      <c r="K782" s="696"/>
      <c r="L782" s="696"/>
      <c r="N782" s="211"/>
    </row>
    <row r="783" spans="1:14" customFormat="1" ht="17.45" customHeight="1">
      <c r="A783" s="88"/>
      <c r="N783" s="211"/>
    </row>
    <row r="784" spans="1:14" customFormat="1" ht="17.45" customHeight="1">
      <c r="A784" s="88"/>
      <c r="N784" s="211"/>
    </row>
    <row r="785" spans="1:14" customFormat="1" ht="17.45" customHeight="1">
      <c r="A785" s="88"/>
      <c r="N785" s="211"/>
    </row>
    <row r="786" spans="1:14" customFormat="1" ht="17.45" customHeight="1">
      <c r="A786" s="88"/>
      <c r="N786" s="211"/>
    </row>
    <row r="787" spans="1:14" customFormat="1" ht="17.45" customHeight="1">
      <c r="A787" s="88"/>
      <c r="N787" s="211"/>
    </row>
    <row r="788" spans="1:14" customFormat="1" ht="17.45" customHeight="1">
      <c r="A788" s="88"/>
      <c r="N788" s="211"/>
    </row>
    <row r="789" spans="1:14" customFormat="1" ht="17.45" customHeight="1">
      <c r="A789" s="88"/>
      <c r="N789" s="211"/>
    </row>
    <row r="790" spans="1:14" customFormat="1" ht="17.45" customHeight="1">
      <c r="A790" s="88"/>
      <c r="N790" s="211"/>
    </row>
    <row r="791" spans="1:14" customFormat="1" ht="17.45" customHeight="1">
      <c r="A791" s="88"/>
      <c r="N791" s="211"/>
    </row>
    <row r="792" spans="1:14" customFormat="1" ht="17.45" customHeight="1">
      <c r="A792" s="88"/>
      <c r="B792" s="406" t="s">
        <v>1490</v>
      </c>
      <c r="N792" s="211"/>
    </row>
    <row r="793" spans="1:14" customFormat="1" ht="17.45" customHeight="1">
      <c r="A793" s="88"/>
      <c r="B793" t="s">
        <v>1491</v>
      </c>
      <c r="N793" s="211"/>
    </row>
    <row r="794" spans="1:14" customFormat="1" ht="17.45" customHeight="1">
      <c r="A794" s="88"/>
      <c r="N794" s="211"/>
    </row>
    <row r="795" spans="1:14" customFormat="1" ht="17.45" customHeight="1">
      <c r="A795" s="88"/>
      <c r="N795" s="211"/>
    </row>
    <row r="796" spans="1:14" customFormat="1" ht="17.45" customHeight="1">
      <c r="A796" s="88"/>
      <c r="N796" s="211"/>
    </row>
    <row r="797" spans="1:14" customFormat="1" ht="17.45" customHeight="1">
      <c r="A797" s="88"/>
      <c r="N797" s="211"/>
    </row>
    <row r="798" spans="1:14" customFormat="1" ht="17.45" customHeight="1">
      <c r="A798" s="88"/>
      <c r="B798" t="s">
        <v>1492</v>
      </c>
      <c r="N798" s="211"/>
    </row>
    <row r="799" spans="1:14" customFormat="1" ht="17.45" customHeight="1">
      <c r="A799" s="88"/>
      <c r="N799" s="211"/>
    </row>
    <row r="800" spans="1:14" customFormat="1" ht="17.45" customHeight="1">
      <c r="A800" s="88"/>
      <c r="N800" s="211"/>
    </row>
    <row r="801" spans="1:14" customFormat="1" ht="17.45" customHeight="1">
      <c r="A801" s="88"/>
      <c r="N801" s="211"/>
    </row>
    <row r="802" spans="1:14" customFormat="1" ht="17.45" customHeight="1">
      <c r="A802" s="88"/>
      <c r="N802" s="211"/>
    </row>
    <row r="803" spans="1:14" customFormat="1" ht="17.45" customHeight="1">
      <c r="A803" s="88"/>
      <c r="N803" s="211"/>
    </row>
    <row r="804" spans="1:14" customFormat="1" ht="17.45" customHeight="1">
      <c r="A804" s="88"/>
      <c r="N804" s="211"/>
    </row>
    <row r="805" spans="1:14" customFormat="1" ht="17.45" customHeight="1">
      <c r="A805" s="88"/>
      <c r="N805" s="211"/>
    </row>
    <row r="806" spans="1:14" customFormat="1" ht="17.45" customHeight="1">
      <c r="A806" s="88"/>
      <c r="N806" s="211"/>
    </row>
    <row r="807" spans="1:14" customFormat="1" ht="17.45" customHeight="1">
      <c r="A807" s="88"/>
      <c r="N807" s="211"/>
    </row>
    <row r="808" spans="1:14" customFormat="1" ht="17.45" customHeight="1">
      <c r="A808" s="88"/>
      <c r="N808" s="211"/>
    </row>
    <row r="809" spans="1:14" customFormat="1" ht="17.45" customHeight="1">
      <c r="A809" s="88"/>
      <c r="N809" s="211"/>
    </row>
    <row r="810" spans="1:14" customFormat="1" ht="17.45" customHeight="1">
      <c r="A810" s="88"/>
      <c r="N810" s="211"/>
    </row>
    <row r="811" spans="1:14" customFormat="1" ht="17.45" customHeight="1">
      <c r="A811" s="88"/>
      <c r="N811" s="211"/>
    </row>
    <row r="812" spans="1:14" customFormat="1" ht="17.45" customHeight="1">
      <c r="A812" s="88"/>
      <c r="N812" s="211"/>
    </row>
    <row r="813" spans="1:14" customFormat="1" ht="17.45" customHeight="1">
      <c r="A813" s="88"/>
      <c r="B813" t="s">
        <v>1493</v>
      </c>
      <c r="N813" s="211"/>
    </row>
    <row r="814" spans="1:14" customFormat="1" ht="17.45" customHeight="1">
      <c r="A814" s="88"/>
      <c r="N814" s="211"/>
    </row>
    <row r="815" spans="1:14" customFormat="1" ht="17.45" customHeight="1">
      <c r="A815" s="88"/>
      <c r="N815" s="211"/>
    </row>
    <row r="816" spans="1:14" customFormat="1" ht="17.45" customHeight="1">
      <c r="A816" s="88"/>
      <c r="N816" s="211"/>
    </row>
    <row r="817" spans="1:14" customFormat="1" ht="17.45" customHeight="1">
      <c r="A817" s="88"/>
      <c r="N817" s="211"/>
    </row>
    <row r="818" spans="1:14" customFormat="1" ht="17.45" customHeight="1">
      <c r="A818" s="88"/>
      <c r="N818" s="211"/>
    </row>
    <row r="819" spans="1:14" customFormat="1" ht="17.45" customHeight="1">
      <c r="A819" s="88"/>
      <c r="N819" s="211"/>
    </row>
    <row r="820" spans="1:14" customFormat="1" ht="17.45" customHeight="1">
      <c r="A820" s="88"/>
      <c r="B820" s="406" t="s">
        <v>1494</v>
      </c>
      <c r="N820" s="211"/>
    </row>
    <row r="821" spans="1:14" customFormat="1" ht="17.45" customHeight="1">
      <c r="A821" s="88"/>
      <c r="B821" t="s">
        <v>1495</v>
      </c>
      <c r="N821" s="211"/>
    </row>
    <row r="822" spans="1:14" customFormat="1" ht="17.45" customHeight="1">
      <c r="A822" s="88"/>
      <c r="N822" s="211"/>
    </row>
    <row r="823" spans="1:14" customFormat="1" ht="17.45" customHeight="1">
      <c r="A823" s="88"/>
      <c r="N823" s="211"/>
    </row>
    <row r="824" spans="1:14" customFormat="1" ht="17.45" customHeight="1">
      <c r="A824" s="88"/>
      <c r="N824" s="211"/>
    </row>
    <row r="825" spans="1:14" customFormat="1" ht="17.45" customHeight="1">
      <c r="A825" s="88"/>
      <c r="N825" s="211"/>
    </row>
    <row r="826" spans="1:14" customFormat="1" ht="17.45" customHeight="1">
      <c r="A826" s="88"/>
      <c r="N826" s="211"/>
    </row>
    <row r="827" spans="1:14" customFormat="1" ht="17.45" customHeight="1">
      <c r="A827" s="88"/>
      <c r="N827" s="211"/>
    </row>
    <row r="828" spans="1:14" customFormat="1" ht="17.45" customHeight="1">
      <c r="A828" s="88"/>
      <c r="N828" s="211"/>
    </row>
    <row r="829" spans="1:14" customFormat="1" ht="17.45" customHeight="1">
      <c r="A829" s="88"/>
      <c r="N829" s="211"/>
    </row>
    <row r="830" spans="1:14" customFormat="1" ht="17.45" customHeight="1">
      <c r="A830" s="88"/>
      <c r="N830" s="211"/>
    </row>
    <row r="831" spans="1:14" customFormat="1" ht="17.45" customHeight="1">
      <c r="A831" s="88"/>
      <c r="N831" s="211"/>
    </row>
    <row r="832" spans="1:14" customFormat="1" ht="17.45" customHeight="1">
      <c r="A832" s="88"/>
      <c r="B832" s="406" t="s">
        <v>1496</v>
      </c>
      <c r="N832" s="211"/>
    </row>
    <row r="833" spans="1:14" customFormat="1" ht="17.45" customHeight="1">
      <c r="A833" s="88"/>
      <c r="B833" s="683" t="s">
        <v>1497</v>
      </c>
      <c r="C833" s="683"/>
      <c r="D833" s="683"/>
      <c r="E833" s="683"/>
      <c r="F833" s="683"/>
      <c r="G833" s="683"/>
      <c r="H833" s="683"/>
      <c r="I833" s="683"/>
      <c r="J833" s="683"/>
      <c r="K833" s="683"/>
      <c r="L833" s="683"/>
      <c r="N833" s="211"/>
    </row>
    <row r="834" spans="1:14" customFormat="1" ht="17.45" customHeight="1">
      <c r="A834" s="88"/>
      <c r="B834" s="683"/>
      <c r="C834" s="683"/>
      <c r="D834" s="683"/>
      <c r="E834" s="683"/>
      <c r="F834" s="683"/>
      <c r="G834" s="683"/>
      <c r="H834" s="683"/>
      <c r="I834" s="683"/>
      <c r="J834" s="683"/>
      <c r="K834" s="683"/>
      <c r="L834" s="683"/>
      <c r="N834" s="211"/>
    </row>
    <row r="835" spans="1:14" customFormat="1" ht="17.45" customHeight="1">
      <c r="A835" s="88"/>
      <c r="B835" s="683"/>
      <c r="C835" s="683"/>
      <c r="D835" s="683"/>
      <c r="E835" s="683"/>
      <c r="F835" s="683"/>
      <c r="G835" s="683"/>
      <c r="H835" s="683"/>
      <c r="I835" s="683"/>
      <c r="J835" s="683"/>
      <c r="K835" s="683"/>
      <c r="L835" s="683"/>
      <c r="N835" s="211"/>
    </row>
    <row r="836" spans="1:14" customFormat="1" ht="17.45" customHeight="1">
      <c r="A836" s="88"/>
      <c r="B836" s="123"/>
      <c r="C836" s="123"/>
      <c r="D836" s="123"/>
      <c r="E836" s="123"/>
      <c r="F836" s="123"/>
      <c r="G836" s="123"/>
      <c r="H836" s="123"/>
      <c r="I836" s="123"/>
      <c r="J836" s="123"/>
      <c r="K836" s="123"/>
      <c r="L836" s="123"/>
      <c r="N836" s="211"/>
    </row>
    <row r="837" spans="1:14" customFormat="1" ht="17.45" customHeight="1">
      <c r="A837" s="88"/>
      <c r="B837" s="123"/>
      <c r="C837" s="123"/>
      <c r="D837" s="123"/>
      <c r="E837" s="123"/>
      <c r="F837" s="123"/>
      <c r="G837" s="123"/>
      <c r="H837" s="123"/>
      <c r="I837" s="123"/>
      <c r="J837" s="123"/>
      <c r="K837" s="123"/>
      <c r="L837" s="123"/>
      <c r="N837" s="211"/>
    </row>
    <row r="838" spans="1:14" customFormat="1" ht="17.45" customHeight="1">
      <c r="A838" s="88"/>
      <c r="B838" s="123"/>
      <c r="C838" s="123"/>
      <c r="D838" s="123"/>
      <c r="E838" s="123"/>
      <c r="F838" s="123"/>
      <c r="G838" s="123"/>
      <c r="H838" s="123"/>
      <c r="I838" s="123"/>
      <c r="J838" s="123"/>
      <c r="K838" s="123"/>
      <c r="L838" s="123"/>
      <c r="N838" s="211"/>
    </row>
    <row r="839" spans="1:14" customFormat="1" ht="17.45" customHeight="1">
      <c r="A839" s="88"/>
      <c r="B839" s="123"/>
      <c r="C839" s="123"/>
      <c r="D839" s="123"/>
      <c r="E839" s="123"/>
      <c r="F839" s="123"/>
      <c r="G839" s="123"/>
      <c r="H839" s="123"/>
      <c r="I839" s="123"/>
      <c r="J839" s="123"/>
      <c r="K839" s="123"/>
      <c r="L839" s="123"/>
      <c r="N839" s="211"/>
    </row>
    <row r="840" spans="1:14" customFormat="1" ht="17.45" customHeight="1">
      <c r="A840" s="88"/>
      <c r="B840" s="123"/>
      <c r="C840" s="123"/>
      <c r="D840" s="123"/>
      <c r="E840" s="123"/>
      <c r="F840" s="123"/>
      <c r="G840" s="123"/>
      <c r="H840" s="123"/>
      <c r="I840" s="123"/>
      <c r="J840" s="123"/>
      <c r="K840" s="123"/>
      <c r="L840" s="123"/>
      <c r="N840" s="211"/>
    </row>
    <row r="841" spans="1:14" customFormat="1" ht="17.45" customHeight="1">
      <c r="A841" s="88"/>
      <c r="B841" s="123"/>
      <c r="C841" s="123"/>
      <c r="D841" s="123"/>
      <c r="E841" s="123"/>
      <c r="F841" s="123"/>
      <c r="G841" s="123"/>
      <c r="H841" s="123"/>
      <c r="I841" s="123"/>
      <c r="J841" s="123"/>
      <c r="K841" s="123"/>
      <c r="L841" s="123"/>
      <c r="N841" s="211"/>
    </row>
    <row r="842" spans="1:14" customFormat="1" ht="17.45" customHeight="1">
      <c r="A842" s="88"/>
      <c r="B842" s="123"/>
      <c r="C842" s="123"/>
      <c r="D842" s="123"/>
      <c r="E842" s="123"/>
      <c r="F842" s="123"/>
      <c r="G842" s="123"/>
      <c r="H842" s="123"/>
      <c r="I842" s="123"/>
      <c r="J842" s="123"/>
      <c r="K842" s="123"/>
      <c r="L842" s="123"/>
      <c r="N842" s="211"/>
    </row>
    <row r="843" spans="1:14" customFormat="1" ht="17.45" customHeight="1">
      <c r="A843" s="88"/>
      <c r="B843" s="30" t="s">
        <v>1498</v>
      </c>
      <c r="N843" s="211"/>
    </row>
    <row r="844" spans="1:14" customFormat="1" ht="17.45" customHeight="1">
      <c r="A844" s="88"/>
      <c r="N844" s="211"/>
    </row>
    <row r="845" spans="1:14" customFormat="1" ht="17.45" customHeight="1">
      <c r="A845" s="88"/>
      <c r="N845" s="211"/>
    </row>
    <row r="846" spans="1:14" customFormat="1" ht="17.45" customHeight="1">
      <c r="A846" s="88"/>
      <c r="N846" s="211"/>
    </row>
    <row r="847" spans="1:14" customFormat="1" ht="17.45" customHeight="1">
      <c r="A847" s="88"/>
      <c r="N847" s="211"/>
    </row>
    <row r="848" spans="1:14" customFormat="1" ht="17.45" customHeight="1">
      <c r="A848" s="88"/>
      <c r="N848" s="211"/>
    </row>
    <row r="849" spans="1:14" customFormat="1" ht="17.45" customHeight="1">
      <c r="A849" s="88"/>
      <c r="N849" s="211"/>
    </row>
    <row r="850" spans="1:14" customFormat="1" ht="17.45" customHeight="1">
      <c r="A850" s="88"/>
      <c r="N850" s="211"/>
    </row>
    <row r="851" spans="1:14" customFormat="1" ht="17.45" customHeight="1">
      <c r="A851" s="88"/>
      <c r="N851" s="211"/>
    </row>
    <row r="852" spans="1:14" customFormat="1" ht="17.45" customHeight="1">
      <c r="A852" s="88"/>
      <c r="N852" s="211"/>
    </row>
    <row r="853" spans="1:14" customFormat="1" ht="17.45" customHeight="1">
      <c r="A853" s="88"/>
      <c r="N853" s="211"/>
    </row>
    <row r="854" spans="1:14" customFormat="1" ht="17.45" customHeight="1">
      <c r="A854" s="88"/>
      <c r="N854" s="211"/>
    </row>
    <row r="855" spans="1:14" customFormat="1" ht="17.45" customHeight="1">
      <c r="A855" s="88"/>
      <c r="N855" s="211"/>
    </row>
    <row r="856" spans="1:14" customFormat="1" ht="17.45" customHeight="1">
      <c r="A856" s="88"/>
      <c r="N856" s="211"/>
    </row>
    <row r="857" spans="1:14" customFormat="1" ht="17.45" customHeight="1">
      <c r="A857" s="88"/>
      <c r="N857" s="211"/>
    </row>
    <row r="858" spans="1:14" customFormat="1" ht="17.45" customHeight="1">
      <c r="A858" s="88"/>
      <c r="B858" t="s">
        <v>1499</v>
      </c>
      <c r="N858" s="211"/>
    </row>
    <row r="859" spans="1:14" customFormat="1" ht="17.45" customHeight="1">
      <c r="A859" s="88"/>
      <c r="N859" s="211"/>
    </row>
    <row r="860" spans="1:14" customFormat="1" ht="17.45" customHeight="1">
      <c r="A860" s="88"/>
      <c r="B860" s="406" t="s">
        <v>1500</v>
      </c>
      <c r="N860" s="211"/>
    </row>
    <row r="861" spans="1:14" customFormat="1" ht="17.45" customHeight="1">
      <c r="A861" s="88"/>
      <c r="B861" s="683" t="s">
        <v>1501</v>
      </c>
      <c r="C861" s="683"/>
      <c r="D861" s="683"/>
      <c r="E861" s="683"/>
      <c r="F861" s="683"/>
      <c r="G861" s="683"/>
      <c r="H861" s="683"/>
      <c r="I861" s="683"/>
      <c r="J861" s="683"/>
      <c r="K861" s="683"/>
      <c r="L861" s="683"/>
      <c r="N861" s="211"/>
    </row>
    <row r="862" spans="1:14" customFormat="1" ht="17.45" customHeight="1">
      <c r="A862" s="88"/>
      <c r="B862" s="683"/>
      <c r="C862" s="683"/>
      <c r="D862" s="683"/>
      <c r="E862" s="683"/>
      <c r="F862" s="683"/>
      <c r="G862" s="683"/>
      <c r="H862" s="683"/>
      <c r="I862" s="683"/>
      <c r="J862" s="683"/>
      <c r="K862" s="683"/>
      <c r="L862" s="683"/>
      <c r="N862" s="211"/>
    </row>
    <row r="863" spans="1:14" customFormat="1" ht="17.45" customHeight="1">
      <c r="A863" s="88"/>
      <c r="N863" s="211"/>
    </row>
    <row r="864" spans="1:14" customFormat="1" ht="17.45" customHeight="1">
      <c r="A864" s="88"/>
      <c r="N864" s="211"/>
    </row>
    <row r="865" spans="1:14" customFormat="1" ht="17.45" customHeight="1">
      <c r="A865" s="88"/>
      <c r="N865" s="211"/>
    </row>
    <row r="866" spans="1:14" customFormat="1" ht="17.45" customHeight="1">
      <c r="A866" s="88"/>
      <c r="N866" s="211"/>
    </row>
    <row r="867" spans="1:14" customFormat="1" ht="17.45" customHeight="1">
      <c r="A867" s="88"/>
      <c r="N867" s="211"/>
    </row>
    <row r="868" spans="1:14" customFormat="1" ht="17.45" customHeight="1">
      <c r="A868" s="88"/>
      <c r="N868" s="211"/>
    </row>
    <row r="869" spans="1:14" customFormat="1" ht="17.45" customHeight="1">
      <c r="A869" s="88"/>
      <c r="B869" s="30" t="s">
        <v>1502</v>
      </c>
      <c r="N869" s="211"/>
    </row>
    <row r="870" spans="1:14" customFormat="1" ht="17.45" customHeight="1">
      <c r="A870" s="88"/>
      <c r="N870" s="211"/>
    </row>
    <row r="871" spans="1:14" customFormat="1" ht="17.45" customHeight="1">
      <c r="A871" s="88"/>
      <c r="N871" s="211"/>
    </row>
    <row r="872" spans="1:14" customFormat="1" ht="17.45" customHeight="1">
      <c r="A872" s="88"/>
      <c r="N872" s="211"/>
    </row>
    <row r="873" spans="1:14" customFormat="1" ht="17.45" customHeight="1">
      <c r="A873" s="88"/>
      <c r="N873" s="211"/>
    </row>
    <row r="874" spans="1:14" customFormat="1" ht="17.45" customHeight="1">
      <c r="A874" s="88"/>
      <c r="N874" s="211"/>
    </row>
    <row r="875" spans="1:14" customFormat="1" ht="17.45" customHeight="1">
      <c r="A875" s="88"/>
      <c r="N875" s="211"/>
    </row>
    <row r="876" spans="1:14" customFormat="1" ht="17.45" customHeight="1">
      <c r="A876" s="88"/>
      <c r="N876" s="211"/>
    </row>
    <row r="877" spans="1:14" customFormat="1" ht="17.45" customHeight="1">
      <c r="A877" s="88"/>
      <c r="N877" s="211"/>
    </row>
    <row r="878" spans="1:14" customFormat="1" ht="17.45" customHeight="1">
      <c r="A878" s="88"/>
      <c r="N878" s="211"/>
    </row>
    <row r="879" spans="1:14" customFormat="1" ht="17.45" customHeight="1">
      <c r="A879" s="88"/>
      <c r="N879" s="211"/>
    </row>
    <row r="880" spans="1:14" customFormat="1" ht="17.45" customHeight="1">
      <c r="A880" s="88"/>
      <c r="N880" s="211"/>
    </row>
    <row r="881" spans="1:14" customFormat="1" ht="17.45" customHeight="1">
      <c r="A881" s="88"/>
      <c r="N881" s="211"/>
    </row>
    <row r="882" spans="1:14" customFormat="1" ht="17.45" customHeight="1">
      <c r="A882" s="88"/>
      <c r="N882" s="211"/>
    </row>
    <row r="883" spans="1:14" customFormat="1" ht="17.45" customHeight="1">
      <c r="A883" s="88"/>
      <c r="N883" s="211"/>
    </row>
    <row r="884" spans="1:14" customFormat="1" ht="17.45" customHeight="1">
      <c r="A884" s="88"/>
      <c r="B884" s="59" t="s">
        <v>1503</v>
      </c>
      <c r="C884" s="58"/>
      <c r="D884" s="58"/>
      <c r="E884" s="58"/>
      <c r="F884" s="58"/>
      <c r="G884" s="58"/>
      <c r="H884" s="58"/>
      <c r="I884" s="58"/>
      <c r="J884" s="58"/>
      <c r="K884" s="58"/>
      <c r="L884" s="58"/>
      <c r="N884" s="211"/>
    </row>
    <row r="885" spans="1:14" customFormat="1" ht="17.45" customHeight="1">
      <c r="A885" s="88"/>
      <c r="B885" s="61"/>
      <c r="C885" s="60"/>
      <c r="D885" s="60"/>
      <c r="E885" s="60"/>
      <c r="F885" s="60"/>
      <c r="G885" s="60"/>
      <c r="H885" s="60"/>
      <c r="I885" s="60"/>
      <c r="J885" s="60"/>
      <c r="K885" s="60"/>
      <c r="L885" s="62"/>
      <c r="N885" s="211"/>
    </row>
    <row r="886" spans="1:14" customFormat="1" ht="17.45" customHeight="1">
      <c r="A886" s="88"/>
      <c r="B886" s="115" t="s">
        <v>1504</v>
      </c>
      <c r="C886" s="69"/>
      <c r="D886" s="69"/>
      <c r="E886" s="69"/>
      <c r="F886" s="69"/>
      <c r="G886" s="66"/>
      <c r="H886" s="66"/>
      <c r="I886" s="407">
        <v>1</v>
      </c>
      <c r="J886" s="407"/>
      <c r="K886" s="407">
        <v>2</v>
      </c>
      <c r="L886" s="70"/>
      <c r="N886" s="211"/>
    </row>
    <row r="887" spans="1:14" customFormat="1" ht="17.45" customHeight="1">
      <c r="A887" s="88"/>
      <c r="B887" s="115"/>
      <c r="C887" s="69"/>
      <c r="D887" s="69"/>
      <c r="E887" s="69"/>
      <c r="F887" s="69"/>
      <c r="G887" s="66"/>
      <c r="H887" s="66"/>
      <c r="I887" s="66"/>
      <c r="J887" s="66"/>
      <c r="K887" s="66"/>
      <c r="L887" s="70"/>
      <c r="N887" s="211"/>
    </row>
    <row r="888" spans="1:14" customFormat="1" ht="17.45" customHeight="1">
      <c r="A888" s="88"/>
      <c r="B888" s="115" t="s">
        <v>1505</v>
      </c>
      <c r="C888" s="69"/>
      <c r="D888" s="69"/>
      <c r="E888" s="69"/>
      <c r="F888" s="69"/>
      <c r="G888" s="66"/>
      <c r="H888" s="66"/>
      <c r="I888" s="325">
        <v>123</v>
      </c>
      <c r="J888" s="325"/>
      <c r="K888" s="325">
        <v>456</v>
      </c>
      <c r="L888" s="70"/>
      <c r="N888" s="211"/>
    </row>
    <row r="889" spans="1:14" customFormat="1" ht="17.45" customHeight="1">
      <c r="A889" s="88"/>
      <c r="B889" s="115"/>
      <c r="C889" s="69"/>
      <c r="D889" s="69"/>
      <c r="E889" s="69"/>
      <c r="F889" s="69"/>
      <c r="G889" s="66"/>
      <c r="H889" s="66"/>
      <c r="I889" s="66"/>
      <c r="J889" s="66"/>
      <c r="K889" s="66"/>
      <c r="L889" s="70"/>
      <c r="N889" s="211"/>
    </row>
    <row r="890" spans="1:14" customFormat="1" ht="17.45" customHeight="1">
      <c r="A890" s="88"/>
      <c r="B890" s="115" t="s">
        <v>1506</v>
      </c>
      <c r="C890" s="69"/>
      <c r="D890" s="69"/>
      <c r="E890" s="69"/>
      <c r="F890" s="69"/>
      <c r="G890" s="217"/>
      <c r="H890" s="66"/>
      <c r="I890" s="144"/>
      <c r="J890" s="144"/>
      <c r="K890" s="144"/>
      <c r="L890" s="70"/>
      <c r="N890" s="211"/>
    </row>
    <row r="891" spans="1:14" customFormat="1" ht="17.45" hidden="1" customHeight="1">
      <c r="A891" s="88"/>
      <c r="B891" s="76"/>
      <c r="C891" s="69"/>
      <c r="D891" s="69"/>
      <c r="E891" s="69"/>
      <c r="F891" s="69"/>
      <c r="G891" s="217"/>
      <c r="H891" s="66"/>
      <c r="I891" s="408" t="s">
        <v>1507</v>
      </c>
      <c r="J891" s="408"/>
      <c r="K891" s="408"/>
      <c r="L891" s="70"/>
      <c r="N891" s="211"/>
    </row>
    <row r="892" spans="1:14" customFormat="1" ht="17.45" customHeight="1">
      <c r="A892" s="88"/>
      <c r="B892" s="409" t="s">
        <v>1508</v>
      </c>
      <c r="C892" s="69"/>
      <c r="D892" s="69"/>
      <c r="E892" s="69"/>
      <c r="F892" s="69"/>
      <c r="G892" s="217"/>
      <c r="H892" s="66"/>
      <c r="I892" s="144"/>
      <c r="J892" s="144"/>
      <c r="K892" s="144"/>
      <c r="L892" s="70"/>
      <c r="N892" s="211"/>
    </row>
    <row r="893" spans="1:14" customFormat="1" ht="17.45" customHeight="1">
      <c r="A893" s="88"/>
      <c r="B893" s="71"/>
      <c r="C893" s="72"/>
      <c r="D893" s="72"/>
      <c r="E893" s="73"/>
      <c r="F893" s="72"/>
      <c r="G893" s="72"/>
      <c r="H893" s="72"/>
      <c r="I893" s="72"/>
      <c r="J893" s="72"/>
      <c r="K893" s="72"/>
      <c r="L893" s="74"/>
      <c r="N893" s="211"/>
    </row>
    <row r="894" spans="1:14" customFormat="1" ht="17.45" customHeight="1">
      <c r="A894" s="88"/>
      <c r="N894" s="211"/>
    </row>
    <row r="895" spans="1:14" customFormat="1" ht="17.45" customHeight="1">
      <c r="A895" s="88"/>
      <c r="N895" s="211"/>
    </row>
    <row r="896" spans="1:14" customFormat="1" ht="19.149999999999999" customHeight="1">
      <c r="A896" s="88"/>
      <c r="B896" s="170" t="str">
        <f>"Thema "&amp;B15</f>
        <v>Thema 8.8</v>
      </c>
      <c r="C896" s="10"/>
      <c r="D896" s="10"/>
      <c r="E896" s="10"/>
      <c r="F896" s="10"/>
      <c r="G896" s="10"/>
      <c r="H896" s="10"/>
      <c r="I896" s="10"/>
      <c r="J896" s="10"/>
      <c r="N896" s="211"/>
    </row>
    <row r="897" spans="1:14" customFormat="1" ht="17.45" customHeight="1">
      <c r="A897" s="88"/>
      <c r="N897" s="211"/>
    </row>
    <row r="898" spans="1:14" customFormat="1" ht="17.45" customHeight="1">
      <c r="A898" s="88"/>
      <c r="N898" s="211"/>
    </row>
    <row r="899" spans="1:14" customFormat="1" ht="25.5" customHeight="1">
      <c r="A899" s="89" t="str">
        <f>B16</f>
        <v>8.9</v>
      </c>
      <c r="B899" s="675" t="s">
        <v>1509</v>
      </c>
      <c r="C899" s="675"/>
      <c r="D899" s="675"/>
      <c r="E899" s="675"/>
      <c r="F899" s="675"/>
      <c r="G899" s="675"/>
      <c r="H899" s="675"/>
      <c r="I899" s="675"/>
      <c r="J899" s="675"/>
      <c r="K899" s="675"/>
      <c r="L899" s="35">
        <f>H16</f>
        <v>0</v>
      </c>
      <c r="M899" s="7" t="s">
        <v>62</v>
      </c>
      <c r="N899" s="211"/>
    </row>
    <row r="900" spans="1:14" customFormat="1" ht="17.45" customHeight="1">
      <c r="A900" s="88"/>
      <c r="N900" s="211"/>
    </row>
    <row r="901" spans="1:14" customFormat="1" ht="17.45" customHeight="1">
      <c r="A901" s="88"/>
      <c r="B901" t="s">
        <v>1510</v>
      </c>
      <c r="N901" s="211"/>
    </row>
    <row r="902" spans="1:14" customFormat="1" ht="17.45" customHeight="1">
      <c r="A902" s="88"/>
      <c r="B902" t="s">
        <v>1511</v>
      </c>
      <c r="N902" s="211"/>
    </row>
    <row r="903" spans="1:14" customFormat="1" ht="17.45" customHeight="1">
      <c r="A903" s="88"/>
      <c r="N903" s="211"/>
    </row>
    <row r="904" spans="1:14" customFormat="1" ht="17.45" customHeight="1">
      <c r="A904" s="88"/>
      <c r="B904" s="406" t="s">
        <v>1487</v>
      </c>
      <c r="N904" s="211"/>
    </row>
    <row r="905" spans="1:14" customFormat="1" ht="17.45" customHeight="1">
      <c r="A905" s="88"/>
      <c r="B905" t="s">
        <v>1512</v>
      </c>
      <c r="N905" s="211"/>
    </row>
    <row r="906" spans="1:14" customFormat="1" ht="17.45" customHeight="1">
      <c r="A906" s="88"/>
      <c r="N906" s="211"/>
    </row>
    <row r="907" spans="1:14" customFormat="1" ht="17.45" customHeight="1">
      <c r="A907" s="88"/>
      <c r="N907" s="211"/>
    </row>
    <row r="908" spans="1:14" customFormat="1" ht="17.45" customHeight="1">
      <c r="A908" s="88"/>
      <c r="N908" s="211"/>
    </row>
    <row r="909" spans="1:14" customFormat="1" ht="17.45" customHeight="1">
      <c r="A909" s="88"/>
      <c r="N909" s="211"/>
    </row>
    <row r="910" spans="1:14" customFormat="1" ht="17.45" customHeight="1">
      <c r="A910" s="88"/>
      <c r="N910" s="211"/>
    </row>
    <row r="911" spans="1:14" customFormat="1" ht="17.45" customHeight="1">
      <c r="A911" s="88"/>
      <c r="N911" s="211"/>
    </row>
    <row r="912" spans="1:14" customFormat="1" ht="17.45" customHeight="1">
      <c r="A912" s="88"/>
      <c r="B912" s="696" t="s">
        <v>1513</v>
      </c>
      <c r="C912" s="696"/>
      <c r="D912" s="696"/>
      <c r="E912" s="696"/>
      <c r="F912" s="696"/>
      <c r="G912" s="696"/>
      <c r="H912" s="696"/>
      <c r="I912" s="696"/>
      <c r="J912" s="696"/>
      <c r="K912" s="696"/>
      <c r="L912" s="696"/>
      <c r="N912" s="211"/>
    </row>
    <row r="913" spans="1:14" customFormat="1" ht="17.45" customHeight="1">
      <c r="A913" s="88"/>
      <c r="B913" s="696"/>
      <c r="C913" s="696"/>
      <c r="D913" s="696"/>
      <c r="E913" s="696"/>
      <c r="F913" s="696"/>
      <c r="G913" s="696"/>
      <c r="H913" s="696"/>
      <c r="I913" s="696"/>
      <c r="J913" s="696"/>
      <c r="K913" s="696"/>
      <c r="L913" s="696"/>
      <c r="N913" s="211"/>
    </row>
    <row r="914" spans="1:14" customFormat="1" ht="17.45" customHeight="1">
      <c r="A914" s="88"/>
      <c r="N914" s="211"/>
    </row>
    <row r="915" spans="1:14" customFormat="1" ht="17.45" customHeight="1">
      <c r="A915" s="88"/>
      <c r="N915" s="211"/>
    </row>
    <row r="916" spans="1:14" customFormat="1" ht="17.45" customHeight="1">
      <c r="A916" s="88"/>
      <c r="N916" s="211"/>
    </row>
    <row r="917" spans="1:14" customFormat="1" ht="17.45" customHeight="1">
      <c r="A917" s="88"/>
      <c r="N917" s="211"/>
    </row>
    <row r="918" spans="1:14" customFormat="1" ht="17.45" customHeight="1">
      <c r="A918" s="88"/>
      <c r="N918" s="211"/>
    </row>
    <row r="919" spans="1:14" customFormat="1" ht="17.45" customHeight="1">
      <c r="A919" s="88"/>
      <c r="N919" s="211"/>
    </row>
    <row r="920" spans="1:14" customFormat="1" ht="17.45" customHeight="1">
      <c r="A920" s="88"/>
      <c r="N920" s="211"/>
    </row>
    <row r="921" spans="1:14" customFormat="1" ht="17.45" customHeight="1">
      <c r="A921" s="88"/>
      <c r="N921" s="211"/>
    </row>
    <row r="922" spans="1:14" customFormat="1" ht="17.45" customHeight="1">
      <c r="A922" s="88"/>
      <c r="B922" s="406" t="s">
        <v>1490</v>
      </c>
      <c r="N922" s="211"/>
    </row>
    <row r="923" spans="1:14" customFormat="1" ht="17.45" customHeight="1">
      <c r="A923" s="88"/>
      <c r="B923" t="s">
        <v>1514</v>
      </c>
      <c r="N923" s="211"/>
    </row>
    <row r="924" spans="1:14" customFormat="1" ht="17.45" customHeight="1">
      <c r="A924" s="88"/>
      <c r="N924" s="211"/>
    </row>
    <row r="925" spans="1:14" customFormat="1" ht="17.45" customHeight="1">
      <c r="A925" s="88"/>
      <c r="N925" s="211"/>
    </row>
    <row r="926" spans="1:14" customFormat="1" ht="17.45" customHeight="1">
      <c r="A926" s="88"/>
      <c r="N926" s="211"/>
    </row>
    <row r="927" spans="1:14" customFormat="1" ht="17.45" customHeight="1">
      <c r="A927" s="88"/>
      <c r="N927" s="211"/>
    </row>
    <row r="928" spans="1:14" customFormat="1" ht="17.45" customHeight="1">
      <c r="A928" s="88"/>
      <c r="B928" t="s">
        <v>1515</v>
      </c>
      <c r="N928" s="211"/>
    </row>
    <row r="929" spans="1:14" customFormat="1" ht="17.45" customHeight="1">
      <c r="A929" s="88"/>
      <c r="N929" s="211"/>
    </row>
    <row r="930" spans="1:14" customFormat="1" ht="17.45" customHeight="1">
      <c r="A930" s="88"/>
      <c r="N930" s="211"/>
    </row>
    <row r="931" spans="1:14" customFormat="1" ht="17.45" customHeight="1">
      <c r="A931" s="88"/>
      <c r="N931" s="211"/>
    </row>
    <row r="932" spans="1:14" customFormat="1" ht="17.45" customHeight="1">
      <c r="A932" s="88"/>
      <c r="N932" s="211"/>
    </row>
    <row r="933" spans="1:14" customFormat="1" ht="17.45" customHeight="1">
      <c r="A933" s="88"/>
      <c r="N933" s="211"/>
    </row>
    <row r="934" spans="1:14" customFormat="1" ht="17.45" customHeight="1">
      <c r="A934" s="88"/>
      <c r="N934" s="211"/>
    </row>
    <row r="935" spans="1:14" customFormat="1" ht="17.45" customHeight="1">
      <c r="A935" s="88"/>
      <c r="N935" s="211"/>
    </row>
    <row r="936" spans="1:14" customFormat="1" ht="17.45" customHeight="1">
      <c r="A936" s="88"/>
      <c r="N936" s="211"/>
    </row>
    <row r="937" spans="1:14" customFormat="1" ht="17.45" customHeight="1">
      <c r="A937" s="88"/>
      <c r="N937" s="211"/>
    </row>
    <row r="938" spans="1:14" customFormat="1" ht="17.45" customHeight="1">
      <c r="A938" s="88"/>
      <c r="N938" s="211"/>
    </row>
    <row r="939" spans="1:14" customFormat="1" ht="17.45" customHeight="1">
      <c r="A939" s="88"/>
      <c r="N939" s="211"/>
    </row>
    <row r="940" spans="1:14" customFormat="1" ht="17.45" customHeight="1">
      <c r="A940" s="88"/>
      <c r="N940" s="211"/>
    </row>
    <row r="941" spans="1:14" customFormat="1" ht="17.45" customHeight="1">
      <c r="A941" s="88"/>
      <c r="B941" t="s">
        <v>1516</v>
      </c>
      <c r="N941" s="211"/>
    </row>
    <row r="942" spans="1:14" customFormat="1" ht="17.45" customHeight="1">
      <c r="A942" s="88"/>
      <c r="N942" s="211"/>
    </row>
    <row r="943" spans="1:14" customFormat="1" ht="17.45" customHeight="1">
      <c r="A943" s="88"/>
      <c r="N943" s="211"/>
    </row>
    <row r="944" spans="1:14" customFormat="1" ht="17.45" customHeight="1">
      <c r="A944" s="88"/>
      <c r="N944" s="211"/>
    </row>
    <row r="945" spans="1:14" customFormat="1" ht="17.45" customHeight="1">
      <c r="A945" s="88"/>
      <c r="N945" s="211"/>
    </row>
    <row r="946" spans="1:14" customFormat="1" ht="17.45" customHeight="1">
      <c r="A946" s="88"/>
      <c r="N946" s="211"/>
    </row>
    <row r="947" spans="1:14" customFormat="1" ht="17.45" customHeight="1">
      <c r="A947" s="88"/>
      <c r="N947" s="211"/>
    </row>
    <row r="948" spans="1:14" customFormat="1" ht="17.45" customHeight="1">
      <c r="A948" s="88"/>
      <c r="B948" s="406" t="s">
        <v>1494</v>
      </c>
      <c r="N948" s="211"/>
    </row>
    <row r="949" spans="1:14" customFormat="1" ht="17.45" customHeight="1">
      <c r="A949" s="88"/>
      <c r="B949" t="s">
        <v>1517</v>
      </c>
      <c r="N949" s="211"/>
    </row>
    <row r="950" spans="1:14" customFormat="1" ht="17.45" customHeight="1">
      <c r="A950" s="88"/>
      <c r="N950" s="211"/>
    </row>
    <row r="951" spans="1:14" customFormat="1" ht="17.45" customHeight="1">
      <c r="A951" s="88"/>
      <c r="N951" s="211"/>
    </row>
    <row r="952" spans="1:14" customFormat="1" ht="17.45" customHeight="1">
      <c r="A952" s="88"/>
      <c r="N952" s="211"/>
    </row>
    <row r="953" spans="1:14" customFormat="1" ht="17.45" customHeight="1">
      <c r="A953" s="88"/>
      <c r="N953" s="211"/>
    </row>
    <row r="954" spans="1:14" customFormat="1" ht="17.45" customHeight="1">
      <c r="A954" s="88"/>
      <c r="N954" s="211"/>
    </row>
    <row r="955" spans="1:14" customFormat="1" ht="17.45" customHeight="1">
      <c r="A955" s="88"/>
      <c r="N955" s="211"/>
    </row>
    <row r="956" spans="1:14" customFormat="1" ht="17.45" customHeight="1">
      <c r="A956" s="88"/>
      <c r="N956" s="211"/>
    </row>
    <row r="957" spans="1:14" customFormat="1" ht="17.45" customHeight="1">
      <c r="A957" s="88"/>
      <c r="N957" s="211"/>
    </row>
    <row r="958" spans="1:14" customFormat="1" ht="17.45" customHeight="1">
      <c r="A958" s="88"/>
      <c r="N958" s="211"/>
    </row>
    <row r="959" spans="1:14" customFormat="1" ht="17.45" customHeight="1">
      <c r="A959" s="88"/>
      <c r="N959" s="211"/>
    </row>
    <row r="960" spans="1:14" customFormat="1" ht="17.45" customHeight="1">
      <c r="A960" s="88"/>
      <c r="B960" s="406" t="s">
        <v>1518</v>
      </c>
      <c r="N960" s="211"/>
    </row>
    <row r="961" spans="1:14" customFormat="1" ht="17.45" customHeight="1">
      <c r="A961" s="88"/>
      <c r="B961" s="683" t="s">
        <v>1519</v>
      </c>
      <c r="C961" s="683"/>
      <c r="D961" s="683"/>
      <c r="E961" s="683"/>
      <c r="F961" s="683"/>
      <c r="G961" s="683"/>
      <c r="H961" s="683"/>
      <c r="I961" s="683"/>
      <c r="J961" s="683"/>
      <c r="K961" s="683"/>
      <c r="L961" s="683"/>
      <c r="N961" s="211"/>
    </row>
    <row r="962" spans="1:14" customFormat="1" ht="17.45" customHeight="1">
      <c r="A962" s="88"/>
      <c r="B962" s="683"/>
      <c r="C962" s="683"/>
      <c r="D962" s="683"/>
      <c r="E962" s="683"/>
      <c r="F962" s="683"/>
      <c r="G962" s="683"/>
      <c r="H962" s="683"/>
      <c r="I962" s="683"/>
      <c r="J962" s="683"/>
      <c r="K962" s="683"/>
      <c r="L962" s="683"/>
      <c r="N962" s="211"/>
    </row>
    <row r="963" spans="1:14" customFormat="1" ht="17.45" customHeight="1">
      <c r="A963" s="88"/>
      <c r="B963" s="683"/>
      <c r="C963" s="683"/>
      <c r="D963" s="683"/>
      <c r="E963" s="683"/>
      <c r="F963" s="683"/>
      <c r="G963" s="683"/>
      <c r="H963" s="683"/>
      <c r="I963" s="683"/>
      <c r="J963" s="683"/>
      <c r="K963" s="683"/>
      <c r="L963" s="683"/>
      <c r="N963" s="211"/>
    </row>
    <row r="964" spans="1:14" customFormat="1" ht="17.45" customHeight="1">
      <c r="A964" s="88"/>
      <c r="B964" s="123"/>
      <c r="C964" s="123"/>
      <c r="D964" s="123"/>
      <c r="E964" s="123"/>
      <c r="F964" s="123"/>
      <c r="G964" s="123"/>
      <c r="H964" s="123"/>
      <c r="I964" s="123"/>
      <c r="J964" s="123"/>
      <c r="K964" s="123"/>
      <c r="L964" s="123"/>
      <c r="N964" s="211"/>
    </row>
    <row r="965" spans="1:14" customFormat="1" ht="17.45" customHeight="1">
      <c r="A965" s="88"/>
      <c r="B965" s="123"/>
      <c r="C965" s="123"/>
      <c r="D965" s="123"/>
      <c r="E965" s="123"/>
      <c r="F965" s="123"/>
      <c r="G965" s="123"/>
      <c r="H965" s="123"/>
      <c r="I965" s="123"/>
      <c r="J965" s="123"/>
      <c r="K965" s="123"/>
      <c r="L965" s="123"/>
      <c r="N965" s="211"/>
    </row>
    <row r="966" spans="1:14" customFormat="1" ht="17.45" customHeight="1">
      <c r="A966" s="88"/>
      <c r="B966" s="123"/>
      <c r="C966" s="123"/>
      <c r="D966" s="123"/>
      <c r="E966" s="123"/>
      <c r="F966" s="123"/>
      <c r="G966" s="123"/>
      <c r="H966" s="123"/>
      <c r="I966" s="123"/>
      <c r="J966" s="123"/>
      <c r="K966" s="123"/>
      <c r="L966" s="123"/>
      <c r="N966" s="211"/>
    </row>
    <row r="967" spans="1:14" customFormat="1" ht="17.45" customHeight="1">
      <c r="A967" s="88"/>
      <c r="B967" s="123"/>
      <c r="C967" s="123"/>
      <c r="D967" s="123"/>
      <c r="E967" s="123"/>
      <c r="F967" s="123"/>
      <c r="G967" s="123"/>
      <c r="H967" s="123"/>
      <c r="I967" s="123"/>
      <c r="J967" s="123"/>
      <c r="K967" s="123"/>
      <c r="L967" s="123"/>
      <c r="N967" s="211"/>
    </row>
    <row r="968" spans="1:14" customFormat="1" ht="17.45" customHeight="1">
      <c r="A968" s="88"/>
      <c r="B968" s="123"/>
      <c r="C968" s="123"/>
      <c r="D968" s="123"/>
      <c r="E968" s="123"/>
      <c r="F968" s="123"/>
      <c r="G968" s="123"/>
      <c r="H968" s="123"/>
      <c r="I968" s="123"/>
      <c r="J968" s="123"/>
      <c r="K968" s="123"/>
      <c r="L968" s="123"/>
      <c r="N968" s="211"/>
    </row>
    <row r="969" spans="1:14" customFormat="1" ht="17.45" customHeight="1">
      <c r="A969" s="88"/>
      <c r="B969" s="123"/>
      <c r="C969" s="123"/>
      <c r="D969" s="123"/>
      <c r="E969" s="123"/>
      <c r="F969" s="123"/>
      <c r="G969" s="123"/>
      <c r="H969" s="123"/>
      <c r="I969" s="123"/>
      <c r="J969" s="123"/>
      <c r="K969" s="123"/>
      <c r="L969" s="123"/>
      <c r="N969" s="211"/>
    </row>
    <row r="970" spans="1:14" customFormat="1" ht="17.45" customHeight="1">
      <c r="A970" s="88"/>
      <c r="B970" s="123"/>
      <c r="C970" s="123"/>
      <c r="D970" s="123"/>
      <c r="E970" s="123"/>
      <c r="F970" s="123"/>
      <c r="G970" s="123"/>
      <c r="H970" s="123"/>
      <c r="I970" s="123"/>
      <c r="J970" s="123"/>
      <c r="K970" s="123"/>
      <c r="L970" s="123"/>
      <c r="N970" s="211"/>
    </row>
    <row r="971" spans="1:14" customFormat="1" ht="17.45" customHeight="1">
      <c r="A971" s="88"/>
      <c r="B971" s="30" t="s">
        <v>1498</v>
      </c>
      <c r="N971" s="211"/>
    </row>
    <row r="972" spans="1:14" customFormat="1" ht="17.45" customHeight="1">
      <c r="A972" s="88"/>
      <c r="N972" s="211"/>
    </row>
    <row r="973" spans="1:14" customFormat="1" ht="17.45" customHeight="1">
      <c r="A973" s="88"/>
      <c r="N973" s="211"/>
    </row>
    <row r="974" spans="1:14" customFormat="1" ht="17.45" customHeight="1">
      <c r="A974" s="88"/>
      <c r="N974" s="211"/>
    </row>
    <row r="975" spans="1:14" customFormat="1" ht="17.45" customHeight="1">
      <c r="A975" s="88"/>
      <c r="N975" s="211"/>
    </row>
    <row r="976" spans="1:14" customFormat="1" ht="17.45" customHeight="1">
      <c r="A976" s="88"/>
      <c r="N976" s="211"/>
    </row>
    <row r="977" spans="1:14" customFormat="1" ht="17.45" customHeight="1">
      <c r="A977" s="88"/>
      <c r="N977" s="211"/>
    </row>
    <row r="978" spans="1:14" customFormat="1" ht="17.45" customHeight="1">
      <c r="A978" s="88"/>
      <c r="N978" s="211"/>
    </row>
    <row r="979" spans="1:14" customFormat="1" ht="17.45" customHeight="1">
      <c r="A979" s="88"/>
      <c r="N979" s="211"/>
    </row>
    <row r="980" spans="1:14" customFormat="1" ht="17.45" customHeight="1">
      <c r="A980" s="88"/>
      <c r="N980" s="211"/>
    </row>
    <row r="981" spans="1:14" customFormat="1" ht="17.45" customHeight="1">
      <c r="A981" s="88"/>
      <c r="N981" s="211"/>
    </row>
    <row r="982" spans="1:14" customFormat="1" ht="17.45" customHeight="1">
      <c r="A982" s="88"/>
      <c r="N982" s="211"/>
    </row>
    <row r="983" spans="1:14" customFormat="1" ht="17.45" customHeight="1">
      <c r="A983" s="88"/>
      <c r="N983" s="211"/>
    </row>
    <row r="984" spans="1:14" customFormat="1" ht="17.45" customHeight="1">
      <c r="A984" s="88"/>
      <c r="N984" s="211"/>
    </row>
    <row r="985" spans="1:14" customFormat="1" ht="17.45" customHeight="1">
      <c r="A985" s="88"/>
      <c r="N985" s="211"/>
    </row>
    <row r="986" spans="1:14" customFormat="1" ht="17.45" customHeight="1">
      <c r="A986" s="88"/>
      <c r="B986" t="s">
        <v>1520</v>
      </c>
      <c r="N986" s="211"/>
    </row>
    <row r="987" spans="1:14" customFormat="1" ht="17.45" customHeight="1">
      <c r="A987" s="88"/>
      <c r="N987" s="211"/>
    </row>
    <row r="988" spans="1:14" customFormat="1" ht="17.45" customHeight="1">
      <c r="A988" s="88"/>
      <c r="B988" s="406" t="s">
        <v>1521</v>
      </c>
      <c r="N988" s="211"/>
    </row>
    <row r="989" spans="1:14" customFormat="1" ht="17.45" customHeight="1">
      <c r="A989" s="88"/>
      <c r="B989" s="683" t="s">
        <v>1522</v>
      </c>
      <c r="C989" s="683"/>
      <c r="D989" s="683"/>
      <c r="E989" s="683"/>
      <c r="F989" s="683"/>
      <c r="G989" s="683"/>
      <c r="H989" s="683"/>
      <c r="I989" s="683"/>
      <c r="J989" s="683"/>
      <c r="K989" s="683"/>
      <c r="L989" s="683"/>
      <c r="N989" s="211"/>
    </row>
    <row r="990" spans="1:14" customFormat="1" ht="17.45" customHeight="1">
      <c r="A990" s="88"/>
      <c r="B990" s="683"/>
      <c r="C990" s="683"/>
      <c r="D990" s="683"/>
      <c r="E990" s="683"/>
      <c r="F990" s="683"/>
      <c r="G990" s="683"/>
      <c r="H990" s="683"/>
      <c r="I990" s="683"/>
      <c r="J990" s="683"/>
      <c r="K990" s="683"/>
      <c r="L990" s="683"/>
      <c r="N990" s="211"/>
    </row>
    <row r="991" spans="1:14" customFormat="1" ht="17.45" customHeight="1">
      <c r="A991" s="88"/>
      <c r="N991" s="211"/>
    </row>
    <row r="992" spans="1:14" customFormat="1" ht="17.45" customHeight="1">
      <c r="A992" s="88"/>
      <c r="N992" s="211"/>
    </row>
    <row r="993" spans="1:14" customFormat="1" ht="17.45" customHeight="1">
      <c r="A993" s="88"/>
      <c r="N993" s="211"/>
    </row>
    <row r="994" spans="1:14" customFormat="1" ht="17.45" customHeight="1">
      <c r="A994" s="88"/>
      <c r="N994" s="211"/>
    </row>
    <row r="995" spans="1:14" customFormat="1" ht="17.45" customHeight="1">
      <c r="A995" s="88"/>
      <c r="N995" s="211"/>
    </row>
    <row r="996" spans="1:14" customFormat="1" ht="17.45" customHeight="1">
      <c r="A996" s="88"/>
      <c r="N996" s="211"/>
    </row>
    <row r="997" spans="1:14" customFormat="1" ht="17.45" customHeight="1">
      <c r="A997" s="88"/>
      <c r="N997" s="211"/>
    </row>
    <row r="998" spans="1:14" customFormat="1" ht="17.45" customHeight="1">
      <c r="A998" s="88"/>
      <c r="B998" s="30" t="s">
        <v>1502</v>
      </c>
      <c r="N998" s="211"/>
    </row>
    <row r="999" spans="1:14" customFormat="1" ht="17.45" customHeight="1">
      <c r="A999" s="88"/>
      <c r="N999" s="211"/>
    </row>
    <row r="1000" spans="1:14" customFormat="1" ht="17.45" customHeight="1">
      <c r="A1000" s="88"/>
      <c r="N1000" s="211"/>
    </row>
    <row r="1001" spans="1:14" customFormat="1" ht="17.45" customHeight="1">
      <c r="A1001" s="88"/>
      <c r="N1001" s="211"/>
    </row>
    <row r="1002" spans="1:14" customFormat="1" ht="17.45" customHeight="1">
      <c r="A1002" s="88"/>
      <c r="N1002" s="211"/>
    </row>
    <row r="1003" spans="1:14" customFormat="1" ht="17.45" customHeight="1">
      <c r="A1003" s="88"/>
      <c r="N1003" s="211"/>
    </row>
    <row r="1004" spans="1:14" customFormat="1" ht="17.45" customHeight="1">
      <c r="A1004" s="88"/>
      <c r="N1004" s="211"/>
    </row>
    <row r="1005" spans="1:14" customFormat="1" ht="17.45" customHeight="1">
      <c r="A1005" s="88"/>
      <c r="N1005" s="211"/>
    </row>
    <row r="1006" spans="1:14" customFormat="1" ht="17.45" customHeight="1">
      <c r="A1006" s="88"/>
      <c r="N1006" s="211"/>
    </row>
    <row r="1007" spans="1:14" customFormat="1" ht="17.45" customHeight="1">
      <c r="A1007" s="88"/>
      <c r="N1007" s="211"/>
    </row>
    <row r="1008" spans="1:14" customFormat="1" ht="19.149999999999999" customHeight="1">
      <c r="A1008" s="88"/>
      <c r="N1008" s="211"/>
    </row>
    <row r="1009" spans="1:14" customFormat="1" ht="17.45" customHeight="1">
      <c r="A1009" s="88"/>
      <c r="N1009" s="211"/>
    </row>
    <row r="1010" spans="1:14" customFormat="1" ht="17.45" customHeight="1">
      <c r="A1010" s="88"/>
      <c r="N1010" s="211"/>
    </row>
    <row r="1011" spans="1:14" customFormat="1" ht="17.45" customHeight="1">
      <c r="A1011" s="88"/>
      <c r="N1011" s="211"/>
    </row>
    <row r="1012" spans="1:14" customFormat="1" ht="17.45" customHeight="1">
      <c r="A1012" s="88"/>
      <c r="N1012" s="211"/>
    </row>
    <row r="1013" spans="1:14" customFormat="1" ht="17.45" customHeight="1">
      <c r="A1013" s="88"/>
      <c r="N1013" s="211"/>
    </row>
    <row r="1014" spans="1:14" customFormat="1" ht="17.45" customHeight="1">
      <c r="A1014" s="88"/>
      <c r="B1014" s="59" t="s">
        <v>1523</v>
      </c>
      <c r="C1014" s="58"/>
      <c r="D1014" s="58"/>
      <c r="E1014" s="58"/>
      <c r="F1014" s="58"/>
      <c r="G1014" s="58"/>
      <c r="H1014" s="58"/>
      <c r="I1014" s="58"/>
      <c r="J1014" s="58"/>
      <c r="K1014" s="58"/>
      <c r="L1014" s="58"/>
      <c r="N1014" s="211"/>
    </row>
    <row r="1015" spans="1:14" customFormat="1" ht="17.45" customHeight="1">
      <c r="A1015" s="88"/>
      <c r="B1015" s="61"/>
      <c r="C1015" s="60"/>
      <c r="D1015" s="60"/>
      <c r="E1015" s="60"/>
      <c r="F1015" s="60"/>
      <c r="G1015" s="60"/>
      <c r="H1015" s="60"/>
      <c r="I1015" s="60"/>
      <c r="J1015" s="60"/>
      <c r="K1015" s="60"/>
      <c r="L1015" s="62"/>
      <c r="N1015" s="211"/>
    </row>
    <row r="1016" spans="1:14" s="30" customFormat="1" ht="17.45" customHeight="1">
      <c r="A1016" s="88"/>
      <c r="B1016" s="115" t="s">
        <v>1524</v>
      </c>
      <c r="C1016" s="69"/>
      <c r="D1016" s="69"/>
      <c r="E1016" s="69"/>
      <c r="F1016" s="69"/>
      <c r="G1016" s="217"/>
      <c r="H1016" s="66"/>
      <c r="I1016" s="514"/>
      <c r="J1016" s="593" t="s">
        <v>876</v>
      </c>
      <c r="K1016" s="514"/>
      <c r="L1016" s="70"/>
      <c r="N1016" s="230"/>
    </row>
    <row r="1017" spans="1:14" s="30" customFormat="1" ht="17.45" customHeight="1">
      <c r="A1017" s="88"/>
      <c r="B1017" s="104" t="s">
        <v>1525</v>
      </c>
      <c r="C1017" s="69"/>
      <c r="D1017" s="69"/>
      <c r="E1017" s="69"/>
      <c r="F1017" s="69"/>
      <c r="G1017" s="217"/>
      <c r="H1017" s="66"/>
      <c r="I1017" s="514"/>
      <c r="J1017" s="593" t="s">
        <v>914</v>
      </c>
      <c r="K1017" s="514"/>
      <c r="L1017" s="70"/>
      <c r="N1017" s="230"/>
    </row>
    <row r="1018" spans="1:14" s="30" customFormat="1" ht="17.45" customHeight="1">
      <c r="A1018" s="88"/>
      <c r="B1018" s="104"/>
      <c r="C1018" s="69"/>
      <c r="D1018" s="69"/>
      <c r="E1018" s="69"/>
      <c r="F1018" s="69"/>
      <c r="G1018" s="217"/>
      <c r="H1018" s="66"/>
      <c r="I1018" s="514"/>
      <c r="J1018" s="593" t="s">
        <v>1526</v>
      </c>
      <c r="K1018" s="514"/>
      <c r="L1018" s="70"/>
      <c r="N1018" s="230"/>
    </row>
    <row r="1019" spans="1:14" customFormat="1" ht="17.45" customHeight="1">
      <c r="A1019" s="88"/>
      <c r="B1019" s="71"/>
      <c r="C1019" s="72"/>
      <c r="D1019" s="72"/>
      <c r="E1019" s="73"/>
      <c r="F1019" s="72"/>
      <c r="G1019" s="72"/>
      <c r="H1019" s="72"/>
      <c r="I1019" s="72"/>
      <c r="J1019" s="72"/>
      <c r="K1019" s="72"/>
      <c r="L1019" s="74"/>
      <c r="N1019" s="211"/>
    </row>
    <row r="1020" spans="1:14" customFormat="1" ht="17.45" customHeight="1">
      <c r="A1020" s="88"/>
      <c r="N1020" s="211"/>
    </row>
    <row r="1021" spans="1:14" customFormat="1" ht="17.45" customHeight="1">
      <c r="A1021" s="88"/>
      <c r="N1021" s="211"/>
    </row>
    <row r="1022" spans="1:14" customFormat="1" ht="19.149999999999999" customHeight="1">
      <c r="A1022" s="88"/>
      <c r="B1022" s="170" t="str">
        <f>"Thema "&amp;B16</f>
        <v>Thema 8.9</v>
      </c>
      <c r="C1022" s="10"/>
      <c r="D1022" s="10"/>
      <c r="E1022" s="10"/>
      <c r="F1022" s="10"/>
      <c r="G1022" s="10"/>
      <c r="H1022" s="10"/>
      <c r="I1022" s="10"/>
      <c r="J1022" s="10"/>
      <c r="N1022" s="211"/>
    </row>
    <row r="1023" spans="1:14" customFormat="1" ht="17.45" customHeight="1">
      <c r="A1023" s="88"/>
      <c r="N1023" s="211"/>
    </row>
    <row r="1024" spans="1:14" customFormat="1" ht="17.45" customHeight="1">
      <c r="A1024" s="88"/>
      <c r="N1024" s="211"/>
    </row>
    <row r="1025" spans="1:14" customFormat="1" ht="25.5" customHeight="1">
      <c r="A1025" s="89" t="str">
        <f>B17</f>
        <v>8.10</v>
      </c>
      <c r="B1025" s="675" t="s">
        <v>1527</v>
      </c>
      <c r="C1025" s="675"/>
      <c r="D1025" s="675"/>
      <c r="E1025" s="675"/>
      <c r="F1025" s="675"/>
      <c r="G1025" s="675"/>
      <c r="H1025" s="675"/>
      <c r="I1025" s="675"/>
      <c r="J1025" s="675"/>
      <c r="K1025" s="675"/>
      <c r="L1025" s="35">
        <f>H148</f>
        <v>0</v>
      </c>
      <c r="M1025" s="7" t="s">
        <v>62</v>
      </c>
      <c r="N1025" s="211"/>
    </row>
    <row r="1026" spans="1:14" customFormat="1" ht="17.45" customHeight="1">
      <c r="A1026" s="88"/>
      <c r="N1026" s="211"/>
    </row>
    <row r="1027" spans="1:14" customFormat="1" ht="17.45" customHeight="1">
      <c r="A1027" s="88"/>
      <c r="B1027" s="683" t="s">
        <v>1528</v>
      </c>
      <c r="C1027" s="683"/>
      <c r="D1027" s="683"/>
      <c r="E1027" s="683"/>
      <c r="F1027" s="683"/>
      <c r="G1027" s="683"/>
      <c r="H1027" s="683"/>
      <c r="I1027" s="683"/>
      <c r="J1027" s="683"/>
      <c r="K1027" s="683"/>
      <c r="L1027" s="683"/>
      <c r="N1027" s="211"/>
    </row>
    <row r="1028" spans="1:14" customFormat="1" ht="17.45" customHeight="1">
      <c r="A1028" s="88"/>
      <c r="B1028" s="683"/>
      <c r="C1028" s="683"/>
      <c r="D1028" s="683"/>
      <c r="E1028" s="683"/>
      <c r="F1028" s="683"/>
      <c r="G1028" s="683"/>
      <c r="H1028" s="683"/>
      <c r="I1028" s="683"/>
      <c r="J1028" s="683"/>
      <c r="K1028" s="683"/>
      <c r="L1028" s="683"/>
      <c r="N1028" s="211"/>
    </row>
    <row r="1029" spans="1:14" customFormat="1" ht="17.45" customHeight="1">
      <c r="A1029" s="88"/>
      <c r="B1029" s="123"/>
      <c r="C1029" s="123"/>
      <c r="D1029" s="123"/>
      <c r="E1029" s="123"/>
      <c r="F1029" s="123"/>
      <c r="G1029" s="123"/>
      <c r="H1029" s="123"/>
      <c r="I1029" s="123"/>
      <c r="J1029" s="123"/>
      <c r="K1029" s="123"/>
      <c r="L1029" s="123"/>
      <c r="N1029" s="211"/>
    </row>
    <row r="1030" spans="1:14" customFormat="1" ht="17.45" customHeight="1">
      <c r="A1030" s="88"/>
      <c r="B1030" s="123"/>
      <c r="C1030" s="123"/>
      <c r="D1030" s="123"/>
      <c r="E1030" s="123"/>
      <c r="F1030" s="123"/>
      <c r="G1030" s="123"/>
      <c r="H1030" s="123"/>
      <c r="I1030" s="123"/>
      <c r="J1030" s="123"/>
      <c r="K1030" s="123"/>
      <c r="L1030" s="123"/>
      <c r="N1030" s="211"/>
    </row>
    <row r="1031" spans="1:14" customFormat="1" ht="17.45" customHeight="1">
      <c r="A1031" s="88"/>
      <c r="B1031" s="123"/>
      <c r="C1031" s="123"/>
      <c r="D1031" s="123"/>
      <c r="E1031" s="123"/>
      <c r="F1031" s="123"/>
      <c r="G1031" s="123"/>
      <c r="H1031" s="123"/>
      <c r="I1031" s="123"/>
      <c r="J1031" s="123"/>
      <c r="K1031" s="123"/>
      <c r="L1031" s="123"/>
      <c r="N1031" s="211"/>
    </row>
    <row r="1032" spans="1:14" customFormat="1" ht="17.45" customHeight="1">
      <c r="A1032" s="88"/>
      <c r="N1032" s="211"/>
    </row>
    <row r="1033" spans="1:14" customFormat="1" ht="17.45" customHeight="1">
      <c r="A1033" s="88"/>
      <c r="B1033" s="406" t="s">
        <v>1487</v>
      </c>
      <c r="N1033" s="211"/>
    </row>
    <row r="1034" spans="1:14" customFormat="1" ht="17.45" customHeight="1">
      <c r="A1034" s="88"/>
      <c r="B1034" t="s">
        <v>1529</v>
      </c>
      <c r="N1034" s="211"/>
    </row>
    <row r="1035" spans="1:14" customFormat="1" ht="17.45" customHeight="1">
      <c r="A1035" s="88"/>
      <c r="N1035" s="211"/>
    </row>
    <row r="1036" spans="1:14" customFormat="1" ht="17.45" customHeight="1">
      <c r="A1036" s="88"/>
      <c r="N1036" s="211"/>
    </row>
    <row r="1037" spans="1:14" customFormat="1" ht="17.45" customHeight="1">
      <c r="A1037" s="88"/>
      <c r="N1037" s="211"/>
    </row>
    <row r="1038" spans="1:14" customFormat="1" ht="17.45" customHeight="1">
      <c r="A1038" s="88"/>
      <c r="N1038" s="211"/>
    </row>
    <row r="1039" spans="1:14" customFormat="1" ht="17.45" customHeight="1">
      <c r="A1039" s="88"/>
      <c r="N1039" s="211"/>
    </row>
    <row r="1040" spans="1:14" customFormat="1" ht="17.45" customHeight="1">
      <c r="A1040" s="88"/>
      <c r="N1040" s="211"/>
    </row>
    <row r="1041" spans="1:14" customFormat="1" ht="17.45" customHeight="1">
      <c r="A1041" s="88"/>
      <c r="N1041" s="211"/>
    </row>
    <row r="1042" spans="1:14" customFormat="1" ht="17.45" customHeight="1">
      <c r="A1042" s="88"/>
      <c r="N1042" s="211"/>
    </row>
    <row r="1043" spans="1:14" customFormat="1" ht="17.45" customHeight="1">
      <c r="A1043" s="88"/>
      <c r="N1043" s="211"/>
    </row>
    <row r="1044" spans="1:14" customFormat="1" ht="17.45" customHeight="1">
      <c r="A1044" s="88"/>
      <c r="N1044" s="211"/>
    </row>
    <row r="1045" spans="1:14" customFormat="1" ht="17.45" customHeight="1">
      <c r="A1045" s="88"/>
      <c r="N1045" s="211"/>
    </row>
    <row r="1046" spans="1:14" customFormat="1" ht="17.45" customHeight="1">
      <c r="A1046" s="88"/>
      <c r="N1046" s="211"/>
    </row>
    <row r="1047" spans="1:14" customFormat="1" ht="17.45" customHeight="1">
      <c r="A1047" s="88"/>
      <c r="N1047" s="211"/>
    </row>
    <row r="1048" spans="1:14" customFormat="1" ht="17.45" customHeight="1">
      <c r="A1048" s="88"/>
      <c r="N1048" s="211"/>
    </row>
    <row r="1049" spans="1:14" customFormat="1" ht="17.45" customHeight="1">
      <c r="A1049" s="88"/>
      <c r="N1049" s="211"/>
    </row>
    <row r="1050" spans="1:14" customFormat="1" ht="17.45" customHeight="1">
      <c r="A1050" s="88"/>
      <c r="B1050" t="s">
        <v>1530</v>
      </c>
      <c r="N1050" s="211"/>
    </row>
    <row r="1051" spans="1:14" customFormat="1" ht="17.45" customHeight="1">
      <c r="A1051" s="88"/>
      <c r="N1051" s="211"/>
    </row>
    <row r="1052" spans="1:14" customFormat="1" ht="17.45" customHeight="1">
      <c r="A1052" s="88"/>
      <c r="N1052" s="211"/>
    </row>
    <row r="1053" spans="1:14" customFormat="1" ht="17.45" customHeight="1">
      <c r="A1053" s="88"/>
      <c r="N1053" s="211"/>
    </row>
    <row r="1054" spans="1:14" customFormat="1" ht="17.45" customHeight="1">
      <c r="A1054" s="88"/>
      <c r="N1054" s="211"/>
    </row>
    <row r="1055" spans="1:14" customFormat="1" ht="17.45" customHeight="1">
      <c r="A1055" s="88"/>
      <c r="N1055" s="211"/>
    </row>
    <row r="1056" spans="1:14" customFormat="1" ht="17.45" customHeight="1">
      <c r="A1056" s="88"/>
      <c r="N1056" s="211"/>
    </row>
    <row r="1057" spans="1:14" customFormat="1" ht="17.45" customHeight="1">
      <c r="A1057" s="88"/>
      <c r="N1057" s="211"/>
    </row>
    <row r="1058" spans="1:14" customFormat="1" ht="17.45" customHeight="1">
      <c r="A1058" s="88"/>
      <c r="N1058" s="211"/>
    </row>
    <row r="1059" spans="1:14" customFormat="1" ht="17.45" customHeight="1">
      <c r="A1059" s="88"/>
      <c r="N1059" s="211"/>
    </row>
    <row r="1060" spans="1:14" customFormat="1" ht="17.45" customHeight="1">
      <c r="A1060" s="88"/>
      <c r="N1060" s="211"/>
    </row>
    <row r="1061" spans="1:14" customFormat="1" ht="17.45" customHeight="1">
      <c r="A1061" s="88"/>
      <c r="N1061" s="211"/>
    </row>
    <row r="1062" spans="1:14" customFormat="1" ht="17.45" customHeight="1">
      <c r="A1062" s="88"/>
      <c r="N1062" s="211"/>
    </row>
    <row r="1063" spans="1:14" customFormat="1" ht="17.45" customHeight="1">
      <c r="A1063" s="88"/>
      <c r="N1063" s="211"/>
    </row>
    <row r="1064" spans="1:14" customFormat="1" ht="17.45" customHeight="1">
      <c r="A1064" s="88"/>
      <c r="N1064" s="211"/>
    </row>
    <row r="1065" spans="1:14" customFormat="1" ht="17.45" customHeight="1">
      <c r="A1065" s="88"/>
      <c r="N1065" s="211"/>
    </row>
    <row r="1066" spans="1:14" customFormat="1" ht="17.45" customHeight="1">
      <c r="A1066" s="88"/>
      <c r="N1066" s="211"/>
    </row>
    <row r="1067" spans="1:14" customFormat="1" ht="17.45" customHeight="1">
      <c r="A1067" s="88"/>
      <c r="B1067" s="406" t="s">
        <v>1490</v>
      </c>
      <c r="N1067" s="211"/>
    </row>
    <row r="1068" spans="1:14" customFormat="1" ht="17.45" customHeight="1">
      <c r="A1068" s="88"/>
      <c r="B1068" s="683" t="s">
        <v>1531</v>
      </c>
      <c r="C1068" s="683"/>
      <c r="D1068" s="683"/>
      <c r="E1068" s="683"/>
      <c r="F1068" s="683"/>
      <c r="G1068" s="683"/>
      <c r="H1068" s="683"/>
      <c r="I1068" s="683"/>
      <c r="J1068" s="683"/>
      <c r="K1068" s="683"/>
      <c r="L1068" s="683"/>
      <c r="N1068" s="211"/>
    </row>
    <row r="1069" spans="1:14" customFormat="1" ht="17.45" customHeight="1">
      <c r="A1069" s="88"/>
      <c r="B1069" s="683"/>
      <c r="C1069" s="683"/>
      <c r="D1069" s="683"/>
      <c r="E1069" s="683"/>
      <c r="F1069" s="683"/>
      <c r="G1069" s="683"/>
      <c r="H1069" s="683"/>
      <c r="I1069" s="683"/>
      <c r="J1069" s="683"/>
      <c r="K1069" s="683"/>
      <c r="L1069" s="683"/>
      <c r="N1069" s="211"/>
    </row>
    <row r="1070" spans="1:14" customFormat="1" ht="17.45" customHeight="1">
      <c r="A1070" s="88"/>
      <c r="N1070" s="211"/>
    </row>
    <row r="1071" spans="1:14" customFormat="1" ht="17.45" customHeight="1">
      <c r="A1071" s="88"/>
      <c r="N1071" s="211"/>
    </row>
    <row r="1072" spans="1:14" customFormat="1" ht="17.45" customHeight="1">
      <c r="A1072" s="88"/>
      <c r="N1072" s="211"/>
    </row>
    <row r="1073" spans="1:14" customFormat="1" ht="17.45" customHeight="1">
      <c r="A1073" s="88"/>
      <c r="N1073" s="211"/>
    </row>
    <row r="1074" spans="1:14" customFormat="1" ht="17.45" customHeight="1">
      <c r="A1074" s="88"/>
      <c r="N1074" s="211"/>
    </row>
    <row r="1075" spans="1:14" customFormat="1" ht="17.45" customHeight="1">
      <c r="A1075" s="88"/>
      <c r="N1075" s="211"/>
    </row>
    <row r="1076" spans="1:14" customFormat="1" ht="17.45" customHeight="1">
      <c r="A1076" s="88"/>
      <c r="N1076" s="211"/>
    </row>
    <row r="1077" spans="1:14" customFormat="1" ht="17.45" customHeight="1">
      <c r="A1077" s="88"/>
      <c r="N1077" s="211"/>
    </row>
    <row r="1078" spans="1:14" customFormat="1" ht="17.45" customHeight="1">
      <c r="A1078" s="88"/>
      <c r="N1078" s="211"/>
    </row>
    <row r="1079" spans="1:14" customFormat="1" ht="17.45" customHeight="1">
      <c r="A1079" s="88"/>
      <c r="N1079" s="211"/>
    </row>
    <row r="1080" spans="1:14" customFormat="1" ht="17.45" customHeight="1">
      <c r="A1080" s="88"/>
      <c r="N1080" s="211"/>
    </row>
    <row r="1081" spans="1:14" customFormat="1" ht="17.45" customHeight="1">
      <c r="A1081" s="88"/>
      <c r="N1081" s="211"/>
    </row>
    <row r="1082" spans="1:14" customFormat="1" ht="17.45" customHeight="1">
      <c r="A1082" s="88"/>
      <c r="B1082" s="59" t="s">
        <v>1532</v>
      </c>
      <c r="C1082" s="58"/>
      <c r="D1082" s="58"/>
      <c r="E1082" s="58"/>
      <c r="F1082" s="58"/>
      <c r="G1082" s="58"/>
      <c r="H1082" s="58"/>
      <c r="I1082" s="58"/>
      <c r="J1082" s="58"/>
      <c r="K1082" s="58"/>
      <c r="L1082" s="58"/>
      <c r="N1082" s="211"/>
    </row>
    <row r="1083" spans="1:14" customFormat="1" ht="17.45" customHeight="1">
      <c r="A1083" s="88"/>
      <c r="B1083" s="61"/>
      <c r="C1083" s="60"/>
      <c r="D1083" s="60"/>
      <c r="E1083" s="60"/>
      <c r="F1083" s="80"/>
      <c r="G1083" s="80"/>
      <c r="H1083" s="80"/>
      <c r="I1083" s="80"/>
      <c r="J1083" s="80"/>
      <c r="K1083" s="80"/>
      <c r="L1083" s="81"/>
      <c r="N1083" s="211"/>
    </row>
    <row r="1084" spans="1:14" customFormat="1" ht="17.45" customHeight="1">
      <c r="A1084" s="88"/>
      <c r="B1084" s="115" t="s">
        <v>1533</v>
      </c>
      <c r="C1084" s="69"/>
      <c r="D1084" s="69"/>
      <c r="E1084" s="69"/>
      <c r="F1084" s="69"/>
      <c r="G1084" s="69"/>
      <c r="H1084" s="69"/>
      <c r="I1084" s="69"/>
      <c r="J1084" s="69"/>
      <c r="K1084" s="69"/>
      <c r="L1084" s="70"/>
      <c r="N1084" s="211"/>
    </row>
    <row r="1085" spans="1:14" customFormat="1" ht="17.45" customHeight="1">
      <c r="A1085" s="88"/>
      <c r="B1085" s="71"/>
      <c r="C1085" s="72"/>
      <c r="D1085" s="72"/>
      <c r="E1085" s="73"/>
      <c r="F1085" s="72"/>
      <c r="G1085" s="72"/>
      <c r="H1085" s="72"/>
      <c r="I1085" s="72"/>
      <c r="J1085" s="72"/>
      <c r="K1085" s="72"/>
      <c r="L1085" s="74"/>
      <c r="N1085" s="211"/>
    </row>
    <row r="1086" spans="1:14" customFormat="1" ht="17.45" customHeight="1">
      <c r="A1086" s="88"/>
      <c r="N1086" s="211"/>
    </row>
    <row r="1087" spans="1:14" customFormat="1" ht="17.45" customHeight="1">
      <c r="A1087" s="88"/>
      <c r="N1087" s="211"/>
    </row>
    <row r="1088" spans="1:14" customFormat="1" ht="19.149999999999999" customHeight="1">
      <c r="A1088" s="88"/>
      <c r="B1088" s="170" t="str">
        <f>"Thema "&amp;B17</f>
        <v>Thema 8.10</v>
      </c>
      <c r="C1088" s="10"/>
      <c r="D1088" s="10"/>
      <c r="E1088" s="10"/>
      <c r="F1088" s="10"/>
      <c r="G1088" s="10"/>
      <c r="H1088" s="10"/>
      <c r="I1088" s="10"/>
      <c r="J1088" s="10"/>
      <c r="N1088" s="211"/>
    </row>
    <row r="1089" spans="1:14" customFormat="1" ht="17.45" customHeight="1">
      <c r="A1089" s="88"/>
      <c r="N1089" s="211"/>
    </row>
    <row r="1090" spans="1:14" customFormat="1" ht="17.45" customHeight="1">
      <c r="A1090" s="88"/>
      <c r="N1090" s="211"/>
    </row>
    <row r="1091" spans="1:14" customFormat="1" ht="17.45" customHeight="1">
      <c r="A1091" s="88"/>
      <c r="N1091" s="211"/>
    </row>
    <row r="1092" spans="1:14" customFormat="1" ht="17.45" customHeight="1">
      <c r="A1092" s="88"/>
      <c r="N1092" s="211"/>
    </row>
    <row r="1093" spans="1:14" customFormat="1" ht="17.45" customHeight="1">
      <c r="A1093" s="90"/>
      <c r="B1093" s="15"/>
      <c r="C1093" s="15"/>
      <c r="D1093" s="15"/>
      <c r="E1093" s="15"/>
      <c r="F1093" s="15"/>
      <c r="G1093" s="15"/>
      <c r="H1093" s="15"/>
      <c r="I1093" s="15"/>
      <c r="J1093" s="15"/>
      <c r="K1093" s="15"/>
      <c r="L1093" s="15"/>
      <c r="M1093" s="15"/>
      <c r="N1093" s="211"/>
    </row>
    <row r="1094" spans="1:14" customFormat="1" ht="17.45" customHeight="1">
      <c r="A1094" s="90"/>
      <c r="B1094" s="15"/>
      <c r="C1094" s="15"/>
      <c r="D1094" s="15"/>
      <c r="E1094" s="15"/>
      <c r="F1094" s="15"/>
      <c r="G1094" s="15"/>
      <c r="H1094" s="15"/>
      <c r="I1094" s="15"/>
      <c r="J1094" s="15"/>
      <c r="K1094" s="15"/>
      <c r="L1094" s="15"/>
      <c r="M1094" s="15"/>
      <c r="N1094" s="211"/>
    </row>
    <row r="1095" spans="1:14" customFormat="1" ht="17.45" customHeight="1">
      <c r="A1095" s="90"/>
      <c r="B1095" s="15"/>
      <c r="C1095" s="15"/>
      <c r="D1095" s="15"/>
      <c r="E1095" s="15"/>
      <c r="F1095" s="15"/>
      <c r="G1095" s="15"/>
      <c r="H1095" s="15"/>
      <c r="I1095" s="15"/>
      <c r="J1095" s="15"/>
      <c r="K1095" s="15"/>
      <c r="L1095" s="15"/>
      <c r="M1095" s="15"/>
      <c r="N1095" s="211"/>
    </row>
    <row r="1096" spans="1:14" customFormat="1" ht="17.45" customHeight="1">
      <c r="A1096" s="92"/>
      <c r="B1096" s="661" t="s">
        <v>36</v>
      </c>
      <c r="C1096" s="661"/>
      <c r="D1096" s="661"/>
      <c r="E1096" s="661"/>
      <c r="F1096" s="661"/>
      <c r="G1096" s="661"/>
      <c r="H1096" s="661"/>
      <c r="I1096" s="661"/>
      <c r="J1096" s="661"/>
      <c r="K1096" s="661"/>
      <c r="L1096" s="579"/>
      <c r="M1096" s="25"/>
      <c r="N1096" s="211"/>
    </row>
    <row r="1097" spans="1:14" customFormat="1" ht="17.45" customHeight="1">
      <c r="A1097" s="92"/>
      <c r="B1097" s="661"/>
      <c r="C1097" s="661"/>
      <c r="D1097" s="661"/>
      <c r="E1097" s="661"/>
      <c r="F1097" s="661"/>
      <c r="G1097" s="661"/>
      <c r="H1097" s="661"/>
      <c r="I1097" s="661"/>
      <c r="J1097" s="661"/>
      <c r="K1097" s="661"/>
      <c r="L1097" s="579"/>
      <c r="M1097" s="25"/>
      <c r="N1097" s="211"/>
    </row>
    <row r="1098" spans="1:14" customFormat="1" ht="17.45" customHeight="1">
      <c r="A1098" s="93"/>
      <c r="B1098" s="661"/>
      <c r="C1098" s="661"/>
      <c r="D1098" s="661"/>
      <c r="E1098" s="661"/>
      <c r="F1098" s="661"/>
      <c r="G1098" s="661"/>
      <c r="H1098" s="661"/>
      <c r="I1098" s="661"/>
      <c r="J1098" s="661"/>
      <c r="K1098" s="661"/>
      <c r="L1098" s="579"/>
      <c r="M1098" s="27"/>
      <c r="N1098" s="211"/>
    </row>
    <row r="1099" spans="1:14" customFormat="1" ht="17.45" customHeight="1">
      <c r="A1099" s="94"/>
      <c r="B1099" s="21"/>
      <c r="C1099" s="21"/>
      <c r="D1099" s="21"/>
      <c r="E1099" s="21"/>
      <c r="F1099" s="21"/>
      <c r="G1099" s="21"/>
      <c r="H1099" s="21"/>
      <c r="I1099" s="21"/>
      <c r="J1099" s="21"/>
      <c r="K1099" s="21"/>
      <c r="L1099" s="21"/>
      <c r="M1099" s="21"/>
      <c r="N1099" s="211"/>
    </row>
    <row r="1100" spans="1:14" customFormat="1" ht="17.45" customHeight="1">
      <c r="A1100" s="94"/>
      <c r="B1100" s="23" t="str">
        <f ca="1">"© "&amp;YEAR(TODAY())&amp;" Martin Weiß"</f>
        <v>© 2025 Martin Weiß</v>
      </c>
      <c r="C1100" s="21"/>
      <c r="D1100" s="21"/>
      <c r="E1100" s="21"/>
      <c r="F1100" s="21"/>
      <c r="G1100" s="21"/>
      <c r="H1100" s="21"/>
      <c r="I1100" s="21"/>
      <c r="J1100" s="21"/>
      <c r="K1100" s="21"/>
      <c r="L1100" s="21"/>
      <c r="M1100" s="21"/>
      <c r="N1100" s="211"/>
    </row>
    <row r="1101" spans="1:14" customFormat="1" ht="17.45" customHeight="1">
      <c r="A1101" s="94"/>
      <c r="B1101" s="23" t="s">
        <v>37</v>
      </c>
      <c r="C1101" s="21"/>
      <c r="D1101" s="21"/>
      <c r="E1101" s="21"/>
      <c r="F1101" s="21"/>
      <c r="G1101" s="21"/>
      <c r="H1101" s="21"/>
      <c r="I1101" s="21"/>
      <c r="J1101" s="21"/>
      <c r="K1101" s="21"/>
      <c r="L1101" s="21"/>
      <c r="M1101" s="21"/>
      <c r="N1101" s="211"/>
    </row>
    <row r="1102" spans="1:14" customFormat="1" ht="17.45" customHeight="1">
      <c r="A1102" s="94"/>
      <c r="B1102" s="23" t="s">
        <v>38</v>
      </c>
      <c r="C1102" s="21"/>
      <c r="D1102" s="21"/>
      <c r="E1102" s="21"/>
      <c r="F1102" s="21"/>
      <c r="G1102" s="21"/>
      <c r="H1102" s="21"/>
      <c r="I1102" s="21"/>
      <c r="J1102" s="21"/>
      <c r="K1102" s="21"/>
      <c r="L1102" s="21"/>
      <c r="M1102" s="21"/>
      <c r="N1102" s="211"/>
    </row>
    <row r="1103" spans="1:14" customFormat="1" ht="17.45" customHeight="1">
      <c r="A1103" s="94"/>
      <c r="B1103" s="21"/>
      <c r="C1103" s="21"/>
      <c r="D1103" s="21"/>
      <c r="E1103" s="21"/>
      <c r="F1103" s="21"/>
      <c r="G1103" s="21"/>
      <c r="H1103" s="21"/>
      <c r="I1103" s="21"/>
      <c r="J1103" s="21"/>
      <c r="K1103" s="21"/>
      <c r="L1103" s="21"/>
      <c r="M1103" s="21"/>
      <c r="N1103" s="211"/>
    </row>
  </sheetData>
  <sheetProtection formatCells="0" formatColumns="0" formatRows="0" insertColumns="0" insertRows="0" deleteColumns="0" deleteRows="0" sort="0" autoFilter="0" pivotTables="0"/>
  <mergeCells count="101">
    <mergeCell ref="B305:L306"/>
    <mergeCell ref="B711:L712"/>
    <mergeCell ref="C16:F16"/>
    <mergeCell ref="H2:K2"/>
    <mergeCell ref="H4:K4"/>
    <mergeCell ref="H7:I7"/>
    <mergeCell ref="C8:F8"/>
    <mergeCell ref="C9:F9"/>
    <mergeCell ref="C10:F10"/>
    <mergeCell ref="C11:F11"/>
    <mergeCell ref="C12:F12"/>
    <mergeCell ref="C13:F13"/>
    <mergeCell ref="C14:F14"/>
    <mergeCell ref="C15:F15"/>
    <mergeCell ref="B301:K301"/>
    <mergeCell ref="B303:L304"/>
    <mergeCell ref="C17:F17"/>
    <mergeCell ref="B34:K34"/>
    <mergeCell ref="B104:K104"/>
    <mergeCell ref="B238:K238"/>
    <mergeCell ref="B291:F292"/>
    <mergeCell ref="B36:L38"/>
    <mergeCell ref="B39:L41"/>
    <mergeCell ref="B42:L45"/>
    <mergeCell ref="B62:L63"/>
    <mergeCell ref="B106:L107"/>
    <mergeCell ref="B174:L175"/>
    <mergeCell ref="B193:L194"/>
    <mergeCell ref="B207:L209"/>
    <mergeCell ref="B769:L771"/>
    <mergeCell ref="B592:G595"/>
    <mergeCell ref="B597:G598"/>
    <mergeCell ref="B600:E600"/>
    <mergeCell ref="B329:L332"/>
    <mergeCell ref="B340:L341"/>
    <mergeCell ref="B387:F388"/>
    <mergeCell ref="B398:L400"/>
    <mergeCell ref="B382:F383"/>
    <mergeCell ref="B351:L352"/>
    <mergeCell ref="B396:K396"/>
    <mergeCell ref="B500:K500"/>
    <mergeCell ref="B607:K607"/>
    <mergeCell ref="B767:K767"/>
    <mergeCell ref="B502:L504"/>
    <mergeCell ref="B507:L508"/>
    <mergeCell ref="C532:L533"/>
    <mergeCell ref="B543:L544"/>
    <mergeCell ref="B561:L562"/>
    <mergeCell ref="B756:F757"/>
    <mergeCell ref="B488:F489"/>
    <mergeCell ref="B492:F493"/>
    <mergeCell ref="I492:K492"/>
    <mergeCell ref="I493:K493"/>
    <mergeCell ref="B417:L418"/>
    <mergeCell ref="B419:L420"/>
    <mergeCell ref="B464:L465"/>
    <mergeCell ref="I489:K489"/>
    <mergeCell ref="I488:K488"/>
    <mergeCell ref="B565:L566"/>
    <mergeCell ref="B584:L587"/>
    <mergeCell ref="B609:L610"/>
    <mergeCell ref="B614:L615"/>
    <mergeCell ref="B658:L659"/>
    <mergeCell ref="B669:L671"/>
    <mergeCell ref="B631:L632"/>
    <mergeCell ref="B648:L649"/>
    <mergeCell ref="B688:L689"/>
    <mergeCell ref="B229:F229"/>
    <mergeCell ref="B231:D231"/>
    <mergeCell ref="G224:G226"/>
    <mergeCell ref="H223:K223"/>
    <mergeCell ref="B223:F224"/>
    <mergeCell ref="B108:L109"/>
    <mergeCell ref="B154:L155"/>
    <mergeCell ref="B164:L165"/>
    <mergeCell ref="B128:L130"/>
    <mergeCell ref="B228:F228"/>
    <mergeCell ref="B93:G93"/>
    <mergeCell ref="B95:F96"/>
    <mergeCell ref="B97:F97"/>
    <mergeCell ref="B243:L244"/>
    <mergeCell ref="B424:L425"/>
    <mergeCell ref="B1096:K1098"/>
    <mergeCell ref="B989:L990"/>
    <mergeCell ref="B1025:K1025"/>
    <mergeCell ref="B1027:L1028"/>
    <mergeCell ref="B1068:L1069"/>
    <mergeCell ref="B781:L782"/>
    <mergeCell ref="B833:L835"/>
    <mergeCell ref="B861:L862"/>
    <mergeCell ref="B912:L913"/>
    <mergeCell ref="B961:L963"/>
    <mergeCell ref="B899:K899"/>
    <mergeCell ref="B285:L286"/>
    <mergeCell ref="B240:L242"/>
    <mergeCell ref="H291:K291"/>
    <mergeCell ref="C293:E293"/>
    <mergeCell ref="B294:L294"/>
    <mergeCell ref="B260:L260"/>
    <mergeCell ref="B251:L252"/>
    <mergeCell ref="B258:L259"/>
  </mergeCells>
  <conditionalFormatting sqref="G890:G891">
    <cfRule type="expression" dxfId="40" priority="12">
      <formula>$N$890=1</formula>
    </cfRule>
    <cfRule type="expression" dxfId="39" priority="13">
      <formula>$N$890=2</formula>
    </cfRule>
  </conditionalFormatting>
  <conditionalFormatting sqref="G892">
    <cfRule type="expression" dxfId="38" priority="10">
      <formula>$N$892=1</formula>
    </cfRule>
    <cfRule type="expression" dxfId="37" priority="11">
      <formula>$N$892=2</formula>
    </cfRule>
  </conditionalFormatting>
  <conditionalFormatting sqref="G1016:G1018">
    <cfRule type="expression" dxfId="36" priority="4">
      <formula>$N$890=1</formula>
    </cfRule>
    <cfRule type="expression" dxfId="35" priority="5">
      <formula>$N$890=2</formula>
    </cfRule>
  </conditionalFormatting>
  <conditionalFormatting sqref="H2">
    <cfRule type="dataBar" priority="22">
      <dataBar>
        <cfvo type="num" val="0"/>
        <cfvo type="num" val="1"/>
        <color rgb="FF007373"/>
      </dataBar>
    </cfRule>
  </conditionalFormatting>
  <conditionalFormatting sqref="H4">
    <cfRule type="dataBar" priority="1">
      <dataBar>
        <cfvo type="num" val="0"/>
        <cfvo type="num" val="1"/>
        <color rgb="FF007373"/>
      </dataBar>
    </cfRule>
  </conditionalFormatting>
  <conditionalFormatting sqref="I8:J27">
    <cfRule type="iconSet" priority="20">
      <iconSet iconSet="3Symbols2" showValue="0">
        <cfvo type="percent" val="0"/>
        <cfvo type="num" val="0" gte="0"/>
        <cfvo type="num" val="1"/>
      </iconSet>
    </cfRule>
  </conditionalFormatting>
  <conditionalFormatting sqref="L301 L238 L34 L104">
    <cfRule type="iconSet" priority="21">
      <iconSet iconSet="3Symbols2" showValue="0">
        <cfvo type="percent" val="0"/>
        <cfvo type="num" val="0" gte="0"/>
        <cfvo type="num" val="1"/>
      </iconSet>
    </cfRule>
  </conditionalFormatting>
  <conditionalFormatting sqref="L396">
    <cfRule type="iconSet" priority="19">
      <iconSet iconSet="3Symbols2" showValue="0">
        <cfvo type="percent" val="0"/>
        <cfvo type="num" val="0" gte="0"/>
        <cfvo type="num" val="1"/>
      </iconSet>
    </cfRule>
  </conditionalFormatting>
  <conditionalFormatting sqref="L500">
    <cfRule type="iconSet" priority="18">
      <iconSet iconSet="3Symbols2" showValue="0">
        <cfvo type="percent" val="0"/>
        <cfvo type="num" val="0" gte="0"/>
        <cfvo type="num" val="1"/>
      </iconSet>
    </cfRule>
  </conditionalFormatting>
  <conditionalFormatting sqref="L607">
    <cfRule type="iconSet" priority="17">
      <iconSet iconSet="3Symbols2" showValue="0">
        <cfvo type="percent" val="0"/>
        <cfvo type="num" val="0" gte="0"/>
        <cfvo type="num" val="1"/>
      </iconSet>
    </cfRule>
  </conditionalFormatting>
  <conditionalFormatting sqref="L767">
    <cfRule type="iconSet" priority="16">
      <iconSet iconSet="3Symbols2" showValue="0">
        <cfvo type="percent" val="0"/>
        <cfvo type="num" val="0" gte="0"/>
        <cfvo type="num" val="1"/>
      </iconSet>
    </cfRule>
  </conditionalFormatting>
  <conditionalFormatting sqref="L899">
    <cfRule type="iconSet" priority="15">
      <iconSet iconSet="3Symbols2" showValue="0">
        <cfvo type="percent" val="0"/>
        <cfvo type="num" val="0" gte="0"/>
        <cfvo type="num" val="1"/>
      </iconSet>
    </cfRule>
  </conditionalFormatting>
  <conditionalFormatting sqref="L1025">
    <cfRule type="iconSet" priority="6">
      <iconSet iconSet="3Symbols2" showValue="0">
        <cfvo type="percent" val="0"/>
        <cfvo type="num" val="0" gte="0"/>
        <cfvo type="num" val="1"/>
      </iconSet>
    </cfRule>
  </conditionalFormatting>
  <hyperlinks>
    <hyperlink ref="C8:F8" location="'8_Formatierung'!L_Thema1" tooltip="Thema 1: Ausrichtung" display="'8_Formatierung'!L_Thema1" xr:uid="{00000000-0004-0000-0900-000000000000}"/>
    <hyperlink ref="C9:F9" location="'8_Formatierung'!L_Thema2" tooltip="Thema 2: Zellen verbinden" display="'8_Formatierung'!L_Thema2" xr:uid="{00000000-0004-0000-0900-000001000000}"/>
    <hyperlink ref="C10:F10" location="'8_Formatierung'!L_Thema3" tooltip="Thema 3: Schriften" display="'8_Formatierung'!L_Thema3" xr:uid="{00000000-0004-0000-0900-000002000000}"/>
    <hyperlink ref="C11:F11" location="'8_Formatierung'!L_Thema4" tooltip="Thema 4: Rahmen" display="'8_Formatierung'!L_Thema4" xr:uid="{00000000-0004-0000-0900-000003000000}"/>
    <hyperlink ref="C12:F12" location="'8_Formatierung'!L_Thema5" tooltip="Thema 5: Ausfüllen" display="'8_Formatierung'!L_Thema5" xr:uid="{00000000-0004-0000-0900-000004000000}"/>
    <hyperlink ref="C13:F13" location="'8_Formatierung'!L_Thema6" tooltip="Thema 6: Zellschutz" display="'8_Formatierung'!L_Thema6" xr:uid="{00000000-0004-0000-0900-000005000000}"/>
    <hyperlink ref="C14:F14" location="'8_Formatierung'!L_Thema7" tooltip="Thema 7: Kommentare" display="'8_Formatierung'!L_Thema7" xr:uid="{00000000-0004-0000-0900-000006000000}"/>
    <hyperlink ref="C15:F15" location="'8_Formatierung'!L_Thema8" tooltip="Thema 8: Zeilenhöhe" display="'8_Formatierung'!L_Thema8" xr:uid="{00000000-0004-0000-0900-000007000000}"/>
    <hyperlink ref="C16:F16" location="'8_Formatierung'!L_Thema9" tooltip="Thema 9: Spaltenbreite" display="'8_Formatierung'!L_Thema9" xr:uid="{00000000-0004-0000-0900-000008000000}"/>
    <hyperlink ref="C17:F17" location="'8_Formatierung'!L_Thema10" tooltip="Thema 10: Registerfarbe" display="'8_Formatierung'!L_Thema10" xr:uid="{00000000-0004-0000-0900-000009000000}"/>
    <hyperlink ref="M34" location="'8_Formatierung'!L_Anfang" tooltip="Nach oben" display="é" xr:uid="{00000000-0004-0000-0900-00000A000000}"/>
    <hyperlink ref="H4:K4" location="Inhalt!S_Gesamtfortschritt" tooltip="Zur Fortschritts-Übersicht" display="Inhalt!S_Gesamtfortschritt" xr:uid="{00000000-0004-0000-0900-00000B000000}"/>
    <hyperlink ref="M104" location="'8_Formatierung'!L_Anfang" tooltip="Nach oben" display="é" xr:uid="{00000000-0004-0000-0900-00000C000000}"/>
    <hyperlink ref="M238" location="'8_Formatierung'!L_Anfang" tooltip="Nach oben" display="é" xr:uid="{00000000-0004-0000-0900-00000D000000}"/>
    <hyperlink ref="M301" location="'8_Formatierung'!L_Anfang" tooltip="Nach oben" display="é" xr:uid="{00000000-0004-0000-0900-00000E000000}"/>
    <hyperlink ref="M396" location="'8_Formatierung'!L_Anfang" tooltip="Nach oben" display="é" xr:uid="{00000000-0004-0000-0900-00000F000000}"/>
    <hyperlink ref="M500" location="'8_Formatierung'!L_Anfang" tooltip="Nach oben" display="é" xr:uid="{00000000-0004-0000-0900-000010000000}"/>
    <hyperlink ref="M607" location="'8_Formatierung'!L_Anfang" tooltip="Nach oben" display="é" xr:uid="{00000000-0004-0000-0900-000011000000}"/>
    <hyperlink ref="M767" location="'8_Formatierung'!L_Anfang" tooltip="Nach oben" display="é" xr:uid="{00000000-0004-0000-0900-000012000000}"/>
    <hyperlink ref="M899" location="'8_Formatierung'!L_Anfang" tooltip="Nach oben" display="é" xr:uid="{00000000-0004-0000-0900-000013000000}"/>
    <hyperlink ref="M1025" location="'8_Formatierung'!L_Anfang" tooltip="Nach oben" display="é" xr:uid="{00000000-0004-0000-0900-000014000000}"/>
    <hyperlink ref="B1096:K1098" r:id="rId1" location="newsletter" tooltip="Für den kostenlosen Newsletter anmelden" display="Du willst auf dem Laufenden bleiben? Dann melde Dich für den kostenlosen Newsletter an!" xr:uid="{00000000-0004-0000-0900-000015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201" r:id="rId5" name="Check Box 1">
              <controlPr defaultSize="0" autoFill="0" autoLine="0" autoPict="0">
                <anchor moveWithCells="1">
                  <from>
                    <xdr:col>2</xdr:col>
                    <xdr:colOff>0</xdr:colOff>
                    <xdr:row>100</xdr:row>
                    <xdr:rowOff>9525</xdr:rowOff>
                  </from>
                  <to>
                    <xdr:col>3</xdr:col>
                    <xdr:colOff>104775</xdr:colOff>
                    <xdr:row>100</xdr:row>
                    <xdr:rowOff>228600</xdr:rowOff>
                  </to>
                </anchor>
              </controlPr>
            </control>
          </mc:Choice>
        </mc:AlternateContent>
        <mc:AlternateContent xmlns:mc="http://schemas.openxmlformats.org/markup-compatibility/2006">
          <mc:Choice Requires="x14">
            <control shapeId="51202" r:id="rId6" name="Check Box 2">
              <controlPr defaultSize="0" autoFill="0" autoLine="0" autoPict="0">
                <anchor moveWithCells="1">
                  <from>
                    <xdr:col>2</xdr:col>
                    <xdr:colOff>0</xdr:colOff>
                    <xdr:row>234</xdr:row>
                    <xdr:rowOff>9525</xdr:rowOff>
                  </from>
                  <to>
                    <xdr:col>3</xdr:col>
                    <xdr:colOff>104775</xdr:colOff>
                    <xdr:row>234</xdr:row>
                    <xdr:rowOff>228600</xdr:rowOff>
                  </to>
                </anchor>
              </controlPr>
            </control>
          </mc:Choice>
        </mc:AlternateContent>
        <mc:AlternateContent xmlns:mc="http://schemas.openxmlformats.org/markup-compatibility/2006">
          <mc:Choice Requires="x14">
            <control shapeId="51203" r:id="rId7" name="Check Box 3">
              <controlPr defaultSize="0" autoFill="0" autoLine="0" autoPict="0">
                <anchor moveWithCells="1">
                  <from>
                    <xdr:col>2</xdr:col>
                    <xdr:colOff>0</xdr:colOff>
                    <xdr:row>297</xdr:row>
                    <xdr:rowOff>9525</xdr:rowOff>
                  </from>
                  <to>
                    <xdr:col>3</xdr:col>
                    <xdr:colOff>104775</xdr:colOff>
                    <xdr:row>297</xdr:row>
                    <xdr:rowOff>228600</xdr:rowOff>
                  </to>
                </anchor>
              </controlPr>
            </control>
          </mc:Choice>
        </mc:AlternateContent>
        <mc:AlternateContent xmlns:mc="http://schemas.openxmlformats.org/markup-compatibility/2006">
          <mc:Choice Requires="x14">
            <control shapeId="51204" r:id="rId8" name="Check Box 4">
              <controlPr defaultSize="0" autoFill="0" autoLine="0" autoPict="0">
                <anchor moveWithCells="1">
                  <from>
                    <xdr:col>2</xdr:col>
                    <xdr:colOff>0</xdr:colOff>
                    <xdr:row>392</xdr:row>
                    <xdr:rowOff>9525</xdr:rowOff>
                  </from>
                  <to>
                    <xdr:col>3</xdr:col>
                    <xdr:colOff>104775</xdr:colOff>
                    <xdr:row>392</xdr:row>
                    <xdr:rowOff>228600</xdr:rowOff>
                  </to>
                </anchor>
              </controlPr>
            </control>
          </mc:Choice>
        </mc:AlternateContent>
        <mc:AlternateContent xmlns:mc="http://schemas.openxmlformats.org/markup-compatibility/2006">
          <mc:Choice Requires="x14">
            <control shapeId="51205" r:id="rId9" name="Check Box 5">
              <controlPr defaultSize="0" autoFill="0" autoLine="0" autoPict="0">
                <anchor moveWithCells="1">
                  <from>
                    <xdr:col>2</xdr:col>
                    <xdr:colOff>0</xdr:colOff>
                    <xdr:row>496</xdr:row>
                    <xdr:rowOff>9525</xdr:rowOff>
                  </from>
                  <to>
                    <xdr:col>3</xdr:col>
                    <xdr:colOff>104775</xdr:colOff>
                    <xdr:row>496</xdr:row>
                    <xdr:rowOff>228600</xdr:rowOff>
                  </to>
                </anchor>
              </controlPr>
            </control>
          </mc:Choice>
        </mc:AlternateContent>
        <mc:AlternateContent xmlns:mc="http://schemas.openxmlformats.org/markup-compatibility/2006">
          <mc:Choice Requires="x14">
            <control shapeId="51206" r:id="rId10" name="Check Box 6">
              <controlPr defaultSize="0" autoFill="0" autoLine="0" autoPict="0">
                <anchor moveWithCells="1">
                  <from>
                    <xdr:col>2</xdr:col>
                    <xdr:colOff>9525</xdr:colOff>
                    <xdr:row>603</xdr:row>
                    <xdr:rowOff>9525</xdr:rowOff>
                  </from>
                  <to>
                    <xdr:col>3</xdr:col>
                    <xdr:colOff>114300</xdr:colOff>
                    <xdr:row>603</xdr:row>
                    <xdr:rowOff>228600</xdr:rowOff>
                  </to>
                </anchor>
              </controlPr>
            </control>
          </mc:Choice>
        </mc:AlternateContent>
        <mc:AlternateContent xmlns:mc="http://schemas.openxmlformats.org/markup-compatibility/2006">
          <mc:Choice Requires="x14">
            <control shapeId="51207" r:id="rId11" name="Check Box 7">
              <controlPr defaultSize="0" autoFill="0" autoLine="0" autoPict="0">
                <anchor moveWithCells="1">
                  <from>
                    <xdr:col>2</xdr:col>
                    <xdr:colOff>9525</xdr:colOff>
                    <xdr:row>763</xdr:row>
                    <xdr:rowOff>9525</xdr:rowOff>
                  </from>
                  <to>
                    <xdr:col>3</xdr:col>
                    <xdr:colOff>114300</xdr:colOff>
                    <xdr:row>763</xdr:row>
                    <xdr:rowOff>228600</xdr:rowOff>
                  </to>
                </anchor>
              </controlPr>
            </control>
          </mc:Choice>
        </mc:AlternateContent>
        <mc:AlternateContent xmlns:mc="http://schemas.openxmlformats.org/markup-compatibility/2006">
          <mc:Choice Requires="x14">
            <control shapeId="51208" r:id="rId12" name="Check Box 8">
              <controlPr defaultSize="0" autoFill="0" autoLine="0" autoPict="0">
                <anchor moveWithCells="1">
                  <from>
                    <xdr:col>2</xdr:col>
                    <xdr:colOff>9525</xdr:colOff>
                    <xdr:row>895</xdr:row>
                    <xdr:rowOff>9525</xdr:rowOff>
                  </from>
                  <to>
                    <xdr:col>3</xdr:col>
                    <xdr:colOff>114300</xdr:colOff>
                    <xdr:row>895</xdr:row>
                    <xdr:rowOff>228600</xdr:rowOff>
                  </to>
                </anchor>
              </controlPr>
            </control>
          </mc:Choice>
        </mc:AlternateContent>
        <mc:AlternateContent xmlns:mc="http://schemas.openxmlformats.org/markup-compatibility/2006">
          <mc:Choice Requires="x14">
            <control shapeId="51210" r:id="rId13" name="Check Box 10">
              <controlPr defaultSize="0" autoFill="0" autoLine="0" autoPict="0">
                <anchor moveWithCells="1">
                  <from>
                    <xdr:col>2</xdr:col>
                    <xdr:colOff>9525</xdr:colOff>
                    <xdr:row>1087</xdr:row>
                    <xdr:rowOff>9525</xdr:rowOff>
                  </from>
                  <to>
                    <xdr:col>3</xdr:col>
                    <xdr:colOff>114300</xdr:colOff>
                    <xdr:row>1087</xdr:row>
                    <xdr:rowOff>228600</xdr:rowOff>
                  </to>
                </anchor>
              </controlPr>
            </control>
          </mc:Choice>
        </mc:AlternateContent>
        <mc:AlternateContent xmlns:mc="http://schemas.openxmlformats.org/markup-compatibility/2006">
          <mc:Choice Requires="x14">
            <control shapeId="51212" r:id="rId14" name="Group Box 12">
              <controlPr defaultSize="0" autoFill="0" autoPict="0">
                <anchor moveWithCells="1">
                  <from>
                    <xdr:col>4</xdr:col>
                    <xdr:colOff>161925</xdr:colOff>
                    <xdr:row>490</xdr:row>
                    <xdr:rowOff>180975</xdr:rowOff>
                  </from>
                  <to>
                    <xdr:col>5</xdr:col>
                    <xdr:colOff>685800</xdr:colOff>
                    <xdr:row>492</xdr:row>
                    <xdr:rowOff>0</xdr:rowOff>
                  </to>
                </anchor>
              </controlPr>
            </control>
          </mc:Choice>
        </mc:AlternateContent>
        <mc:AlternateContent xmlns:mc="http://schemas.openxmlformats.org/markup-compatibility/2006">
          <mc:Choice Requires="x14">
            <control shapeId="51213" r:id="rId15" name="Group Box 13">
              <controlPr defaultSize="0" autoFill="0" autoPict="0">
                <anchor moveWithCells="1">
                  <from>
                    <xdr:col>4</xdr:col>
                    <xdr:colOff>161925</xdr:colOff>
                    <xdr:row>491</xdr:row>
                    <xdr:rowOff>200025</xdr:rowOff>
                  </from>
                  <to>
                    <xdr:col>5</xdr:col>
                    <xdr:colOff>685800</xdr:colOff>
                    <xdr:row>493</xdr:row>
                    <xdr:rowOff>19050</xdr:rowOff>
                  </to>
                </anchor>
              </controlPr>
            </control>
          </mc:Choice>
        </mc:AlternateContent>
        <mc:AlternateContent xmlns:mc="http://schemas.openxmlformats.org/markup-compatibility/2006">
          <mc:Choice Requires="x14">
            <control shapeId="51214" r:id="rId16" name="Group Box 14">
              <controlPr defaultSize="0" autoFill="0" autoPict="0">
                <anchor moveWithCells="1">
                  <from>
                    <xdr:col>4</xdr:col>
                    <xdr:colOff>161925</xdr:colOff>
                    <xdr:row>492</xdr:row>
                    <xdr:rowOff>200025</xdr:rowOff>
                  </from>
                  <to>
                    <xdr:col>5</xdr:col>
                    <xdr:colOff>685800</xdr:colOff>
                    <xdr:row>494</xdr:row>
                    <xdr:rowOff>19050</xdr:rowOff>
                  </to>
                </anchor>
              </controlPr>
            </control>
          </mc:Choice>
        </mc:AlternateContent>
        <mc:AlternateContent xmlns:mc="http://schemas.openxmlformats.org/markup-compatibility/2006">
          <mc:Choice Requires="x14">
            <control shapeId="51215" r:id="rId17" name="Group Box 15">
              <controlPr defaultSize="0" autoFill="0" autoPict="0">
                <anchor moveWithCells="1">
                  <from>
                    <xdr:col>4</xdr:col>
                    <xdr:colOff>0</xdr:colOff>
                    <xdr:row>593</xdr:row>
                    <xdr:rowOff>171450</xdr:rowOff>
                  </from>
                  <to>
                    <xdr:col>6</xdr:col>
                    <xdr:colOff>0</xdr:colOff>
                    <xdr:row>594</xdr:row>
                    <xdr:rowOff>200025</xdr:rowOff>
                  </to>
                </anchor>
              </controlPr>
            </control>
          </mc:Choice>
        </mc:AlternateContent>
        <mc:AlternateContent xmlns:mc="http://schemas.openxmlformats.org/markup-compatibility/2006">
          <mc:Choice Requires="x14">
            <control shapeId="51216" r:id="rId18" name="Group Box 16">
              <controlPr defaultSize="0" autoFill="0" autoPict="0">
                <anchor moveWithCells="1">
                  <from>
                    <xdr:col>4</xdr:col>
                    <xdr:colOff>9525</xdr:colOff>
                    <xdr:row>594</xdr:row>
                    <xdr:rowOff>200025</xdr:rowOff>
                  </from>
                  <to>
                    <xdr:col>6</xdr:col>
                    <xdr:colOff>9525</xdr:colOff>
                    <xdr:row>596</xdr:row>
                    <xdr:rowOff>28575</xdr:rowOff>
                  </to>
                </anchor>
              </controlPr>
            </control>
          </mc:Choice>
        </mc:AlternateContent>
        <mc:AlternateContent xmlns:mc="http://schemas.openxmlformats.org/markup-compatibility/2006">
          <mc:Choice Requires="x14">
            <control shapeId="51217" r:id="rId19" name="Group Box 17">
              <controlPr defaultSize="0" autoFill="0" autoPict="0">
                <anchor moveWithCells="1">
                  <from>
                    <xdr:col>4</xdr:col>
                    <xdr:colOff>47625</xdr:colOff>
                    <xdr:row>596</xdr:row>
                    <xdr:rowOff>0</xdr:rowOff>
                  </from>
                  <to>
                    <xdr:col>6</xdr:col>
                    <xdr:colOff>0</xdr:colOff>
                    <xdr:row>597</xdr:row>
                    <xdr:rowOff>76200</xdr:rowOff>
                  </to>
                </anchor>
              </controlPr>
            </control>
          </mc:Choice>
        </mc:AlternateContent>
        <mc:AlternateContent xmlns:mc="http://schemas.openxmlformats.org/markup-compatibility/2006">
          <mc:Choice Requires="x14">
            <control shapeId="51218" r:id="rId20" name="Group Box 18">
              <controlPr defaultSize="0" autoFill="0" autoPict="0">
                <anchor moveWithCells="1">
                  <from>
                    <xdr:col>4</xdr:col>
                    <xdr:colOff>0</xdr:colOff>
                    <xdr:row>887</xdr:row>
                    <xdr:rowOff>171450</xdr:rowOff>
                  </from>
                  <to>
                    <xdr:col>6</xdr:col>
                    <xdr:colOff>0</xdr:colOff>
                    <xdr:row>888</xdr:row>
                    <xdr:rowOff>200025</xdr:rowOff>
                  </to>
                </anchor>
              </controlPr>
            </control>
          </mc:Choice>
        </mc:AlternateContent>
        <mc:AlternateContent xmlns:mc="http://schemas.openxmlformats.org/markup-compatibility/2006">
          <mc:Choice Requires="x14">
            <control shapeId="51219" r:id="rId21" name="Group Box 19">
              <controlPr defaultSize="0" autoFill="0" autoPict="0">
                <anchor moveWithCells="1">
                  <from>
                    <xdr:col>4</xdr:col>
                    <xdr:colOff>9525</xdr:colOff>
                    <xdr:row>889</xdr:row>
                    <xdr:rowOff>200025</xdr:rowOff>
                  </from>
                  <to>
                    <xdr:col>6</xdr:col>
                    <xdr:colOff>9525</xdr:colOff>
                    <xdr:row>892</xdr:row>
                    <xdr:rowOff>28575</xdr:rowOff>
                  </to>
                </anchor>
              </controlPr>
            </control>
          </mc:Choice>
        </mc:AlternateContent>
        <mc:AlternateContent xmlns:mc="http://schemas.openxmlformats.org/markup-compatibility/2006">
          <mc:Choice Requires="x14">
            <control shapeId="51220" r:id="rId22" name="Group Box 20">
              <controlPr defaultSize="0" autoFill="0" autoPict="0">
                <anchor moveWithCells="1">
                  <from>
                    <xdr:col>4</xdr:col>
                    <xdr:colOff>47625</xdr:colOff>
                    <xdr:row>892</xdr:row>
                    <xdr:rowOff>0</xdr:rowOff>
                  </from>
                  <to>
                    <xdr:col>6</xdr:col>
                    <xdr:colOff>0</xdr:colOff>
                    <xdr:row>893</xdr:row>
                    <xdr:rowOff>76200</xdr:rowOff>
                  </to>
                </anchor>
              </controlPr>
            </control>
          </mc:Choice>
        </mc:AlternateContent>
        <mc:AlternateContent xmlns:mc="http://schemas.openxmlformats.org/markup-compatibility/2006">
          <mc:Choice Requires="x14">
            <control shapeId="51221" r:id="rId23" name="Group Box 21">
              <controlPr defaultSize="0" autoFill="0" autoPict="0">
                <anchor moveWithCells="1">
                  <from>
                    <xdr:col>4</xdr:col>
                    <xdr:colOff>95250</xdr:colOff>
                    <xdr:row>890</xdr:row>
                    <xdr:rowOff>0</xdr:rowOff>
                  </from>
                  <to>
                    <xdr:col>6</xdr:col>
                    <xdr:colOff>0</xdr:colOff>
                    <xdr:row>892</xdr:row>
                    <xdr:rowOff>28575</xdr:rowOff>
                  </to>
                </anchor>
              </controlPr>
            </control>
          </mc:Choice>
        </mc:AlternateContent>
        <mc:AlternateContent xmlns:mc="http://schemas.openxmlformats.org/markup-compatibility/2006">
          <mc:Choice Requires="x14">
            <control shapeId="51222" r:id="rId24" name="Group Box 22">
              <controlPr defaultSize="0" autoFill="0" autoPict="0">
                <anchor moveWithCells="1">
                  <from>
                    <xdr:col>4</xdr:col>
                    <xdr:colOff>47625</xdr:colOff>
                    <xdr:row>96</xdr:row>
                    <xdr:rowOff>0</xdr:rowOff>
                  </from>
                  <to>
                    <xdr:col>6</xdr:col>
                    <xdr:colOff>0</xdr:colOff>
                    <xdr:row>96</xdr:row>
                    <xdr:rowOff>295275</xdr:rowOff>
                  </to>
                </anchor>
              </controlPr>
            </control>
          </mc:Choice>
        </mc:AlternateContent>
        <mc:AlternateContent xmlns:mc="http://schemas.openxmlformats.org/markup-compatibility/2006">
          <mc:Choice Requires="x14">
            <control shapeId="51227" r:id="rId25" name="Check Box 27">
              <controlPr defaultSize="0" autoFill="0" autoLine="0" autoPict="0">
                <anchor moveWithCells="1">
                  <from>
                    <xdr:col>2</xdr:col>
                    <xdr:colOff>9525</xdr:colOff>
                    <xdr:row>1021</xdr:row>
                    <xdr:rowOff>9525</xdr:rowOff>
                  </from>
                  <to>
                    <xdr:col>3</xdr:col>
                    <xdr:colOff>114300</xdr:colOff>
                    <xdr:row>1021</xdr:row>
                    <xdr:rowOff>228600</xdr:rowOff>
                  </to>
                </anchor>
              </controlPr>
            </control>
          </mc:Choice>
        </mc:AlternateContent>
        <mc:AlternateContent xmlns:mc="http://schemas.openxmlformats.org/markup-compatibility/2006">
          <mc:Choice Requires="x14">
            <control shapeId="4" r:id="rId26" name="Group Box 28">
              <controlPr defaultSize="0" autoFill="0" autoPict="0">
                <anchor moveWithCells="1">
                  <from>
                    <xdr:col>4</xdr:col>
                    <xdr:colOff>0</xdr:colOff>
                    <xdr:row>1015</xdr:row>
                    <xdr:rowOff>0</xdr:rowOff>
                  </from>
                  <to>
                    <xdr:col>6</xdr:col>
                    <xdr:colOff>0</xdr:colOff>
                    <xdr:row>1016</xdr:row>
                    <xdr:rowOff>28575</xdr:rowOff>
                  </to>
                </anchor>
              </controlPr>
            </control>
          </mc:Choice>
        </mc:AlternateContent>
        <mc:AlternateContent xmlns:mc="http://schemas.openxmlformats.org/markup-compatibility/2006">
          <mc:Choice Requires="x14">
            <control shapeId="5" r:id="rId27" name="Group Box 29">
              <controlPr defaultSize="0" autoFill="0" autoPict="0">
                <anchor moveWithCells="1">
                  <from>
                    <xdr:col>4</xdr:col>
                    <xdr:colOff>9525</xdr:colOff>
                    <xdr:row>1015</xdr:row>
                    <xdr:rowOff>200025</xdr:rowOff>
                  </from>
                  <to>
                    <xdr:col>6</xdr:col>
                    <xdr:colOff>9525</xdr:colOff>
                    <xdr:row>1017</xdr:row>
                    <xdr:rowOff>28575</xdr:rowOff>
                  </to>
                </anchor>
              </controlPr>
            </control>
          </mc:Choice>
        </mc:AlternateContent>
        <mc:AlternateContent xmlns:mc="http://schemas.openxmlformats.org/markup-compatibility/2006">
          <mc:Choice Requires="x14">
            <control shapeId="6" r:id="rId28" name="Group Box 30">
              <controlPr defaultSize="0" autoFill="0" autoPict="0">
                <anchor moveWithCells="1">
                  <from>
                    <xdr:col>4</xdr:col>
                    <xdr:colOff>47625</xdr:colOff>
                    <xdr:row>1018</xdr:row>
                    <xdr:rowOff>0</xdr:rowOff>
                  </from>
                  <to>
                    <xdr:col>6</xdr:col>
                    <xdr:colOff>0</xdr:colOff>
                    <xdr:row>1019</xdr:row>
                    <xdr:rowOff>76200</xdr:rowOff>
                  </to>
                </anchor>
              </controlPr>
            </control>
          </mc:Choice>
        </mc:AlternateContent>
        <mc:AlternateContent xmlns:mc="http://schemas.openxmlformats.org/markup-compatibility/2006">
          <mc:Choice Requires="x14">
            <control shapeId="51231" r:id="rId29" name="Group Box 31">
              <controlPr defaultSize="0" autoFill="0" autoPict="0">
                <anchor moveWithCells="1">
                  <from>
                    <xdr:col>4</xdr:col>
                    <xdr:colOff>95250</xdr:colOff>
                    <xdr:row>1018</xdr:row>
                    <xdr:rowOff>0</xdr:rowOff>
                  </from>
                  <to>
                    <xdr:col>6</xdr:col>
                    <xdr:colOff>0</xdr:colOff>
                    <xdr:row>1019</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
    <tabColor rgb="FFBF0000"/>
    <pageSetUpPr autoPageBreaks="0" fitToPage="1"/>
  </sheetPr>
  <dimension ref="A1:R1444"/>
  <sheetViews>
    <sheetView showGridLines="0" zoomScaleNormal="100" workbookViewId="0">
      <pane ySplit="5" topLeftCell="A6" activePane="bottomLeft" state="frozen"/>
      <selection activeCell="A6" sqref="A6"/>
      <selection pane="bottomLeft" activeCell="A6" sqref="A6"/>
    </sheetView>
  </sheetViews>
  <sheetFormatPr baseColWidth="10" defaultColWidth="0" defaultRowHeight="0" customHeight="1" zeroHeight="1"/>
  <cols>
    <col min="1" max="1" width="9.140625" style="95" customWidth="1"/>
    <col min="2" max="2" width="14.140625" style="22" customWidth="1"/>
    <col min="3" max="6" width="10.7109375" style="22" customWidth="1"/>
    <col min="7" max="7" width="9.140625" style="22" customWidth="1"/>
    <col min="8" max="9" width="10.5703125" style="22" customWidth="1"/>
    <col min="10" max="10" width="9.85546875" style="22" customWidth="1"/>
    <col min="11" max="12" width="9.140625" style="22" customWidth="1"/>
    <col min="13" max="13" width="9.140625" style="560" hidden="1" customWidth="1"/>
    <col min="14" max="18" width="0" style="22" hidden="1" customWidth="1"/>
    <col min="19" max="16384" width="12.140625" style="22" hidden="1"/>
  </cols>
  <sheetData>
    <row r="1" spans="1:13" customFormat="1" ht="3.75" customHeight="1">
      <c r="A1" s="87"/>
      <c r="M1" s="554"/>
    </row>
    <row r="2" spans="1:13" customFormat="1" ht="17.45" customHeight="1">
      <c r="A2" s="88"/>
      <c r="B2" s="44" t="s">
        <v>1534</v>
      </c>
      <c r="C2" s="44"/>
      <c r="D2" s="44"/>
      <c r="E2" s="44"/>
      <c r="F2" s="36"/>
      <c r="G2" s="37" t="s">
        <v>51</v>
      </c>
      <c r="H2" s="680">
        <f>H30/C30</f>
        <v>0</v>
      </c>
      <c r="I2" s="680"/>
      <c r="J2" s="680"/>
      <c r="M2" s="554"/>
    </row>
    <row r="3" spans="1:13" customFormat="1" ht="3.75" customHeight="1">
      <c r="A3" s="87"/>
      <c r="B3" s="44"/>
      <c r="C3" s="44"/>
      <c r="D3" s="44"/>
      <c r="E3" s="44"/>
      <c r="M3" s="554"/>
    </row>
    <row r="4" spans="1:13" customFormat="1" ht="17.45" customHeight="1">
      <c r="A4" s="88"/>
      <c r="B4" s="44" t="s">
        <v>1535</v>
      </c>
      <c r="C4" s="44"/>
      <c r="D4" s="44"/>
      <c r="E4" s="44"/>
      <c r="F4" s="36"/>
      <c r="G4" s="37" t="s">
        <v>53</v>
      </c>
      <c r="H4" s="680">
        <f>[0]!S_Gesamtfortschritt</f>
        <v>0</v>
      </c>
      <c r="I4" s="680"/>
      <c r="J4" s="680"/>
      <c r="M4" s="554"/>
    </row>
    <row r="5" spans="1:13" customFormat="1" ht="3.75" customHeight="1" thickBot="1">
      <c r="A5" s="88"/>
      <c r="B5" s="52"/>
      <c r="C5" s="52"/>
      <c r="D5" s="52"/>
      <c r="E5" s="52"/>
      <c r="F5" s="52"/>
      <c r="G5" s="52"/>
      <c r="H5" s="52"/>
      <c r="I5" s="52"/>
      <c r="J5" s="52"/>
      <c r="K5" s="52"/>
      <c r="L5" s="46"/>
      <c r="M5" s="554"/>
    </row>
    <row r="6" spans="1:13" customFormat="1" ht="17.45" customHeight="1">
      <c r="A6" s="88"/>
      <c r="B6" s="17"/>
      <c r="C6" s="36"/>
      <c r="D6" s="36"/>
      <c r="E6" s="36"/>
      <c r="F6" s="36"/>
      <c r="G6" s="37"/>
      <c r="H6" s="38"/>
      <c r="I6" s="38"/>
      <c r="J6" s="38"/>
      <c r="M6" s="554"/>
    </row>
    <row r="7" spans="1:13" customFormat="1" ht="17.45" customHeight="1">
      <c r="A7" s="88"/>
      <c r="B7" s="17"/>
      <c r="C7" s="36" t="s">
        <v>54</v>
      </c>
      <c r="D7" s="36"/>
      <c r="E7" s="36"/>
      <c r="F7" s="39"/>
      <c r="G7" s="39"/>
      <c r="H7" s="681" t="s">
        <v>55</v>
      </c>
      <c r="I7" s="681"/>
      <c r="J7" s="38"/>
      <c r="M7" s="554"/>
    </row>
    <row r="8" spans="1:13" customFormat="1" ht="17.45" customHeight="1">
      <c r="A8" s="88"/>
      <c r="B8" s="317" t="s">
        <v>1536</v>
      </c>
      <c r="C8" s="785" t="str">
        <f t="shared" ref="C8:C17" si="0">INDEX(B:B,MATCH(B8,A:A,0))</f>
        <v>Zellen einfügen</v>
      </c>
      <c r="D8" s="785"/>
      <c r="E8" s="785"/>
      <c r="F8" s="785"/>
      <c r="G8" s="40"/>
      <c r="H8" s="86">
        <f>1*J8</f>
        <v>0</v>
      </c>
      <c r="I8" s="41">
        <f>H8</f>
        <v>0</v>
      </c>
      <c r="J8" s="42" t="b">
        <v>0</v>
      </c>
      <c r="M8" s="554"/>
    </row>
    <row r="9" spans="1:13" customFormat="1" ht="17.45" customHeight="1">
      <c r="A9" s="88"/>
      <c r="B9" s="45" t="s">
        <v>1537</v>
      </c>
      <c r="C9" s="785" t="str">
        <f t="shared" si="0"/>
        <v>Zellen löschen</v>
      </c>
      <c r="D9" s="785"/>
      <c r="E9" s="785"/>
      <c r="F9" s="785"/>
      <c r="G9" s="40"/>
      <c r="H9" s="86">
        <f>1*J9</f>
        <v>0</v>
      </c>
      <c r="I9" s="41">
        <f t="shared" ref="I9:I17" si="1">H9</f>
        <v>0</v>
      </c>
      <c r="J9" s="42" t="b">
        <v>0</v>
      </c>
      <c r="M9" s="554"/>
    </row>
    <row r="10" spans="1:13" customFormat="1" ht="17.45" customHeight="1">
      <c r="A10" s="88"/>
      <c r="B10" s="317" t="s">
        <v>1538</v>
      </c>
      <c r="C10" s="785" t="str">
        <f t="shared" si="0"/>
        <v>Sortieren</v>
      </c>
      <c r="D10" s="785"/>
      <c r="E10" s="785"/>
      <c r="F10" s="785"/>
      <c r="G10" s="40"/>
      <c r="H10" s="86">
        <f>1*J10</f>
        <v>0</v>
      </c>
      <c r="I10" s="41">
        <f t="shared" si="1"/>
        <v>0</v>
      </c>
      <c r="J10" s="42" t="b">
        <v>0</v>
      </c>
      <c r="M10" s="554"/>
    </row>
    <row r="11" spans="1:13" customFormat="1" ht="17.45" customHeight="1">
      <c r="A11" s="88"/>
      <c r="B11" s="45" t="s">
        <v>1539</v>
      </c>
      <c r="C11" s="785" t="str">
        <f t="shared" si="0"/>
        <v>Filtern</v>
      </c>
      <c r="D11" s="785"/>
      <c r="E11" s="785"/>
      <c r="F11" s="785"/>
      <c r="G11" s="40"/>
      <c r="H11" s="86">
        <f>1*J11</f>
        <v>0</v>
      </c>
      <c r="I11" s="41">
        <f t="shared" si="1"/>
        <v>0</v>
      </c>
      <c r="J11" s="42" t="b">
        <v>0</v>
      </c>
      <c r="M11" s="554"/>
    </row>
    <row r="12" spans="1:13" customFormat="1" ht="17.45" customHeight="1">
      <c r="A12" s="88"/>
      <c r="B12" s="317" t="s">
        <v>1540</v>
      </c>
      <c r="C12" s="785" t="str">
        <f t="shared" si="0"/>
        <v>Textfilter</v>
      </c>
      <c r="D12" s="785"/>
      <c r="E12" s="785"/>
      <c r="F12" s="785"/>
      <c r="G12" s="40"/>
      <c r="H12" s="86">
        <f t="shared" ref="H12:H17" si="2">1*J12</f>
        <v>0</v>
      </c>
      <c r="I12" s="41">
        <f t="shared" si="1"/>
        <v>0</v>
      </c>
      <c r="J12" s="42" t="b">
        <v>0</v>
      </c>
      <c r="M12" s="554"/>
    </row>
    <row r="13" spans="1:13" customFormat="1" ht="17.45" customHeight="1">
      <c r="A13" s="88"/>
      <c r="B13" s="45" t="s">
        <v>1541</v>
      </c>
      <c r="C13" s="785" t="str">
        <f t="shared" si="0"/>
        <v>Platzhalterzeichen</v>
      </c>
      <c r="D13" s="785"/>
      <c r="E13" s="785"/>
      <c r="F13" s="785"/>
      <c r="G13" s="40"/>
      <c r="H13" s="86">
        <f t="shared" si="2"/>
        <v>0</v>
      </c>
      <c r="I13" s="41">
        <f t="shared" si="1"/>
        <v>0</v>
      </c>
      <c r="J13" s="42" t="b">
        <v>0</v>
      </c>
      <c r="M13" s="554"/>
    </row>
    <row r="14" spans="1:13" customFormat="1" ht="17.45" customHeight="1">
      <c r="A14" s="88"/>
      <c r="B14" s="317" t="s">
        <v>1542</v>
      </c>
      <c r="C14" s="785" t="str">
        <f t="shared" si="0"/>
        <v>Zahlenfilter</v>
      </c>
      <c r="D14" s="785"/>
      <c r="E14" s="785"/>
      <c r="F14" s="785"/>
      <c r="G14" s="40"/>
      <c r="H14" s="86">
        <f t="shared" si="2"/>
        <v>0</v>
      </c>
      <c r="I14" s="41">
        <f t="shared" si="1"/>
        <v>0</v>
      </c>
      <c r="J14" s="42" t="b">
        <v>0</v>
      </c>
      <c r="M14" s="554"/>
    </row>
    <row r="15" spans="1:13" customFormat="1" ht="17.45" customHeight="1">
      <c r="A15" s="88"/>
      <c r="B15" s="45" t="s">
        <v>1543</v>
      </c>
      <c r="C15" s="785" t="str">
        <f t="shared" si="0"/>
        <v>Spezialfilter</v>
      </c>
      <c r="D15" s="785"/>
      <c r="E15" s="785"/>
      <c r="F15" s="785"/>
      <c r="G15" s="40"/>
      <c r="H15" s="86">
        <f t="shared" si="2"/>
        <v>0</v>
      </c>
      <c r="I15" s="41">
        <f t="shared" si="1"/>
        <v>0</v>
      </c>
      <c r="J15" s="42" t="b">
        <v>0</v>
      </c>
      <c r="M15" s="554"/>
    </row>
    <row r="16" spans="1:13" customFormat="1" ht="17.45" customHeight="1">
      <c r="A16" s="88"/>
      <c r="B16" s="317" t="s">
        <v>1544</v>
      </c>
      <c r="C16" s="785" t="str">
        <f t="shared" si="0"/>
        <v>Als Tabelle formatieren (Teil 1)</v>
      </c>
      <c r="D16" s="785"/>
      <c r="E16" s="785"/>
      <c r="F16" s="785"/>
      <c r="G16" s="40"/>
      <c r="H16" s="86">
        <f t="shared" si="2"/>
        <v>0</v>
      </c>
      <c r="I16" s="41">
        <f t="shared" si="1"/>
        <v>0</v>
      </c>
      <c r="J16" s="42" t="b">
        <v>0</v>
      </c>
      <c r="M16" s="554"/>
    </row>
    <row r="17" spans="1:13" customFormat="1" ht="17.45" customHeight="1">
      <c r="A17" s="88"/>
      <c r="B17" s="45" t="s">
        <v>1545</v>
      </c>
      <c r="C17" s="785" t="str">
        <f t="shared" si="0"/>
        <v>Als Tabelle formatieren (Teil 2)</v>
      </c>
      <c r="D17" s="785"/>
      <c r="E17" s="785"/>
      <c r="F17" s="785"/>
      <c r="G17" s="40"/>
      <c r="H17" s="86">
        <f t="shared" si="2"/>
        <v>0</v>
      </c>
      <c r="I17" s="41">
        <f t="shared" si="1"/>
        <v>0</v>
      </c>
      <c r="J17" s="42" t="b">
        <v>0</v>
      </c>
      <c r="M17" s="554"/>
    </row>
    <row r="18" spans="1:13" customFormat="1" ht="17.45" hidden="1" customHeight="1">
      <c r="A18" s="88"/>
      <c r="B18" s="45"/>
      <c r="F18" s="40"/>
      <c r="G18" s="40"/>
      <c r="H18" s="5"/>
      <c r="I18" s="41"/>
      <c r="J18" s="42"/>
      <c r="M18" s="554"/>
    </row>
    <row r="19" spans="1:13" customFormat="1" ht="17.45" hidden="1" customHeight="1">
      <c r="A19" s="88"/>
      <c r="B19" s="45"/>
      <c r="F19" s="40"/>
      <c r="G19" s="40"/>
      <c r="H19" s="5"/>
      <c r="I19" s="41"/>
      <c r="J19" s="42"/>
      <c r="M19" s="554"/>
    </row>
    <row r="20" spans="1:13" customFormat="1" ht="17.45" hidden="1" customHeight="1">
      <c r="A20" s="88"/>
      <c r="B20" s="45"/>
      <c r="F20" s="40"/>
      <c r="G20" s="40"/>
      <c r="H20" s="5"/>
      <c r="I20" s="41"/>
      <c r="J20" s="42"/>
      <c r="M20" s="554"/>
    </row>
    <row r="21" spans="1:13" customFormat="1" ht="17.45" hidden="1" customHeight="1">
      <c r="A21" s="88"/>
      <c r="B21" s="45"/>
      <c r="F21" s="40"/>
      <c r="G21" s="40"/>
      <c r="H21" s="5"/>
      <c r="I21" s="41"/>
      <c r="J21" s="42"/>
      <c r="M21" s="554"/>
    </row>
    <row r="22" spans="1:13" customFormat="1" ht="17.45" hidden="1" customHeight="1">
      <c r="A22" s="88"/>
      <c r="B22" s="45"/>
      <c r="F22" s="40"/>
      <c r="G22" s="40"/>
      <c r="H22" s="5"/>
      <c r="I22" s="41"/>
      <c r="J22" s="42"/>
      <c r="M22" s="554"/>
    </row>
    <row r="23" spans="1:13" customFormat="1" ht="17.45" hidden="1" customHeight="1">
      <c r="A23" s="88"/>
      <c r="B23" s="45"/>
      <c r="F23" s="40"/>
      <c r="G23" s="40"/>
      <c r="H23" s="5"/>
      <c r="I23" s="41"/>
      <c r="J23" s="42"/>
      <c r="M23" s="554"/>
    </row>
    <row r="24" spans="1:13" customFormat="1" ht="17.45" hidden="1" customHeight="1">
      <c r="A24" s="88"/>
      <c r="B24" s="45"/>
      <c r="F24" s="40"/>
      <c r="G24" s="40"/>
      <c r="H24" s="5"/>
      <c r="I24" s="41"/>
      <c r="J24" s="42"/>
      <c r="M24" s="554"/>
    </row>
    <row r="25" spans="1:13" customFormat="1" ht="17.45" hidden="1" customHeight="1">
      <c r="A25" s="88"/>
      <c r="B25" s="45"/>
      <c r="F25" s="40"/>
      <c r="G25" s="40"/>
      <c r="H25" s="5"/>
      <c r="I25" s="41"/>
      <c r="J25" s="42"/>
      <c r="M25" s="554"/>
    </row>
    <row r="26" spans="1:13" customFormat="1" ht="17.45" hidden="1" customHeight="1">
      <c r="A26" s="88"/>
      <c r="B26" s="45"/>
      <c r="F26" s="40"/>
      <c r="G26" s="40"/>
      <c r="H26" s="5"/>
      <c r="I26" s="41"/>
      <c r="J26" s="42"/>
      <c r="M26" s="554"/>
    </row>
    <row r="27" spans="1:13" customFormat="1" ht="17.45" hidden="1" customHeight="1">
      <c r="A27" s="88"/>
      <c r="B27" s="45"/>
      <c r="F27" s="40"/>
      <c r="G27" s="40"/>
      <c r="H27" s="5"/>
      <c r="I27" s="41"/>
      <c r="J27" s="43"/>
      <c r="M27" s="554"/>
    </row>
    <row r="28" spans="1:13" customFormat="1" ht="17.45" hidden="1" customHeight="1">
      <c r="A28" s="88"/>
      <c r="M28" s="554"/>
    </row>
    <row r="29" spans="1:13" customFormat="1" ht="17.45" hidden="1" customHeight="1" thickBot="1">
      <c r="A29" s="88"/>
      <c r="B29" s="6"/>
      <c r="C29" s="6"/>
      <c r="D29" s="6"/>
      <c r="E29" s="6"/>
      <c r="F29" s="6"/>
      <c r="G29" s="6"/>
      <c r="H29" s="6"/>
      <c r="I29" s="6"/>
      <c r="J29" s="6"/>
      <c r="M29" s="554"/>
    </row>
    <row r="30" spans="1:13" customFormat="1" ht="17.45" hidden="1" customHeight="1">
      <c r="A30" s="88"/>
      <c r="C30" s="5">
        <f>COUNTA(C8:C29)</f>
        <v>10</v>
      </c>
      <c r="H30" s="5">
        <f>SUM(H8:H29)</f>
        <v>0</v>
      </c>
      <c r="M30" s="554"/>
    </row>
    <row r="31" spans="1:13" customFormat="1" ht="17.45" customHeight="1">
      <c r="A31" s="88"/>
      <c r="C31" s="5"/>
      <c r="H31" s="5"/>
      <c r="M31" s="554"/>
    </row>
    <row r="32" spans="1:13" customFormat="1" ht="17.45" customHeight="1">
      <c r="A32" s="88"/>
      <c r="C32" s="5"/>
      <c r="H32" s="5"/>
      <c r="M32" s="554"/>
    </row>
    <row r="33" spans="1:13" customFormat="1" ht="17.45" customHeight="1">
      <c r="A33" s="88"/>
      <c r="M33" s="554"/>
    </row>
    <row r="34" spans="1:13" customFormat="1" ht="25.5" customHeight="1">
      <c r="A34" s="96" t="str">
        <f>B8</f>
        <v>9.1</v>
      </c>
      <c r="B34" s="675" t="s">
        <v>1546</v>
      </c>
      <c r="C34" s="675"/>
      <c r="D34" s="675"/>
      <c r="E34" s="675"/>
      <c r="F34" s="675"/>
      <c r="G34" s="675"/>
      <c r="H34" s="675"/>
      <c r="I34" s="675"/>
      <c r="J34" s="675"/>
      <c r="K34" s="35">
        <f>H8</f>
        <v>0</v>
      </c>
      <c r="L34" s="7" t="s">
        <v>62</v>
      </c>
      <c r="M34" s="554"/>
    </row>
    <row r="35" spans="1:13" customFormat="1" ht="17.45" customHeight="1">
      <c r="A35" s="88"/>
      <c r="M35" s="554"/>
    </row>
    <row r="36" spans="1:13" customFormat="1" ht="17.45" customHeight="1">
      <c r="A36" s="88"/>
      <c r="B36" s="653" t="s">
        <v>1547</v>
      </c>
      <c r="C36" s="653"/>
      <c r="D36" s="653"/>
      <c r="E36" s="653"/>
      <c r="F36" s="653"/>
      <c r="G36" s="653"/>
      <c r="H36" s="653"/>
      <c r="I36" s="653"/>
      <c r="J36" s="653"/>
      <c r="K36" s="653"/>
      <c r="M36" s="554"/>
    </row>
    <row r="37" spans="1:13" customFormat="1" ht="17.45" customHeight="1">
      <c r="A37" s="88"/>
      <c r="B37" s="653"/>
      <c r="C37" s="653"/>
      <c r="D37" s="653"/>
      <c r="E37" s="653"/>
      <c r="F37" s="653"/>
      <c r="G37" s="653"/>
      <c r="H37" s="653"/>
      <c r="I37" s="653"/>
      <c r="J37" s="653"/>
      <c r="K37" s="653"/>
      <c r="M37" s="554"/>
    </row>
    <row r="38" spans="1:13" customFormat="1" ht="17.45" customHeight="1">
      <c r="A38" s="88"/>
      <c r="B38" s="47"/>
      <c r="C38" s="47"/>
      <c r="D38" s="47"/>
      <c r="E38" s="47"/>
      <c r="F38" s="47"/>
      <c r="G38" s="47"/>
      <c r="H38" s="47"/>
      <c r="I38" s="47"/>
      <c r="J38" s="47"/>
      <c r="K38" s="47"/>
      <c r="M38" s="554"/>
    </row>
    <row r="39" spans="1:13" customFormat="1" ht="17.45" customHeight="1">
      <c r="A39" s="88"/>
      <c r="B39" s="98" t="s">
        <v>1548</v>
      </c>
      <c r="C39" s="47"/>
      <c r="D39" s="47"/>
      <c r="E39" s="47"/>
      <c r="F39" s="47"/>
      <c r="G39" s="47"/>
      <c r="H39" s="47"/>
      <c r="I39" s="47"/>
      <c r="J39" s="47"/>
      <c r="K39" s="47"/>
      <c r="M39" s="554"/>
    </row>
    <row r="40" spans="1:13" customFormat="1" ht="17.45" customHeight="1">
      <c r="A40" s="88"/>
      <c r="B40" s="98" t="s">
        <v>1549</v>
      </c>
      <c r="C40" s="47"/>
      <c r="D40" s="47"/>
      <c r="E40" s="47"/>
      <c r="F40" s="47"/>
      <c r="G40" s="47"/>
      <c r="H40" s="47"/>
      <c r="I40" s="47"/>
      <c r="J40" s="47"/>
      <c r="K40" s="47"/>
      <c r="M40" s="554"/>
    </row>
    <row r="41" spans="1:13" customFormat="1" ht="17.45" customHeight="1">
      <c r="A41" s="88"/>
      <c r="M41" s="554"/>
    </row>
    <row r="42" spans="1:13" customFormat="1" ht="17.45" customHeight="1">
      <c r="A42" s="88"/>
      <c r="M42" s="554"/>
    </row>
    <row r="43" spans="1:13" customFormat="1" ht="17.45" customHeight="1">
      <c r="A43" s="88"/>
      <c r="M43" s="554"/>
    </row>
    <row r="44" spans="1:13" customFormat="1" ht="17.45" customHeight="1">
      <c r="A44" s="88"/>
      <c r="M44" s="554"/>
    </row>
    <row r="45" spans="1:13" customFormat="1" ht="17.45" customHeight="1">
      <c r="A45" s="88"/>
      <c r="M45" s="554"/>
    </row>
    <row r="46" spans="1:13" customFormat="1" ht="17.45" customHeight="1">
      <c r="A46" s="88"/>
      <c r="M46" s="554"/>
    </row>
    <row r="47" spans="1:13" customFormat="1" ht="17.45" customHeight="1">
      <c r="A47" s="88"/>
      <c r="M47" s="554"/>
    </row>
    <row r="48" spans="1:13" customFormat="1" ht="17.45" customHeight="1">
      <c r="A48" s="88"/>
      <c r="M48" s="554"/>
    </row>
    <row r="49" spans="1:13" customFormat="1" ht="17.45" customHeight="1">
      <c r="A49" s="88"/>
      <c r="M49" s="554"/>
    </row>
    <row r="50" spans="1:13" customFormat="1" ht="17.45" customHeight="1">
      <c r="A50" s="88"/>
      <c r="M50" s="554"/>
    </row>
    <row r="51" spans="1:13" customFormat="1" ht="17.45" customHeight="1">
      <c r="A51" s="88"/>
      <c r="M51" s="554"/>
    </row>
    <row r="52" spans="1:13" customFormat="1" ht="17.45" customHeight="1">
      <c r="A52" s="88"/>
      <c r="M52" s="554"/>
    </row>
    <row r="53" spans="1:13" customFormat="1" ht="17.45" customHeight="1">
      <c r="A53" s="88"/>
      <c r="B53" t="s">
        <v>1550</v>
      </c>
      <c r="M53" s="554"/>
    </row>
    <row r="54" spans="1:13" customFormat="1" ht="17.45" customHeight="1">
      <c r="A54" s="88"/>
      <c r="M54" s="554"/>
    </row>
    <row r="55" spans="1:13" customFormat="1" ht="17.45" customHeight="1">
      <c r="A55" s="88"/>
      <c r="M55" s="554"/>
    </row>
    <row r="56" spans="1:13" customFormat="1" ht="17.45" customHeight="1">
      <c r="A56" s="88"/>
      <c r="M56" s="554"/>
    </row>
    <row r="57" spans="1:13" customFormat="1" ht="17.45" customHeight="1">
      <c r="A57" s="88"/>
      <c r="M57" s="554"/>
    </row>
    <row r="58" spans="1:13" customFormat="1" ht="17.45" customHeight="1">
      <c r="A58" s="88"/>
      <c r="M58" s="554"/>
    </row>
    <row r="59" spans="1:13" customFormat="1" ht="17.45" customHeight="1">
      <c r="A59" s="88"/>
      <c r="M59" s="554"/>
    </row>
    <row r="60" spans="1:13" customFormat="1" ht="17.45" customHeight="1">
      <c r="A60" s="88"/>
      <c r="M60" s="554"/>
    </row>
    <row r="61" spans="1:13" customFormat="1" ht="17.45" customHeight="1">
      <c r="A61" s="88"/>
      <c r="M61" s="554"/>
    </row>
    <row r="62" spans="1:13" customFormat="1" ht="17.45" customHeight="1">
      <c r="A62" s="88"/>
      <c r="M62" s="554"/>
    </row>
    <row r="63" spans="1:13" customFormat="1" ht="17.45" customHeight="1">
      <c r="A63" s="88"/>
      <c r="M63" s="554"/>
    </row>
    <row r="64" spans="1:13" customFormat="1" ht="17.45" customHeight="1" thickBot="1">
      <c r="A64" s="88"/>
      <c r="B64" s="180" t="s">
        <v>1551</v>
      </c>
      <c r="C64" s="182"/>
      <c r="D64" s="183"/>
      <c r="E64" s="52"/>
      <c r="F64" s="52"/>
      <c r="G64" s="52"/>
      <c r="H64" s="52"/>
      <c r="I64" s="52"/>
      <c r="J64" s="52"/>
      <c r="K64" s="52"/>
      <c r="M64" s="554"/>
    </row>
    <row r="65" spans="1:13" customFormat="1" ht="17.45" customHeight="1">
      <c r="A65" s="88"/>
      <c r="B65" t="s">
        <v>1552</v>
      </c>
      <c r="M65" s="554"/>
    </row>
    <row r="66" spans="1:13" customFormat="1" ht="17.45" customHeight="1">
      <c r="A66" s="88"/>
      <c r="M66" s="554"/>
    </row>
    <row r="67" spans="1:13" customFormat="1" ht="17.45" customHeight="1">
      <c r="A67" s="88"/>
      <c r="M67" s="554"/>
    </row>
    <row r="68" spans="1:13" customFormat="1" ht="17.45" customHeight="1">
      <c r="A68" s="88"/>
      <c r="M68" s="554"/>
    </row>
    <row r="69" spans="1:13" customFormat="1" ht="17.45" customHeight="1">
      <c r="A69" s="88"/>
      <c r="M69" s="554"/>
    </row>
    <row r="70" spans="1:13" customFormat="1" ht="17.45" customHeight="1">
      <c r="A70" s="88"/>
      <c r="M70" s="554"/>
    </row>
    <row r="71" spans="1:13" customFormat="1" ht="17.45" customHeight="1">
      <c r="A71" s="88"/>
      <c r="M71" s="554"/>
    </row>
    <row r="72" spans="1:13" customFormat="1" ht="17.45" customHeight="1">
      <c r="A72" s="88"/>
      <c r="M72" s="554"/>
    </row>
    <row r="73" spans="1:13" customFormat="1" ht="17.45" customHeight="1">
      <c r="A73" s="88"/>
      <c r="M73" s="554"/>
    </row>
    <row r="74" spans="1:13" customFormat="1" ht="17.45" customHeight="1">
      <c r="A74" s="88"/>
      <c r="M74" s="554"/>
    </row>
    <row r="75" spans="1:13" customFormat="1" ht="17.45" customHeight="1">
      <c r="A75" s="88"/>
      <c r="M75" s="554"/>
    </row>
    <row r="76" spans="1:13" customFormat="1" ht="17.45" customHeight="1">
      <c r="A76" s="88"/>
      <c r="M76" s="554"/>
    </row>
    <row r="77" spans="1:13" customFormat="1" ht="17.45" customHeight="1" thickBot="1">
      <c r="A77" s="88"/>
      <c r="B77" s="180" t="s">
        <v>1553</v>
      </c>
      <c r="C77" s="182"/>
      <c r="D77" s="183"/>
      <c r="E77" s="52"/>
      <c r="F77" s="52"/>
      <c r="G77" s="52"/>
      <c r="H77" s="52"/>
      <c r="I77" s="52"/>
      <c r="J77" s="52"/>
      <c r="K77" s="52"/>
      <c r="M77" s="554"/>
    </row>
    <row r="78" spans="1:13" customFormat="1" ht="17.45" customHeight="1">
      <c r="A78" s="88"/>
      <c r="B78" t="s">
        <v>1554</v>
      </c>
      <c r="M78" s="554"/>
    </row>
    <row r="79" spans="1:13" customFormat="1" ht="17.45" customHeight="1">
      <c r="A79" s="88"/>
      <c r="M79" s="554"/>
    </row>
    <row r="80" spans="1:13" customFormat="1" ht="17.45" customHeight="1">
      <c r="A80" s="88"/>
      <c r="M80" s="554"/>
    </row>
    <row r="81" spans="1:13" customFormat="1" ht="17.45" customHeight="1">
      <c r="A81" s="88"/>
      <c r="M81" s="554"/>
    </row>
    <row r="82" spans="1:13" customFormat="1" ht="17.45" customHeight="1">
      <c r="A82" s="88"/>
      <c r="M82" s="554"/>
    </row>
    <row r="83" spans="1:13" customFormat="1" ht="17.45" customHeight="1">
      <c r="A83" s="88"/>
      <c r="M83" s="554"/>
    </row>
    <row r="84" spans="1:13" customFormat="1" ht="17.45" customHeight="1">
      <c r="A84" s="88"/>
      <c r="M84" s="554"/>
    </row>
    <row r="85" spans="1:13" customFormat="1" ht="17.45" customHeight="1">
      <c r="A85" s="88"/>
      <c r="M85" s="554"/>
    </row>
    <row r="86" spans="1:13" customFormat="1" ht="17.45" customHeight="1">
      <c r="A86" s="88"/>
      <c r="M86" s="554"/>
    </row>
    <row r="87" spans="1:13" customFormat="1" ht="17.45" customHeight="1">
      <c r="A87" s="88"/>
      <c r="M87" s="554"/>
    </row>
    <row r="88" spans="1:13" customFormat="1" ht="17.45" customHeight="1">
      <c r="A88" s="88"/>
      <c r="M88" s="554"/>
    </row>
    <row r="89" spans="1:13" customFormat="1" ht="17.45" customHeight="1">
      <c r="A89" s="88"/>
      <c r="M89" s="554"/>
    </row>
    <row r="90" spans="1:13" customFormat="1" ht="17.45" customHeight="1">
      <c r="A90" s="88"/>
      <c r="M90" s="554"/>
    </row>
    <row r="91" spans="1:13" customFormat="1" ht="17.45" customHeight="1">
      <c r="A91" s="88"/>
      <c r="M91" s="554"/>
    </row>
    <row r="92" spans="1:13" customFormat="1" ht="17.45" customHeight="1" thickBot="1">
      <c r="A92" s="88"/>
      <c r="B92" s="180" t="s">
        <v>1555</v>
      </c>
      <c r="C92" s="182"/>
      <c r="D92" s="183"/>
      <c r="E92" s="52"/>
      <c r="F92" s="52"/>
      <c r="G92" s="52"/>
      <c r="H92" s="52"/>
      <c r="I92" s="52"/>
      <c r="J92" s="52"/>
      <c r="K92" s="52"/>
      <c r="M92" s="554"/>
    </row>
    <row r="93" spans="1:13" customFormat="1" ht="17.45" customHeight="1">
      <c r="A93" s="88"/>
      <c r="B93" s="30" t="s">
        <v>1556</v>
      </c>
      <c r="M93" s="554"/>
    </row>
    <row r="94" spans="1:13" customFormat="1" ht="17.45" customHeight="1">
      <c r="A94" s="88"/>
      <c r="M94" s="554"/>
    </row>
    <row r="95" spans="1:13" customFormat="1" ht="17.45" customHeight="1">
      <c r="A95" s="88"/>
      <c r="M95" s="554"/>
    </row>
    <row r="96" spans="1:13" customFormat="1" ht="17.45" customHeight="1">
      <c r="A96" s="88"/>
      <c r="M96" s="554"/>
    </row>
    <row r="97" spans="1:13" customFormat="1" ht="17.45" customHeight="1">
      <c r="A97" s="88"/>
      <c r="M97" s="554"/>
    </row>
    <row r="98" spans="1:13" customFormat="1" ht="17.45" customHeight="1">
      <c r="A98" s="88"/>
      <c r="M98" s="554"/>
    </row>
    <row r="99" spans="1:13" customFormat="1" ht="17.45" customHeight="1">
      <c r="A99" s="88"/>
      <c r="M99" s="554"/>
    </row>
    <row r="100" spans="1:13" customFormat="1" ht="17.45" customHeight="1">
      <c r="A100" s="88"/>
      <c r="M100" s="554"/>
    </row>
    <row r="101" spans="1:13" customFormat="1" ht="17.45" customHeight="1">
      <c r="A101" s="88"/>
      <c r="M101" s="554"/>
    </row>
    <row r="102" spans="1:13" customFormat="1" ht="17.45" customHeight="1">
      <c r="A102" s="88"/>
      <c r="M102" s="554"/>
    </row>
    <row r="103" spans="1:13" customFormat="1" ht="17.45" customHeight="1">
      <c r="A103" s="88"/>
      <c r="M103" s="554"/>
    </row>
    <row r="104" spans="1:13" customFormat="1" ht="17.45" customHeight="1">
      <c r="A104" s="88"/>
      <c r="M104" s="554"/>
    </row>
    <row r="105" spans="1:13" customFormat="1" ht="17.45" customHeight="1">
      <c r="A105" s="88"/>
      <c r="M105" s="554"/>
    </row>
    <row r="106" spans="1:13" customFormat="1" ht="17.45" customHeight="1">
      <c r="A106" s="88"/>
      <c r="M106" s="554"/>
    </row>
    <row r="107" spans="1:13" customFormat="1" ht="17.45" customHeight="1" thickBot="1">
      <c r="A107" s="88"/>
      <c r="B107" s="180" t="s">
        <v>1557</v>
      </c>
      <c r="C107" s="182"/>
      <c r="D107" s="183"/>
      <c r="E107" s="52"/>
      <c r="F107" s="52"/>
      <c r="G107" s="52"/>
      <c r="H107" s="52"/>
      <c r="I107" s="52"/>
      <c r="J107" s="52"/>
      <c r="K107" s="52"/>
      <c r="M107" s="554"/>
    </row>
    <row r="108" spans="1:13" customFormat="1" ht="17.45" customHeight="1">
      <c r="A108" s="88"/>
      <c r="B108" s="30" t="s">
        <v>1558</v>
      </c>
      <c r="M108" s="554"/>
    </row>
    <row r="109" spans="1:13" customFormat="1" ht="17.45" customHeight="1">
      <c r="A109" s="88"/>
      <c r="M109" s="554"/>
    </row>
    <row r="110" spans="1:13" customFormat="1" ht="17.45" customHeight="1">
      <c r="A110" s="88"/>
      <c r="M110" s="554"/>
    </row>
    <row r="111" spans="1:13" customFormat="1" ht="17.45" customHeight="1">
      <c r="A111" s="88"/>
      <c r="M111" s="554"/>
    </row>
    <row r="112" spans="1:13" customFormat="1" ht="17.45" customHeight="1">
      <c r="A112" s="88"/>
      <c r="M112" s="554"/>
    </row>
    <row r="113" spans="1:13" customFormat="1" ht="17.45" customHeight="1">
      <c r="A113" s="88"/>
      <c r="M113" s="554"/>
    </row>
    <row r="114" spans="1:13" customFormat="1" ht="17.45" customHeight="1">
      <c r="A114" s="88"/>
      <c r="M114" s="554"/>
    </row>
    <row r="115" spans="1:13" customFormat="1" ht="17.45" customHeight="1">
      <c r="A115" s="88"/>
      <c r="M115" s="554"/>
    </row>
    <row r="116" spans="1:13" customFormat="1" ht="17.45" customHeight="1">
      <c r="A116" s="88"/>
      <c r="M116" s="554"/>
    </row>
    <row r="117" spans="1:13" customFormat="1" ht="17.45" customHeight="1">
      <c r="A117" s="88"/>
      <c r="M117" s="554"/>
    </row>
    <row r="118" spans="1:13" customFormat="1" ht="17.45" customHeight="1">
      <c r="A118" s="88"/>
      <c r="M118" s="554"/>
    </row>
    <row r="119" spans="1:13" customFormat="1" ht="17.45" customHeight="1">
      <c r="A119" s="88"/>
      <c r="M119" s="554"/>
    </row>
    <row r="120" spans="1:13" customFormat="1" ht="17.45" customHeight="1">
      <c r="A120" s="88"/>
      <c r="M120" s="554"/>
    </row>
    <row r="121" spans="1:13" customFormat="1" ht="17.45" customHeight="1">
      <c r="A121" s="88"/>
      <c r="C121" s="47"/>
      <c r="D121" s="47"/>
      <c r="E121" s="47"/>
      <c r="F121" s="47"/>
      <c r="G121" s="47"/>
      <c r="H121" s="47"/>
      <c r="I121" s="47"/>
      <c r="J121" s="47"/>
      <c r="K121" s="47"/>
      <c r="M121" s="554"/>
    </row>
    <row r="122" spans="1:13" customFormat="1" ht="17.45" customHeight="1">
      <c r="A122" s="88"/>
      <c r="B122" s="59" t="s">
        <v>1559</v>
      </c>
      <c r="C122" s="58"/>
      <c r="D122" s="58"/>
      <c r="E122" s="58"/>
      <c r="F122" s="58"/>
      <c r="G122" s="58"/>
      <c r="H122" s="58"/>
      <c r="I122" s="58"/>
      <c r="J122" s="58"/>
      <c r="K122" s="58"/>
      <c r="M122" s="554"/>
    </row>
    <row r="123" spans="1:13" customFormat="1" ht="17.45" customHeight="1">
      <c r="A123" s="88"/>
      <c r="B123" s="61"/>
      <c r="C123" s="60"/>
      <c r="D123" s="60"/>
      <c r="E123" s="60"/>
      <c r="F123" s="80"/>
      <c r="G123" s="80"/>
      <c r="H123" s="80"/>
      <c r="I123" s="80"/>
      <c r="J123" s="80"/>
      <c r="K123" s="81"/>
      <c r="M123" s="554"/>
    </row>
    <row r="124" spans="1:13" customFormat="1" ht="17.45" customHeight="1">
      <c r="A124" s="88"/>
      <c r="B124" s="689" t="s">
        <v>1560</v>
      </c>
      <c r="C124" s="690"/>
      <c r="D124" s="690"/>
      <c r="E124" s="690"/>
      <c r="F124" s="690"/>
      <c r="G124" s="690"/>
      <c r="H124" s="690"/>
      <c r="I124" s="690"/>
      <c r="J124" s="690"/>
      <c r="K124" s="780"/>
      <c r="M124" s="554"/>
    </row>
    <row r="125" spans="1:13" customFormat="1" ht="17.45" customHeight="1">
      <c r="A125" s="88"/>
      <c r="B125" s="76"/>
      <c r="C125" s="69"/>
      <c r="D125" s="69"/>
      <c r="E125" s="69"/>
      <c r="F125" s="69"/>
      <c r="G125" s="75"/>
      <c r="H125" s="75"/>
      <c r="I125" s="75"/>
      <c r="J125" s="75"/>
      <c r="K125" s="70"/>
      <c r="M125" s="554"/>
    </row>
    <row r="126" spans="1:13" customFormat="1" ht="17.45" customHeight="1">
      <c r="A126" s="88"/>
      <c r="B126" s="302" t="s">
        <v>1561</v>
      </c>
      <c r="C126" s="69"/>
      <c r="D126" s="69"/>
      <c r="E126" s="239"/>
      <c r="F126" s="239"/>
      <c r="G126" s="75"/>
      <c r="H126" s="75"/>
      <c r="I126" s="75"/>
      <c r="J126" s="75"/>
      <c r="K126" s="70"/>
      <c r="M126" s="554"/>
    </row>
    <row r="127" spans="1:13" customFormat="1" ht="17.45" customHeight="1">
      <c r="A127" s="88"/>
      <c r="B127" s="71"/>
      <c r="C127" s="72"/>
      <c r="D127" s="72"/>
      <c r="E127" s="73"/>
      <c r="F127" s="72"/>
      <c r="G127" s="72"/>
      <c r="H127" s="72"/>
      <c r="I127" s="72"/>
      <c r="J127" s="72"/>
      <c r="K127" s="74"/>
      <c r="M127" s="554"/>
    </row>
    <row r="128" spans="1:13" customFormat="1" ht="17.45" customHeight="1">
      <c r="A128" s="88"/>
      <c r="M128" s="554"/>
    </row>
    <row r="129" spans="1:13" customFormat="1" ht="17.45" customHeight="1">
      <c r="A129" s="88"/>
      <c r="M129" s="554"/>
    </row>
    <row r="130" spans="1:13" customFormat="1" ht="19.149999999999999" customHeight="1">
      <c r="A130" s="88"/>
      <c r="B130" s="170" t="str">
        <f>"Thema "&amp;B8</f>
        <v>Thema 9.1</v>
      </c>
      <c r="C130" s="10"/>
      <c r="D130" s="10"/>
      <c r="E130" s="10"/>
      <c r="F130" s="10"/>
      <c r="G130" s="10"/>
      <c r="H130" s="10"/>
      <c r="I130" s="10"/>
      <c r="M130" s="554"/>
    </row>
    <row r="131" spans="1:13" customFormat="1" ht="17.45" customHeight="1">
      <c r="A131" s="88"/>
      <c r="M131" s="554"/>
    </row>
    <row r="132" spans="1:13" customFormat="1" ht="17.45" customHeight="1">
      <c r="A132" s="88"/>
      <c r="M132" s="554"/>
    </row>
    <row r="133" spans="1:13" customFormat="1" ht="25.5" customHeight="1">
      <c r="A133" s="89" t="str">
        <f>B9</f>
        <v>9.2</v>
      </c>
      <c r="B133" s="675" t="s">
        <v>1562</v>
      </c>
      <c r="C133" s="675"/>
      <c r="D133" s="675"/>
      <c r="E133" s="675"/>
      <c r="F133" s="675"/>
      <c r="G133" s="675"/>
      <c r="H133" s="675"/>
      <c r="I133" s="675"/>
      <c r="J133" s="675"/>
      <c r="K133" s="35">
        <f>H9</f>
        <v>0</v>
      </c>
      <c r="L133" s="7" t="s">
        <v>62</v>
      </c>
      <c r="M133" s="554"/>
    </row>
    <row r="134" spans="1:13" customFormat="1" ht="17.45" customHeight="1">
      <c r="A134" s="88"/>
      <c r="M134" s="554"/>
    </row>
    <row r="135" spans="1:13" customFormat="1" ht="17.45" customHeight="1">
      <c r="A135" s="88"/>
      <c r="B135" s="653" t="s">
        <v>1563</v>
      </c>
      <c r="C135" s="653"/>
      <c r="D135" s="653"/>
      <c r="E135" s="653"/>
      <c r="F135" s="653"/>
      <c r="G135" s="653"/>
      <c r="H135" s="653"/>
      <c r="I135" s="653"/>
      <c r="J135" s="653"/>
      <c r="K135" s="653"/>
      <c r="M135" s="554"/>
    </row>
    <row r="136" spans="1:13" customFormat="1" ht="17.45" customHeight="1">
      <c r="A136" s="88"/>
      <c r="B136" s="47"/>
      <c r="C136" s="47"/>
      <c r="D136" s="47"/>
      <c r="E136" s="47"/>
      <c r="F136" s="47"/>
      <c r="G136" s="47"/>
      <c r="H136" s="47"/>
      <c r="I136" s="47"/>
      <c r="J136" s="47"/>
      <c r="K136" s="47"/>
      <c r="M136" s="554"/>
    </row>
    <row r="137" spans="1:13" customFormat="1" ht="17.45" customHeight="1">
      <c r="A137" s="88"/>
      <c r="B137" s="98" t="s">
        <v>1564</v>
      </c>
      <c r="C137" s="47"/>
      <c r="D137" s="47"/>
      <c r="E137" s="47"/>
      <c r="F137" s="47"/>
      <c r="G137" s="47"/>
      <c r="H137" s="47"/>
      <c r="I137" s="47"/>
      <c r="J137" s="47"/>
      <c r="K137" s="47"/>
      <c r="M137" s="554"/>
    </row>
    <row r="138" spans="1:13" customFormat="1" ht="17.45" customHeight="1">
      <c r="A138" s="88"/>
      <c r="B138" s="98" t="s">
        <v>1565</v>
      </c>
      <c r="C138" s="47"/>
      <c r="D138" s="47"/>
      <c r="E138" s="47"/>
      <c r="F138" s="47"/>
      <c r="G138" s="47"/>
      <c r="H138" s="47"/>
      <c r="I138" s="47"/>
      <c r="J138" s="47"/>
      <c r="K138" s="47"/>
      <c r="M138" s="554"/>
    </row>
    <row r="139" spans="1:13" customFormat="1" ht="17.45" customHeight="1">
      <c r="A139" s="88"/>
      <c r="M139" s="554"/>
    </row>
    <row r="140" spans="1:13" customFormat="1" ht="17.45" customHeight="1">
      <c r="A140" s="88"/>
      <c r="M140" s="554"/>
    </row>
    <row r="141" spans="1:13" customFormat="1" ht="17.45" customHeight="1">
      <c r="A141" s="88"/>
      <c r="M141" s="554"/>
    </row>
    <row r="142" spans="1:13" customFormat="1" ht="17.45" customHeight="1">
      <c r="A142" s="88"/>
      <c r="M142" s="554"/>
    </row>
    <row r="143" spans="1:13" customFormat="1" ht="17.45" customHeight="1">
      <c r="A143" s="88"/>
      <c r="M143" s="554"/>
    </row>
    <row r="144" spans="1:13" customFormat="1" ht="17.45" customHeight="1">
      <c r="A144" s="88"/>
      <c r="M144" s="554"/>
    </row>
    <row r="145" spans="1:13" customFormat="1" ht="17.45" customHeight="1">
      <c r="A145" s="88"/>
      <c r="M145" s="554"/>
    </row>
    <row r="146" spans="1:13" customFormat="1" ht="17.45" customHeight="1">
      <c r="A146" s="88"/>
      <c r="M146" s="554"/>
    </row>
    <row r="147" spans="1:13" customFormat="1" ht="17.45" customHeight="1">
      <c r="A147" s="88"/>
      <c r="M147" s="554"/>
    </row>
    <row r="148" spans="1:13" customFormat="1" ht="17.45" customHeight="1">
      <c r="A148" s="88"/>
      <c r="M148" s="554"/>
    </row>
    <row r="149" spans="1:13" customFormat="1" ht="17.45" customHeight="1">
      <c r="A149" s="88"/>
      <c r="M149" s="554"/>
    </row>
    <row r="150" spans="1:13" customFormat="1" ht="17.45" customHeight="1">
      <c r="A150" s="88"/>
      <c r="M150" s="554"/>
    </row>
    <row r="151" spans="1:13" customFormat="1" ht="17.45" customHeight="1">
      <c r="A151" s="88"/>
      <c r="B151" t="s">
        <v>1566</v>
      </c>
      <c r="M151" s="554"/>
    </row>
    <row r="152" spans="1:13" customFormat="1" ht="17.45" customHeight="1">
      <c r="A152" s="88"/>
      <c r="M152" s="554"/>
    </row>
    <row r="153" spans="1:13" customFormat="1" ht="17.45" customHeight="1">
      <c r="A153" s="88"/>
      <c r="M153" s="554"/>
    </row>
    <row r="154" spans="1:13" customFormat="1" ht="17.45" customHeight="1">
      <c r="A154" s="88"/>
      <c r="M154" s="554"/>
    </row>
    <row r="155" spans="1:13" customFormat="1" ht="17.45" customHeight="1">
      <c r="A155" s="88"/>
      <c r="M155" s="554"/>
    </row>
    <row r="156" spans="1:13" customFormat="1" ht="17.45" customHeight="1">
      <c r="A156" s="88"/>
      <c r="M156" s="554"/>
    </row>
    <row r="157" spans="1:13" customFormat="1" ht="17.45" customHeight="1">
      <c r="A157" s="88"/>
      <c r="M157" s="554"/>
    </row>
    <row r="158" spans="1:13" customFormat="1" ht="17.45" customHeight="1">
      <c r="A158" s="88"/>
      <c r="M158" s="554"/>
    </row>
    <row r="159" spans="1:13" customFormat="1" ht="17.45" customHeight="1">
      <c r="A159" s="88"/>
      <c r="M159" s="554"/>
    </row>
    <row r="160" spans="1:13" customFormat="1" ht="17.45" customHeight="1">
      <c r="A160" s="88"/>
      <c r="M160" s="554"/>
    </row>
    <row r="161" spans="1:13" customFormat="1" ht="17.45" customHeight="1">
      <c r="A161" s="88"/>
      <c r="M161" s="554"/>
    </row>
    <row r="162" spans="1:13" customFormat="1" ht="17.45" customHeight="1" thickBot="1">
      <c r="A162" s="88"/>
      <c r="B162" s="180" t="s">
        <v>1567</v>
      </c>
      <c r="C162" s="182"/>
      <c r="D162" s="183"/>
      <c r="E162" s="52"/>
      <c r="F162" s="52"/>
      <c r="G162" s="52"/>
      <c r="H162" s="52"/>
      <c r="I162" s="52"/>
      <c r="J162" s="52"/>
      <c r="K162" s="52"/>
      <c r="M162" s="554"/>
    </row>
    <row r="163" spans="1:13" customFormat="1" ht="17.45" customHeight="1">
      <c r="A163" s="88"/>
      <c r="B163" t="s">
        <v>1568</v>
      </c>
      <c r="M163" s="554"/>
    </row>
    <row r="164" spans="1:13" customFormat="1" ht="17.45" customHeight="1">
      <c r="A164" s="88"/>
      <c r="M164" s="554"/>
    </row>
    <row r="165" spans="1:13" customFormat="1" ht="17.45" customHeight="1">
      <c r="A165" s="88"/>
      <c r="M165" s="554"/>
    </row>
    <row r="166" spans="1:13" customFormat="1" ht="17.45" customHeight="1">
      <c r="A166" s="88"/>
      <c r="M166" s="554"/>
    </row>
    <row r="167" spans="1:13" customFormat="1" ht="17.45" customHeight="1">
      <c r="A167" s="88"/>
      <c r="M167" s="554"/>
    </row>
    <row r="168" spans="1:13" customFormat="1" ht="17.45" customHeight="1">
      <c r="A168" s="88"/>
      <c r="M168" s="554"/>
    </row>
    <row r="169" spans="1:13" customFormat="1" ht="17.45" customHeight="1">
      <c r="A169" s="88"/>
      <c r="M169" s="554"/>
    </row>
    <row r="170" spans="1:13" customFormat="1" ht="17.45" customHeight="1">
      <c r="A170" s="88"/>
      <c r="M170" s="554"/>
    </row>
    <row r="171" spans="1:13" customFormat="1" ht="17.45" customHeight="1">
      <c r="A171" s="88"/>
      <c r="M171" s="554"/>
    </row>
    <row r="172" spans="1:13" customFormat="1" ht="17.45" customHeight="1">
      <c r="A172" s="88"/>
      <c r="M172" s="554"/>
    </row>
    <row r="173" spans="1:13" customFormat="1" ht="17.45" customHeight="1">
      <c r="A173" s="88"/>
      <c r="M173" s="554"/>
    </row>
    <row r="174" spans="1:13" customFormat="1" ht="17.45" customHeight="1">
      <c r="A174" s="88"/>
      <c r="M174" s="554"/>
    </row>
    <row r="175" spans="1:13" customFormat="1" ht="17.45" customHeight="1">
      <c r="A175" s="88"/>
      <c r="M175" s="554"/>
    </row>
    <row r="176" spans="1:13" customFormat="1" ht="17.45" customHeight="1">
      <c r="A176" s="88"/>
      <c r="M176" s="554"/>
    </row>
    <row r="177" spans="1:13" customFormat="1" ht="17.45" customHeight="1" thickBot="1">
      <c r="A177" s="88"/>
      <c r="B177" s="180" t="s">
        <v>1569</v>
      </c>
      <c r="C177" s="182"/>
      <c r="D177" s="183"/>
      <c r="E177" s="52"/>
      <c r="F177" s="52"/>
      <c r="G177" s="52"/>
      <c r="H177" s="52"/>
      <c r="I177" s="52"/>
      <c r="J177" s="52"/>
      <c r="K177" s="52"/>
      <c r="M177" s="554"/>
    </row>
    <row r="178" spans="1:13" customFormat="1" ht="17.45" customHeight="1">
      <c r="A178" s="88"/>
      <c r="B178" t="s">
        <v>1570</v>
      </c>
      <c r="M178" s="554"/>
    </row>
    <row r="179" spans="1:13" customFormat="1" ht="17.45" customHeight="1">
      <c r="A179" s="88"/>
      <c r="M179" s="554"/>
    </row>
    <row r="180" spans="1:13" customFormat="1" ht="17.45" customHeight="1">
      <c r="A180" s="88"/>
      <c r="M180" s="554"/>
    </row>
    <row r="181" spans="1:13" customFormat="1" ht="17.45" customHeight="1">
      <c r="A181" s="88"/>
      <c r="M181" s="554"/>
    </row>
    <row r="182" spans="1:13" customFormat="1" ht="17.45" customHeight="1">
      <c r="A182" s="88"/>
      <c r="M182" s="554"/>
    </row>
    <row r="183" spans="1:13" customFormat="1" ht="17.45" customHeight="1">
      <c r="A183" s="88"/>
      <c r="M183" s="554"/>
    </row>
    <row r="184" spans="1:13" customFormat="1" ht="17.45" customHeight="1">
      <c r="A184" s="88"/>
      <c r="M184" s="554"/>
    </row>
    <row r="185" spans="1:13" customFormat="1" ht="17.45" customHeight="1">
      <c r="A185" s="88"/>
      <c r="M185" s="554"/>
    </row>
    <row r="186" spans="1:13" customFormat="1" ht="17.45" customHeight="1">
      <c r="A186" s="88"/>
      <c r="M186" s="554"/>
    </row>
    <row r="187" spans="1:13" customFormat="1" ht="17.45" customHeight="1">
      <c r="A187" s="88"/>
      <c r="M187" s="554"/>
    </row>
    <row r="188" spans="1:13" customFormat="1" ht="17.45" customHeight="1">
      <c r="A188" s="88"/>
      <c r="M188" s="554"/>
    </row>
    <row r="189" spans="1:13" customFormat="1" ht="17.45" customHeight="1">
      <c r="A189" s="88"/>
      <c r="M189" s="554"/>
    </row>
    <row r="190" spans="1:13" customFormat="1" ht="17.45" customHeight="1">
      <c r="A190" s="88"/>
      <c r="M190" s="554"/>
    </row>
    <row r="191" spans="1:13" customFormat="1" ht="17.45" customHeight="1">
      <c r="A191" s="88"/>
      <c r="M191" s="554"/>
    </row>
    <row r="192" spans="1:13" customFormat="1" ht="17.45" customHeight="1" thickBot="1">
      <c r="A192" s="88"/>
      <c r="B192" s="180" t="s">
        <v>1555</v>
      </c>
      <c r="C192" s="182"/>
      <c r="D192" s="183"/>
      <c r="E192" s="52"/>
      <c r="F192" s="52"/>
      <c r="G192" s="52"/>
      <c r="H192" s="52"/>
      <c r="I192" s="52"/>
      <c r="J192" s="52"/>
      <c r="K192" s="52"/>
      <c r="M192" s="554"/>
    </row>
    <row r="193" spans="1:13" customFormat="1" ht="17.45" customHeight="1">
      <c r="A193" s="88"/>
      <c r="B193" s="30" t="s">
        <v>1571</v>
      </c>
      <c r="M193" s="554"/>
    </row>
    <row r="194" spans="1:13" customFormat="1" ht="17.45" customHeight="1">
      <c r="A194" s="88"/>
      <c r="M194" s="554"/>
    </row>
    <row r="195" spans="1:13" customFormat="1" ht="17.45" customHeight="1">
      <c r="A195" s="88"/>
      <c r="M195" s="554"/>
    </row>
    <row r="196" spans="1:13" customFormat="1" ht="17.45" customHeight="1">
      <c r="A196" s="88"/>
      <c r="M196" s="554"/>
    </row>
    <row r="197" spans="1:13" customFormat="1" ht="17.45" customHeight="1">
      <c r="A197" s="88"/>
      <c r="M197" s="554"/>
    </row>
    <row r="198" spans="1:13" customFormat="1" ht="17.45" customHeight="1">
      <c r="A198" s="88"/>
      <c r="M198" s="554"/>
    </row>
    <row r="199" spans="1:13" customFormat="1" ht="17.45" customHeight="1">
      <c r="A199" s="88"/>
      <c r="M199" s="554"/>
    </row>
    <row r="200" spans="1:13" customFormat="1" ht="17.45" customHeight="1">
      <c r="A200" s="88"/>
      <c r="M200" s="554"/>
    </row>
    <row r="201" spans="1:13" customFormat="1" ht="17.45" customHeight="1">
      <c r="A201" s="88"/>
      <c r="M201" s="554"/>
    </row>
    <row r="202" spans="1:13" customFormat="1" ht="17.45" customHeight="1">
      <c r="A202" s="88"/>
      <c r="M202" s="554"/>
    </row>
    <row r="203" spans="1:13" customFormat="1" ht="17.45" customHeight="1">
      <c r="A203" s="88"/>
      <c r="M203" s="554"/>
    </row>
    <row r="204" spans="1:13" customFormat="1" ht="17.45" customHeight="1">
      <c r="A204" s="88"/>
      <c r="M204" s="554"/>
    </row>
    <row r="205" spans="1:13" customFormat="1" ht="17.45" customHeight="1">
      <c r="A205" s="88"/>
      <c r="M205" s="554"/>
    </row>
    <row r="206" spans="1:13" customFormat="1" ht="17.45" customHeight="1">
      <c r="A206" s="88"/>
      <c r="M206" s="554"/>
    </row>
    <row r="207" spans="1:13" customFormat="1" ht="17.45" customHeight="1" thickBot="1">
      <c r="A207" s="88"/>
      <c r="B207" s="180" t="s">
        <v>1557</v>
      </c>
      <c r="C207" s="182"/>
      <c r="D207" s="183"/>
      <c r="E207" s="52"/>
      <c r="F207" s="52"/>
      <c r="G207" s="52"/>
      <c r="H207" s="52"/>
      <c r="I207" s="52"/>
      <c r="J207" s="52"/>
      <c r="K207" s="52"/>
      <c r="M207" s="554"/>
    </row>
    <row r="208" spans="1:13" customFormat="1" ht="17.45" customHeight="1">
      <c r="A208" s="88"/>
      <c r="B208" s="30" t="s">
        <v>1572</v>
      </c>
      <c r="M208" s="554"/>
    </row>
    <row r="209" spans="1:13" customFormat="1" ht="17.45" customHeight="1">
      <c r="A209" s="88"/>
      <c r="M209" s="554"/>
    </row>
    <row r="210" spans="1:13" customFormat="1" ht="17.45" customHeight="1">
      <c r="A210" s="88"/>
      <c r="M210" s="554"/>
    </row>
    <row r="211" spans="1:13" customFormat="1" ht="17.45" customHeight="1">
      <c r="A211" s="88"/>
      <c r="M211" s="554"/>
    </row>
    <row r="212" spans="1:13" customFormat="1" ht="17.45" customHeight="1">
      <c r="A212" s="88"/>
      <c r="M212" s="554"/>
    </row>
    <row r="213" spans="1:13" customFormat="1" ht="17.45" customHeight="1">
      <c r="A213" s="88"/>
      <c r="M213" s="554"/>
    </row>
    <row r="214" spans="1:13" customFormat="1" ht="17.45" customHeight="1">
      <c r="A214" s="88"/>
      <c r="M214" s="554"/>
    </row>
    <row r="215" spans="1:13" customFormat="1" ht="17.45" customHeight="1">
      <c r="A215" s="88"/>
      <c r="M215" s="554"/>
    </row>
    <row r="216" spans="1:13" customFormat="1" ht="17.45" customHeight="1">
      <c r="A216" s="88"/>
      <c r="M216" s="554"/>
    </row>
    <row r="217" spans="1:13" customFormat="1" ht="17.45" customHeight="1">
      <c r="A217" s="88"/>
      <c r="M217" s="554"/>
    </row>
    <row r="218" spans="1:13" customFormat="1" ht="17.45" customHeight="1">
      <c r="A218" s="88"/>
      <c r="M218" s="554"/>
    </row>
    <row r="219" spans="1:13" customFormat="1" ht="17.45" customHeight="1">
      <c r="A219" s="88"/>
      <c r="M219" s="554"/>
    </row>
    <row r="220" spans="1:13" customFormat="1" ht="17.45" customHeight="1">
      <c r="A220" s="88"/>
      <c r="M220" s="554"/>
    </row>
    <row r="221" spans="1:13" customFormat="1" ht="17.45" customHeight="1">
      <c r="A221" s="88"/>
      <c r="C221" s="47"/>
      <c r="D221" s="47"/>
      <c r="E221" s="47"/>
      <c r="F221" s="47"/>
      <c r="G221" s="47"/>
      <c r="H221" s="47"/>
      <c r="I221" s="47"/>
      <c r="J221" s="47"/>
      <c r="K221" s="47"/>
      <c r="M221" s="554"/>
    </row>
    <row r="222" spans="1:13" customFormat="1" ht="17.45" customHeight="1">
      <c r="A222" s="88"/>
      <c r="C222" s="47"/>
      <c r="D222" s="47"/>
      <c r="E222" s="47"/>
      <c r="F222" s="47"/>
      <c r="G222" s="47"/>
      <c r="H222" s="47"/>
      <c r="I222" s="47"/>
      <c r="J222" s="47"/>
      <c r="K222" s="47"/>
      <c r="M222" s="554"/>
    </row>
    <row r="223" spans="1:13" customFormat="1" ht="17.45" customHeight="1">
      <c r="A223" s="88"/>
      <c r="B223" s="59" t="s">
        <v>1573</v>
      </c>
      <c r="C223" s="58"/>
      <c r="D223" s="58"/>
      <c r="E223" s="58"/>
      <c r="F223" s="58"/>
      <c r="G223" s="58"/>
      <c r="H223" s="58"/>
      <c r="I223" s="58"/>
      <c r="J223" s="58"/>
      <c r="K223" s="58"/>
      <c r="M223" s="554"/>
    </row>
    <row r="224" spans="1:13" customFormat="1" ht="17.45" customHeight="1">
      <c r="A224" s="88"/>
      <c r="B224" s="61"/>
      <c r="C224" s="60"/>
      <c r="D224" s="60"/>
      <c r="E224" s="60"/>
      <c r="F224" s="80"/>
      <c r="G224" s="80"/>
      <c r="H224" s="80"/>
      <c r="I224" s="80"/>
      <c r="J224" s="80"/>
      <c r="K224" s="81"/>
      <c r="M224" s="554"/>
    </row>
    <row r="225" spans="1:13" customFormat="1" ht="17.45" customHeight="1">
      <c r="A225" s="88"/>
      <c r="B225" s="689" t="s">
        <v>1574</v>
      </c>
      <c r="C225" s="690"/>
      <c r="D225" s="690"/>
      <c r="E225" s="690"/>
      <c r="F225" s="690"/>
      <c r="G225" s="690"/>
      <c r="H225" s="690"/>
      <c r="I225" s="690"/>
      <c r="J225" s="690"/>
      <c r="K225" s="780"/>
      <c r="M225" s="554"/>
    </row>
    <row r="226" spans="1:13" customFormat="1" ht="17.45" customHeight="1">
      <c r="A226" s="88"/>
      <c r="B226" s="76"/>
      <c r="C226" s="69"/>
      <c r="D226" s="69"/>
      <c r="E226" s="69"/>
      <c r="F226" s="69"/>
      <c r="G226" s="75"/>
      <c r="H226" s="75"/>
      <c r="I226" s="75"/>
      <c r="J226" s="75"/>
      <c r="K226" s="70"/>
      <c r="M226" s="554"/>
    </row>
    <row r="227" spans="1:13" customFormat="1" ht="17.45" customHeight="1">
      <c r="A227" s="88"/>
      <c r="B227" s="302" t="s">
        <v>1561</v>
      </c>
      <c r="C227" s="69"/>
      <c r="D227" s="69"/>
      <c r="E227" s="239"/>
      <c r="F227" s="239"/>
      <c r="G227" s="75"/>
      <c r="H227" s="75"/>
      <c r="I227" s="75"/>
      <c r="J227" s="75"/>
      <c r="K227" s="70"/>
      <c r="M227" s="554"/>
    </row>
    <row r="228" spans="1:13" customFormat="1" ht="17.45" customHeight="1">
      <c r="A228" s="88"/>
      <c r="B228" s="71"/>
      <c r="C228" s="72"/>
      <c r="D228" s="72"/>
      <c r="E228" s="73"/>
      <c r="F228" s="72"/>
      <c r="G228" s="72"/>
      <c r="H228" s="72"/>
      <c r="I228" s="72"/>
      <c r="J228" s="72"/>
      <c r="K228" s="74"/>
      <c r="M228" s="554"/>
    </row>
    <row r="229" spans="1:13" customFormat="1" ht="17.45" customHeight="1">
      <c r="A229" s="88"/>
      <c r="M229" s="554"/>
    </row>
    <row r="230" spans="1:13" customFormat="1" ht="17.45" customHeight="1">
      <c r="A230" s="88"/>
      <c r="M230" s="554"/>
    </row>
    <row r="231" spans="1:13" customFormat="1" ht="19.149999999999999" customHeight="1">
      <c r="A231" s="88"/>
      <c r="B231" s="170" t="str">
        <f>"Thema "&amp;B9</f>
        <v>Thema 9.2</v>
      </c>
      <c r="C231" s="10"/>
      <c r="D231" s="10"/>
      <c r="E231" s="10"/>
      <c r="F231" s="10"/>
      <c r="G231" s="10"/>
      <c r="H231" s="10"/>
      <c r="I231" s="10"/>
      <c r="M231" s="554"/>
    </row>
    <row r="232" spans="1:13" customFormat="1" ht="17.45" customHeight="1">
      <c r="A232" s="88"/>
      <c r="M232" s="554"/>
    </row>
    <row r="233" spans="1:13" customFormat="1" ht="17.45" customHeight="1">
      <c r="A233" s="88"/>
      <c r="M233" s="554"/>
    </row>
    <row r="234" spans="1:13" customFormat="1" ht="25.5" customHeight="1">
      <c r="A234" s="89" t="str">
        <f>B10</f>
        <v>9.3</v>
      </c>
      <c r="B234" s="675" t="s">
        <v>1575</v>
      </c>
      <c r="C234" s="675"/>
      <c r="D234" s="675"/>
      <c r="E234" s="675"/>
      <c r="F234" s="675"/>
      <c r="G234" s="675"/>
      <c r="H234" s="675"/>
      <c r="I234" s="675"/>
      <c r="J234" s="675"/>
      <c r="K234" s="35">
        <f>H10</f>
        <v>0</v>
      </c>
      <c r="L234" s="7" t="s">
        <v>62</v>
      </c>
      <c r="M234" s="554"/>
    </row>
    <row r="235" spans="1:13" customFormat="1" ht="17.45" customHeight="1">
      <c r="A235" s="88"/>
      <c r="M235" s="554"/>
    </row>
    <row r="236" spans="1:13" customFormat="1" ht="17.45" customHeight="1">
      <c r="A236" s="88"/>
      <c r="B236" s="683" t="s">
        <v>1576</v>
      </c>
      <c r="C236" s="683"/>
      <c r="D236" s="683"/>
      <c r="E236" s="683"/>
      <c r="F236" s="683"/>
      <c r="G236" s="683"/>
      <c r="H236" s="683"/>
      <c r="I236" s="683"/>
      <c r="J236" s="683"/>
      <c r="K236" s="683"/>
      <c r="M236" s="554"/>
    </row>
    <row r="237" spans="1:13" customFormat="1" ht="17.45" customHeight="1">
      <c r="A237" s="88"/>
      <c r="B237" s="683"/>
      <c r="C237" s="683"/>
      <c r="D237" s="683"/>
      <c r="E237" s="683"/>
      <c r="F237" s="683"/>
      <c r="G237" s="683"/>
      <c r="H237" s="683"/>
      <c r="I237" s="683"/>
      <c r="J237" s="683"/>
      <c r="K237" s="683"/>
      <c r="M237" s="554"/>
    </row>
    <row r="238" spans="1:13" customFormat="1" ht="17.45" customHeight="1">
      <c r="A238" s="88"/>
      <c r="B238" t="s">
        <v>1577</v>
      </c>
      <c r="M238" s="554"/>
    </row>
    <row r="239" spans="1:13" customFormat="1" ht="17.45" customHeight="1">
      <c r="A239" s="88"/>
      <c r="M239" s="554"/>
    </row>
    <row r="240" spans="1:13" customFormat="1" ht="17.45" customHeight="1">
      <c r="A240" s="88"/>
      <c r="M240" s="554"/>
    </row>
    <row r="241" spans="1:13" customFormat="1" ht="17.45" customHeight="1">
      <c r="A241" s="88"/>
      <c r="M241" s="554"/>
    </row>
    <row r="242" spans="1:13" customFormat="1" ht="17.45" customHeight="1">
      <c r="A242" s="88"/>
      <c r="M242" s="554"/>
    </row>
    <row r="243" spans="1:13" customFormat="1" ht="17.45" customHeight="1">
      <c r="A243" s="88"/>
      <c r="M243" s="554"/>
    </row>
    <row r="244" spans="1:13" customFormat="1" ht="17.45" customHeight="1">
      <c r="A244" s="88"/>
      <c r="M244" s="554"/>
    </row>
    <row r="245" spans="1:13" customFormat="1" ht="17.45" customHeight="1">
      <c r="A245" s="88"/>
      <c r="M245" s="554"/>
    </row>
    <row r="246" spans="1:13" customFormat="1" ht="17.45" customHeight="1" thickBot="1">
      <c r="A246" s="88"/>
      <c r="B246" s="180" t="s">
        <v>1578</v>
      </c>
      <c r="C246" s="52"/>
      <c r="D246" s="52"/>
      <c r="E246" s="52"/>
      <c r="F246" s="52"/>
      <c r="G246" s="52"/>
      <c r="H246" s="52"/>
      <c r="I246" s="52"/>
      <c r="J246" s="52"/>
      <c r="K246" s="52"/>
      <c r="M246" s="554"/>
    </row>
    <row r="247" spans="1:13" customFormat="1" ht="17.45" customHeight="1">
      <c r="A247" s="88"/>
      <c r="M247" s="554"/>
    </row>
    <row r="248" spans="1:13" customFormat="1" ht="17.45" customHeight="1">
      <c r="A248" s="88"/>
      <c r="B248" s="809" t="s">
        <v>1579</v>
      </c>
      <c r="C248" s="809"/>
      <c r="D248" s="809"/>
      <c r="E248" s="809"/>
      <c r="F248" s="809"/>
      <c r="G248" s="809"/>
      <c r="H248" s="809"/>
      <c r="I248" s="809"/>
      <c r="J248" s="809"/>
      <c r="K248" s="809"/>
      <c r="M248" s="554"/>
    </row>
    <row r="249" spans="1:13" customFormat="1" ht="17.45" customHeight="1">
      <c r="A249" s="88"/>
      <c r="B249" s="809"/>
      <c r="C249" s="809"/>
      <c r="D249" s="809"/>
      <c r="E249" s="809"/>
      <c r="F249" s="809"/>
      <c r="G249" s="809"/>
      <c r="H249" s="809"/>
      <c r="I249" s="809"/>
      <c r="J249" s="809"/>
      <c r="K249" s="809"/>
      <c r="M249" s="554"/>
    </row>
    <row r="250" spans="1:13" customFormat="1" ht="17.45" customHeight="1">
      <c r="A250" s="88"/>
      <c r="M250" s="554"/>
    </row>
    <row r="251" spans="1:13" customFormat="1" ht="17.45" customHeight="1">
      <c r="A251" s="88"/>
      <c r="M251" s="554"/>
    </row>
    <row r="252" spans="1:13" customFormat="1" ht="17.45" customHeight="1">
      <c r="A252" s="88"/>
      <c r="M252" s="554"/>
    </row>
    <row r="253" spans="1:13" customFormat="1" ht="17.45" customHeight="1">
      <c r="A253" s="88"/>
      <c r="M253" s="554"/>
    </row>
    <row r="254" spans="1:13" customFormat="1" ht="17.45" customHeight="1">
      <c r="A254" s="88"/>
      <c r="M254" s="554"/>
    </row>
    <row r="255" spans="1:13" customFormat="1" ht="17.45" customHeight="1">
      <c r="A255" s="88"/>
      <c r="M255" s="554"/>
    </row>
    <row r="256" spans="1:13" customFormat="1" ht="17.45" customHeight="1">
      <c r="A256" s="88"/>
      <c r="M256" s="554"/>
    </row>
    <row r="257" spans="1:13" customFormat="1" ht="17.45" customHeight="1">
      <c r="A257" s="88"/>
      <c r="M257" s="554"/>
    </row>
    <row r="258" spans="1:13" customFormat="1" ht="17.45" customHeight="1">
      <c r="A258" s="88"/>
      <c r="M258" s="554"/>
    </row>
    <row r="259" spans="1:13" customFormat="1" ht="17.45" customHeight="1">
      <c r="A259" s="88"/>
      <c r="M259" s="554"/>
    </row>
    <row r="260" spans="1:13" customFormat="1" ht="17.45" customHeight="1">
      <c r="A260" s="88"/>
      <c r="M260" s="554"/>
    </row>
    <row r="261" spans="1:13" customFormat="1" ht="17.45" customHeight="1">
      <c r="A261" s="88"/>
      <c r="M261" s="554"/>
    </row>
    <row r="262" spans="1:13" customFormat="1" ht="17.45" customHeight="1">
      <c r="A262" s="88"/>
      <c r="M262" s="554"/>
    </row>
    <row r="263" spans="1:13" customFormat="1" ht="17.45" customHeight="1">
      <c r="A263" s="88"/>
      <c r="M263" s="554"/>
    </row>
    <row r="264" spans="1:13" customFormat="1" ht="17.45" customHeight="1">
      <c r="A264" s="88"/>
      <c r="B264" s="696" t="s">
        <v>1580</v>
      </c>
      <c r="C264" s="696"/>
      <c r="D264" s="696"/>
      <c r="E264" s="696"/>
      <c r="F264" s="696"/>
      <c r="G264" s="696"/>
      <c r="H264" s="696"/>
      <c r="I264" s="696"/>
      <c r="J264" s="696"/>
      <c r="K264" s="696"/>
      <c r="M264" s="554"/>
    </row>
    <row r="265" spans="1:13" customFormat="1" ht="17.45" customHeight="1">
      <c r="A265" s="88"/>
      <c r="B265" s="696"/>
      <c r="C265" s="696"/>
      <c r="D265" s="696"/>
      <c r="E265" s="696"/>
      <c r="F265" s="696"/>
      <c r="G265" s="696"/>
      <c r="H265" s="696"/>
      <c r="I265" s="696"/>
      <c r="J265" s="696"/>
      <c r="K265" s="696"/>
      <c r="M265" s="554"/>
    </row>
    <row r="266" spans="1:13" customFormat="1" ht="17.45" customHeight="1">
      <c r="A266" s="88"/>
      <c r="M266" s="554"/>
    </row>
    <row r="267" spans="1:13" customFormat="1" ht="17.45" customHeight="1">
      <c r="A267" s="88"/>
      <c r="M267" s="554"/>
    </row>
    <row r="268" spans="1:13" customFormat="1" ht="17.45" customHeight="1">
      <c r="A268" s="88"/>
      <c r="M268" s="554"/>
    </row>
    <row r="269" spans="1:13" customFormat="1" ht="17.45" customHeight="1">
      <c r="A269" s="88"/>
      <c r="M269" s="554"/>
    </row>
    <row r="270" spans="1:13" customFormat="1" ht="17.45" customHeight="1">
      <c r="A270" s="88"/>
      <c r="M270" s="554"/>
    </row>
    <row r="271" spans="1:13" customFormat="1" ht="17.45" customHeight="1">
      <c r="A271" s="88"/>
      <c r="M271" s="554"/>
    </row>
    <row r="272" spans="1:13" customFormat="1" ht="17.45" customHeight="1">
      <c r="A272" s="88"/>
      <c r="M272" s="554"/>
    </row>
    <row r="273" spans="1:13" customFormat="1" ht="17.45" customHeight="1">
      <c r="A273" s="88"/>
      <c r="M273" s="554"/>
    </row>
    <row r="274" spans="1:13" customFormat="1" ht="17.45" customHeight="1">
      <c r="A274" s="88"/>
      <c r="M274" s="554"/>
    </row>
    <row r="275" spans="1:13" customFormat="1" ht="17.45" customHeight="1">
      <c r="A275" s="88"/>
      <c r="B275" t="s">
        <v>1581</v>
      </c>
      <c r="M275" s="554"/>
    </row>
    <row r="276" spans="1:13" customFormat="1" ht="17.45" customHeight="1">
      <c r="A276" s="88"/>
      <c r="M276" s="554"/>
    </row>
    <row r="277" spans="1:13" customFormat="1" ht="17.45" customHeight="1">
      <c r="A277" s="88"/>
      <c r="M277" s="554"/>
    </row>
    <row r="278" spans="1:13" customFormat="1" ht="17.45" customHeight="1">
      <c r="A278" s="88"/>
      <c r="M278" s="554"/>
    </row>
    <row r="279" spans="1:13" customFormat="1" ht="17.45" customHeight="1">
      <c r="A279" s="88"/>
      <c r="M279" s="554"/>
    </row>
    <row r="280" spans="1:13" customFormat="1" ht="17.45" customHeight="1">
      <c r="A280" s="88"/>
      <c r="M280" s="554"/>
    </row>
    <row r="281" spans="1:13" customFormat="1" ht="17.45" customHeight="1">
      <c r="A281" s="88"/>
      <c r="M281" s="554"/>
    </row>
    <row r="282" spans="1:13" customFormat="1" ht="17.45" customHeight="1">
      <c r="A282" s="88"/>
      <c r="M282" s="554"/>
    </row>
    <row r="283" spans="1:13" customFormat="1" ht="17.45" customHeight="1">
      <c r="A283" s="88"/>
      <c r="B283" t="s">
        <v>1582</v>
      </c>
      <c r="M283" s="554"/>
    </row>
    <row r="284" spans="1:13" customFormat="1" ht="17.45" customHeight="1">
      <c r="A284" s="88"/>
      <c r="M284" s="554"/>
    </row>
    <row r="285" spans="1:13" customFormat="1" ht="17.45" customHeight="1">
      <c r="A285" s="88"/>
      <c r="M285" s="554"/>
    </row>
    <row r="286" spans="1:13" customFormat="1" ht="17.45" customHeight="1">
      <c r="A286" s="88"/>
      <c r="M286" s="554"/>
    </row>
    <row r="287" spans="1:13" customFormat="1" ht="17.45" customHeight="1">
      <c r="A287" s="88"/>
      <c r="M287" s="554"/>
    </row>
    <row r="288" spans="1:13" customFormat="1" ht="17.45" customHeight="1">
      <c r="A288" s="88"/>
      <c r="M288" s="554"/>
    </row>
    <row r="289" spans="1:13" customFormat="1" ht="17.45" customHeight="1">
      <c r="A289" s="88"/>
      <c r="M289" s="554"/>
    </row>
    <row r="290" spans="1:13" customFormat="1" ht="17.45" customHeight="1">
      <c r="A290" s="88"/>
      <c r="M290" s="554"/>
    </row>
    <row r="291" spans="1:13" customFormat="1" ht="17.45" customHeight="1">
      <c r="A291" s="88"/>
      <c r="M291" s="554"/>
    </row>
    <row r="292" spans="1:13" customFormat="1" ht="17.45" customHeight="1">
      <c r="A292" s="88"/>
      <c r="M292" s="554"/>
    </row>
    <row r="293" spans="1:13" customFormat="1" ht="17.45" customHeight="1">
      <c r="A293" s="88"/>
      <c r="M293" s="554"/>
    </row>
    <row r="294" spans="1:13" customFormat="1" ht="17.45" customHeight="1">
      <c r="A294" s="88"/>
      <c r="M294" s="554"/>
    </row>
    <row r="295" spans="1:13" customFormat="1" ht="17.45" customHeight="1">
      <c r="A295" s="88"/>
      <c r="M295" s="554"/>
    </row>
    <row r="296" spans="1:13" customFormat="1" ht="17.45" customHeight="1">
      <c r="A296" s="88"/>
      <c r="M296" s="554"/>
    </row>
    <row r="297" spans="1:13" customFormat="1" ht="17.45" customHeight="1">
      <c r="A297" s="88"/>
      <c r="M297" s="554"/>
    </row>
    <row r="298" spans="1:13" customFormat="1" ht="17.45" customHeight="1">
      <c r="A298" s="88"/>
      <c r="M298" s="554"/>
    </row>
    <row r="299" spans="1:13" customFormat="1" ht="17.45" customHeight="1">
      <c r="A299" s="88"/>
      <c r="M299" s="554"/>
    </row>
    <row r="300" spans="1:13" customFormat="1" ht="17.100000000000001" customHeight="1">
      <c r="A300" s="88"/>
      <c r="B300" t="s">
        <v>1583</v>
      </c>
      <c r="M300" s="554"/>
    </row>
    <row r="301" spans="1:13" customFormat="1" ht="17.45" customHeight="1">
      <c r="A301" s="88"/>
      <c r="M301" s="554"/>
    </row>
    <row r="302" spans="1:13" customFormat="1" ht="17.45" customHeight="1">
      <c r="A302" s="88"/>
      <c r="M302" s="554"/>
    </row>
    <row r="303" spans="1:13" customFormat="1" ht="17.45" customHeight="1">
      <c r="A303" s="88"/>
      <c r="B303" s="59" t="s">
        <v>1584</v>
      </c>
      <c r="C303" s="58"/>
      <c r="D303" s="58"/>
      <c r="E303" s="58"/>
      <c r="F303" s="58"/>
      <c r="G303" s="58"/>
      <c r="H303" s="58"/>
      <c r="I303" s="58"/>
      <c r="J303" s="58"/>
      <c r="K303" s="58"/>
      <c r="M303" s="554"/>
    </row>
    <row r="304" spans="1:13" customFormat="1" ht="17.45" customHeight="1">
      <c r="A304" s="88"/>
      <c r="B304" s="61"/>
      <c r="C304" s="60"/>
      <c r="D304" s="60"/>
      <c r="E304" s="60"/>
      <c r="F304" s="60"/>
      <c r="G304" s="60"/>
      <c r="H304" s="60"/>
      <c r="I304" s="60"/>
      <c r="J304" s="60"/>
      <c r="K304" s="62"/>
      <c r="M304" s="554"/>
    </row>
    <row r="305" spans="1:17" customFormat="1" ht="17.45" customHeight="1">
      <c r="A305" s="88"/>
      <c r="B305" s="689" t="s">
        <v>1585</v>
      </c>
      <c r="C305" s="690"/>
      <c r="D305" s="690"/>
      <c r="E305" s="690"/>
      <c r="F305" s="690"/>
      <c r="G305" s="65"/>
      <c r="H305" s="594" t="s">
        <v>1003</v>
      </c>
      <c r="I305" s="595" t="s">
        <v>1004</v>
      </c>
      <c r="J305" s="595" t="s">
        <v>1586</v>
      </c>
      <c r="K305" s="70"/>
      <c r="M305" s="554"/>
    </row>
    <row r="306" spans="1:17" customFormat="1" ht="17.45" customHeight="1">
      <c r="A306" s="88"/>
      <c r="B306" s="78"/>
      <c r="C306" s="79"/>
      <c r="D306" s="79"/>
      <c r="E306" s="79"/>
      <c r="F306" s="79"/>
      <c r="G306" s="65"/>
      <c r="H306" s="596" t="s">
        <v>1587</v>
      </c>
      <c r="I306" s="597">
        <v>239866</v>
      </c>
      <c r="J306" s="596">
        <v>118.65</v>
      </c>
      <c r="K306" s="70"/>
      <c r="M306" s="554"/>
    </row>
    <row r="307" spans="1:17" customFormat="1" ht="17.45" customHeight="1">
      <c r="A307" s="88"/>
      <c r="B307" s="104" t="s">
        <v>1588</v>
      </c>
      <c r="C307" s="79"/>
      <c r="D307" s="79"/>
      <c r="E307" s="79"/>
      <c r="F307" s="79"/>
      <c r="G307" s="65"/>
      <c r="H307" s="596" t="s">
        <v>1589</v>
      </c>
      <c r="I307" s="597">
        <v>103504</v>
      </c>
      <c r="J307" s="596">
        <v>67.69</v>
      </c>
      <c r="K307" s="70"/>
      <c r="M307" s="554" t="b">
        <v>0</v>
      </c>
    </row>
    <row r="308" spans="1:17" customFormat="1" ht="17.45" customHeight="1">
      <c r="A308" s="88"/>
      <c r="B308" s="78"/>
      <c r="C308" s="79"/>
      <c r="D308" s="79"/>
      <c r="E308" s="79"/>
      <c r="F308" s="79"/>
      <c r="G308" s="65"/>
      <c r="H308" s="596" t="s">
        <v>1590</v>
      </c>
      <c r="I308" s="597">
        <v>203485</v>
      </c>
      <c r="J308" s="596">
        <v>269.14</v>
      </c>
      <c r="K308" s="70"/>
      <c r="M308" s="554"/>
    </row>
    <row r="309" spans="1:17" customFormat="1" ht="17.45" customHeight="1">
      <c r="A309" s="88"/>
      <c r="B309" s="104"/>
      <c r="C309" s="79"/>
      <c r="D309" s="79"/>
      <c r="E309" s="79"/>
      <c r="F309" s="79"/>
      <c r="G309" s="65"/>
      <c r="H309" s="596" t="s">
        <v>1591</v>
      </c>
      <c r="I309" s="597">
        <v>520838</v>
      </c>
      <c r="J309" s="596">
        <v>297.37</v>
      </c>
      <c r="K309" s="70"/>
      <c r="M309" s="554"/>
    </row>
    <row r="310" spans="1:17" customFormat="1" ht="17.45" customHeight="1">
      <c r="A310" s="88"/>
      <c r="B310" s="427" t="s">
        <v>1592</v>
      </c>
      <c r="C310" s="79"/>
      <c r="D310" s="79"/>
      <c r="E310" s="79"/>
      <c r="F310" s="79"/>
      <c r="G310" s="65"/>
      <c r="H310" s="596" t="s">
        <v>1593</v>
      </c>
      <c r="I310" s="597">
        <v>486816</v>
      </c>
      <c r="J310" s="596">
        <v>232.83</v>
      </c>
      <c r="K310" s="70"/>
      <c r="M310" s="554"/>
    </row>
    <row r="311" spans="1:17" customFormat="1" ht="17.45" customHeight="1">
      <c r="A311" s="88"/>
      <c r="B311" s="428" t="str">
        <f>M311</f>
        <v>1. Aktive Zelle auf die Überschrift "Fläche" stellen</v>
      </c>
      <c r="C311" s="429"/>
      <c r="D311" s="429"/>
      <c r="E311" s="429"/>
      <c r="F311" s="429"/>
      <c r="G311" s="65"/>
      <c r="H311" s="596" t="s">
        <v>1594</v>
      </c>
      <c r="I311" s="597">
        <v>202756</v>
      </c>
      <c r="J311" s="596">
        <v>97.74</v>
      </c>
      <c r="K311" s="70"/>
      <c r="M311" s="619" t="s">
        <v>1595</v>
      </c>
      <c r="N311" s="622"/>
      <c r="O311" s="622"/>
      <c r="P311" s="622"/>
      <c r="Q311" s="622"/>
    </row>
    <row r="312" spans="1:17" customFormat="1" ht="17.45" customHeight="1">
      <c r="A312" s="88"/>
      <c r="B312" s="885" t="str">
        <f>M312</f>
        <v>2. Im Menü das Register "Daten" wählen, dann die Schaltfläche "A-&gt;Z" klicken</v>
      </c>
      <c r="C312" s="886"/>
      <c r="D312" s="886"/>
      <c r="E312" s="886"/>
      <c r="F312" s="886"/>
      <c r="G312" s="65"/>
      <c r="H312" s="596" t="s">
        <v>1596</v>
      </c>
      <c r="I312" s="597">
        <v>117977</v>
      </c>
      <c r="J312" s="596">
        <v>118.69</v>
      </c>
      <c r="K312" s="70"/>
      <c r="M312" s="621" t="s">
        <v>1597</v>
      </c>
      <c r="N312" s="54"/>
      <c r="O312" s="54"/>
      <c r="P312" s="54"/>
      <c r="Q312" s="54"/>
    </row>
    <row r="313" spans="1:17" customFormat="1" ht="17.45" customHeight="1">
      <c r="A313" s="88"/>
      <c r="B313" s="885"/>
      <c r="C313" s="886"/>
      <c r="D313" s="886"/>
      <c r="E313" s="886"/>
      <c r="F313" s="886"/>
      <c r="G313" s="65"/>
      <c r="H313" s="596" t="s">
        <v>1598</v>
      </c>
      <c r="I313" s="597">
        <v>309869</v>
      </c>
      <c r="J313" s="596">
        <v>141.22</v>
      </c>
      <c r="K313" s="70"/>
      <c r="M313" s="620"/>
      <c r="N313" s="54"/>
      <c r="O313" s="54"/>
      <c r="P313" s="54"/>
      <c r="Q313" s="54"/>
    </row>
    <row r="314" spans="1:17" customFormat="1" ht="17.45" customHeight="1">
      <c r="A314" s="88"/>
      <c r="B314" s="71"/>
      <c r="C314" s="72"/>
      <c r="D314" s="72"/>
      <c r="E314" s="73"/>
      <c r="F314" s="72"/>
      <c r="G314" s="72"/>
      <c r="H314" s="72"/>
      <c r="I314" s="72"/>
      <c r="J314" s="72"/>
      <c r="K314" s="74"/>
      <c r="M314" s="554"/>
    </row>
    <row r="315" spans="1:17" customFormat="1" ht="17.45" customHeight="1">
      <c r="A315" s="88"/>
      <c r="M315" s="554"/>
    </row>
    <row r="316" spans="1:17" customFormat="1" ht="17.45" customHeight="1">
      <c r="A316" s="88"/>
      <c r="M316" s="554"/>
    </row>
    <row r="317" spans="1:17" customFormat="1" ht="17.45" customHeight="1">
      <c r="A317" s="88"/>
      <c r="B317" s="82" t="s">
        <v>664</v>
      </c>
      <c r="M317" s="554"/>
    </row>
    <row r="318" spans="1:17" customFormat="1" ht="17.45" customHeight="1">
      <c r="A318" s="88"/>
      <c r="B318" s="699" t="s">
        <v>1599</v>
      </c>
      <c r="C318" s="700"/>
      <c r="D318" s="700"/>
      <c r="E318" s="700"/>
      <c r="F318" s="700"/>
      <c r="G318" s="700"/>
      <c r="H318" s="700"/>
      <c r="I318" s="700"/>
      <c r="J318" s="700"/>
      <c r="K318" s="701"/>
      <c r="M318" s="554"/>
    </row>
    <row r="319" spans="1:17" customFormat="1" ht="17.45" customHeight="1">
      <c r="A319" s="88"/>
      <c r="B319" s="702"/>
      <c r="C319" s="703"/>
      <c r="D319" s="703"/>
      <c r="E319" s="703"/>
      <c r="F319" s="703"/>
      <c r="G319" s="703"/>
      <c r="H319" s="703"/>
      <c r="I319" s="703"/>
      <c r="J319" s="703"/>
      <c r="K319" s="704"/>
      <c r="M319" s="554"/>
    </row>
    <row r="320" spans="1:17" customFormat="1" ht="17.45" customHeight="1">
      <c r="A320" s="88"/>
      <c r="B320" s="705"/>
      <c r="C320" s="706"/>
      <c r="D320" s="706"/>
      <c r="E320" s="706"/>
      <c r="F320" s="706"/>
      <c r="G320" s="706"/>
      <c r="H320" s="706"/>
      <c r="I320" s="706"/>
      <c r="J320" s="706"/>
      <c r="K320" s="707"/>
      <c r="M320" s="554"/>
    </row>
    <row r="321" spans="1:13" customFormat="1" ht="17.45" customHeight="1">
      <c r="A321" s="88"/>
      <c r="M321" s="554"/>
    </row>
    <row r="322" spans="1:13" customFormat="1" ht="17.45" customHeight="1">
      <c r="A322" s="88"/>
      <c r="M322" s="554"/>
    </row>
    <row r="323" spans="1:13" customFormat="1" ht="17.45" customHeight="1" thickBot="1">
      <c r="A323" s="88"/>
      <c r="B323" s="180" t="s">
        <v>1600</v>
      </c>
      <c r="C323" s="52"/>
      <c r="D323" s="52"/>
      <c r="E323" s="52"/>
      <c r="F323" s="52"/>
      <c r="G323" s="52"/>
      <c r="H323" s="52"/>
      <c r="I323" s="52"/>
      <c r="J323" s="52"/>
      <c r="K323" s="52"/>
      <c r="M323" s="554"/>
    </row>
    <row r="324" spans="1:13" customFormat="1" ht="17.45" customHeight="1">
      <c r="A324" s="88"/>
      <c r="M324" s="554"/>
    </row>
    <row r="325" spans="1:13" customFormat="1" ht="17.45" customHeight="1">
      <c r="A325" s="88"/>
      <c r="B325" s="653" t="s">
        <v>1601</v>
      </c>
      <c r="C325" s="653"/>
      <c r="D325" s="653"/>
      <c r="E325" s="653"/>
      <c r="F325" s="653"/>
      <c r="G325" s="653"/>
      <c r="H325" s="653"/>
      <c r="I325" s="653"/>
      <c r="J325" s="653"/>
      <c r="K325" s="653"/>
      <c r="M325" s="554"/>
    </row>
    <row r="326" spans="1:13" customFormat="1" ht="17.45" customHeight="1">
      <c r="A326" s="88"/>
      <c r="B326" s="653"/>
      <c r="C326" s="653"/>
      <c r="D326" s="653"/>
      <c r="E326" s="653"/>
      <c r="F326" s="653"/>
      <c r="G326" s="653"/>
      <c r="H326" s="653"/>
      <c r="I326" s="653"/>
      <c r="J326" s="653"/>
      <c r="K326" s="653"/>
      <c r="M326" s="554"/>
    </row>
    <row r="327" spans="1:13" customFormat="1" ht="17.45" customHeight="1">
      <c r="A327" s="88"/>
      <c r="B327" s="14"/>
      <c r="C327" s="202" t="s">
        <v>1602</v>
      </c>
      <c r="D327" s="14"/>
      <c r="E327" s="14"/>
      <c r="F327" s="14"/>
      <c r="G327" s="14"/>
      <c r="H327" s="14"/>
      <c r="I327" s="14"/>
      <c r="J327" s="14"/>
      <c r="K327" s="14"/>
      <c r="M327" s="554"/>
    </row>
    <row r="328" spans="1:13" customFormat="1" ht="17.45" customHeight="1">
      <c r="A328" s="88"/>
      <c r="B328" s="14"/>
      <c r="C328" s="202" t="s">
        <v>1603</v>
      </c>
      <c r="D328" s="14"/>
      <c r="E328" s="14"/>
      <c r="F328" s="14"/>
      <c r="G328" s="14"/>
      <c r="H328" s="14"/>
      <c r="I328" s="14"/>
      <c r="J328" s="14"/>
      <c r="K328" s="14"/>
      <c r="M328" s="554"/>
    </row>
    <row r="329" spans="1:13" customFormat="1" ht="17.45" customHeight="1">
      <c r="A329" s="88"/>
      <c r="B329" s="14"/>
      <c r="C329" s="14"/>
      <c r="D329" s="14"/>
      <c r="E329" s="14"/>
      <c r="F329" s="14"/>
      <c r="G329" s="14"/>
      <c r="H329" s="14"/>
      <c r="I329" s="14"/>
      <c r="J329" s="14"/>
      <c r="K329" s="14"/>
      <c r="M329" s="554"/>
    </row>
    <row r="330" spans="1:13" customFormat="1" ht="17.45" customHeight="1">
      <c r="A330" s="88"/>
      <c r="B330" s="653" t="s">
        <v>1604</v>
      </c>
      <c r="C330" s="653"/>
      <c r="D330" s="653"/>
      <c r="E330" s="653"/>
      <c r="F330" s="653"/>
      <c r="G330" s="653"/>
      <c r="H330" s="653"/>
      <c r="I330" s="653"/>
      <c r="J330" s="653"/>
      <c r="K330" s="653"/>
      <c r="M330" s="554"/>
    </row>
    <row r="331" spans="1:13" customFormat="1" ht="17.45" customHeight="1">
      <c r="A331" s="88"/>
      <c r="B331" s="653"/>
      <c r="C331" s="653"/>
      <c r="D331" s="653"/>
      <c r="E331" s="653"/>
      <c r="F331" s="653"/>
      <c r="G331" s="653"/>
      <c r="H331" s="653"/>
      <c r="I331" s="653"/>
      <c r="J331" s="653"/>
      <c r="K331" s="653"/>
      <c r="M331" s="554"/>
    </row>
    <row r="332" spans="1:13" customFormat="1" ht="17.45" customHeight="1">
      <c r="A332" s="88"/>
      <c r="B332" t="s">
        <v>1605</v>
      </c>
      <c r="M332" s="554"/>
    </row>
    <row r="333" spans="1:13" customFormat="1" ht="17.45" customHeight="1">
      <c r="A333" s="88"/>
      <c r="M333" s="554"/>
    </row>
    <row r="334" spans="1:13" customFormat="1" ht="17.45" customHeight="1">
      <c r="A334" s="88"/>
      <c r="M334" s="554"/>
    </row>
    <row r="335" spans="1:13" customFormat="1" ht="17.45" customHeight="1">
      <c r="A335" s="88"/>
      <c r="M335" s="554"/>
    </row>
    <row r="336" spans="1:13" customFormat="1" ht="17.45" customHeight="1">
      <c r="A336" s="88"/>
      <c r="M336" s="554"/>
    </row>
    <row r="337" spans="1:13" customFormat="1" ht="17.45" customHeight="1">
      <c r="A337" s="88"/>
      <c r="M337" s="554"/>
    </row>
    <row r="338" spans="1:13" customFormat="1" ht="17.45" customHeight="1">
      <c r="A338" s="88"/>
      <c r="M338" s="554"/>
    </row>
    <row r="339" spans="1:13" customFormat="1" ht="17.45" customHeight="1">
      <c r="A339" s="88"/>
      <c r="M339" s="554"/>
    </row>
    <row r="340" spans="1:13" customFormat="1" ht="17.45" customHeight="1">
      <c r="A340" s="88"/>
      <c r="M340" s="554"/>
    </row>
    <row r="341" spans="1:13" customFormat="1" ht="17.45" customHeight="1">
      <c r="A341" s="88"/>
      <c r="M341" s="554"/>
    </row>
    <row r="342" spans="1:13" customFormat="1" ht="17.45" customHeight="1">
      <c r="A342" s="88"/>
      <c r="M342" s="554"/>
    </row>
    <row r="343" spans="1:13" customFormat="1" ht="17.45" customHeight="1">
      <c r="A343" s="88"/>
      <c r="M343" s="554"/>
    </row>
    <row r="344" spans="1:13" customFormat="1" ht="17.45" customHeight="1">
      <c r="A344" s="88"/>
      <c r="M344" s="554"/>
    </row>
    <row r="345" spans="1:13" customFormat="1" ht="17.45" customHeight="1">
      <c r="A345" s="88"/>
      <c r="M345" s="554"/>
    </row>
    <row r="346" spans="1:13" customFormat="1" ht="17.45" customHeight="1">
      <c r="A346" s="88"/>
      <c r="B346" s="683" t="s">
        <v>1606</v>
      </c>
      <c r="C346" s="683"/>
      <c r="D346" s="683"/>
      <c r="E346" s="683"/>
      <c r="F346" s="683"/>
      <c r="G346" s="683"/>
      <c r="H346" s="683"/>
      <c r="I346" s="683"/>
      <c r="J346" s="683"/>
      <c r="K346" s="683"/>
      <c r="M346" s="554"/>
    </row>
    <row r="347" spans="1:13" customFormat="1" ht="17.45" customHeight="1">
      <c r="A347" s="88"/>
      <c r="B347" s="683"/>
      <c r="C347" s="683"/>
      <c r="D347" s="683"/>
      <c r="E347" s="683"/>
      <c r="F347" s="683"/>
      <c r="G347" s="683"/>
      <c r="H347" s="683"/>
      <c r="I347" s="683"/>
      <c r="J347" s="683"/>
      <c r="K347" s="683"/>
      <c r="M347" s="554"/>
    </row>
    <row r="348" spans="1:13" customFormat="1" ht="17.45" customHeight="1">
      <c r="A348" s="88"/>
      <c r="M348" s="554"/>
    </row>
    <row r="349" spans="1:13" customFormat="1" ht="17.45" customHeight="1">
      <c r="A349" s="88"/>
      <c r="M349" s="554"/>
    </row>
    <row r="350" spans="1:13" customFormat="1" ht="17.45" customHeight="1">
      <c r="A350" s="88"/>
      <c r="M350" s="554"/>
    </row>
    <row r="351" spans="1:13" customFormat="1" ht="17.45" customHeight="1">
      <c r="A351" s="88"/>
      <c r="M351" s="554"/>
    </row>
    <row r="352" spans="1:13" customFormat="1" ht="17.45" customHeight="1">
      <c r="A352" s="88"/>
      <c r="M352" s="554"/>
    </row>
    <row r="353" spans="1:13" customFormat="1" ht="17.45" customHeight="1">
      <c r="A353" s="88"/>
      <c r="M353" s="554"/>
    </row>
    <row r="354" spans="1:13" customFormat="1" ht="17.45" customHeight="1">
      <c r="A354" s="88"/>
      <c r="M354" s="554"/>
    </row>
    <row r="355" spans="1:13" customFormat="1" ht="17.45" customHeight="1">
      <c r="A355" s="88"/>
      <c r="M355" s="554"/>
    </row>
    <row r="356" spans="1:13" customFormat="1" ht="17.45" customHeight="1">
      <c r="A356" s="88"/>
      <c r="M356" s="554"/>
    </row>
    <row r="357" spans="1:13" customFormat="1" ht="17.45" customHeight="1">
      <c r="A357" s="88"/>
      <c r="M357" s="554"/>
    </row>
    <row r="358" spans="1:13" customFormat="1" ht="17.45" customHeight="1">
      <c r="A358" s="88"/>
      <c r="M358" s="554"/>
    </row>
    <row r="359" spans="1:13" customFormat="1" ht="17.45" customHeight="1">
      <c r="A359" s="88"/>
      <c r="B359" t="s">
        <v>1607</v>
      </c>
      <c r="M359" s="554"/>
    </row>
    <row r="360" spans="1:13" customFormat="1" ht="17.45" customHeight="1">
      <c r="A360" s="88"/>
      <c r="B360" s="30"/>
      <c r="C360" s="30"/>
      <c r="D360" s="30"/>
      <c r="E360" s="30"/>
      <c r="F360" s="30"/>
      <c r="G360" s="30"/>
      <c r="H360" s="30"/>
      <c r="I360" s="30"/>
      <c r="J360" s="30"/>
      <c r="K360" s="30"/>
      <c r="M360" s="554"/>
    </row>
    <row r="361" spans="1:13" customFormat="1" ht="17.45" customHeight="1">
      <c r="A361" s="88"/>
      <c r="B361" s="30" t="s">
        <v>1608</v>
      </c>
      <c r="M361" s="554"/>
    </row>
    <row r="362" spans="1:13" customFormat="1" ht="17.45" customHeight="1">
      <c r="A362" s="88"/>
      <c r="M362" s="554"/>
    </row>
    <row r="363" spans="1:13" customFormat="1" ht="17.45" customHeight="1">
      <c r="A363" s="88"/>
      <c r="M363" s="554"/>
    </row>
    <row r="364" spans="1:13" customFormat="1" ht="17.45" customHeight="1">
      <c r="A364" s="88"/>
      <c r="M364" s="554"/>
    </row>
    <row r="365" spans="1:13" customFormat="1" ht="17.45" customHeight="1">
      <c r="A365" s="88"/>
      <c r="M365" s="554"/>
    </row>
    <row r="366" spans="1:13" customFormat="1" ht="17.45" customHeight="1">
      <c r="A366" s="88"/>
      <c r="M366" s="554"/>
    </row>
    <row r="367" spans="1:13" customFormat="1" ht="17.45" customHeight="1">
      <c r="A367" s="88"/>
      <c r="M367" s="554"/>
    </row>
    <row r="368" spans="1:13" customFormat="1" ht="17.45" customHeight="1">
      <c r="A368" s="88"/>
      <c r="M368" s="554"/>
    </row>
    <row r="369" spans="1:13" customFormat="1" ht="17.45" customHeight="1">
      <c r="A369" s="88"/>
      <c r="M369" s="554"/>
    </row>
    <row r="370" spans="1:13" customFormat="1" ht="17.45" customHeight="1">
      <c r="A370" s="88"/>
      <c r="M370" s="554"/>
    </row>
    <row r="371" spans="1:13" customFormat="1" ht="17.45" customHeight="1">
      <c r="A371" s="88"/>
      <c r="M371" s="554"/>
    </row>
    <row r="372" spans="1:13" customFormat="1" ht="17.45" customHeight="1">
      <c r="A372" s="88"/>
      <c r="M372" s="554"/>
    </row>
    <row r="373" spans="1:13" customFormat="1" ht="17.45" customHeight="1">
      <c r="A373" s="88"/>
      <c r="M373" s="554"/>
    </row>
    <row r="374" spans="1:13" customFormat="1" ht="17.45" customHeight="1">
      <c r="A374" s="88"/>
      <c r="B374" s="683" t="s">
        <v>1609</v>
      </c>
      <c r="C374" s="683"/>
      <c r="D374" s="683"/>
      <c r="E374" s="683"/>
      <c r="F374" s="683"/>
      <c r="G374" s="683"/>
      <c r="H374" s="683"/>
      <c r="I374" s="683"/>
      <c r="J374" s="683"/>
      <c r="K374" s="683"/>
      <c r="M374" s="554"/>
    </row>
    <row r="375" spans="1:13" customFormat="1" ht="17.45" customHeight="1">
      <c r="A375" s="88"/>
      <c r="B375" s="683"/>
      <c r="C375" s="683"/>
      <c r="D375" s="683"/>
      <c r="E375" s="683"/>
      <c r="F375" s="683"/>
      <c r="G375" s="683"/>
      <c r="H375" s="683"/>
      <c r="I375" s="683"/>
      <c r="J375" s="683"/>
      <c r="K375" s="683"/>
      <c r="M375" s="554"/>
    </row>
    <row r="376" spans="1:13" customFormat="1" ht="17.45" customHeight="1">
      <c r="A376" s="88"/>
      <c r="M376" s="554"/>
    </row>
    <row r="377" spans="1:13" customFormat="1" ht="17.45" customHeight="1">
      <c r="A377" s="88"/>
      <c r="M377" s="554"/>
    </row>
    <row r="378" spans="1:13" customFormat="1" ht="17.45" customHeight="1">
      <c r="A378" s="88"/>
      <c r="M378" s="554"/>
    </row>
    <row r="379" spans="1:13" customFormat="1" ht="17.45" customHeight="1">
      <c r="A379" s="88"/>
      <c r="M379" s="554"/>
    </row>
    <row r="380" spans="1:13" customFormat="1" ht="17.45" customHeight="1">
      <c r="A380" s="88"/>
      <c r="M380" s="554"/>
    </row>
    <row r="381" spans="1:13" customFormat="1" ht="17.45" customHeight="1">
      <c r="A381" s="88"/>
      <c r="M381" s="554"/>
    </row>
    <row r="382" spans="1:13" customFormat="1" ht="17.45" customHeight="1">
      <c r="A382" s="88"/>
      <c r="M382" s="554"/>
    </row>
    <row r="383" spans="1:13" customFormat="1" ht="17.45" customHeight="1">
      <c r="A383" s="88"/>
      <c r="M383" s="554"/>
    </row>
    <row r="384" spans="1:13" customFormat="1" ht="17.45" customHeight="1">
      <c r="A384" s="88"/>
      <c r="M384" s="554"/>
    </row>
    <row r="385" spans="1:13" customFormat="1" ht="17.45" customHeight="1">
      <c r="A385" s="88"/>
      <c r="M385" s="554"/>
    </row>
    <row r="386" spans="1:13" customFormat="1" ht="17.45" customHeight="1">
      <c r="A386" s="88"/>
      <c r="M386" s="554"/>
    </row>
    <row r="387" spans="1:13" customFormat="1" ht="17.45" customHeight="1">
      <c r="A387" s="88"/>
      <c r="M387" s="554"/>
    </row>
    <row r="388" spans="1:13" customFormat="1" ht="17.45" customHeight="1">
      <c r="A388" s="88"/>
      <c r="B388" t="s">
        <v>1610</v>
      </c>
      <c r="M388" s="554"/>
    </row>
    <row r="389" spans="1:13" customFormat="1" ht="17.45" customHeight="1">
      <c r="A389" s="88"/>
      <c r="M389" s="554"/>
    </row>
    <row r="390" spans="1:13" customFormat="1" ht="17.45" customHeight="1">
      <c r="A390" s="88"/>
      <c r="M390" s="554"/>
    </row>
    <row r="391" spans="1:13" customFormat="1" ht="17.45" customHeight="1">
      <c r="A391" s="88"/>
      <c r="M391" s="554"/>
    </row>
    <row r="392" spans="1:13" customFormat="1" ht="17.45" customHeight="1">
      <c r="A392" s="88"/>
      <c r="M392" s="554"/>
    </row>
    <row r="393" spans="1:13" customFormat="1" ht="17.45" customHeight="1">
      <c r="A393" s="88"/>
      <c r="M393" s="554"/>
    </row>
    <row r="394" spans="1:13" customFormat="1" ht="17.45" customHeight="1">
      <c r="A394" s="88"/>
      <c r="M394" s="554"/>
    </row>
    <row r="395" spans="1:13" customFormat="1" ht="17.45" customHeight="1">
      <c r="A395" s="88"/>
      <c r="M395" s="554"/>
    </row>
    <row r="396" spans="1:13" customFormat="1" ht="17.45" customHeight="1">
      <c r="A396" s="88"/>
      <c r="M396" s="554"/>
    </row>
    <row r="397" spans="1:13" customFormat="1" ht="17.45" customHeight="1">
      <c r="A397" s="88"/>
      <c r="M397" s="554"/>
    </row>
    <row r="398" spans="1:13" customFormat="1" ht="17.45" customHeight="1">
      <c r="A398" s="88"/>
      <c r="M398" s="554"/>
    </row>
    <row r="399" spans="1:13" customFormat="1" ht="17.45" customHeight="1">
      <c r="A399" s="88"/>
      <c r="M399" s="554"/>
    </row>
    <row r="400" spans="1:13" customFormat="1" ht="17.45" customHeight="1">
      <c r="A400" s="88"/>
      <c r="M400" s="554"/>
    </row>
    <row r="401" spans="1:18" customFormat="1" ht="17.45" customHeight="1">
      <c r="A401" s="88"/>
      <c r="C401" s="47"/>
      <c r="D401" s="47"/>
      <c r="E401" s="47"/>
      <c r="F401" s="47"/>
      <c r="G401" s="47"/>
      <c r="H401" s="47"/>
      <c r="I401" s="47"/>
      <c r="J401" s="47"/>
      <c r="K401" s="47"/>
      <c r="M401" s="554"/>
    </row>
    <row r="402" spans="1:18" customFormat="1" ht="17.45" customHeight="1">
      <c r="A402" s="88"/>
      <c r="B402" s="59" t="s">
        <v>1611</v>
      </c>
      <c r="C402" s="58"/>
      <c r="D402" s="58"/>
      <c r="E402" s="58"/>
      <c r="F402" s="58"/>
      <c r="G402" s="58"/>
      <c r="H402" s="58"/>
      <c r="I402" s="58"/>
      <c r="J402" s="58"/>
      <c r="K402" s="58"/>
      <c r="M402" s="554"/>
    </row>
    <row r="403" spans="1:18" customFormat="1" ht="17.45" customHeight="1">
      <c r="A403" s="88"/>
      <c r="B403" s="61"/>
      <c r="C403" s="60"/>
      <c r="D403" s="60"/>
      <c r="E403" s="60"/>
      <c r="F403" s="60"/>
      <c r="G403" s="60"/>
      <c r="H403" s="60"/>
      <c r="I403" s="60"/>
      <c r="J403" s="60"/>
      <c r="K403" s="62"/>
      <c r="M403" s="554"/>
    </row>
    <row r="404" spans="1:18" customFormat="1" ht="17.45" customHeight="1">
      <c r="A404" s="88"/>
      <c r="B404" s="689" t="s">
        <v>1612</v>
      </c>
      <c r="C404" s="690"/>
      <c r="D404" s="690"/>
      <c r="E404" s="690"/>
      <c r="F404" s="690"/>
      <c r="G404" s="65"/>
      <c r="H404" s="594" t="s">
        <v>1003</v>
      </c>
      <c r="I404" s="594" t="s">
        <v>1613</v>
      </c>
      <c r="J404" s="594" t="s">
        <v>1614</v>
      </c>
      <c r="K404" s="70"/>
      <c r="M404" s="554"/>
    </row>
    <row r="405" spans="1:18" customFormat="1" ht="17.45" customHeight="1">
      <c r="A405" s="88"/>
      <c r="B405" s="430" t="s">
        <v>1615</v>
      </c>
      <c r="C405" s="79"/>
      <c r="D405" s="79"/>
      <c r="E405" s="79"/>
      <c r="F405" s="79"/>
      <c r="G405" s="65"/>
      <c r="H405" s="598" t="s">
        <v>1616</v>
      </c>
      <c r="I405" s="599" t="s">
        <v>1617</v>
      </c>
      <c r="J405" s="598" t="s">
        <v>1618</v>
      </c>
      <c r="K405" s="70"/>
      <c r="M405" s="554"/>
    </row>
    <row r="406" spans="1:18" customFormat="1" ht="17.45" customHeight="1">
      <c r="A406" s="88"/>
      <c r="B406" s="430" t="s">
        <v>1619</v>
      </c>
      <c r="C406" s="79"/>
      <c r="D406" s="79"/>
      <c r="E406" s="79"/>
      <c r="F406" s="79"/>
      <c r="G406" s="65"/>
      <c r="H406" s="598" t="s">
        <v>1620</v>
      </c>
      <c r="I406" s="599" t="s">
        <v>1621</v>
      </c>
      <c r="J406" s="598" t="s">
        <v>1622</v>
      </c>
      <c r="K406" s="70"/>
      <c r="M406" s="554"/>
    </row>
    <row r="407" spans="1:18" customFormat="1" ht="17.45" customHeight="1">
      <c r="A407" s="88"/>
      <c r="B407" s="115"/>
      <c r="C407" s="116"/>
      <c r="D407" s="116"/>
      <c r="E407" s="116"/>
      <c r="F407" s="116"/>
      <c r="G407" s="65"/>
      <c r="H407" s="598" t="s">
        <v>1623</v>
      </c>
      <c r="I407" s="599" t="s">
        <v>1624</v>
      </c>
      <c r="J407" s="598" t="s">
        <v>1625</v>
      </c>
      <c r="K407" s="70"/>
      <c r="M407" s="554"/>
    </row>
    <row r="408" spans="1:18" customFormat="1" ht="17.45" customHeight="1">
      <c r="A408" s="88"/>
      <c r="B408" s="104" t="s">
        <v>1626</v>
      </c>
      <c r="C408" s="79"/>
      <c r="D408" s="79"/>
      <c r="E408" s="79"/>
      <c r="F408" s="79"/>
      <c r="G408" s="65"/>
      <c r="H408" s="598" t="s">
        <v>1627</v>
      </c>
      <c r="I408" s="599" t="s">
        <v>1628</v>
      </c>
      <c r="J408" s="598" t="s">
        <v>1629</v>
      </c>
      <c r="K408" s="70"/>
      <c r="M408" s="554" t="b">
        <v>0</v>
      </c>
    </row>
    <row r="409" spans="1:18" customFormat="1" ht="17.45" customHeight="1">
      <c r="A409" s="88"/>
      <c r="B409" s="115"/>
      <c r="C409" s="116"/>
      <c r="D409" s="116"/>
      <c r="E409" s="116"/>
      <c r="F409" s="116"/>
      <c r="G409" s="65"/>
      <c r="H409" s="598" t="s">
        <v>1630</v>
      </c>
      <c r="I409" s="599" t="s">
        <v>1631</v>
      </c>
      <c r="J409" s="598" t="s">
        <v>1625</v>
      </c>
      <c r="K409" s="70"/>
      <c r="M409" s="554"/>
    </row>
    <row r="410" spans="1:18" customFormat="1" ht="17.45" customHeight="1">
      <c r="A410" s="88"/>
      <c r="B410" s="427" t="s">
        <v>1592</v>
      </c>
      <c r="C410" s="413"/>
      <c r="D410" s="413"/>
      <c r="E410" s="413"/>
      <c r="F410" s="413"/>
      <c r="G410" s="434"/>
      <c r="H410" s="598" t="s">
        <v>1632</v>
      </c>
      <c r="I410" s="599" t="s">
        <v>1633</v>
      </c>
      <c r="J410" s="598" t="s">
        <v>1625</v>
      </c>
      <c r="K410" s="70"/>
      <c r="M410" s="554"/>
    </row>
    <row r="411" spans="1:18" customFormat="1" ht="17.45" customHeight="1">
      <c r="A411" s="88"/>
      <c r="B411" s="428" t="str">
        <f>M411</f>
        <v>1. Aktive Zelle in die Tabelle stellen (z.B. auf die Überschrift "Stadt")</v>
      </c>
      <c r="C411" s="435"/>
      <c r="D411" s="435"/>
      <c r="E411" s="435"/>
      <c r="F411" s="435"/>
      <c r="G411" s="434"/>
      <c r="H411" s="598" t="s">
        <v>1634</v>
      </c>
      <c r="I411" s="599" t="s">
        <v>1635</v>
      </c>
      <c r="J411" s="598" t="s">
        <v>1618</v>
      </c>
      <c r="K411" s="70"/>
      <c r="M411" s="623" t="s">
        <v>1636</v>
      </c>
      <c r="N411" s="623"/>
      <c r="O411" s="623"/>
      <c r="P411" s="623"/>
      <c r="Q411" s="623"/>
      <c r="R411" s="624"/>
    </row>
    <row r="412" spans="1:18" customFormat="1" ht="17.45" customHeight="1">
      <c r="A412" s="88"/>
      <c r="B412" s="887" t="str">
        <f>M412</f>
        <v>2. Im Menü das Register "Daten" wählen, dann die Schaltfläche 
"Sortieren" klicken</v>
      </c>
      <c r="C412" s="888"/>
      <c r="D412" s="888"/>
      <c r="E412" s="888"/>
      <c r="F412" s="888"/>
      <c r="G412" s="888"/>
      <c r="H412" s="598" t="s">
        <v>1637</v>
      </c>
      <c r="I412" s="599" t="s">
        <v>1638</v>
      </c>
      <c r="J412" s="598" t="s">
        <v>1618</v>
      </c>
      <c r="K412" s="70"/>
      <c r="M412" s="583" t="s">
        <v>1639</v>
      </c>
      <c r="N412" s="583"/>
      <c r="O412" s="583"/>
      <c r="P412" s="583"/>
      <c r="Q412" s="583"/>
      <c r="R412" s="583"/>
    </row>
    <row r="413" spans="1:18" customFormat="1" ht="17.45" customHeight="1">
      <c r="A413" s="88"/>
      <c r="B413" s="887"/>
      <c r="C413" s="888"/>
      <c r="D413" s="888"/>
      <c r="E413" s="888"/>
      <c r="F413" s="888"/>
      <c r="G413" s="888"/>
      <c r="H413" s="598" t="s">
        <v>1640</v>
      </c>
      <c r="I413" s="599" t="s">
        <v>1641</v>
      </c>
      <c r="J413" s="598" t="s">
        <v>1625</v>
      </c>
      <c r="K413" s="70"/>
      <c r="M413" s="583"/>
      <c r="N413" s="583"/>
      <c r="O413" s="583"/>
      <c r="P413" s="583"/>
      <c r="Q413" s="583"/>
      <c r="R413" s="583"/>
    </row>
    <row r="414" spans="1:18" customFormat="1" ht="17.45" customHeight="1">
      <c r="A414" s="88"/>
      <c r="B414" s="428" t="str">
        <f>M414</f>
        <v>3. Erstes Kriterium eingeben: Im ersten Feld den Wert "B.-Land" wählen</v>
      </c>
      <c r="C414" s="100"/>
      <c r="D414" s="100"/>
      <c r="E414" s="100"/>
      <c r="F414" s="100"/>
      <c r="G414" s="434"/>
      <c r="H414" s="598" t="s">
        <v>1642</v>
      </c>
      <c r="I414" s="599" t="s">
        <v>1643</v>
      </c>
      <c r="J414" s="598" t="s">
        <v>1629</v>
      </c>
      <c r="K414" s="70"/>
      <c r="M414" s="623" t="s">
        <v>1644</v>
      </c>
      <c r="N414" s="621"/>
      <c r="O414" s="621"/>
      <c r="P414" s="621"/>
      <c r="Q414" s="621"/>
      <c r="R414" s="624"/>
    </row>
    <row r="415" spans="1:18" customFormat="1" ht="17.45" customHeight="1">
      <c r="A415" s="88"/>
      <c r="B415" s="428" t="str">
        <f>M415</f>
        <v>4. Schaltlfäche "Ebene hinzufügen" klicken</v>
      </c>
      <c r="C415" s="100"/>
      <c r="D415" s="100"/>
      <c r="E415" s="100"/>
      <c r="F415" s="100"/>
      <c r="G415" s="434"/>
      <c r="H415" s="598" t="s">
        <v>1645</v>
      </c>
      <c r="I415" s="599" t="s">
        <v>1646</v>
      </c>
      <c r="J415" s="598" t="s">
        <v>1618</v>
      </c>
      <c r="K415" s="70"/>
      <c r="M415" s="623" t="s">
        <v>1647</v>
      </c>
      <c r="N415" s="621"/>
      <c r="O415" s="621"/>
      <c r="P415" s="621"/>
      <c r="Q415" s="621"/>
      <c r="R415" s="624"/>
    </row>
    <row r="416" spans="1:18" customFormat="1" ht="17.45" customHeight="1">
      <c r="A416" s="88"/>
      <c r="B416" s="885" t="str">
        <f>M416</f>
        <v>5. In der neuen Zeile im ersten Feld den Wert "Stadt" auswählen und 
dann auf "OK" klicken.</v>
      </c>
      <c r="C416" s="886"/>
      <c r="D416" s="886"/>
      <c r="E416" s="886"/>
      <c r="F416" s="886"/>
      <c r="G416" s="886"/>
      <c r="H416" s="598" t="s">
        <v>1648</v>
      </c>
      <c r="I416" s="599" t="s">
        <v>1649</v>
      </c>
      <c r="J416" s="598" t="s">
        <v>1622</v>
      </c>
      <c r="K416" s="70"/>
      <c r="M416" s="621" t="s">
        <v>1650</v>
      </c>
      <c r="N416" s="621"/>
      <c r="O416" s="621"/>
      <c r="P416" s="621"/>
      <c r="Q416" s="621"/>
      <c r="R416" s="621"/>
    </row>
    <row r="417" spans="1:18" customFormat="1" ht="17.45" customHeight="1">
      <c r="A417" s="88"/>
      <c r="B417" s="885"/>
      <c r="C417" s="886"/>
      <c r="D417" s="886"/>
      <c r="E417" s="886"/>
      <c r="F417" s="886"/>
      <c r="G417" s="886"/>
      <c r="H417" s="65"/>
      <c r="I417" s="65"/>
      <c r="J417" s="65"/>
      <c r="K417" s="70"/>
      <c r="M417" s="621"/>
      <c r="N417" s="621"/>
      <c r="O417" s="621"/>
      <c r="P417" s="621"/>
      <c r="Q417" s="621"/>
      <c r="R417" s="621"/>
    </row>
    <row r="418" spans="1:18" customFormat="1" ht="17.45" customHeight="1">
      <c r="A418" s="88"/>
      <c r="B418" s="431"/>
      <c r="C418" s="432"/>
      <c r="D418" s="432"/>
      <c r="E418" s="433"/>
      <c r="F418" s="432"/>
      <c r="G418" s="72"/>
      <c r="H418" s="72"/>
      <c r="I418" s="72"/>
      <c r="J418" s="72"/>
      <c r="K418" s="74"/>
      <c r="M418" s="554"/>
    </row>
    <row r="419" spans="1:18" customFormat="1" ht="17.45" customHeight="1">
      <c r="A419" s="88"/>
      <c r="M419" s="554"/>
    </row>
    <row r="420" spans="1:18" customFormat="1" ht="17.45" customHeight="1">
      <c r="A420" s="88"/>
      <c r="M420" s="554"/>
    </row>
    <row r="421" spans="1:18" customFormat="1" ht="19.149999999999999" customHeight="1">
      <c r="A421" s="88"/>
      <c r="B421" s="170" t="str">
        <f>"Thema "&amp;B10</f>
        <v>Thema 9.3</v>
      </c>
      <c r="C421" s="10"/>
      <c r="D421" s="10"/>
      <c r="E421" s="10"/>
      <c r="F421" s="10"/>
      <c r="G421" s="10"/>
      <c r="H421" s="10"/>
      <c r="I421" s="10"/>
      <c r="M421" s="554"/>
    </row>
    <row r="422" spans="1:18" customFormat="1" ht="17.45" customHeight="1">
      <c r="A422" s="88"/>
      <c r="M422" s="554"/>
    </row>
    <row r="423" spans="1:18" customFormat="1" ht="17.45" customHeight="1">
      <c r="A423" s="88"/>
      <c r="M423" s="554"/>
    </row>
    <row r="424" spans="1:18" customFormat="1" ht="25.5" customHeight="1">
      <c r="A424" s="89" t="str">
        <f>B11</f>
        <v>9.4</v>
      </c>
      <c r="B424" s="675" t="s">
        <v>1651</v>
      </c>
      <c r="C424" s="675"/>
      <c r="D424" s="675"/>
      <c r="E424" s="675"/>
      <c r="F424" s="675"/>
      <c r="G424" s="675"/>
      <c r="H424" s="675"/>
      <c r="I424" s="675"/>
      <c r="J424" s="675"/>
      <c r="K424" s="35">
        <f>H11</f>
        <v>0</v>
      </c>
      <c r="L424" s="7" t="s">
        <v>62</v>
      </c>
      <c r="M424" s="554"/>
    </row>
    <row r="425" spans="1:18" customFormat="1" ht="17.45" customHeight="1">
      <c r="A425" s="88"/>
      <c r="M425" s="554"/>
    </row>
    <row r="426" spans="1:18" customFormat="1" ht="17.45" customHeight="1">
      <c r="A426" s="88"/>
      <c r="B426" t="s">
        <v>1652</v>
      </c>
      <c r="M426" s="554"/>
    </row>
    <row r="427" spans="1:18" customFormat="1" ht="17.45" customHeight="1">
      <c r="A427" s="88"/>
      <c r="B427" t="s">
        <v>1653</v>
      </c>
      <c r="M427" s="554"/>
    </row>
    <row r="428" spans="1:18" customFormat="1" ht="17.45" customHeight="1">
      <c r="A428" s="88"/>
      <c r="M428" s="554"/>
    </row>
    <row r="429" spans="1:18" customFormat="1" ht="17.45" customHeight="1">
      <c r="A429" s="88"/>
      <c r="B429" t="s">
        <v>1654</v>
      </c>
      <c r="M429" s="554"/>
    </row>
    <row r="430" spans="1:18" customFormat="1" ht="17.45" customHeight="1">
      <c r="A430" s="88"/>
      <c r="M430" s="554"/>
    </row>
    <row r="431" spans="1:18" customFormat="1" ht="17.45" customHeight="1">
      <c r="A431" s="88"/>
      <c r="M431" s="554"/>
    </row>
    <row r="432" spans="1:18" customFormat="1" ht="17.45" customHeight="1">
      <c r="A432" s="88"/>
      <c r="M432" s="554"/>
    </row>
    <row r="433" spans="1:13" customFormat="1" ht="17.45" customHeight="1">
      <c r="A433" s="88"/>
      <c r="M433" s="554"/>
    </row>
    <row r="434" spans="1:13" customFormat="1" ht="17.45" customHeight="1">
      <c r="A434" s="88"/>
      <c r="M434" s="554"/>
    </row>
    <row r="435" spans="1:13" customFormat="1" ht="17.45" customHeight="1">
      <c r="A435" s="88"/>
      <c r="M435" s="554"/>
    </row>
    <row r="436" spans="1:13" customFormat="1" ht="17.45" customHeight="1">
      <c r="A436" s="88"/>
      <c r="M436" s="554"/>
    </row>
    <row r="437" spans="1:13" customFormat="1" ht="17.45" customHeight="1" thickBot="1">
      <c r="A437" s="88"/>
      <c r="B437" s="180" t="s">
        <v>1655</v>
      </c>
      <c r="C437" s="52"/>
      <c r="D437" s="52"/>
      <c r="E437" s="52"/>
      <c r="F437" s="52"/>
      <c r="G437" s="52"/>
      <c r="H437" s="52"/>
      <c r="I437" s="52"/>
      <c r="J437" s="52"/>
      <c r="K437" s="52"/>
      <c r="M437" s="554"/>
    </row>
    <row r="438" spans="1:13" customFormat="1" ht="17.45" customHeight="1">
      <c r="A438" s="88"/>
      <c r="M438" s="554"/>
    </row>
    <row r="439" spans="1:13" customFormat="1" ht="17.45" customHeight="1">
      <c r="A439" s="88"/>
      <c r="B439" s="809" t="s">
        <v>1656</v>
      </c>
      <c r="C439" s="809"/>
      <c r="D439" s="809"/>
      <c r="E439" s="809"/>
      <c r="F439" s="809"/>
      <c r="G439" s="809"/>
      <c r="H439" s="809"/>
      <c r="I439" s="809"/>
      <c r="J439" s="809"/>
      <c r="K439" s="809"/>
      <c r="M439" s="554"/>
    </row>
    <row r="440" spans="1:13" customFormat="1" ht="17.45" customHeight="1">
      <c r="A440" s="88"/>
      <c r="M440" s="554"/>
    </row>
    <row r="441" spans="1:13" customFormat="1" ht="17.45" customHeight="1">
      <c r="A441" s="88"/>
      <c r="M441" s="554"/>
    </row>
    <row r="442" spans="1:13" customFormat="1" ht="17.45" customHeight="1">
      <c r="A442" s="88"/>
      <c r="M442" s="554"/>
    </row>
    <row r="443" spans="1:13" customFormat="1" ht="17.45" customHeight="1">
      <c r="A443" s="88"/>
      <c r="M443" s="554"/>
    </row>
    <row r="444" spans="1:13" customFormat="1" ht="17.45" customHeight="1">
      <c r="A444" s="88"/>
      <c r="M444" s="554"/>
    </row>
    <row r="445" spans="1:13" customFormat="1" ht="17.45" customHeight="1">
      <c r="A445" s="88"/>
      <c r="M445" s="554"/>
    </row>
    <row r="446" spans="1:13" customFormat="1" ht="17.45" customHeight="1">
      <c r="A446" s="88"/>
      <c r="M446" s="554"/>
    </row>
    <row r="447" spans="1:13" customFormat="1" ht="17.45" customHeight="1">
      <c r="A447" s="88"/>
      <c r="M447" s="554"/>
    </row>
    <row r="448" spans="1:13" customFormat="1" ht="17.45" customHeight="1">
      <c r="A448" s="88"/>
      <c r="M448" s="554"/>
    </row>
    <row r="449" spans="1:13" customFormat="1" ht="17.45" customHeight="1">
      <c r="A449" s="88"/>
      <c r="M449" s="554"/>
    </row>
    <row r="450" spans="1:13" customFormat="1" ht="17.45" customHeight="1">
      <c r="A450" s="88"/>
      <c r="B450" s="683" t="s">
        <v>1657</v>
      </c>
      <c r="C450" s="683"/>
      <c r="D450" s="683"/>
      <c r="E450" s="683"/>
      <c r="F450" s="683"/>
      <c r="G450" s="683"/>
      <c r="H450" s="683"/>
      <c r="I450" s="683"/>
      <c r="J450" s="683"/>
      <c r="K450" s="683"/>
      <c r="M450" s="554"/>
    </row>
    <row r="451" spans="1:13" customFormat="1" ht="17.45" customHeight="1">
      <c r="A451" s="88"/>
      <c r="B451" s="683"/>
      <c r="C451" s="683"/>
      <c r="D451" s="683"/>
      <c r="E451" s="683"/>
      <c r="F451" s="683"/>
      <c r="G451" s="683"/>
      <c r="H451" s="683"/>
      <c r="I451" s="683"/>
      <c r="J451" s="683"/>
      <c r="K451" s="683"/>
      <c r="M451" s="554"/>
    </row>
    <row r="452" spans="1:13" customFormat="1" ht="17.45" customHeight="1">
      <c r="A452" s="88"/>
      <c r="M452" s="554"/>
    </row>
    <row r="453" spans="1:13" customFormat="1" ht="17.45" customHeight="1">
      <c r="A453" s="88"/>
      <c r="M453" s="554"/>
    </row>
    <row r="454" spans="1:13" customFormat="1" ht="17.45" customHeight="1">
      <c r="A454" s="88"/>
      <c r="M454" s="554"/>
    </row>
    <row r="455" spans="1:13" customFormat="1" ht="17.45" customHeight="1">
      <c r="A455" s="88"/>
      <c r="M455" s="554"/>
    </row>
    <row r="456" spans="1:13" customFormat="1" ht="17.45" customHeight="1">
      <c r="A456" s="88"/>
      <c r="M456" s="554"/>
    </row>
    <row r="457" spans="1:13" customFormat="1" ht="17.45" customHeight="1">
      <c r="A457" s="88"/>
      <c r="M457" s="554"/>
    </row>
    <row r="458" spans="1:13" customFormat="1" ht="17.45" customHeight="1">
      <c r="A458" s="88"/>
      <c r="M458" s="554"/>
    </row>
    <row r="459" spans="1:13" customFormat="1" ht="17.45" customHeight="1">
      <c r="A459" s="88"/>
      <c r="M459" s="554"/>
    </row>
    <row r="460" spans="1:13" customFormat="1" ht="17.45" customHeight="1">
      <c r="A460" s="88"/>
      <c r="M460" s="554"/>
    </row>
    <row r="461" spans="1:13" customFormat="1" ht="17.45" customHeight="1">
      <c r="A461" s="88"/>
      <c r="M461" s="554"/>
    </row>
    <row r="462" spans="1:13" customFormat="1" ht="17.45" customHeight="1">
      <c r="A462" s="88"/>
      <c r="B462" t="s">
        <v>1658</v>
      </c>
      <c r="M462" s="554"/>
    </row>
    <row r="463" spans="1:13" customFormat="1" ht="17.45" customHeight="1">
      <c r="A463" s="88"/>
      <c r="M463" s="554"/>
    </row>
    <row r="464" spans="1:13" customFormat="1" ht="17.45" customHeight="1">
      <c r="A464" s="88"/>
      <c r="B464" s="683" t="s">
        <v>1659</v>
      </c>
      <c r="C464" s="683"/>
      <c r="D464" s="683"/>
      <c r="E464" s="683"/>
      <c r="F464" s="683"/>
      <c r="G464" s="683"/>
      <c r="H464" s="683"/>
      <c r="I464" s="683"/>
      <c r="J464" s="683"/>
      <c r="K464" s="683"/>
      <c r="M464" s="554"/>
    </row>
    <row r="465" spans="1:13" customFormat="1" ht="17.45" customHeight="1">
      <c r="A465" s="88"/>
      <c r="B465" s="683"/>
      <c r="C465" s="683"/>
      <c r="D465" s="683"/>
      <c r="E465" s="683"/>
      <c r="F465" s="683"/>
      <c r="G465" s="683"/>
      <c r="H465" s="683"/>
      <c r="I465" s="683"/>
      <c r="J465" s="683"/>
      <c r="K465" s="683"/>
      <c r="M465" s="554"/>
    </row>
    <row r="466" spans="1:13" customFormat="1" ht="17.45" customHeight="1">
      <c r="A466" s="88"/>
      <c r="B466" s="683"/>
      <c r="C466" s="683"/>
      <c r="D466" s="683"/>
      <c r="E466" s="683"/>
      <c r="F466" s="683"/>
      <c r="G466" s="683"/>
      <c r="H466" s="683"/>
      <c r="I466" s="683"/>
      <c r="J466" s="683"/>
      <c r="K466" s="683"/>
      <c r="M466" s="554"/>
    </row>
    <row r="467" spans="1:13" customFormat="1" ht="17.45" customHeight="1">
      <c r="A467" s="88"/>
      <c r="M467" s="554"/>
    </row>
    <row r="468" spans="1:13" customFormat="1" ht="17.45" customHeight="1">
      <c r="A468" s="88"/>
      <c r="M468" s="554"/>
    </row>
    <row r="469" spans="1:13" customFormat="1" ht="17.45" customHeight="1">
      <c r="A469" s="88"/>
      <c r="M469" s="554"/>
    </row>
    <row r="470" spans="1:13" customFormat="1" ht="17.45" customHeight="1">
      <c r="A470" s="88"/>
      <c r="M470" s="554"/>
    </row>
    <row r="471" spans="1:13" customFormat="1" ht="17.45" customHeight="1">
      <c r="A471" s="88"/>
      <c r="M471" s="554"/>
    </row>
    <row r="472" spans="1:13" customFormat="1" ht="17.45" customHeight="1">
      <c r="A472" s="88"/>
      <c r="M472" s="554"/>
    </row>
    <row r="473" spans="1:13" customFormat="1" ht="17.45" customHeight="1">
      <c r="A473" s="88"/>
      <c r="M473" s="554"/>
    </row>
    <row r="474" spans="1:13" customFormat="1" ht="17.45" customHeight="1">
      <c r="A474" s="88"/>
      <c r="M474" s="554"/>
    </row>
    <row r="475" spans="1:13" customFormat="1" ht="17.45" customHeight="1">
      <c r="A475" s="88"/>
      <c r="M475" s="554"/>
    </row>
    <row r="476" spans="1:13" customFormat="1" ht="17.45" customHeight="1">
      <c r="A476" s="88"/>
      <c r="M476" s="554"/>
    </row>
    <row r="477" spans="1:13" customFormat="1" ht="17.45" customHeight="1">
      <c r="A477" s="88"/>
      <c r="M477" s="554"/>
    </row>
    <row r="478" spans="1:13" customFormat="1" ht="17.45" customHeight="1">
      <c r="A478" s="88"/>
      <c r="M478" s="554"/>
    </row>
    <row r="479" spans="1:13" customFormat="1" ht="17.45" customHeight="1">
      <c r="A479" s="88"/>
      <c r="M479" s="554"/>
    </row>
    <row r="480" spans="1:13" customFormat="1" ht="17.45" customHeight="1">
      <c r="A480" s="88"/>
      <c r="M480" s="554"/>
    </row>
    <row r="481" spans="1:13" customFormat="1" ht="17.45" customHeight="1">
      <c r="A481" s="88"/>
      <c r="M481" s="554"/>
    </row>
    <row r="482" spans="1:13" customFormat="1" ht="17.45" customHeight="1">
      <c r="A482" s="88"/>
      <c r="M482" s="554"/>
    </row>
    <row r="483" spans="1:13" customFormat="1" ht="17.45" customHeight="1">
      <c r="A483" s="88"/>
      <c r="B483" t="s">
        <v>1660</v>
      </c>
      <c r="M483" s="554"/>
    </row>
    <row r="484" spans="1:13" customFormat="1" ht="17.45" customHeight="1">
      <c r="A484" s="88"/>
      <c r="M484" s="554"/>
    </row>
    <row r="485" spans="1:13" customFormat="1" ht="17.45" customHeight="1">
      <c r="A485" s="88"/>
      <c r="M485" s="554"/>
    </row>
    <row r="486" spans="1:13" customFormat="1" ht="17.45" customHeight="1">
      <c r="A486" s="88"/>
      <c r="M486" s="554"/>
    </row>
    <row r="487" spans="1:13" customFormat="1" ht="17.45" customHeight="1">
      <c r="A487" s="88"/>
      <c r="M487" s="554"/>
    </row>
    <row r="488" spans="1:13" customFormat="1" ht="17.45" customHeight="1">
      <c r="A488" s="88"/>
      <c r="M488" s="554"/>
    </row>
    <row r="489" spans="1:13" customFormat="1" ht="17.45" customHeight="1">
      <c r="A489" s="88"/>
      <c r="M489" s="554"/>
    </row>
    <row r="490" spans="1:13" customFormat="1" ht="17.45" customHeight="1">
      <c r="A490" s="88"/>
      <c r="M490" s="554"/>
    </row>
    <row r="491" spans="1:13" customFormat="1" ht="17.45" customHeight="1">
      <c r="A491" s="88"/>
      <c r="M491" s="554"/>
    </row>
    <row r="492" spans="1:13" customFormat="1" ht="17.45" customHeight="1">
      <c r="A492" s="88"/>
      <c r="M492" s="554"/>
    </row>
    <row r="493" spans="1:13" customFormat="1" ht="17.45" customHeight="1">
      <c r="A493" s="88"/>
      <c r="M493" s="554"/>
    </row>
    <row r="494" spans="1:13" customFormat="1" ht="17.45" customHeight="1">
      <c r="A494" s="88"/>
      <c r="M494" s="554"/>
    </row>
    <row r="495" spans="1:13" customFormat="1" ht="17.45" customHeight="1">
      <c r="A495" s="88"/>
      <c r="M495" s="554"/>
    </row>
    <row r="496" spans="1:13" customFormat="1" ht="17.45" customHeight="1">
      <c r="A496" s="88"/>
      <c r="M496" s="554"/>
    </row>
    <row r="497" spans="1:13" customFormat="1" ht="17.45" customHeight="1">
      <c r="A497" s="88"/>
      <c r="M497" s="554"/>
    </row>
    <row r="498" spans="1:13" customFormat="1" ht="17.45" customHeight="1">
      <c r="A498" s="88"/>
      <c r="M498" s="554"/>
    </row>
    <row r="499" spans="1:13" customFormat="1" ht="17.45" customHeight="1">
      <c r="A499" s="88"/>
      <c r="M499" s="554"/>
    </row>
    <row r="500" spans="1:13" customFormat="1" ht="17.45" customHeight="1">
      <c r="A500" s="88"/>
      <c r="B500" s="30" t="s">
        <v>1661</v>
      </c>
      <c r="M500" s="554"/>
    </row>
    <row r="501" spans="1:13" customFormat="1" ht="17.45" customHeight="1">
      <c r="A501" s="88"/>
      <c r="M501" s="554"/>
    </row>
    <row r="502" spans="1:13" customFormat="1" ht="17.45" customHeight="1">
      <c r="A502" s="88"/>
      <c r="M502" s="554"/>
    </row>
    <row r="503" spans="1:13" customFormat="1" ht="17.45" customHeight="1">
      <c r="A503" s="88"/>
      <c r="M503" s="554"/>
    </row>
    <row r="504" spans="1:13" customFormat="1" ht="17.45" customHeight="1">
      <c r="A504" s="88"/>
      <c r="M504" s="554"/>
    </row>
    <row r="505" spans="1:13" customFormat="1" ht="17.45" customHeight="1">
      <c r="A505" s="88"/>
      <c r="M505" s="554"/>
    </row>
    <row r="506" spans="1:13" customFormat="1" ht="17.45" customHeight="1">
      <c r="A506" s="88"/>
      <c r="M506" s="554"/>
    </row>
    <row r="507" spans="1:13" customFormat="1" ht="17.45" customHeight="1">
      <c r="A507" s="88"/>
      <c r="M507" s="554"/>
    </row>
    <row r="508" spans="1:13" customFormat="1" ht="17.45" customHeight="1">
      <c r="A508" s="88"/>
      <c r="M508" s="554"/>
    </row>
    <row r="509" spans="1:13" customFormat="1" ht="17.45" customHeight="1">
      <c r="A509" s="88"/>
      <c r="M509" s="554"/>
    </row>
    <row r="510" spans="1:13" customFormat="1" ht="17.45" customHeight="1">
      <c r="A510" s="88"/>
      <c r="B510" t="s">
        <v>1662</v>
      </c>
      <c r="M510" s="554"/>
    </row>
    <row r="511" spans="1:13" customFormat="1" ht="17.45" customHeight="1">
      <c r="A511" s="88"/>
      <c r="B511" s="436" t="s">
        <v>1663</v>
      </c>
      <c r="M511" s="554"/>
    </row>
    <row r="512" spans="1:13" customFormat="1" ht="17.45" customHeight="1">
      <c r="A512" s="88"/>
      <c r="B512" s="436" t="s">
        <v>1664</v>
      </c>
      <c r="M512" s="554"/>
    </row>
    <row r="513" spans="1:13" customFormat="1" ht="17.45" customHeight="1">
      <c r="A513" s="88"/>
      <c r="M513" s="554"/>
    </row>
    <row r="514" spans="1:13" customFormat="1" ht="17.45" customHeight="1">
      <c r="A514" s="88"/>
      <c r="B514" s="696" t="s">
        <v>1665</v>
      </c>
      <c r="C514" s="696"/>
      <c r="D514" s="696"/>
      <c r="E514" s="696"/>
      <c r="F514" s="696"/>
      <c r="G514" s="696"/>
      <c r="H514" s="696"/>
      <c r="I514" s="696"/>
      <c r="J514" s="696"/>
      <c r="K514" s="696"/>
      <c r="M514" s="554"/>
    </row>
    <row r="515" spans="1:13" customFormat="1" ht="17.45" customHeight="1">
      <c r="A515" s="88"/>
      <c r="B515" s="696"/>
      <c r="C515" s="696"/>
      <c r="D515" s="696"/>
      <c r="E515" s="696"/>
      <c r="F515" s="696"/>
      <c r="G515" s="696"/>
      <c r="H515" s="696"/>
      <c r="I515" s="696"/>
      <c r="J515" s="696"/>
      <c r="K515" s="696"/>
      <c r="M515" s="554"/>
    </row>
    <row r="516" spans="1:13" customFormat="1" ht="17.45" customHeight="1">
      <c r="A516" s="88"/>
      <c r="M516" s="554"/>
    </row>
    <row r="517" spans="1:13" customFormat="1" ht="17.45" customHeight="1">
      <c r="A517" s="88"/>
      <c r="M517" s="554"/>
    </row>
    <row r="518" spans="1:13" customFormat="1" ht="17.45" customHeight="1">
      <c r="A518" s="88"/>
      <c r="M518" s="554"/>
    </row>
    <row r="519" spans="1:13" customFormat="1" ht="17.45" customHeight="1">
      <c r="A519" s="88"/>
      <c r="M519" s="554"/>
    </row>
    <row r="520" spans="1:13" customFormat="1" ht="17.45" customHeight="1">
      <c r="A520" s="88"/>
      <c r="M520" s="554"/>
    </row>
    <row r="521" spans="1:13" customFormat="1" ht="17.45" customHeight="1">
      <c r="A521" s="88"/>
      <c r="M521" s="554"/>
    </row>
    <row r="522" spans="1:13" customFormat="1" ht="17.45" customHeight="1">
      <c r="A522" s="88"/>
      <c r="M522" s="554"/>
    </row>
    <row r="523" spans="1:13" customFormat="1" ht="17.45" customHeight="1">
      <c r="A523" s="88"/>
      <c r="M523" s="554"/>
    </row>
    <row r="524" spans="1:13" customFormat="1" ht="17.45" customHeight="1">
      <c r="A524" s="88"/>
      <c r="M524" s="554"/>
    </row>
    <row r="525" spans="1:13" customFormat="1" ht="17.45" customHeight="1">
      <c r="A525" s="88"/>
      <c r="M525" s="554"/>
    </row>
    <row r="526" spans="1:13" customFormat="1" ht="17.45" customHeight="1">
      <c r="A526" s="88"/>
      <c r="M526" s="554"/>
    </row>
    <row r="527" spans="1:13" customFormat="1" ht="17.45" customHeight="1">
      <c r="A527" s="88"/>
      <c r="M527" s="554"/>
    </row>
    <row r="528" spans="1:13" customFormat="1" ht="17.45" customHeight="1">
      <c r="A528" s="88"/>
      <c r="M528" s="554"/>
    </row>
    <row r="529" spans="1:13" customFormat="1" ht="17.45" customHeight="1">
      <c r="A529" s="88"/>
      <c r="M529" s="554"/>
    </row>
    <row r="530" spans="1:13" customFormat="1" ht="17.45" customHeight="1">
      <c r="A530" s="88"/>
      <c r="M530" s="554"/>
    </row>
    <row r="531" spans="1:13" customFormat="1" ht="17.45" customHeight="1">
      <c r="A531" s="88"/>
      <c r="M531" s="554"/>
    </row>
    <row r="532" spans="1:13" customFormat="1" ht="17.45" customHeight="1">
      <c r="A532" s="88"/>
      <c r="M532" s="554"/>
    </row>
    <row r="533" spans="1:13" customFormat="1" ht="17.45" customHeight="1">
      <c r="A533" s="88"/>
      <c r="B533" s="653" t="s">
        <v>1666</v>
      </c>
      <c r="C533" s="653"/>
      <c r="D533" s="653"/>
      <c r="E533" s="653"/>
      <c r="F533" s="653"/>
      <c r="G533" s="653"/>
      <c r="H533" s="653"/>
      <c r="I533" s="653"/>
      <c r="J533" s="653"/>
      <c r="K533" s="653"/>
      <c r="M533" s="554"/>
    </row>
    <row r="534" spans="1:13" customFormat="1" ht="17.45" customHeight="1">
      <c r="A534" s="88"/>
      <c r="B534" s="653"/>
      <c r="C534" s="653"/>
      <c r="D534" s="653"/>
      <c r="E534" s="653"/>
      <c r="F534" s="653"/>
      <c r="G534" s="653"/>
      <c r="H534" s="653"/>
      <c r="I534" s="653"/>
      <c r="J534" s="653"/>
      <c r="K534" s="653"/>
      <c r="M534" s="554"/>
    </row>
    <row r="535" spans="1:13" customFormat="1" ht="17.45" customHeight="1">
      <c r="A535" s="88"/>
      <c r="B535" s="653"/>
      <c r="C535" s="653"/>
      <c r="D535" s="653"/>
      <c r="E535" s="653"/>
      <c r="F535" s="653"/>
      <c r="G535" s="653"/>
      <c r="H535" s="653"/>
      <c r="I535" s="653"/>
      <c r="J535" s="653"/>
      <c r="K535" s="653"/>
      <c r="M535" s="554"/>
    </row>
    <row r="536" spans="1:13" customFormat="1" ht="17.45" customHeight="1">
      <c r="A536" s="88"/>
      <c r="B536" s="653"/>
      <c r="C536" s="653"/>
      <c r="D536" s="653"/>
      <c r="E536" s="653"/>
      <c r="F536" s="653"/>
      <c r="G536" s="653"/>
      <c r="H536" s="653"/>
      <c r="I536" s="653"/>
      <c r="J536" s="653"/>
      <c r="K536" s="653"/>
      <c r="M536" s="554"/>
    </row>
    <row r="537" spans="1:13" customFormat="1" ht="17.45" customHeight="1">
      <c r="A537" s="88"/>
      <c r="M537" s="554"/>
    </row>
    <row r="538" spans="1:13" customFormat="1" ht="17.45" customHeight="1">
      <c r="A538" s="88"/>
      <c r="M538" s="554"/>
    </row>
    <row r="539" spans="1:13" customFormat="1" ht="17.45" customHeight="1">
      <c r="A539" s="88"/>
      <c r="M539" s="554"/>
    </row>
    <row r="540" spans="1:13" customFormat="1" ht="17.45" customHeight="1">
      <c r="A540" s="88"/>
      <c r="M540" s="554"/>
    </row>
    <row r="541" spans="1:13" customFormat="1" ht="17.45" customHeight="1">
      <c r="A541" s="88"/>
      <c r="M541" s="554"/>
    </row>
    <row r="542" spans="1:13" customFormat="1" ht="17.45" customHeight="1">
      <c r="A542" s="88"/>
      <c r="M542" s="554"/>
    </row>
    <row r="543" spans="1:13" customFormat="1" ht="17.45" customHeight="1">
      <c r="A543" s="88"/>
      <c r="M543" s="554"/>
    </row>
    <row r="544" spans="1:13" customFormat="1" ht="17.45" customHeight="1">
      <c r="A544" s="88"/>
      <c r="M544" s="554"/>
    </row>
    <row r="545" spans="1:13" customFormat="1" ht="17.45" customHeight="1">
      <c r="A545" s="88"/>
      <c r="M545" s="554"/>
    </row>
    <row r="546" spans="1:13" customFormat="1" ht="17.45" customHeight="1">
      <c r="A546" s="88"/>
      <c r="M546" s="554"/>
    </row>
    <row r="547" spans="1:13" customFormat="1" ht="17.45" customHeight="1">
      <c r="A547" s="88"/>
      <c r="M547" s="554"/>
    </row>
    <row r="548" spans="1:13" customFormat="1" ht="17.45" customHeight="1">
      <c r="A548" s="88"/>
      <c r="M548" s="554"/>
    </row>
    <row r="549" spans="1:13" customFormat="1" ht="17.45" customHeight="1">
      <c r="A549" s="88"/>
      <c r="M549" s="554"/>
    </row>
    <row r="550" spans="1:13" customFormat="1" ht="17.45" customHeight="1">
      <c r="A550" s="88"/>
      <c r="M550" s="554"/>
    </row>
    <row r="551" spans="1:13" customFormat="1" ht="17.45" customHeight="1">
      <c r="A551" s="88"/>
      <c r="M551" s="554"/>
    </row>
    <row r="552" spans="1:13" customFormat="1" ht="17.45" customHeight="1">
      <c r="A552" s="88"/>
      <c r="M552" s="554"/>
    </row>
    <row r="553" spans="1:13" customFormat="1" ht="17.45" customHeight="1">
      <c r="A553" s="88"/>
      <c r="M553" s="554"/>
    </row>
    <row r="554" spans="1:13" customFormat="1" ht="17.45" customHeight="1">
      <c r="A554" s="88"/>
      <c r="M554" s="554"/>
    </row>
    <row r="555" spans="1:13" customFormat="1" ht="17.45" customHeight="1">
      <c r="A555" s="88"/>
      <c r="B555" s="653" t="s">
        <v>1667</v>
      </c>
      <c r="C555" s="653"/>
      <c r="D555" s="653"/>
      <c r="E555" s="653"/>
      <c r="F555" s="653"/>
      <c r="G555" s="653"/>
      <c r="H555" s="653"/>
      <c r="I555" s="653"/>
      <c r="J555" s="653"/>
      <c r="K555" s="653"/>
      <c r="M555" s="554"/>
    </row>
    <row r="556" spans="1:13" customFormat="1" ht="17.45" customHeight="1">
      <c r="A556" s="88"/>
      <c r="B556" s="653"/>
      <c r="C556" s="653"/>
      <c r="D556" s="653"/>
      <c r="E556" s="653"/>
      <c r="F556" s="653"/>
      <c r="G556" s="653"/>
      <c r="H556" s="653"/>
      <c r="I556" s="653"/>
      <c r="J556" s="653"/>
      <c r="K556" s="653"/>
      <c r="M556" s="554"/>
    </row>
    <row r="557" spans="1:13" customFormat="1" ht="17.45" customHeight="1">
      <c r="A557" s="88"/>
      <c r="M557" s="554"/>
    </row>
    <row r="558" spans="1:13" customFormat="1" ht="17.45" customHeight="1">
      <c r="A558" s="88"/>
      <c r="M558" s="554"/>
    </row>
    <row r="559" spans="1:13" customFormat="1" ht="17.45" customHeight="1">
      <c r="A559" s="88"/>
      <c r="M559" s="554"/>
    </row>
    <row r="560" spans="1:13" customFormat="1" ht="17.45" customHeight="1">
      <c r="A560" s="88"/>
      <c r="M560" s="554"/>
    </row>
    <row r="561" spans="1:13" customFormat="1" ht="17.45" customHeight="1">
      <c r="A561" s="88"/>
      <c r="M561" s="554"/>
    </row>
    <row r="562" spans="1:13" customFormat="1" ht="17.45" customHeight="1">
      <c r="A562" s="88"/>
      <c r="M562" s="554"/>
    </row>
    <row r="563" spans="1:13" customFormat="1" ht="17.45" customHeight="1">
      <c r="A563" s="88"/>
      <c r="M563" s="554"/>
    </row>
    <row r="564" spans="1:13" customFormat="1" ht="17.45" customHeight="1">
      <c r="A564" s="88"/>
      <c r="M564" s="554"/>
    </row>
    <row r="565" spans="1:13" customFormat="1" ht="17.45" customHeight="1">
      <c r="A565" s="88"/>
      <c r="B565" s="82" t="s">
        <v>1310</v>
      </c>
      <c r="M565" s="554"/>
    </row>
    <row r="566" spans="1:13" customFormat="1" ht="17.45" customHeight="1">
      <c r="A566" s="88"/>
      <c r="B566" s="699" t="s">
        <v>1668</v>
      </c>
      <c r="C566" s="700"/>
      <c r="D566" s="700"/>
      <c r="E566" s="700"/>
      <c r="F566" s="700"/>
      <c r="G566" s="700"/>
      <c r="H566" s="700"/>
      <c r="I566" s="700"/>
      <c r="J566" s="700"/>
      <c r="K566" s="701"/>
      <c r="M566" s="554"/>
    </row>
    <row r="567" spans="1:13" customFormat="1" ht="17.45" customHeight="1">
      <c r="A567" s="88"/>
      <c r="B567" s="702"/>
      <c r="C567" s="703"/>
      <c r="D567" s="703"/>
      <c r="E567" s="703"/>
      <c r="F567" s="703"/>
      <c r="G567" s="703"/>
      <c r="H567" s="703"/>
      <c r="I567" s="703"/>
      <c r="J567" s="703"/>
      <c r="K567" s="704"/>
      <c r="M567" s="554"/>
    </row>
    <row r="568" spans="1:13" customFormat="1" ht="17.45" customHeight="1">
      <c r="A568" s="88"/>
      <c r="B568" s="702"/>
      <c r="C568" s="703"/>
      <c r="D568" s="703"/>
      <c r="E568" s="703"/>
      <c r="F568" s="703"/>
      <c r="G568" s="703"/>
      <c r="H568" s="703"/>
      <c r="I568" s="703"/>
      <c r="J568" s="703"/>
      <c r="K568" s="704"/>
      <c r="M568" s="554"/>
    </row>
    <row r="569" spans="1:13" customFormat="1" ht="17.45" customHeight="1">
      <c r="A569" s="88"/>
      <c r="B569" s="702"/>
      <c r="C569" s="703"/>
      <c r="D569" s="703"/>
      <c r="E569" s="703"/>
      <c r="F569" s="703"/>
      <c r="G569" s="703"/>
      <c r="H569" s="703"/>
      <c r="I569" s="703"/>
      <c r="J569" s="703"/>
      <c r="K569" s="704"/>
      <c r="M569" s="554"/>
    </row>
    <row r="570" spans="1:13" customFormat="1" ht="17.45" customHeight="1">
      <c r="A570" s="88"/>
      <c r="B570" s="705"/>
      <c r="C570" s="706"/>
      <c r="D570" s="706"/>
      <c r="E570" s="706"/>
      <c r="F570" s="706"/>
      <c r="G570" s="706"/>
      <c r="H570" s="706"/>
      <c r="I570" s="706"/>
      <c r="J570" s="706"/>
      <c r="K570" s="707"/>
      <c r="M570" s="554"/>
    </row>
    <row r="571" spans="1:13" customFormat="1" ht="17.45" customHeight="1">
      <c r="A571" s="88"/>
      <c r="M571" s="554"/>
    </row>
    <row r="572" spans="1:13" customFormat="1" ht="17.45" customHeight="1">
      <c r="A572" s="88"/>
      <c r="B572" s="82" t="s">
        <v>1312</v>
      </c>
      <c r="M572" s="554"/>
    </row>
    <row r="573" spans="1:13" customFormat="1" ht="17.45" customHeight="1">
      <c r="A573" s="88"/>
      <c r="B573" s="873" t="s">
        <v>1669</v>
      </c>
      <c r="C573" s="874"/>
      <c r="D573" s="874"/>
      <c r="E573" s="874"/>
      <c r="F573" s="874"/>
      <c r="G573" s="874"/>
      <c r="H573" s="874"/>
      <c r="I573" s="874"/>
      <c r="J573" s="874"/>
      <c r="K573" s="875"/>
      <c r="M573" s="554"/>
    </row>
    <row r="574" spans="1:13" customFormat="1" ht="17.45" customHeight="1">
      <c r="A574" s="88"/>
      <c r="B574" s="880"/>
      <c r="C574" s="881"/>
      <c r="D574" s="881"/>
      <c r="E574" s="881"/>
      <c r="F574" s="881"/>
      <c r="G574" s="881"/>
      <c r="H574" s="881"/>
      <c r="I574" s="881"/>
      <c r="J574" s="881"/>
      <c r="K574" s="882"/>
      <c r="M574" s="554"/>
    </row>
    <row r="575" spans="1:13" customFormat="1" ht="17.45" customHeight="1">
      <c r="A575" s="88"/>
      <c r="B575" s="880"/>
      <c r="C575" s="881"/>
      <c r="D575" s="881"/>
      <c r="E575" s="881"/>
      <c r="F575" s="881"/>
      <c r="G575" s="881"/>
      <c r="H575" s="881"/>
      <c r="I575" s="881"/>
      <c r="J575" s="881"/>
      <c r="K575" s="882"/>
      <c r="M575" s="554"/>
    </row>
    <row r="576" spans="1:13" customFormat="1" ht="17.45" customHeight="1">
      <c r="A576" s="88"/>
      <c r="B576" s="880"/>
      <c r="C576" s="881"/>
      <c r="D576" s="881"/>
      <c r="E576" s="881"/>
      <c r="F576" s="881"/>
      <c r="G576" s="881"/>
      <c r="H576" s="881"/>
      <c r="I576" s="881"/>
      <c r="J576" s="881"/>
      <c r="K576" s="882"/>
      <c r="M576" s="554"/>
    </row>
    <row r="577" spans="1:18" customFormat="1" ht="17.45" customHeight="1">
      <c r="A577" s="88"/>
      <c r="B577" s="880"/>
      <c r="C577" s="881"/>
      <c r="D577" s="881"/>
      <c r="E577" s="881"/>
      <c r="F577" s="881"/>
      <c r="G577" s="881"/>
      <c r="H577" s="881"/>
      <c r="I577" s="881"/>
      <c r="J577" s="881"/>
      <c r="K577" s="882"/>
      <c r="M577" s="554"/>
    </row>
    <row r="578" spans="1:18" customFormat="1" ht="17.45" customHeight="1">
      <c r="A578" s="88"/>
      <c r="B578" s="876"/>
      <c r="C578" s="877"/>
      <c r="D578" s="877"/>
      <c r="E578" s="877"/>
      <c r="F578" s="877"/>
      <c r="G578" s="877"/>
      <c r="H578" s="877"/>
      <c r="I578" s="877"/>
      <c r="J578" s="877"/>
      <c r="K578" s="878"/>
      <c r="M578" s="554"/>
    </row>
    <row r="579" spans="1:18" customFormat="1" ht="17.45" customHeight="1">
      <c r="A579" s="88"/>
      <c r="M579" s="554"/>
    </row>
    <row r="580" spans="1:18" customFormat="1" ht="17.45" customHeight="1">
      <c r="A580" s="88"/>
      <c r="M580" s="554"/>
    </row>
    <row r="581" spans="1:18" customFormat="1" ht="17.45" customHeight="1">
      <c r="A581" s="88"/>
      <c r="B581" s="59" t="s">
        <v>1670</v>
      </c>
      <c r="C581" s="58"/>
      <c r="D581" s="58"/>
      <c r="E581" s="58"/>
      <c r="F581" s="58"/>
      <c r="G581" s="58"/>
      <c r="H581" s="58"/>
      <c r="I581" s="58"/>
      <c r="J581" s="58"/>
      <c r="K581" s="58"/>
      <c r="M581" s="554"/>
    </row>
    <row r="582" spans="1:18" customFormat="1" ht="17.45" customHeight="1">
      <c r="A582" s="88"/>
      <c r="B582" s="61"/>
      <c r="C582" s="60"/>
      <c r="D582" s="60"/>
      <c r="E582" s="60"/>
      <c r="F582" s="60"/>
      <c r="G582" s="60"/>
      <c r="H582" s="60"/>
      <c r="I582" s="60"/>
      <c r="J582" s="60"/>
      <c r="K582" s="62"/>
      <c r="M582" s="554"/>
    </row>
    <row r="583" spans="1:18" customFormat="1" ht="17.45" customHeight="1">
      <c r="A583" s="88"/>
      <c r="B583" s="115" t="s">
        <v>1671</v>
      </c>
      <c r="C583" s="116"/>
      <c r="D583" s="116"/>
      <c r="E583" s="116"/>
      <c r="F583" s="116"/>
      <c r="G583" s="65"/>
      <c r="H583" s="594" t="s">
        <v>1003</v>
      </c>
      <c r="I583" s="594" t="s">
        <v>1613</v>
      </c>
      <c r="J583" s="594" t="s">
        <v>1614</v>
      </c>
      <c r="K583" s="70"/>
      <c r="M583" s="554"/>
    </row>
    <row r="584" spans="1:18" customFormat="1" ht="17.45" customHeight="1">
      <c r="A584" s="88"/>
      <c r="B584" s="115" t="s">
        <v>1672</v>
      </c>
      <c r="C584" s="116"/>
      <c r="D584" s="116"/>
      <c r="E584" s="116"/>
      <c r="F584" s="116"/>
      <c r="G584" s="65"/>
      <c r="H584" s="598" t="s">
        <v>1640</v>
      </c>
      <c r="I584" s="599" t="s">
        <v>1641</v>
      </c>
      <c r="J584" s="598" t="s">
        <v>1625</v>
      </c>
      <c r="K584" s="70"/>
      <c r="M584" s="554"/>
    </row>
    <row r="585" spans="1:18" customFormat="1" ht="17.45" customHeight="1">
      <c r="A585" s="88"/>
      <c r="B585" s="115"/>
      <c r="C585" s="116"/>
      <c r="D585" s="116"/>
      <c r="E585" s="116"/>
      <c r="F585" s="116"/>
      <c r="G585" s="65"/>
      <c r="H585" s="598" t="s">
        <v>1620</v>
      </c>
      <c r="I585" s="599" t="s">
        <v>1621</v>
      </c>
      <c r="J585" s="598" t="s">
        <v>1622</v>
      </c>
      <c r="K585" s="70"/>
      <c r="M585" s="554"/>
    </row>
    <row r="586" spans="1:18" customFormat="1" ht="17.45" customHeight="1">
      <c r="A586" s="88"/>
      <c r="B586" s="104" t="s">
        <v>1626</v>
      </c>
      <c r="C586" s="79"/>
      <c r="D586" s="79"/>
      <c r="E586" s="79"/>
      <c r="F586" s="79"/>
      <c r="G586" s="65"/>
      <c r="H586" s="598" t="s">
        <v>1623</v>
      </c>
      <c r="I586" s="599" t="s">
        <v>1624</v>
      </c>
      <c r="J586" s="598" t="s">
        <v>1625</v>
      </c>
      <c r="K586" s="70"/>
      <c r="M586" s="554" t="b">
        <v>0</v>
      </c>
    </row>
    <row r="587" spans="1:18" customFormat="1" ht="17.45" customHeight="1">
      <c r="A587" s="88"/>
      <c r="B587" s="115"/>
      <c r="C587" s="116"/>
      <c r="D587" s="116"/>
      <c r="E587" s="116"/>
      <c r="F587" s="116"/>
      <c r="G587" s="65"/>
      <c r="H587" s="598" t="s">
        <v>1627</v>
      </c>
      <c r="I587" s="599" t="s">
        <v>1628</v>
      </c>
      <c r="J587" s="598" t="s">
        <v>1629</v>
      </c>
      <c r="K587" s="70"/>
      <c r="M587" s="554"/>
    </row>
    <row r="588" spans="1:18" customFormat="1" ht="17.45" customHeight="1">
      <c r="A588" s="88"/>
      <c r="B588" s="427" t="s">
        <v>1592</v>
      </c>
      <c r="C588" s="413"/>
      <c r="D588" s="413"/>
      <c r="E588" s="413"/>
      <c r="F588" s="413"/>
      <c r="G588" s="434"/>
      <c r="H588" s="598" t="s">
        <v>1630</v>
      </c>
      <c r="I588" s="599" t="s">
        <v>1631</v>
      </c>
      <c r="J588" s="598" t="s">
        <v>1625</v>
      </c>
      <c r="K588" s="70"/>
      <c r="M588" s="554"/>
    </row>
    <row r="589" spans="1:18" customFormat="1" ht="17.45" customHeight="1">
      <c r="A589" s="88"/>
      <c r="B589" s="428" t="str">
        <f>M589</f>
        <v>1. Aktive Zelle in die Tabelle stellen (z.B. auf die Überschrift "Stadt")</v>
      </c>
      <c r="C589" s="435"/>
      <c r="D589" s="435"/>
      <c r="E589" s="435"/>
      <c r="F589" s="435"/>
      <c r="G589" s="434"/>
      <c r="H589" s="598" t="s">
        <v>1632</v>
      </c>
      <c r="I589" s="599" t="s">
        <v>1633</v>
      </c>
      <c r="J589" s="598" t="s">
        <v>1625</v>
      </c>
      <c r="K589" s="70"/>
      <c r="M589" s="623" t="s">
        <v>1636</v>
      </c>
      <c r="N589" s="625"/>
      <c r="O589" s="625"/>
      <c r="P589" s="625"/>
      <c r="Q589" s="625"/>
      <c r="R589" s="18"/>
    </row>
    <row r="590" spans="1:18" customFormat="1" ht="17.45" customHeight="1">
      <c r="A590" s="88"/>
      <c r="B590" s="887" t="str">
        <f>M590</f>
        <v>2. Im Menü das Register "Daten" wählen, dann die Schaltfläche 
"Filtern" klicken</v>
      </c>
      <c r="C590" s="888"/>
      <c r="D590" s="888"/>
      <c r="E590" s="888"/>
      <c r="F590" s="888"/>
      <c r="G590" s="888"/>
      <c r="H590" s="598" t="s">
        <v>1634</v>
      </c>
      <c r="I590" s="599" t="s">
        <v>1635</v>
      </c>
      <c r="J590" s="598" t="s">
        <v>1618</v>
      </c>
      <c r="K590" s="70"/>
      <c r="M590" s="583" t="s">
        <v>1673</v>
      </c>
      <c r="N590" s="582"/>
      <c r="O590" s="582"/>
      <c r="P590" s="582"/>
      <c r="Q590" s="582"/>
      <c r="R590" s="582"/>
    </row>
    <row r="591" spans="1:18" customFormat="1" ht="17.45" customHeight="1">
      <c r="A591" s="88"/>
      <c r="B591" s="887"/>
      <c r="C591" s="888"/>
      <c r="D591" s="888"/>
      <c r="E591" s="888"/>
      <c r="F591" s="888"/>
      <c r="G591" s="888"/>
      <c r="H591" s="598" t="s">
        <v>1637</v>
      </c>
      <c r="I591" s="599" t="s">
        <v>1638</v>
      </c>
      <c r="J591" s="598" t="s">
        <v>1618</v>
      </c>
      <c r="K591" s="70"/>
      <c r="M591" s="583"/>
      <c r="N591" s="582"/>
      <c r="O591" s="582"/>
      <c r="P591" s="582"/>
      <c r="Q591" s="582"/>
      <c r="R591" s="582"/>
    </row>
    <row r="592" spans="1:18" customFormat="1" ht="17.45" customHeight="1">
      <c r="A592" s="88"/>
      <c r="B592" s="885" t="str">
        <f>M592</f>
        <v>3. Auf das Filtersymbol der Spalte "B.-Land" klicken und nur das Land "Bayern" anwählen</v>
      </c>
      <c r="C592" s="886"/>
      <c r="D592" s="886"/>
      <c r="E592" s="886"/>
      <c r="F592" s="886"/>
      <c r="G592" s="886"/>
      <c r="H592" s="598" t="s">
        <v>1616</v>
      </c>
      <c r="I592" s="599" t="s">
        <v>1617</v>
      </c>
      <c r="J592" s="598" t="s">
        <v>1618</v>
      </c>
      <c r="K592" s="70"/>
      <c r="M592" s="621" t="s">
        <v>1674</v>
      </c>
      <c r="N592" s="626"/>
      <c r="O592" s="626"/>
      <c r="P592" s="626"/>
      <c r="Q592" s="626"/>
      <c r="R592" s="626"/>
    </row>
    <row r="593" spans="1:18" customFormat="1" ht="17.45" customHeight="1">
      <c r="A593" s="88"/>
      <c r="B593" s="885"/>
      <c r="C593" s="886"/>
      <c r="D593" s="886"/>
      <c r="E593" s="886"/>
      <c r="F593" s="886"/>
      <c r="G593" s="886"/>
      <c r="H593" s="598" t="s">
        <v>1642</v>
      </c>
      <c r="I593" s="599" t="s">
        <v>1643</v>
      </c>
      <c r="J593" s="598" t="s">
        <v>1629</v>
      </c>
      <c r="K593" s="70"/>
      <c r="M593" s="621"/>
      <c r="N593" s="626"/>
      <c r="O593" s="626"/>
      <c r="P593" s="626"/>
      <c r="Q593" s="626"/>
      <c r="R593" s="626"/>
    </row>
    <row r="594" spans="1:18" customFormat="1" ht="17.45" customHeight="1">
      <c r="A594" s="88"/>
      <c r="B594" s="437" t="str">
        <f>M594</f>
        <v>Filter wieder entfernen:</v>
      </c>
      <c r="C594" s="338"/>
      <c r="D594" s="338"/>
      <c r="E594" s="338"/>
      <c r="F594" s="338"/>
      <c r="G594" s="338"/>
      <c r="H594" s="598" t="s">
        <v>1645</v>
      </c>
      <c r="I594" s="599" t="s">
        <v>1646</v>
      </c>
      <c r="J594" s="598" t="s">
        <v>1618</v>
      </c>
      <c r="K594" s="70"/>
      <c r="M594" s="621" t="s">
        <v>1675</v>
      </c>
      <c r="N594" s="626"/>
      <c r="O594" s="626"/>
      <c r="P594" s="626"/>
      <c r="Q594" s="626"/>
      <c r="R594" s="626"/>
    </row>
    <row r="595" spans="1:18" customFormat="1" ht="17.45" customHeight="1">
      <c r="A595" s="88"/>
      <c r="B595" s="428" t="str">
        <f>M595</f>
        <v>4. Erneut auf die Schaltfläche "Filtern" im Register "Daten" klicken</v>
      </c>
      <c r="C595" s="338"/>
      <c r="D595" s="338"/>
      <c r="E595" s="338"/>
      <c r="F595" s="338"/>
      <c r="G595" s="338"/>
      <c r="H595" s="598" t="s">
        <v>1648</v>
      </c>
      <c r="I595" s="599" t="s">
        <v>1649</v>
      </c>
      <c r="J595" s="598" t="s">
        <v>1622</v>
      </c>
      <c r="K595" s="70"/>
      <c r="M595" s="623" t="s">
        <v>1676</v>
      </c>
      <c r="N595" s="626"/>
      <c r="O595" s="626"/>
      <c r="P595" s="626"/>
      <c r="Q595" s="626"/>
      <c r="R595" s="626"/>
    </row>
    <row r="596" spans="1:18" customFormat="1" ht="17.45" customHeight="1">
      <c r="A596" s="88"/>
      <c r="B596" s="71"/>
      <c r="C596" s="72"/>
      <c r="D596" s="72"/>
      <c r="E596" s="73"/>
      <c r="F596" s="72"/>
      <c r="G596" s="72"/>
      <c r="H596" s="72"/>
      <c r="I596" s="72"/>
      <c r="J596" s="72"/>
      <c r="K596" s="74"/>
      <c r="M596" s="554"/>
    </row>
    <row r="597" spans="1:18" customFormat="1" ht="17.45" customHeight="1">
      <c r="A597" s="88"/>
      <c r="M597" s="554"/>
    </row>
    <row r="598" spans="1:18" customFormat="1" ht="17.45" customHeight="1">
      <c r="A598" s="88"/>
      <c r="H598" s="598"/>
      <c r="I598" s="599"/>
      <c r="J598" s="598"/>
      <c r="M598" s="554"/>
    </row>
    <row r="599" spans="1:18" customFormat="1" ht="19.149999999999999" customHeight="1">
      <c r="A599" s="88"/>
      <c r="B599" s="170" t="str">
        <f>"Thema "&amp;B11</f>
        <v>Thema 9.4</v>
      </c>
      <c r="C599" s="10"/>
      <c r="D599" s="10"/>
      <c r="E599" s="10"/>
      <c r="F599" s="10"/>
      <c r="G599" s="10"/>
      <c r="H599" s="10"/>
      <c r="I599" s="10"/>
      <c r="M599" s="554"/>
    </row>
    <row r="600" spans="1:18" customFormat="1" ht="17.45" customHeight="1">
      <c r="A600" s="88"/>
      <c r="M600" s="554"/>
    </row>
    <row r="601" spans="1:18" customFormat="1" ht="17.45" customHeight="1">
      <c r="A601" s="88"/>
      <c r="M601" s="554"/>
    </row>
    <row r="602" spans="1:18" customFormat="1" ht="25.5" customHeight="1">
      <c r="A602" s="89" t="str">
        <f>B12</f>
        <v>9.5</v>
      </c>
      <c r="B602" s="675" t="s">
        <v>1677</v>
      </c>
      <c r="C602" s="675"/>
      <c r="D602" s="675"/>
      <c r="E602" s="675"/>
      <c r="F602" s="675"/>
      <c r="G602" s="675"/>
      <c r="H602" s="675"/>
      <c r="I602" s="675"/>
      <c r="J602" s="675"/>
      <c r="K602" s="35">
        <f>H12</f>
        <v>0</v>
      </c>
      <c r="L602" s="7" t="s">
        <v>62</v>
      </c>
      <c r="M602" s="554"/>
    </row>
    <row r="603" spans="1:18" customFormat="1" ht="17.45" customHeight="1">
      <c r="A603" s="88"/>
      <c r="M603" s="554"/>
    </row>
    <row r="604" spans="1:18" customFormat="1" ht="17.45" customHeight="1">
      <c r="A604" s="88"/>
      <c r="B604" s="683" t="s">
        <v>1678</v>
      </c>
      <c r="C604" s="683"/>
      <c r="D604" s="683"/>
      <c r="E604" s="683"/>
      <c r="F604" s="683"/>
      <c r="G604" s="683"/>
      <c r="H604" s="683"/>
      <c r="I604" s="683"/>
      <c r="J604" s="683"/>
      <c r="K604" s="683"/>
      <c r="M604" s="554"/>
    </row>
    <row r="605" spans="1:18" customFormat="1" ht="17.45" customHeight="1">
      <c r="A605" s="88"/>
      <c r="B605" s="683"/>
      <c r="C605" s="683"/>
      <c r="D605" s="683"/>
      <c r="E605" s="683"/>
      <c r="F605" s="683"/>
      <c r="G605" s="683"/>
      <c r="H605" s="683"/>
      <c r="I605" s="683"/>
      <c r="J605" s="683"/>
      <c r="K605" s="683"/>
      <c r="M605" s="554"/>
    </row>
    <row r="606" spans="1:18" customFormat="1" ht="17.45" customHeight="1">
      <c r="A606" s="88"/>
      <c r="B606" s="683"/>
      <c r="C606" s="683"/>
      <c r="D606" s="683"/>
      <c r="E606" s="683"/>
      <c r="F606" s="683"/>
      <c r="G606" s="683"/>
      <c r="H606" s="683"/>
      <c r="I606" s="683"/>
      <c r="J606" s="683"/>
      <c r="K606" s="683"/>
      <c r="M606" s="554"/>
    </row>
    <row r="607" spans="1:18" customFormat="1" ht="17.45" customHeight="1">
      <c r="A607" s="88"/>
      <c r="M607" s="554"/>
    </row>
    <row r="608" spans="1:18" customFormat="1" ht="17.45" customHeight="1" thickBot="1">
      <c r="A608" s="88"/>
      <c r="B608" s="180" t="s">
        <v>1677</v>
      </c>
      <c r="C608" s="52"/>
      <c r="D608" s="52"/>
      <c r="E608" s="52"/>
      <c r="F608" s="52"/>
      <c r="G608" s="52"/>
      <c r="H608" s="52"/>
      <c r="I608" s="52"/>
      <c r="J608" s="52"/>
      <c r="K608" s="52"/>
      <c r="M608" s="554"/>
    </row>
    <row r="609" spans="1:13" customFormat="1" ht="17.45" customHeight="1">
      <c r="A609" s="88"/>
      <c r="B609" s="776" t="s">
        <v>1679</v>
      </c>
      <c r="C609" s="776"/>
      <c r="D609" s="776"/>
      <c r="E609" s="776"/>
      <c r="F609" s="776"/>
      <c r="G609" s="776"/>
      <c r="H609" s="776"/>
      <c r="I609" s="776"/>
      <c r="J609" s="776"/>
      <c r="K609" s="776"/>
      <c r="M609" s="554"/>
    </row>
    <row r="610" spans="1:13" customFormat="1" ht="17.45" customHeight="1">
      <c r="A610" s="88"/>
      <c r="B610" s="683"/>
      <c r="C610" s="683"/>
      <c r="D610" s="683"/>
      <c r="E610" s="683"/>
      <c r="F610" s="683"/>
      <c r="G610" s="683"/>
      <c r="H610" s="683"/>
      <c r="I610" s="683"/>
      <c r="J610" s="683"/>
      <c r="K610" s="683"/>
      <c r="M610" s="554"/>
    </row>
    <row r="611" spans="1:13" customFormat="1" ht="17.45" customHeight="1">
      <c r="A611" s="88"/>
      <c r="M611" s="554"/>
    </row>
    <row r="612" spans="1:13" customFormat="1" ht="17.45" customHeight="1">
      <c r="A612" s="88"/>
      <c r="M612" s="554"/>
    </row>
    <row r="613" spans="1:13" customFormat="1" ht="17.45" customHeight="1">
      <c r="A613" s="88"/>
      <c r="M613" s="554"/>
    </row>
    <row r="614" spans="1:13" customFormat="1" ht="17.45" customHeight="1">
      <c r="A614" s="88"/>
      <c r="M614" s="554"/>
    </row>
    <row r="615" spans="1:13" customFormat="1" ht="17.45" customHeight="1">
      <c r="A615" s="88"/>
      <c r="M615" s="554"/>
    </row>
    <row r="616" spans="1:13" customFormat="1" ht="17.45" customHeight="1">
      <c r="A616" s="88"/>
      <c r="M616" s="554"/>
    </row>
    <row r="617" spans="1:13" customFormat="1" ht="17.45" customHeight="1">
      <c r="A617" s="88"/>
      <c r="M617" s="554"/>
    </row>
    <row r="618" spans="1:13" customFormat="1" ht="17.45" customHeight="1">
      <c r="A618" s="88"/>
      <c r="M618" s="554"/>
    </row>
    <row r="619" spans="1:13" customFormat="1" ht="17.45" customHeight="1">
      <c r="A619" s="88"/>
      <c r="M619" s="554"/>
    </row>
    <row r="620" spans="1:13" customFormat="1" ht="17.45" customHeight="1">
      <c r="A620" s="88"/>
      <c r="M620" s="554"/>
    </row>
    <row r="621" spans="1:13" customFormat="1" ht="17.45" customHeight="1">
      <c r="A621" s="88"/>
      <c r="M621" s="554"/>
    </row>
    <row r="622" spans="1:13" customFormat="1" ht="17.45" customHeight="1">
      <c r="A622" s="88"/>
      <c r="M622" s="554"/>
    </row>
    <row r="623" spans="1:13" customFormat="1" ht="17.45" customHeight="1">
      <c r="A623" s="88"/>
      <c r="M623" s="554"/>
    </row>
    <row r="624" spans="1:13" customFormat="1" ht="17.45" customHeight="1">
      <c r="A624" s="88"/>
      <c r="M624" s="554"/>
    </row>
    <row r="625" spans="1:13" customFormat="1" ht="17.45" customHeight="1">
      <c r="A625" s="88"/>
      <c r="M625" s="554"/>
    </row>
    <row r="626" spans="1:13" customFormat="1" ht="17.45" customHeight="1">
      <c r="A626" s="88"/>
      <c r="M626" s="554"/>
    </row>
    <row r="627" spans="1:13" customFormat="1" ht="17.45" customHeight="1">
      <c r="A627" s="88"/>
      <c r="B627" t="s">
        <v>1680</v>
      </c>
      <c r="M627" s="554"/>
    </row>
    <row r="628" spans="1:13" customFormat="1" ht="17.45" customHeight="1">
      <c r="A628" s="88"/>
      <c r="M628" s="554"/>
    </row>
    <row r="629" spans="1:13" customFormat="1" ht="17.45" customHeight="1">
      <c r="A629" s="88"/>
      <c r="M629" s="554"/>
    </row>
    <row r="630" spans="1:13" customFormat="1" ht="17.45" customHeight="1">
      <c r="A630" s="88"/>
      <c r="M630" s="554"/>
    </row>
    <row r="631" spans="1:13" customFormat="1" ht="17.45" customHeight="1">
      <c r="A631" s="88"/>
      <c r="M631" s="554"/>
    </row>
    <row r="632" spans="1:13" customFormat="1" ht="17.45" customHeight="1">
      <c r="A632" s="88"/>
      <c r="M632" s="554"/>
    </row>
    <row r="633" spans="1:13" customFormat="1" ht="17.45" customHeight="1">
      <c r="A633" s="88"/>
      <c r="M633" s="554"/>
    </row>
    <row r="634" spans="1:13" customFormat="1" ht="17.45" customHeight="1">
      <c r="A634" s="88"/>
      <c r="M634" s="554"/>
    </row>
    <row r="635" spans="1:13" customFormat="1" ht="17.45" customHeight="1">
      <c r="A635" s="88"/>
      <c r="M635" s="554"/>
    </row>
    <row r="636" spans="1:13" customFormat="1" ht="17.45" customHeight="1">
      <c r="A636" s="88"/>
      <c r="M636" s="554"/>
    </row>
    <row r="637" spans="1:13" customFormat="1" ht="17.45" customHeight="1">
      <c r="A637" s="88"/>
      <c r="M637" s="554"/>
    </row>
    <row r="638" spans="1:13" customFormat="1" ht="17.45" customHeight="1">
      <c r="A638" s="88"/>
      <c r="M638" s="554"/>
    </row>
    <row r="639" spans="1:13" customFormat="1" ht="17.45" customHeight="1">
      <c r="A639" s="88"/>
      <c r="M639" s="554"/>
    </row>
    <row r="640" spans="1:13" customFormat="1" ht="17.45" customHeight="1">
      <c r="A640" s="88"/>
      <c r="M640" s="554"/>
    </row>
    <row r="641" spans="1:13" customFormat="1" ht="17.45" customHeight="1">
      <c r="A641" s="88"/>
      <c r="M641" s="554"/>
    </row>
    <row r="642" spans="1:13" customFormat="1" ht="17.45" customHeight="1">
      <c r="A642" s="88"/>
      <c r="M642" s="554"/>
    </row>
    <row r="643" spans="1:13" customFormat="1" ht="17.45" customHeight="1">
      <c r="A643" s="88"/>
      <c r="M643" s="554"/>
    </row>
    <row r="644" spans="1:13" customFormat="1" ht="17.45" customHeight="1">
      <c r="A644" s="88"/>
      <c r="M644" s="554"/>
    </row>
    <row r="645" spans="1:13" customFormat="1" ht="17.45" customHeight="1">
      <c r="A645" s="88"/>
      <c r="M645" s="554"/>
    </row>
    <row r="646" spans="1:13" customFormat="1" ht="17.45" customHeight="1">
      <c r="A646" s="88"/>
      <c r="B646" s="683" t="s">
        <v>1681</v>
      </c>
      <c r="C646" s="683"/>
      <c r="D646" s="683"/>
      <c r="E646" s="683"/>
      <c r="F646" s="683"/>
      <c r="G646" s="683"/>
      <c r="H646" s="683"/>
      <c r="I646" s="683"/>
      <c r="J646" s="683"/>
      <c r="K646" s="683"/>
      <c r="M646" s="554"/>
    </row>
    <row r="647" spans="1:13" customFormat="1" ht="17.45" customHeight="1">
      <c r="A647" s="88"/>
      <c r="B647" s="683"/>
      <c r="C647" s="683"/>
      <c r="D647" s="683"/>
      <c r="E647" s="683"/>
      <c r="F647" s="683"/>
      <c r="G647" s="683"/>
      <c r="H647" s="683"/>
      <c r="I647" s="683"/>
      <c r="J647" s="683"/>
      <c r="K647" s="683"/>
      <c r="M647" s="554"/>
    </row>
    <row r="648" spans="1:13" customFormat="1" ht="17.45" customHeight="1">
      <c r="A648" s="88"/>
      <c r="M648" s="554"/>
    </row>
    <row r="649" spans="1:13" customFormat="1" ht="17.45" customHeight="1">
      <c r="A649" s="88"/>
      <c r="M649" s="554"/>
    </row>
    <row r="650" spans="1:13" customFormat="1" ht="17.45" customHeight="1">
      <c r="A650" s="88"/>
      <c r="M650" s="554"/>
    </row>
    <row r="651" spans="1:13" customFormat="1" ht="17.45" customHeight="1">
      <c r="A651" s="88"/>
      <c r="M651" s="554"/>
    </row>
    <row r="652" spans="1:13" customFormat="1" ht="17.45" customHeight="1">
      <c r="A652" s="88"/>
      <c r="M652" s="554"/>
    </row>
    <row r="653" spans="1:13" customFormat="1" ht="17.45" customHeight="1">
      <c r="A653" s="88"/>
      <c r="M653" s="554"/>
    </row>
    <row r="654" spans="1:13" customFormat="1" ht="17.45" customHeight="1">
      <c r="A654" s="88"/>
      <c r="M654" s="554"/>
    </row>
    <row r="655" spans="1:13" customFormat="1" ht="17.45" customHeight="1">
      <c r="A655" s="88"/>
      <c r="M655" s="554"/>
    </row>
    <row r="656" spans="1:13" customFormat="1" ht="17.45" customHeight="1">
      <c r="A656" s="88"/>
      <c r="M656" s="554"/>
    </row>
    <row r="657" spans="1:13" customFormat="1" ht="17.45" customHeight="1">
      <c r="A657" s="88"/>
      <c r="M657" s="554"/>
    </row>
    <row r="658" spans="1:13" customFormat="1" ht="17.45" customHeight="1">
      <c r="A658" s="88"/>
      <c r="M658" s="554"/>
    </row>
    <row r="659" spans="1:13" customFormat="1" ht="17.45" customHeight="1">
      <c r="A659" s="88"/>
      <c r="M659" s="554"/>
    </row>
    <row r="660" spans="1:13" customFormat="1" ht="17.45" customHeight="1">
      <c r="A660" s="88"/>
      <c r="B660" t="s">
        <v>1682</v>
      </c>
      <c r="M660" s="554"/>
    </row>
    <row r="661" spans="1:13" customFormat="1" ht="17.45" customHeight="1">
      <c r="A661" s="88"/>
      <c r="B661" s="9" t="s">
        <v>1683</v>
      </c>
      <c r="M661" s="554"/>
    </row>
    <row r="662" spans="1:13" customFormat="1" ht="17.45" customHeight="1">
      <c r="A662" s="88"/>
      <c r="B662" s="55" t="s">
        <v>1684</v>
      </c>
      <c r="M662" s="554"/>
    </row>
    <row r="663" spans="1:13" customFormat="1" ht="17.45" customHeight="1">
      <c r="A663" s="88"/>
      <c r="M663" s="554"/>
    </row>
    <row r="664" spans="1:13" customFormat="1" ht="17.45" customHeight="1">
      <c r="A664" s="88"/>
      <c r="M664" s="554"/>
    </row>
    <row r="665" spans="1:13" customFormat="1" ht="17.45" customHeight="1">
      <c r="A665" s="88"/>
      <c r="M665" s="554"/>
    </row>
    <row r="666" spans="1:13" customFormat="1" ht="17.45" customHeight="1">
      <c r="A666" s="88"/>
      <c r="M666" s="554"/>
    </row>
    <row r="667" spans="1:13" customFormat="1" ht="17.45" customHeight="1">
      <c r="A667" s="88"/>
      <c r="M667" s="554"/>
    </row>
    <row r="668" spans="1:13" customFormat="1" ht="17.45" customHeight="1">
      <c r="A668" s="88"/>
      <c r="M668" s="554"/>
    </row>
    <row r="669" spans="1:13" customFormat="1" ht="17.45" customHeight="1">
      <c r="A669" s="88"/>
      <c r="M669" s="554"/>
    </row>
    <row r="670" spans="1:13" customFormat="1" ht="17.45" customHeight="1">
      <c r="A670" s="88"/>
      <c r="M670" s="554"/>
    </row>
    <row r="671" spans="1:13" customFormat="1" ht="17.45" customHeight="1">
      <c r="A671" s="88"/>
      <c r="M671" s="554"/>
    </row>
    <row r="672" spans="1:13" customFormat="1" ht="17.45" customHeight="1">
      <c r="A672" s="88"/>
      <c r="M672" s="554"/>
    </row>
    <row r="673" spans="1:13" customFormat="1" ht="17.45" customHeight="1">
      <c r="A673" s="88"/>
      <c r="B673" s="9" t="s">
        <v>1685</v>
      </c>
      <c r="M673" s="554"/>
    </row>
    <row r="674" spans="1:13" customFormat="1" ht="17.45" customHeight="1">
      <c r="A674" s="88"/>
      <c r="B674" s="883" t="s">
        <v>1686</v>
      </c>
      <c r="C674" s="883"/>
      <c r="D674" s="883"/>
      <c r="E674" s="883"/>
      <c r="F674" s="883"/>
      <c r="G674" s="883"/>
      <c r="H674" s="883"/>
      <c r="I674" s="883"/>
      <c r="J674" s="883"/>
      <c r="K674" s="883"/>
      <c r="M674" s="554"/>
    </row>
    <row r="675" spans="1:13" customFormat="1" ht="17.45" customHeight="1">
      <c r="A675" s="88"/>
      <c r="B675" s="883"/>
      <c r="C675" s="883"/>
      <c r="D675" s="883"/>
      <c r="E675" s="883"/>
      <c r="F675" s="883"/>
      <c r="G675" s="883"/>
      <c r="H675" s="883"/>
      <c r="I675" s="883"/>
      <c r="J675" s="883"/>
      <c r="K675" s="883"/>
      <c r="M675" s="554"/>
    </row>
    <row r="676" spans="1:13" customFormat="1" ht="17.45" customHeight="1">
      <c r="A676" s="88"/>
      <c r="M676" s="554"/>
    </row>
    <row r="677" spans="1:13" customFormat="1" ht="17.45" customHeight="1">
      <c r="A677" s="88"/>
      <c r="M677" s="554"/>
    </row>
    <row r="678" spans="1:13" customFormat="1" ht="17.45" customHeight="1">
      <c r="A678" s="88"/>
      <c r="M678" s="554"/>
    </row>
    <row r="679" spans="1:13" customFormat="1" ht="17.45" customHeight="1">
      <c r="A679" s="88"/>
      <c r="M679" s="554"/>
    </row>
    <row r="680" spans="1:13" customFormat="1" ht="17.45" customHeight="1">
      <c r="A680" s="88"/>
      <c r="M680" s="554"/>
    </row>
    <row r="681" spans="1:13" customFormat="1" ht="17.45" customHeight="1">
      <c r="A681" s="88"/>
      <c r="M681" s="554"/>
    </row>
    <row r="682" spans="1:13" customFormat="1" ht="17.45" customHeight="1">
      <c r="A682" s="88"/>
      <c r="M682" s="554"/>
    </row>
    <row r="683" spans="1:13" customFormat="1" ht="17.45" customHeight="1">
      <c r="A683" s="88"/>
      <c r="M683" s="554"/>
    </row>
    <row r="684" spans="1:13" customFormat="1" ht="17.45" customHeight="1">
      <c r="A684" s="88"/>
      <c r="M684" s="554"/>
    </row>
    <row r="685" spans="1:13" customFormat="1" ht="17.45" customHeight="1">
      <c r="A685" s="88"/>
      <c r="M685" s="554"/>
    </row>
    <row r="686" spans="1:13" customFormat="1" ht="17.45" customHeight="1">
      <c r="A686" s="88"/>
      <c r="B686" s="9" t="s">
        <v>1687</v>
      </c>
      <c r="M686" s="554"/>
    </row>
    <row r="687" spans="1:13" customFormat="1" ht="17.45" customHeight="1">
      <c r="A687" s="88"/>
      <c r="B687" s="55" t="s">
        <v>1688</v>
      </c>
      <c r="M687" s="554"/>
    </row>
    <row r="688" spans="1:13" customFormat="1" ht="17.45" customHeight="1">
      <c r="A688" s="88"/>
      <c r="B688" s="884" t="s">
        <v>1689</v>
      </c>
      <c r="C688" s="884"/>
      <c r="D688" s="884"/>
      <c r="E688" s="884"/>
      <c r="F688" s="884"/>
      <c r="G688" s="884"/>
      <c r="H688" s="884"/>
      <c r="I688" s="884"/>
      <c r="J688" s="884"/>
      <c r="K688" s="884"/>
      <c r="M688" s="554"/>
    </row>
    <row r="689" spans="1:13" customFormat="1" ht="17.45" customHeight="1">
      <c r="A689" s="88"/>
      <c r="B689" s="884"/>
      <c r="C689" s="884"/>
      <c r="D689" s="884"/>
      <c r="E689" s="884"/>
      <c r="F689" s="884"/>
      <c r="G689" s="884"/>
      <c r="H689" s="884"/>
      <c r="I689" s="884"/>
      <c r="J689" s="884"/>
      <c r="K689" s="884"/>
      <c r="M689" s="554"/>
    </row>
    <row r="690" spans="1:13" customFormat="1" ht="17.45" customHeight="1">
      <c r="A690" s="88"/>
      <c r="M690" s="554"/>
    </row>
    <row r="691" spans="1:13" customFormat="1" ht="17.45" customHeight="1">
      <c r="A691" s="88"/>
      <c r="M691" s="554"/>
    </row>
    <row r="692" spans="1:13" customFormat="1" ht="17.45" customHeight="1">
      <c r="A692" s="88"/>
      <c r="M692" s="554"/>
    </row>
    <row r="693" spans="1:13" customFormat="1" ht="17.45" customHeight="1">
      <c r="A693" s="88"/>
      <c r="M693" s="554"/>
    </row>
    <row r="694" spans="1:13" customFormat="1" ht="17.45" customHeight="1">
      <c r="A694" s="88"/>
      <c r="M694" s="554"/>
    </row>
    <row r="695" spans="1:13" customFormat="1" ht="17.45" customHeight="1">
      <c r="A695" s="88"/>
      <c r="M695" s="554"/>
    </row>
    <row r="696" spans="1:13" customFormat="1" ht="17.45" customHeight="1">
      <c r="A696" s="88"/>
      <c r="M696" s="554"/>
    </row>
    <row r="697" spans="1:13" customFormat="1" ht="17.45" customHeight="1">
      <c r="A697" s="88"/>
      <c r="M697" s="554"/>
    </row>
    <row r="698" spans="1:13" customFormat="1" ht="17.45" customHeight="1">
      <c r="A698" s="88"/>
      <c r="M698" s="554"/>
    </row>
    <row r="699" spans="1:13" customFormat="1" ht="17.45" customHeight="1">
      <c r="A699" s="88"/>
      <c r="M699" s="554"/>
    </row>
    <row r="700" spans="1:13" customFormat="1" ht="17.45" customHeight="1">
      <c r="A700" s="88"/>
      <c r="B700" s="884" t="s">
        <v>1690</v>
      </c>
      <c r="C700" s="884"/>
      <c r="D700" s="884"/>
      <c r="E700" s="884"/>
      <c r="F700" s="884"/>
      <c r="G700" s="884"/>
      <c r="H700" s="884"/>
      <c r="I700" s="884"/>
      <c r="J700" s="884"/>
      <c r="K700" s="884"/>
      <c r="M700" s="554"/>
    </row>
    <row r="701" spans="1:13" customFormat="1" ht="17.45" customHeight="1">
      <c r="A701" s="88"/>
      <c r="B701" s="884"/>
      <c r="C701" s="884"/>
      <c r="D701" s="884"/>
      <c r="E701" s="884"/>
      <c r="F701" s="884"/>
      <c r="G701" s="884"/>
      <c r="H701" s="884"/>
      <c r="I701" s="884"/>
      <c r="J701" s="884"/>
      <c r="K701" s="884"/>
      <c r="M701" s="554"/>
    </row>
    <row r="702" spans="1:13" customFormat="1" ht="17.45" customHeight="1">
      <c r="A702" s="88"/>
      <c r="M702" s="554"/>
    </row>
    <row r="703" spans="1:13" customFormat="1" ht="17.45" customHeight="1">
      <c r="A703" s="88"/>
      <c r="M703" s="554"/>
    </row>
    <row r="704" spans="1:13" customFormat="1" ht="17.45" customHeight="1">
      <c r="A704" s="88"/>
      <c r="M704" s="554"/>
    </row>
    <row r="705" spans="1:13" customFormat="1" ht="17.45" customHeight="1">
      <c r="A705" s="88"/>
      <c r="M705" s="554"/>
    </row>
    <row r="706" spans="1:13" customFormat="1" ht="17.45" customHeight="1">
      <c r="A706" s="88"/>
      <c r="M706" s="554"/>
    </row>
    <row r="707" spans="1:13" customFormat="1" ht="17.45" customHeight="1">
      <c r="A707" s="88"/>
      <c r="M707" s="554"/>
    </row>
    <row r="708" spans="1:13" customFormat="1" ht="17.45" customHeight="1">
      <c r="A708" s="88"/>
      <c r="M708" s="554"/>
    </row>
    <row r="709" spans="1:13" customFormat="1" ht="17.45" customHeight="1">
      <c r="A709" s="88"/>
      <c r="M709" s="554"/>
    </row>
    <row r="710" spans="1:13" customFormat="1" ht="17.45" customHeight="1">
      <c r="A710" s="88"/>
      <c r="M710" s="554"/>
    </row>
    <row r="711" spans="1:13" customFormat="1" ht="17.45" customHeight="1">
      <c r="A711" s="88"/>
      <c r="M711" s="554"/>
    </row>
    <row r="712" spans="1:13" customFormat="1" ht="17.45" customHeight="1">
      <c r="A712" s="88"/>
      <c r="M712" s="554"/>
    </row>
    <row r="713" spans="1:13" customFormat="1" ht="17.45" customHeight="1">
      <c r="A713" s="88"/>
      <c r="C713" s="47"/>
      <c r="D713" s="47"/>
      <c r="E713" s="47"/>
      <c r="F713" s="47"/>
      <c r="G713" s="47"/>
      <c r="H713" s="47"/>
      <c r="I713" s="47"/>
      <c r="J713" s="47"/>
      <c r="K713" s="47"/>
      <c r="M713" s="554"/>
    </row>
    <row r="714" spans="1:13" customFormat="1" ht="17.45" customHeight="1">
      <c r="A714" s="88"/>
      <c r="B714" s="59" t="s">
        <v>1691</v>
      </c>
      <c r="C714" s="58"/>
      <c r="D714" s="58"/>
      <c r="E714" s="58"/>
      <c r="F714" s="58"/>
      <c r="G714" s="58"/>
      <c r="H714" s="58"/>
      <c r="I714" s="58"/>
      <c r="J714" s="58"/>
      <c r="K714" s="58"/>
      <c r="M714" s="554"/>
    </row>
    <row r="715" spans="1:13" customFormat="1" ht="17.45" customHeight="1">
      <c r="A715" s="88"/>
      <c r="B715" s="61"/>
      <c r="C715" s="60"/>
      <c r="D715" s="60"/>
      <c r="E715" s="60"/>
      <c r="F715" s="60"/>
      <c r="G715" s="60"/>
      <c r="H715" s="60"/>
      <c r="I715" s="60"/>
      <c r="J715" s="60"/>
      <c r="K715" s="62"/>
      <c r="M715" s="554"/>
    </row>
    <row r="716" spans="1:13" customFormat="1" ht="17.45" customHeight="1">
      <c r="A716" s="88"/>
      <c r="B716" s="689" t="s">
        <v>1692</v>
      </c>
      <c r="C716" s="690"/>
      <c r="D716" s="690"/>
      <c r="E716" s="690"/>
      <c r="F716" s="690"/>
      <c r="G716" s="690"/>
      <c r="H716" s="690"/>
      <c r="I716" s="66"/>
      <c r="J716" s="600" t="s">
        <v>462</v>
      </c>
      <c r="K716" s="70"/>
      <c r="M716" s="554"/>
    </row>
    <row r="717" spans="1:13" customFormat="1" ht="17.45" customHeight="1">
      <c r="A717" s="88"/>
      <c r="B717" s="689"/>
      <c r="C717" s="690"/>
      <c r="D717" s="690"/>
      <c r="E717" s="690"/>
      <c r="F717" s="690"/>
      <c r="G717" s="690"/>
      <c r="H717" s="690"/>
      <c r="I717" s="66"/>
      <c r="J717" s="513" t="s">
        <v>1693</v>
      </c>
      <c r="K717" s="70"/>
      <c r="M717" s="554"/>
    </row>
    <row r="718" spans="1:13" customFormat="1" ht="17.45" customHeight="1">
      <c r="A718" s="88"/>
      <c r="B718" s="689"/>
      <c r="C718" s="690"/>
      <c r="D718" s="690"/>
      <c r="E718" s="690"/>
      <c r="F718" s="690"/>
      <c r="G718" s="690"/>
      <c r="H718" s="690"/>
      <c r="I718" s="66"/>
      <c r="J718" s="513" t="s">
        <v>1694</v>
      </c>
      <c r="K718" s="70"/>
      <c r="M718" s="554"/>
    </row>
    <row r="719" spans="1:13" customFormat="1" ht="17.45" customHeight="1">
      <c r="A719" s="88"/>
      <c r="B719" s="689"/>
      <c r="C719" s="690"/>
      <c r="D719" s="690"/>
      <c r="E719" s="690"/>
      <c r="F719" s="690"/>
      <c r="G719" s="690"/>
      <c r="H719" s="690"/>
      <c r="I719" s="66"/>
      <c r="J719" s="513" t="s">
        <v>1695</v>
      </c>
      <c r="K719" s="70"/>
      <c r="M719" s="554"/>
    </row>
    <row r="720" spans="1:13" customFormat="1" ht="17.45" customHeight="1">
      <c r="A720" s="88"/>
      <c r="B720" s="689"/>
      <c r="C720" s="690"/>
      <c r="D720" s="690"/>
      <c r="E720" s="690"/>
      <c r="F720" s="690"/>
      <c r="G720" s="690"/>
      <c r="H720" s="690"/>
      <c r="I720" s="66"/>
      <c r="J720" s="513" t="s">
        <v>1299</v>
      </c>
      <c r="K720" s="70"/>
      <c r="M720" s="554"/>
    </row>
    <row r="721" spans="1:13" customFormat="1" ht="17.45" customHeight="1">
      <c r="A721" s="88"/>
      <c r="B721" s="689"/>
      <c r="C721" s="690"/>
      <c r="D721" s="690"/>
      <c r="E721" s="690"/>
      <c r="F721" s="690"/>
      <c r="G721" s="690"/>
      <c r="H721" s="690"/>
      <c r="I721" s="66"/>
      <c r="J721" s="513" t="s">
        <v>1696</v>
      </c>
      <c r="K721" s="70"/>
      <c r="M721" s="554"/>
    </row>
    <row r="722" spans="1:13" customFormat="1" ht="17.45" customHeight="1">
      <c r="A722" s="88"/>
      <c r="B722" s="689"/>
      <c r="C722" s="690"/>
      <c r="D722" s="690"/>
      <c r="E722" s="690"/>
      <c r="F722" s="690"/>
      <c r="G722" s="690"/>
      <c r="H722" s="690"/>
      <c r="I722" s="66"/>
      <c r="J722" s="513" t="s">
        <v>1697</v>
      </c>
      <c r="K722" s="70"/>
      <c r="M722" s="554"/>
    </row>
    <row r="723" spans="1:13" customFormat="1" ht="17.45" customHeight="1">
      <c r="A723" s="88"/>
      <c r="B723" s="689"/>
      <c r="C723" s="690"/>
      <c r="D723" s="690"/>
      <c r="E723" s="690"/>
      <c r="F723" s="690"/>
      <c r="G723" s="690"/>
      <c r="H723" s="690"/>
      <c r="I723" s="66"/>
      <c r="J723" s="513" t="s">
        <v>1698</v>
      </c>
      <c r="K723" s="70"/>
      <c r="M723" s="554"/>
    </row>
    <row r="724" spans="1:13" customFormat="1" ht="17.45" customHeight="1">
      <c r="A724" s="88"/>
      <c r="B724" s="689"/>
      <c r="C724" s="690"/>
      <c r="D724" s="690"/>
      <c r="E724" s="690"/>
      <c r="F724" s="690"/>
      <c r="G724" s="690"/>
      <c r="H724" s="690"/>
      <c r="I724" s="66"/>
      <c r="J724" s="513" t="s">
        <v>1699</v>
      </c>
      <c r="K724" s="70"/>
      <c r="M724" s="554"/>
    </row>
    <row r="725" spans="1:13" customFormat="1" ht="17.45" customHeight="1">
      <c r="A725" s="88"/>
      <c r="B725" s="689"/>
      <c r="C725" s="690"/>
      <c r="D725" s="690"/>
      <c r="E725" s="690"/>
      <c r="F725" s="690"/>
      <c r="G725" s="690"/>
      <c r="H725" s="690"/>
      <c r="I725" s="66"/>
      <c r="J725" s="513" t="s">
        <v>1700</v>
      </c>
      <c r="K725" s="70"/>
      <c r="M725" s="554"/>
    </row>
    <row r="726" spans="1:13" customFormat="1" ht="17.45" customHeight="1">
      <c r="A726" s="88"/>
      <c r="B726" s="689"/>
      <c r="C726" s="690"/>
      <c r="D726" s="690"/>
      <c r="E726" s="690"/>
      <c r="F726" s="690"/>
      <c r="G726" s="690"/>
      <c r="H726" s="690"/>
      <c r="I726" s="66"/>
      <c r="J726" s="513" t="s">
        <v>1701</v>
      </c>
      <c r="K726" s="70"/>
      <c r="M726" s="554"/>
    </row>
    <row r="727" spans="1:13" customFormat="1" ht="17.45" customHeight="1">
      <c r="A727" s="88"/>
      <c r="B727" s="689"/>
      <c r="C727" s="690"/>
      <c r="D727" s="690"/>
      <c r="E727" s="690"/>
      <c r="F727" s="690"/>
      <c r="G727" s="690"/>
      <c r="H727" s="690"/>
      <c r="I727" s="66"/>
      <c r="J727" s="513" t="s">
        <v>1702</v>
      </c>
      <c r="K727" s="70"/>
      <c r="M727" s="554"/>
    </row>
    <row r="728" spans="1:13" customFormat="1" ht="17.45" customHeight="1">
      <c r="A728" s="88"/>
      <c r="B728" s="71"/>
      <c r="C728" s="72"/>
      <c r="D728" s="72"/>
      <c r="E728" s="73"/>
      <c r="F728" s="72"/>
      <c r="G728" s="72"/>
      <c r="H728" s="72"/>
      <c r="I728" s="72"/>
      <c r="J728" s="72"/>
      <c r="K728" s="74"/>
      <c r="M728" s="554"/>
    </row>
    <row r="729" spans="1:13" customFormat="1" ht="17.45" customHeight="1">
      <c r="A729" s="88"/>
      <c r="M729" s="554"/>
    </row>
    <row r="730" spans="1:13" customFormat="1" ht="17.45" customHeight="1">
      <c r="A730" s="88"/>
      <c r="M730" s="554"/>
    </row>
    <row r="731" spans="1:13" customFormat="1" ht="19.149999999999999" customHeight="1">
      <c r="A731" s="88"/>
      <c r="B731" s="170" t="str">
        <f>"Thema "&amp;B12</f>
        <v>Thema 9.5</v>
      </c>
      <c r="C731" s="10"/>
      <c r="D731" s="10"/>
      <c r="E731" s="10"/>
      <c r="F731" s="10"/>
      <c r="G731" s="10"/>
      <c r="H731" s="10"/>
      <c r="I731" s="10"/>
      <c r="M731" s="554"/>
    </row>
    <row r="732" spans="1:13" customFormat="1" ht="17.45" customHeight="1">
      <c r="A732" s="88"/>
      <c r="M732" s="554"/>
    </row>
    <row r="733" spans="1:13" customFormat="1" ht="17.45" customHeight="1">
      <c r="A733" s="88"/>
      <c r="M733" s="554"/>
    </row>
    <row r="734" spans="1:13" customFormat="1" ht="25.5" customHeight="1">
      <c r="A734" s="89" t="str">
        <f>B13</f>
        <v>9.6</v>
      </c>
      <c r="B734" s="675" t="s">
        <v>1703</v>
      </c>
      <c r="C734" s="675"/>
      <c r="D734" s="675"/>
      <c r="E734" s="675"/>
      <c r="F734" s="675"/>
      <c r="G734" s="675"/>
      <c r="H734" s="675"/>
      <c r="I734" s="675"/>
      <c r="J734" s="675"/>
      <c r="K734" s="35">
        <f>H13</f>
        <v>0</v>
      </c>
      <c r="L734" s="7" t="s">
        <v>62</v>
      </c>
      <c r="M734" s="554"/>
    </row>
    <row r="735" spans="1:13" customFormat="1" ht="17.45" customHeight="1">
      <c r="A735" s="88"/>
      <c r="M735" s="554"/>
    </row>
    <row r="736" spans="1:13" customFormat="1" ht="17.45" customHeight="1">
      <c r="A736" s="88"/>
      <c r="B736" s="683" t="s">
        <v>1704</v>
      </c>
      <c r="C736" s="683"/>
      <c r="D736" s="683"/>
      <c r="E736" s="683"/>
      <c r="F736" s="683"/>
      <c r="G736" s="683"/>
      <c r="H736" s="683"/>
      <c r="I736" s="683"/>
      <c r="J736" s="683"/>
      <c r="K736" s="683"/>
      <c r="M736" s="554"/>
    </row>
    <row r="737" spans="1:13" customFormat="1" ht="17.45" customHeight="1">
      <c r="A737" s="88"/>
      <c r="B737" s="683"/>
      <c r="C737" s="683"/>
      <c r="D737" s="683"/>
      <c r="E737" s="683"/>
      <c r="F737" s="683"/>
      <c r="G737" s="683"/>
      <c r="H737" s="683"/>
      <c r="I737" s="683"/>
      <c r="J737" s="683"/>
      <c r="K737" s="683"/>
      <c r="M737" s="554"/>
    </row>
    <row r="738" spans="1:13" customFormat="1" ht="17.45" customHeight="1">
      <c r="A738" s="88"/>
      <c r="M738" s="554"/>
    </row>
    <row r="739" spans="1:13" customFormat="1" ht="17.45" customHeight="1" thickBot="1">
      <c r="A739" s="88"/>
      <c r="B739" s="180" t="s">
        <v>1705</v>
      </c>
      <c r="C739" s="52"/>
      <c r="D739" s="52"/>
      <c r="E739" s="52"/>
      <c r="F739" s="52"/>
      <c r="G739" s="52"/>
      <c r="H739" s="52"/>
      <c r="I739" s="52"/>
      <c r="J739" s="52"/>
      <c r="K739" s="52"/>
      <c r="M739" s="554"/>
    </row>
    <row r="740" spans="1:13" customFormat="1" ht="17.45" customHeight="1">
      <c r="A740" s="88"/>
      <c r="B740" s="776" t="s">
        <v>1706</v>
      </c>
      <c r="C740" s="776"/>
      <c r="D740" s="776"/>
      <c r="E740" s="776"/>
      <c r="F740" s="776"/>
      <c r="G740" s="776"/>
      <c r="H740" s="776"/>
      <c r="I740" s="776"/>
      <c r="J740" s="776"/>
      <c r="K740" s="776"/>
      <c r="M740" s="554"/>
    </row>
    <row r="741" spans="1:13" customFormat="1" ht="17.45" customHeight="1">
      <c r="A741" s="88"/>
      <c r="B741" s="683"/>
      <c r="C741" s="683"/>
      <c r="D741" s="683"/>
      <c r="E741" s="683"/>
      <c r="F741" s="683"/>
      <c r="G741" s="683"/>
      <c r="H741" s="683"/>
      <c r="I741" s="683"/>
      <c r="J741" s="683"/>
      <c r="K741" s="683"/>
      <c r="M741" s="554"/>
    </row>
    <row r="742" spans="1:13" customFormat="1" ht="17.45" customHeight="1">
      <c r="A742" s="88"/>
      <c r="B742" t="s">
        <v>1707</v>
      </c>
      <c r="M742" s="554"/>
    </row>
    <row r="743" spans="1:13" customFormat="1" ht="17.45" customHeight="1">
      <c r="A743" s="88"/>
      <c r="M743" s="554"/>
    </row>
    <row r="744" spans="1:13" customFormat="1" ht="17.45" customHeight="1">
      <c r="A744" s="88"/>
      <c r="M744" s="554"/>
    </row>
    <row r="745" spans="1:13" customFormat="1" ht="17.45" customHeight="1">
      <c r="A745" s="88"/>
      <c r="M745" s="554"/>
    </row>
    <row r="746" spans="1:13" customFormat="1" ht="17.45" customHeight="1">
      <c r="A746" s="88"/>
      <c r="M746" s="554"/>
    </row>
    <row r="747" spans="1:13" customFormat="1" ht="17.45" customHeight="1">
      <c r="A747" s="88"/>
      <c r="M747" s="554"/>
    </row>
    <row r="748" spans="1:13" customFormat="1" ht="17.45" customHeight="1">
      <c r="A748" s="88"/>
      <c r="M748" s="554"/>
    </row>
    <row r="749" spans="1:13" customFormat="1" ht="17.45" customHeight="1">
      <c r="A749" s="88"/>
      <c r="M749" s="554"/>
    </row>
    <row r="750" spans="1:13" customFormat="1" ht="17.45" customHeight="1">
      <c r="A750" s="88"/>
      <c r="M750" s="554"/>
    </row>
    <row r="751" spans="1:13" customFormat="1" ht="17.45" customHeight="1">
      <c r="A751" s="88"/>
      <c r="M751" s="554"/>
    </row>
    <row r="752" spans="1:13" customFormat="1" ht="17.45" customHeight="1">
      <c r="A752" s="88"/>
      <c r="M752" s="554"/>
    </row>
    <row r="753" spans="1:13" customFormat="1" ht="17.45" customHeight="1">
      <c r="A753" s="88"/>
      <c r="B753" s="683" t="s">
        <v>1708</v>
      </c>
      <c r="C753" s="683"/>
      <c r="D753" s="683"/>
      <c r="E753" s="683"/>
      <c r="F753" s="683"/>
      <c r="G753" s="683"/>
      <c r="H753" s="683"/>
      <c r="I753" s="683"/>
      <c r="J753" s="683"/>
      <c r="K753" s="683"/>
      <c r="M753" s="554"/>
    </row>
    <row r="754" spans="1:13" customFormat="1" ht="17.45" customHeight="1">
      <c r="A754" s="88"/>
      <c r="B754" s="683"/>
      <c r="C754" s="683"/>
      <c r="D754" s="683"/>
      <c r="E754" s="683"/>
      <c r="F754" s="683"/>
      <c r="G754" s="683"/>
      <c r="H754" s="683"/>
      <c r="I754" s="683"/>
      <c r="J754" s="683"/>
      <c r="K754" s="683"/>
      <c r="M754" s="554"/>
    </row>
    <row r="755" spans="1:13" customFormat="1" ht="17.45" customHeight="1">
      <c r="A755" s="88"/>
      <c r="B755" s="683"/>
      <c r="C755" s="683"/>
      <c r="D755" s="683"/>
      <c r="E755" s="683"/>
      <c r="F755" s="683"/>
      <c r="G755" s="683"/>
      <c r="H755" s="683"/>
      <c r="I755" s="683"/>
      <c r="J755" s="683"/>
      <c r="K755" s="683"/>
      <c r="M755" s="554"/>
    </row>
    <row r="756" spans="1:13" customFormat="1" ht="17.45" customHeight="1">
      <c r="A756" s="88"/>
      <c r="B756" s="123"/>
      <c r="C756" s="123"/>
      <c r="D756" s="123"/>
      <c r="E756" s="123"/>
      <c r="F756" s="123"/>
      <c r="G756" s="123"/>
      <c r="H756" s="123"/>
      <c r="I756" s="123"/>
      <c r="J756" s="123"/>
      <c r="K756" s="123"/>
      <c r="M756" s="554"/>
    </row>
    <row r="757" spans="1:13" customFormat="1" ht="17.45" customHeight="1">
      <c r="A757" s="88"/>
      <c r="B757" s="123"/>
      <c r="C757" s="123"/>
      <c r="D757" s="123"/>
      <c r="E757" s="123"/>
      <c r="F757" s="123"/>
      <c r="G757" s="123"/>
      <c r="H757" s="123"/>
      <c r="I757" s="123"/>
      <c r="J757" s="123"/>
      <c r="K757" s="123"/>
      <c r="M757" s="554"/>
    </row>
    <row r="758" spans="1:13" customFormat="1" ht="17.45" customHeight="1">
      <c r="A758" s="88"/>
      <c r="B758" s="123"/>
      <c r="C758" s="123"/>
      <c r="D758" s="123"/>
      <c r="E758" s="123"/>
      <c r="F758" s="123"/>
      <c r="G758" s="123"/>
      <c r="H758" s="123"/>
      <c r="I758" s="123"/>
      <c r="J758" s="123"/>
      <c r="K758" s="123"/>
      <c r="M758" s="554"/>
    </row>
    <row r="759" spans="1:13" customFormat="1" ht="17.45" customHeight="1">
      <c r="A759" s="88"/>
      <c r="B759" s="123"/>
      <c r="C759" s="123"/>
      <c r="D759" s="123"/>
      <c r="E759" s="123"/>
      <c r="F759" s="123"/>
      <c r="G759" s="123"/>
      <c r="H759" s="123"/>
      <c r="I759" s="123"/>
      <c r="J759" s="123"/>
      <c r="K759" s="123"/>
      <c r="M759" s="554"/>
    </row>
    <row r="760" spans="1:13" customFormat="1" ht="17.45" customHeight="1">
      <c r="A760" s="88"/>
      <c r="B760" s="123"/>
      <c r="C760" s="123"/>
      <c r="D760" s="123"/>
      <c r="E760" s="123"/>
      <c r="F760" s="123"/>
      <c r="G760" s="123"/>
      <c r="H760" s="123"/>
      <c r="I760" s="123"/>
      <c r="J760" s="123"/>
      <c r="K760" s="123"/>
      <c r="M760" s="554"/>
    </row>
    <row r="761" spans="1:13" customFormat="1" ht="17.45" customHeight="1">
      <c r="A761" s="88"/>
      <c r="B761" s="123"/>
      <c r="C761" s="123"/>
      <c r="D761" s="123"/>
      <c r="E761" s="123"/>
      <c r="F761" s="123"/>
      <c r="G761" s="123"/>
      <c r="H761" s="123"/>
      <c r="I761" s="123"/>
      <c r="J761" s="123"/>
      <c r="K761" s="123"/>
      <c r="M761" s="554"/>
    </row>
    <row r="762" spans="1:13" customFormat="1" ht="17.45" customHeight="1">
      <c r="A762" s="88"/>
      <c r="B762" s="123"/>
      <c r="C762" s="123"/>
      <c r="D762" s="123"/>
      <c r="E762" s="123"/>
      <c r="F762" s="123"/>
      <c r="G762" s="123"/>
      <c r="H762" s="123"/>
      <c r="I762" s="123"/>
      <c r="J762" s="123"/>
      <c r="K762" s="123"/>
      <c r="M762" s="554"/>
    </row>
    <row r="763" spans="1:13" customFormat="1" ht="17.45" customHeight="1">
      <c r="A763" s="88"/>
      <c r="B763" s="123"/>
      <c r="C763" s="123"/>
      <c r="D763" s="123"/>
      <c r="E763" s="123"/>
      <c r="F763" s="123"/>
      <c r="G763" s="123"/>
      <c r="H763" s="123"/>
      <c r="I763" s="123"/>
      <c r="J763" s="123"/>
      <c r="K763" s="123"/>
      <c r="M763" s="554"/>
    </row>
    <row r="764" spans="1:13" customFormat="1" ht="17.45" customHeight="1">
      <c r="A764" s="88"/>
      <c r="B764" s="123"/>
      <c r="C764" s="123"/>
      <c r="D764" s="123"/>
      <c r="E764" s="123"/>
      <c r="F764" s="123"/>
      <c r="G764" s="123"/>
      <c r="H764" s="123"/>
      <c r="I764" s="123"/>
      <c r="J764" s="123"/>
      <c r="K764" s="123"/>
      <c r="M764" s="554"/>
    </row>
    <row r="765" spans="1:13" customFormat="1" ht="17.45" customHeight="1">
      <c r="A765" s="88"/>
      <c r="M765" s="554"/>
    </row>
    <row r="766" spans="1:13" customFormat="1" ht="17.45" customHeight="1">
      <c r="A766" s="88"/>
      <c r="M766" s="554"/>
    </row>
    <row r="767" spans="1:13" customFormat="1" ht="17.45" customHeight="1" thickBot="1">
      <c r="A767" s="88"/>
      <c r="B767" s="180" t="s">
        <v>1709</v>
      </c>
      <c r="C767" s="52"/>
      <c r="D767" s="52"/>
      <c r="E767" s="52"/>
      <c r="F767" s="52"/>
      <c r="G767" s="52"/>
      <c r="H767" s="52"/>
      <c r="I767" s="52"/>
      <c r="J767" s="52"/>
      <c r="K767" s="52"/>
      <c r="M767" s="554"/>
    </row>
    <row r="768" spans="1:13" customFormat="1" ht="17.45" customHeight="1">
      <c r="A768" s="88"/>
      <c r="B768" t="s">
        <v>1710</v>
      </c>
      <c r="M768" s="554"/>
    </row>
    <row r="769" spans="1:13" customFormat="1" ht="17.45" customHeight="1">
      <c r="A769" s="88"/>
      <c r="B769" s="683" t="s">
        <v>1711</v>
      </c>
      <c r="C769" s="683"/>
      <c r="D769" s="683"/>
      <c r="E769" s="683"/>
      <c r="F769" s="683"/>
      <c r="G769" s="683"/>
      <c r="H769" s="683"/>
      <c r="I769" s="683"/>
      <c r="J769" s="683"/>
      <c r="K769" s="683"/>
      <c r="M769" s="554"/>
    </row>
    <row r="770" spans="1:13" customFormat="1" ht="17.45" customHeight="1">
      <c r="A770" s="88"/>
      <c r="B770" s="683"/>
      <c r="C770" s="683"/>
      <c r="D770" s="683"/>
      <c r="E770" s="683"/>
      <c r="F770" s="683"/>
      <c r="G770" s="683"/>
      <c r="H770" s="683"/>
      <c r="I770" s="683"/>
      <c r="J770" s="683"/>
      <c r="K770" s="683"/>
      <c r="M770" s="554"/>
    </row>
    <row r="771" spans="1:13" customFormat="1" ht="17.45" customHeight="1">
      <c r="A771" s="88"/>
      <c r="M771" s="554"/>
    </row>
    <row r="772" spans="1:13" customFormat="1" ht="17.45" customHeight="1">
      <c r="A772" s="88"/>
      <c r="M772" s="554"/>
    </row>
    <row r="773" spans="1:13" customFormat="1" ht="17.45" customHeight="1">
      <c r="A773" s="88"/>
      <c r="M773" s="554"/>
    </row>
    <row r="774" spans="1:13" customFormat="1" ht="17.45" customHeight="1">
      <c r="A774" s="88"/>
      <c r="M774" s="554"/>
    </row>
    <row r="775" spans="1:13" customFormat="1" ht="17.45" customHeight="1">
      <c r="A775" s="88"/>
      <c r="M775" s="554"/>
    </row>
    <row r="776" spans="1:13" customFormat="1" ht="17.45" customHeight="1">
      <c r="A776" s="88"/>
      <c r="M776" s="554"/>
    </row>
    <row r="777" spans="1:13" customFormat="1" ht="17.45" customHeight="1">
      <c r="A777" s="88"/>
      <c r="M777" s="554"/>
    </row>
    <row r="778" spans="1:13" customFormat="1" ht="17.45" customHeight="1">
      <c r="A778" s="88"/>
      <c r="M778" s="554"/>
    </row>
    <row r="779" spans="1:13" customFormat="1" ht="17.45" customHeight="1">
      <c r="A779" s="88"/>
      <c r="M779" s="554"/>
    </row>
    <row r="780" spans="1:13" customFormat="1" ht="17.45" customHeight="1">
      <c r="A780" s="88"/>
      <c r="M780" s="554"/>
    </row>
    <row r="781" spans="1:13" customFormat="1" ht="17.45" customHeight="1">
      <c r="A781" s="88"/>
      <c r="B781" s="683" t="s">
        <v>1712</v>
      </c>
      <c r="C781" s="683"/>
      <c r="D781" s="683"/>
      <c r="E781" s="683"/>
      <c r="F781" s="683"/>
      <c r="G781" s="683"/>
      <c r="H781" s="683"/>
      <c r="I781" s="683"/>
      <c r="J781" s="683"/>
      <c r="K781" s="683"/>
      <c r="M781" s="554"/>
    </row>
    <row r="782" spans="1:13" customFormat="1" ht="17.45" customHeight="1">
      <c r="A782" s="88"/>
      <c r="B782" s="683"/>
      <c r="C782" s="683"/>
      <c r="D782" s="683"/>
      <c r="E782" s="683"/>
      <c r="F782" s="683"/>
      <c r="G782" s="683"/>
      <c r="H782" s="683"/>
      <c r="I782" s="683"/>
      <c r="J782" s="683"/>
      <c r="K782" s="683"/>
      <c r="M782" s="554"/>
    </row>
    <row r="783" spans="1:13" customFormat="1" ht="17.45" customHeight="1">
      <c r="A783" s="88"/>
      <c r="M783" s="554"/>
    </row>
    <row r="784" spans="1:13" customFormat="1" ht="17.45" customHeight="1">
      <c r="A784" s="88"/>
      <c r="B784" s="82" t="s">
        <v>664</v>
      </c>
      <c r="M784" s="554"/>
    </row>
    <row r="785" spans="1:13" customFormat="1" ht="17.45" customHeight="1">
      <c r="A785" s="88"/>
      <c r="B785" s="873" t="s">
        <v>1713</v>
      </c>
      <c r="C785" s="874"/>
      <c r="D785" s="874"/>
      <c r="E785" s="874"/>
      <c r="F785" s="874"/>
      <c r="G785" s="874"/>
      <c r="H785" s="874"/>
      <c r="I785" s="874"/>
      <c r="J785" s="874"/>
      <c r="K785" s="875"/>
      <c r="M785" s="554"/>
    </row>
    <row r="786" spans="1:13" customFormat="1" ht="17.45" customHeight="1">
      <c r="A786" s="88"/>
      <c r="B786" s="880"/>
      <c r="C786" s="881"/>
      <c r="D786" s="881"/>
      <c r="E786" s="881"/>
      <c r="F786" s="881"/>
      <c r="G786" s="881"/>
      <c r="H786" s="881"/>
      <c r="I786" s="881"/>
      <c r="J786" s="881"/>
      <c r="K786" s="882"/>
      <c r="M786" s="554"/>
    </row>
    <row r="787" spans="1:13" customFormat="1" ht="17.45" customHeight="1">
      <c r="A787" s="88"/>
      <c r="B787" s="880"/>
      <c r="C787" s="881"/>
      <c r="D787" s="881"/>
      <c r="E787" s="881"/>
      <c r="F787" s="881"/>
      <c r="G787" s="881"/>
      <c r="H787" s="881"/>
      <c r="I787" s="881"/>
      <c r="J787" s="881"/>
      <c r="K787" s="882"/>
      <c r="M787" s="554"/>
    </row>
    <row r="788" spans="1:13" customFormat="1" ht="17.45" customHeight="1">
      <c r="A788" s="88"/>
      <c r="B788" s="880"/>
      <c r="C788" s="881"/>
      <c r="D788" s="881"/>
      <c r="E788" s="881"/>
      <c r="F788" s="881"/>
      <c r="G788" s="881"/>
      <c r="H788" s="881"/>
      <c r="I788" s="881"/>
      <c r="J788" s="881"/>
      <c r="K788" s="882"/>
      <c r="M788" s="554"/>
    </row>
    <row r="789" spans="1:13" customFormat="1" ht="17.45" customHeight="1">
      <c r="A789" s="88"/>
      <c r="B789" s="880"/>
      <c r="C789" s="881"/>
      <c r="D789" s="881"/>
      <c r="E789" s="881"/>
      <c r="F789" s="881"/>
      <c r="G789" s="881"/>
      <c r="H789" s="881"/>
      <c r="I789" s="881"/>
      <c r="J789" s="881"/>
      <c r="K789" s="882"/>
      <c r="M789" s="554"/>
    </row>
    <row r="790" spans="1:13" customFormat="1" ht="17.45" customHeight="1">
      <c r="A790" s="88"/>
      <c r="B790" s="880"/>
      <c r="C790" s="881"/>
      <c r="D790" s="881"/>
      <c r="E790" s="881"/>
      <c r="F790" s="881"/>
      <c r="G790" s="881"/>
      <c r="H790" s="881"/>
      <c r="I790" s="881"/>
      <c r="J790" s="881"/>
      <c r="K790" s="882"/>
      <c r="M790" s="554"/>
    </row>
    <row r="791" spans="1:13" customFormat="1" ht="17.45" customHeight="1">
      <c r="A791" s="88"/>
      <c r="B791" s="880"/>
      <c r="C791" s="881"/>
      <c r="D791" s="881"/>
      <c r="E791" s="881"/>
      <c r="F791" s="881"/>
      <c r="G791" s="881"/>
      <c r="H791" s="881"/>
      <c r="I791" s="881"/>
      <c r="J791" s="881"/>
      <c r="K791" s="882"/>
      <c r="M791" s="554"/>
    </row>
    <row r="792" spans="1:13" customFormat="1" ht="17.45" customHeight="1">
      <c r="A792" s="88"/>
      <c r="B792" s="880"/>
      <c r="C792" s="881"/>
      <c r="D792" s="881"/>
      <c r="E792" s="881"/>
      <c r="F792" s="881"/>
      <c r="G792" s="881"/>
      <c r="H792" s="881"/>
      <c r="I792" s="881"/>
      <c r="J792" s="881"/>
      <c r="K792" s="882"/>
      <c r="M792" s="554"/>
    </row>
    <row r="793" spans="1:13" customFormat="1" ht="17.45" customHeight="1">
      <c r="A793" s="88"/>
      <c r="B793" s="876"/>
      <c r="C793" s="877"/>
      <c r="D793" s="877"/>
      <c r="E793" s="877"/>
      <c r="F793" s="877"/>
      <c r="G793" s="877"/>
      <c r="H793" s="877"/>
      <c r="I793" s="877"/>
      <c r="J793" s="877"/>
      <c r="K793" s="878"/>
      <c r="M793" s="554"/>
    </row>
    <row r="794" spans="1:13" customFormat="1" ht="17.45" customHeight="1">
      <c r="A794" s="88"/>
      <c r="M794" s="554"/>
    </row>
    <row r="795" spans="1:13" customFormat="1" ht="17.45" customHeight="1">
      <c r="A795" s="88"/>
      <c r="M795" s="554"/>
    </row>
    <row r="796" spans="1:13" customFormat="1" ht="17.45" customHeight="1">
      <c r="A796" s="88"/>
      <c r="B796" s="59" t="s">
        <v>1714</v>
      </c>
      <c r="C796" s="58"/>
      <c r="D796" s="58"/>
      <c r="E796" s="58"/>
      <c r="F796" s="58"/>
      <c r="G796" s="58"/>
      <c r="H796" s="58"/>
      <c r="I796" s="58"/>
      <c r="J796" s="58"/>
      <c r="K796" s="58"/>
      <c r="M796" s="554"/>
    </row>
    <row r="797" spans="1:13" customFormat="1" ht="17.45" customHeight="1">
      <c r="A797" s="88"/>
      <c r="B797" s="61"/>
      <c r="C797" s="60"/>
      <c r="D797" s="60"/>
      <c r="E797" s="60"/>
      <c r="F797" s="60"/>
      <c r="G797" s="60"/>
      <c r="H797" s="60"/>
      <c r="I797" s="60"/>
      <c r="J797" s="60"/>
      <c r="K797" s="62"/>
      <c r="M797" s="554"/>
    </row>
    <row r="798" spans="1:13" customFormat="1" ht="17.45" customHeight="1">
      <c r="A798" s="88"/>
      <c r="B798" s="689" t="s">
        <v>1715</v>
      </c>
      <c r="C798" s="690"/>
      <c r="D798" s="690"/>
      <c r="E798" s="690"/>
      <c r="F798" s="690"/>
      <c r="G798" s="690"/>
      <c r="H798" s="690"/>
      <c r="I798" s="66"/>
      <c r="J798" s="600" t="s">
        <v>462</v>
      </c>
      <c r="K798" s="70"/>
      <c r="M798" s="554"/>
    </row>
    <row r="799" spans="1:13" customFormat="1" ht="17.45" customHeight="1">
      <c r="A799" s="88"/>
      <c r="B799" s="689"/>
      <c r="C799" s="690"/>
      <c r="D799" s="690"/>
      <c r="E799" s="690"/>
      <c r="F799" s="690"/>
      <c r="G799" s="690"/>
      <c r="H799" s="690"/>
      <c r="I799" s="66"/>
      <c r="J799" s="513" t="s">
        <v>1693</v>
      </c>
      <c r="K799" s="70"/>
      <c r="M799" s="554"/>
    </row>
    <row r="800" spans="1:13" customFormat="1" ht="17.45" customHeight="1">
      <c r="A800" s="88"/>
      <c r="B800" s="689"/>
      <c r="C800" s="690"/>
      <c r="D800" s="690"/>
      <c r="E800" s="690"/>
      <c r="F800" s="690"/>
      <c r="G800" s="690"/>
      <c r="H800" s="690"/>
      <c r="I800" s="66"/>
      <c r="J800" s="513" t="s">
        <v>1694</v>
      </c>
      <c r="K800" s="70"/>
      <c r="M800" s="554"/>
    </row>
    <row r="801" spans="1:13" customFormat="1" ht="17.45" customHeight="1">
      <c r="A801" s="88"/>
      <c r="B801" s="689"/>
      <c r="C801" s="690"/>
      <c r="D801" s="690"/>
      <c r="E801" s="690"/>
      <c r="F801" s="690"/>
      <c r="G801" s="690"/>
      <c r="H801" s="690"/>
      <c r="I801" s="66"/>
      <c r="J801" s="513" t="s">
        <v>1695</v>
      </c>
      <c r="K801" s="70"/>
      <c r="M801" s="554"/>
    </row>
    <row r="802" spans="1:13" customFormat="1" ht="17.45" customHeight="1">
      <c r="A802" s="88"/>
      <c r="B802" s="689"/>
      <c r="C802" s="690"/>
      <c r="D802" s="690"/>
      <c r="E802" s="690"/>
      <c r="F802" s="690"/>
      <c r="G802" s="690"/>
      <c r="H802" s="690"/>
      <c r="I802" s="66"/>
      <c r="J802" s="513" t="s">
        <v>1299</v>
      </c>
      <c r="K802" s="70"/>
      <c r="M802" s="554"/>
    </row>
    <row r="803" spans="1:13" customFormat="1" ht="17.45" customHeight="1">
      <c r="A803" s="88"/>
      <c r="B803" s="689"/>
      <c r="C803" s="690"/>
      <c r="D803" s="690"/>
      <c r="E803" s="690"/>
      <c r="F803" s="690"/>
      <c r="G803" s="690"/>
      <c r="H803" s="690"/>
      <c r="I803" s="66"/>
      <c r="J803" s="513" t="s">
        <v>1696</v>
      </c>
      <c r="K803" s="70"/>
      <c r="M803" s="554"/>
    </row>
    <row r="804" spans="1:13" customFormat="1" ht="17.45" customHeight="1">
      <c r="A804" s="88"/>
      <c r="B804" s="689"/>
      <c r="C804" s="690"/>
      <c r="D804" s="690"/>
      <c r="E804" s="690"/>
      <c r="F804" s="690"/>
      <c r="G804" s="690"/>
      <c r="H804" s="690"/>
      <c r="I804" s="66"/>
      <c r="J804" s="513" t="s">
        <v>1697</v>
      </c>
      <c r="K804" s="70"/>
      <c r="M804" s="554"/>
    </row>
    <row r="805" spans="1:13" customFormat="1" ht="17.45" customHeight="1">
      <c r="A805" s="88"/>
      <c r="B805" s="689"/>
      <c r="C805" s="690"/>
      <c r="D805" s="690"/>
      <c r="E805" s="690"/>
      <c r="F805" s="690"/>
      <c r="G805" s="690"/>
      <c r="H805" s="690"/>
      <c r="I805" s="66"/>
      <c r="J805" s="513" t="s">
        <v>1698</v>
      </c>
      <c r="K805" s="70"/>
      <c r="M805" s="554"/>
    </row>
    <row r="806" spans="1:13" customFormat="1" ht="17.45" customHeight="1">
      <c r="A806" s="88"/>
      <c r="B806" s="689"/>
      <c r="C806" s="690"/>
      <c r="D806" s="690"/>
      <c r="E806" s="690"/>
      <c r="F806" s="690"/>
      <c r="G806" s="690"/>
      <c r="H806" s="690"/>
      <c r="I806" s="66"/>
      <c r="J806" s="513" t="s">
        <v>1699</v>
      </c>
      <c r="K806" s="70"/>
      <c r="M806" s="554"/>
    </row>
    <row r="807" spans="1:13" customFormat="1" ht="17.45" customHeight="1">
      <c r="A807" s="88"/>
      <c r="B807" s="689"/>
      <c r="C807" s="690"/>
      <c r="D807" s="690"/>
      <c r="E807" s="690"/>
      <c r="F807" s="690"/>
      <c r="G807" s="690"/>
      <c r="H807" s="690"/>
      <c r="I807" s="66"/>
      <c r="J807" s="513" t="s">
        <v>1700</v>
      </c>
      <c r="K807" s="70"/>
      <c r="M807" s="554"/>
    </row>
    <row r="808" spans="1:13" customFormat="1" ht="17.45" customHeight="1">
      <c r="A808" s="88"/>
      <c r="B808" s="689"/>
      <c r="C808" s="690"/>
      <c r="D808" s="690"/>
      <c r="E808" s="690"/>
      <c r="F808" s="690"/>
      <c r="G808" s="690"/>
      <c r="H808" s="690"/>
      <c r="I808" s="66"/>
      <c r="J808" s="513" t="s">
        <v>1701</v>
      </c>
      <c r="K808" s="70"/>
      <c r="M808" s="554"/>
    </row>
    <row r="809" spans="1:13" customFormat="1" ht="17.45" customHeight="1">
      <c r="A809" s="88"/>
      <c r="B809" s="689"/>
      <c r="C809" s="690"/>
      <c r="D809" s="690"/>
      <c r="E809" s="690"/>
      <c r="F809" s="690"/>
      <c r="G809" s="690"/>
      <c r="H809" s="690"/>
      <c r="I809" s="69"/>
      <c r="J809" s="513" t="s">
        <v>1702</v>
      </c>
      <c r="K809" s="70"/>
      <c r="M809" s="554"/>
    </row>
    <row r="810" spans="1:13" customFormat="1" ht="17.45" customHeight="1">
      <c r="A810" s="88"/>
      <c r="B810" s="104" t="s">
        <v>1716</v>
      </c>
      <c r="C810" s="79"/>
      <c r="D810" s="79"/>
      <c r="E810" s="79"/>
      <c r="F810" s="79"/>
      <c r="G810" s="79"/>
      <c r="H810" s="79"/>
      <c r="I810" s="69"/>
      <c r="J810" s="69"/>
      <c r="K810" s="70"/>
      <c r="M810" s="554"/>
    </row>
    <row r="811" spans="1:13" customFormat="1" ht="17.45" customHeight="1">
      <c r="A811" s="88"/>
      <c r="B811" s="71"/>
      <c r="C811" s="72"/>
      <c r="D811" s="72"/>
      <c r="E811" s="73"/>
      <c r="F811" s="72"/>
      <c r="G811" s="72"/>
      <c r="H811" s="72"/>
      <c r="I811" s="72"/>
      <c r="J811" s="72"/>
      <c r="K811" s="74"/>
      <c r="M811" s="554"/>
    </row>
    <row r="812" spans="1:13" customFormat="1" ht="17.45" customHeight="1">
      <c r="A812" s="88"/>
      <c r="M812" s="554"/>
    </row>
    <row r="813" spans="1:13" customFormat="1" ht="17.45" customHeight="1">
      <c r="A813" s="88"/>
      <c r="M813" s="554"/>
    </row>
    <row r="814" spans="1:13" customFormat="1" ht="19.149999999999999" customHeight="1">
      <c r="A814" s="88"/>
      <c r="B814" s="170" t="str">
        <f>"Thema "&amp;B13</f>
        <v>Thema 9.6</v>
      </c>
      <c r="C814" s="10"/>
      <c r="D814" s="10"/>
      <c r="E814" s="10"/>
      <c r="F814" s="10"/>
      <c r="G814" s="10"/>
      <c r="H814" s="10"/>
      <c r="I814" s="10"/>
      <c r="M814" s="554"/>
    </row>
    <row r="815" spans="1:13" customFormat="1" ht="17.45" customHeight="1">
      <c r="A815" s="88"/>
      <c r="M815" s="554"/>
    </row>
    <row r="816" spans="1:13" customFormat="1" ht="17.45" customHeight="1">
      <c r="A816" s="88"/>
      <c r="M816" s="554"/>
    </row>
    <row r="817" spans="1:13" customFormat="1" ht="25.5" customHeight="1">
      <c r="A817" s="89" t="str">
        <f>B14</f>
        <v>9.7</v>
      </c>
      <c r="B817" s="675" t="s">
        <v>1717</v>
      </c>
      <c r="C817" s="675"/>
      <c r="D817" s="675"/>
      <c r="E817" s="675"/>
      <c r="F817" s="675"/>
      <c r="G817" s="675"/>
      <c r="H817" s="675"/>
      <c r="I817" s="675"/>
      <c r="J817" s="675"/>
      <c r="K817" s="35">
        <f>H14</f>
        <v>0</v>
      </c>
      <c r="L817" s="7" t="s">
        <v>62</v>
      </c>
      <c r="M817" s="554"/>
    </row>
    <row r="818" spans="1:13" customFormat="1" ht="17.45" customHeight="1">
      <c r="A818" s="88"/>
      <c r="M818" s="554"/>
    </row>
    <row r="819" spans="1:13" customFormat="1" ht="17.45" customHeight="1">
      <c r="A819" s="88"/>
      <c r="B819" t="s">
        <v>1718</v>
      </c>
      <c r="M819" s="554"/>
    </row>
    <row r="820" spans="1:13" customFormat="1" ht="17.45" customHeight="1">
      <c r="A820" s="88"/>
      <c r="M820" s="554"/>
    </row>
    <row r="821" spans="1:13" customFormat="1" ht="17.45" customHeight="1">
      <c r="A821" s="88"/>
      <c r="M821" s="554"/>
    </row>
    <row r="822" spans="1:13" customFormat="1" ht="17.45" customHeight="1">
      <c r="A822" s="88"/>
      <c r="M822" s="554"/>
    </row>
    <row r="823" spans="1:13" customFormat="1" ht="17.45" customHeight="1">
      <c r="A823" s="88"/>
      <c r="M823" s="554"/>
    </row>
    <row r="824" spans="1:13" customFormat="1" ht="17.45" customHeight="1">
      <c r="A824" s="88"/>
      <c r="M824" s="554"/>
    </row>
    <row r="825" spans="1:13" customFormat="1" ht="17.45" customHeight="1">
      <c r="A825" s="88"/>
      <c r="M825" s="554"/>
    </row>
    <row r="826" spans="1:13" customFormat="1" ht="17.45" customHeight="1">
      <c r="A826" s="88"/>
      <c r="M826" s="554"/>
    </row>
    <row r="827" spans="1:13" customFormat="1" ht="17.45" customHeight="1">
      <c r="A827" s="88"/>
      <c r="M827" s="554"/>
    </row>
    <row r="828" spans="1:13" customFormat="1" ht="17.45" customHeight="1">
      <c r="A828" s="88"/>
      <c r="M828" s="554"/>
    </row>
    <row r="829" spans="1:13" customFormat="1" ht="17.45" customHeight="1">
      <c r="A829" s="88"/>
      <c r="M829" s="554"/>
    </row>
    <row r="830" spans="1:13" customFormat="1" ht="17.45" customHeight="1">
      <c r="A830" s="88"/>
      <c r="M830" s="554"/>
    </row>
    <row r="831" spans="1:13" customFormat="1" ht="17.45" customHeight="1">
      <c r="A831" s="88"/>
      <c r="M831" s="554"/>
    </row>
    <row r="832" spans="1:13" customFormat="1" ht="17.45" customHeight="1">
      <c r="A832" s="88"/>
      <c r="M832" s="554"/>
    </row>
    <row r="833" spans="1:13" customFormat="1" ht="17.45" customHeight="1">
      <c r="A833" s="88"/>
      <c r="M833" s="554"/>
    </row>
    <row r="834" spans="1:13" customFormat="1" ht="17.45" customHeight="1">
      <c r="A834" s="88"/>
      <c r="M834" s="554"/>
    </row>
    <row r="835" spans="1:13" customFormat="1" ht="17.45" customHeight="1">
      <c r="A835" s="88"/>
      <c r="B835" t="s">
        <v>1719</v>
      </c>
      <c r="M835" s="554"/>
    </row>
    <row r="836" spans="1:13" customFormat="1" ht="17.45" customHeight="1">
      <c r="A836" s="88"/>
      <c r="M836" s="554"/>
    </row>
    <row r="837" spans="1:13" customFormat="1" ht="17.45" customHeight="1">
      <c r="A837" s="88"/>
      <c r="M837" s="554"/>
    </row>
    <row r="838" spans="1:13" customFormat="1" ht="17.45" customHeight="1">
      <c r="A838" s="88"/>
      <c r="M838" s="554"/>
    </row>
    <row r="839" spans="1:13" customFormat="1" ht="17.45" customHeight="1">
      <c r="A839" s="88"/>
      <c r="M839" s="554"/>
    </row>
    <row r="840" spans="1:13" customFormat="1" ht="17.45" customHeight="1">
      <c r="A840" s="88"/>
      <c r="M840" s="554"/>
    </row>
    <row r="841" spans="1:13" customFormat="1" ht="17.45" customHeight="1">
      <c r="A841" s="88"/>
      <c r="M841" s="554"/>
    </row>
    <row r="842" spans="1:13" customFormat="1" ht="17.45" customHeight="1">
      <c r="A842" s="88"/>
      <c r="M842" s="554"/>
    </row>
    <row r="843" spans="1:13" customFormat="1" ht="17.45" customHeight="1">
      <c r="A843" s="88"/>
      <c r="M843" s="554"/>
    </row>
    <row r="844" spans="1:13" customFormat="1" ht="17.45" customHeight="1">
      <c r="A844" s="88"/>
      <c r="M844" s="554"/>
    </row>
    <row r="845" spans="1:13" customFormat="1" ht="17.45" customHeight="1">
      <c r="A845" s="88"/>
      <c r="M845" s="554"/>
    </row>
    <row r="846" spans="1:13" customFormat="1" ht="17.45" customHeight="1">
      <c r="A846" s="88"/>
      <c r="M846" s="554"/>
    </row>
    <row r="847" spans="1:13" customFormat="1" ht="17.45" customHeight="1">
      <c r="A847" s="88"/>
      <c r="M847" s="554"/>
    </row>
    <row r="848" spans="1:13" customFormat="1" ht="17.45" customHeight="1">
      <c r="A848" s="88"/>
      <c r="M848" s="554"/>
    </row>
    <row r="849" spans="1:13" customFormat="1" ht="17.45" customHeight="1">
      <c r="A849" s="88"/>
      <c r="M849" s="554"/>
    </row>
    <row r="850" spans="1:13" customFormat="1" ht="17.45" customHeight="1">
      <c r="A850" s="88"/>
      <c r="M850" s="554"/>
    </row>
    <row r="851" spans="1:13" customFormat="1" ht="17.45" customHeight="1">
      <c r="A851" s="88"/>
      <c r="B851" t="s">
        <v>1720</v>
      </c>
      <c r="M851" s="554"/>
    </row>
    <row r="852" spans="1:13" customFormat="1" ht="17.45" customHeight="1">
      <c r="A852" s="88"/>
      <c r="M852" s="554"/>
    </row>
    <row r="853" spans="1:13" customFormat="1" ht="17.45" customHeight="1">
      <c r="A853" s="88"/>
      <c r="M853" s="554"/>
    </row>
    <row r="854" spans="1:13" customFormat="1" ht="17.45" customHeight="1">
      <c r="A854" s="88"/>
      <c r="M854" s="554"/>
    </row>
    <row r="855" spans="1:13" customFormat="1" ht="17.45" customHeight="1">
      <c r="A855" s="88"/>
      <c r="M855" s="554"/>
    </row>
    <row r="856" spans="1:13" customFormat="1" ht="17.45" customHeight="1">
      <c r="A856" s="88"/>
      <c r="M856" s="554"/>
    </row>
    <row r="857" spans="1:13" customFormat="1" ht="17.45" customHeight="1">
      <c r="A857" s="88"/>
      <c r="M857" s="554"/>
    </row>
    <row r="858" spans="1:13" customFormat="1" ht="17.45" customHeight="1">
      <c r="A858" s="88"/>
      <c r="M858" s="554"/>
    </row>
    <row r="859" spans="1:13" customFormat="1" ht="17.45" customHeight="1">
      <c r="A859" s="88"/>
      <c r="M859" s="554"/>
    </row>
    <row r="860" spans="1:13" customFormat="1" ht="17.45" customHeight="1">
      <c r="A860" s="88"/>
      <c r="M860" s="554"/>
    </row>
    <row r="861" spans="1:13" customFormat="1" ht="17.45" customHeight="1">
      <c r="A861" s="88"/>
      <c r="M861" s="554"/>
    </row>
    <row r="862" spans="1:13" customFormat="1" ht="17.45" customHeight="1">
      <c r="A862" s="88"/>
      <c r="M862" s="554"/>
    </row>
    <row r="863" spans="1:13" customFormat="1" ht="17.45" customHeight="1">
      <c r="A863" s="88"/>
      <c r="M863" s="554"/>
    </row>
    <row r="864" spans="1:13" customFormat="1" ht="17.45" customHeight="1">
      <c r="A864" s="88"/>
      <c r="M864" s="554"/>
    </row>
    <row r="865" spans="1:13" customFormat="1" ht="17.45" customHeight="1">
      <c r="A865" s="88"/>
      <c r="M865" s="554"/>
    </row>
    <row r="866" spans="1:13" customFormat="1" ht="17.45" customHeight="1">
      <c r="A866" s="88"/>
      <c r="M866" s="554"/>
    </row>
    <row r="867" spans="1:13" customFormat="1" ht="17.45" customHeight="1">
      <c r="A867" s="88"/>
      <c r="M867" s="554"/>
    </row>
    <row r="868" spans="1:13" customFormat="1" ht="17.45" customHeight="1" thickBot="1">
      <c r="A868" s="88"/>
      <c r="B868" s="180" t="s">
        <v>1721</v>
      </c>
      <c r="C868" s="52"/>
      <c r="D868" s="52"/>
      <c r="E868" s="52"/>
      <c r="F868" s="52"/>
      <c r="G868" s="52"/>
      <c r="H868" s="52"/>
      <c r="I868" s="52"/>
      <c r="J868" s="52"/>
      <c r="K868" s="52"/>
      <c r="M868" s="554"/>
    </row>
    <row r="869" spans="1:13" customFormat="1" ht="17.45" customHeight="1">
      <c r="A869" s="88"/>
      <c r="B869" s="776" t="s">
        <v>1722</v>
      </c>
      <c r="C869" s="776"/>
      <c r="D869" s="776"/>
      <c r="E869" s="776"/>
      <c r="F869" s="776"/>
      <c r="G869" s="776"/>
      <c r="H869" s="776"/>
      <c r="I869" s="776"/>
      <c r="J869" s="776"/>
      <c r="K869" s="776"/>
      <c r="M869" s="554"/>
    </row>
    <row r="870" spans="1:13" customFormat="1" ht="17.45" customHeight="1">
      <c r="A870" s="88"/>
      <c r="B870" s="683"/>
      <c r="C870" s="683"/>
      <c r="D870" s="683"/>
      <c r="E870" s="683"/>
      <c r="F870" s="683"/>
      <c r="G870" s="683"/>
      <c r="H870" s="683"/>
      <c r="I870" s="683"/>
      <c r="J870" s="683"/>
      <c r="K870" s="683"/>
      <c r="M870" s="554"/>
    </row>
    <row r="871" spans="1:13" customFormat="1" ht="17.45" customHeight="1">
      <c r="A871" s="88"/>
      <c r="M871" s="554"/>
    </row>
    <row r="872" spans="1:13" customFormat="1" ht="17.45" customHeight="1">
      <c r="A872" s="88"/>
      <c r="M872" s="554"/>
    </row>
    <row r="873" spans="1:13" customFormat="1" ht="17.45" customHeight="1">
      <c r="A873" s="88"/>
      <c r="M873" s="554"/>
    </row>
    <row r="874" spans="1:13" customFormat="1" ht="17.45" customHeight="1">
      <c r="A874" s="88"/>
      <c r="M874" s="554"/>
    </row>
    <row r="875" spans="1:13" customFormat="1" ht="17.45" customHeight="1">
      <c r="A875" s="88"/>
      <c r="M875" s="554"/>
    </row>
    <row r="876" spans="1:13" customFormat="1" ht="17.45" customHeight="1">
      <c r="A876" s="88"/>
      <c r="M876" s="554"/>
    </row>
    <row r="877" spans="1:13" customFormat="1" ht="17.45" customHeight="1">
      <c r="A877" s="88"/>
      <c r="B877" s="653" t="s">
        <v>1723</v>
      </c>
      <c r="C877" s="653"/>
      <c r="D877" s="653"/>
      <c r="E877" s="653"/>
      <c r="F877" s="653"/>
      <c r="G877" s="653"/>
      <c r="H877" s="653"/>
      <c r="I877" s="653"/>
      <c r="J877" s="653"/>
      <c r="K877" s="653"/>
      <c r="M877" s="554"/>
    </row>
    <row r="878" spans="1:13" customFormat="1" ht="17.45" customHeight="1">
      <c r="A878" s="88"/>
      <c r="B878" s="653"/>
      <c r="C878" s="653"/>
      <c r="D878" s="653"/>
      <c r="E878" s="653"/>
      <c r="F878" s="653"/>
      <c r="G878" s="653"/>
      <c r="H878" s="653"/>
      <c r="I878" s="653"/>
      <c r="J878" s="653"/>
      <c r="K878" s="653"/>
      <c r="M878" s="554"/>
    </row>
    <row r="879" spans="1:13" customFormat="1" ht="17.45" customHeight="1">
      <c r="A879" s="88"/>
      <c r="M879" s="554"/>
    </row>
    <row r="880" spans="1:13" customFormat="1" ht="17.45" customHeight="1">
      <c r="A880" s="88"/>
      <c r="M880" s="554"/>
    </row>
    <row r="881" spans="1:13" customFormat="1" ht="17.45" customHeight="1">
      <c r="A881" s="88"/>
      <c r="M881" s="554"/>
    </row>
    <row r="882" spans="1:13" customFormat="1" ht="17.45" customHeight="1">
      <c r="A882" s="88"/>
      <c r="M882" s="554"/>
    </row>
    <row r="883" spans="1:13" customFormat="1" ht="17.45" customHeight="1">
      <c r="A883" s="88"/>
      <c r="M883" s="554"/>
    </row>
    <row r="884" spans="1:13" customFormat="1" ht="17.45" customHeight="1">
      <c r="A884" s="88"/>
      <c r="B884" s="683" t="s">
        <v>1724</v>
      </c>
      <c r="C884" s="683"/>
      <c r="D884" s="683"/>
      <c r="E884" s="683"/>
      <c r="F884" s="683"/>
      <c r="G884" s="683"/>
      <c r="H884" s="683"/>
      <c r="I884" s="683"/>
      <c r="J884" s="683"/>
      <c r="K884" s="683"/>
      <c r="M884" s="554"/>
    </row>
    <row r="885" spans="1:13" customFormat="1" ht="17.45" customHeight="1">
      <c r="A885" s="88"/>
      <c r="B885" s="683"/>
      <c r="C885" s="683"/>
      <c r="D885" s="683"/>
      <c r="E885" s="683"/>
      <c r="F885" s="683"/>
      <c r="G885" s="683"/>
      <c r="H885" s="683"/>
      <c r="I885" s="683"/>
      <c r="J885" s="683"/>
      <c r="K885" s="683"/>
      <c r="M885" s="554"/>
    </row>
    <row r="886" spans="1:13" customFormat="1" ht="17.45" customHeight="1">
      <c r="A886" s="88"/>
      <c r="M886" s="554"/>
    </row>
    <row r="887" spans="1:13" customFormat="1" ht="17.45" customHeight="1" thickBot="1">
      <c r="A887" s="88"/>
      <c r="B887" s="180" t="s">
        <v>1725</v>
      </c>
      <c r="C887" s="52"/>
      <c r="D887" s="52"/>
      <c r="E887" s="52"/>
      <c r="F887" s="52"/>
      <c r="G887" s="52"/>
      <c r="H887" s="52"/>
      <c r="I887" s="52"/>
      <c r="J887" s="52"/>
      <c r="K887" s="52"/>
      <c r="M887" s="554"/>
    </row>
    <row r="888" spans="1:13" customFormat="1" ht="17.45" customHeight="1">
      <c r="A888" s="88"/>
      <c r="B888" s="776" t="s">
        <v>1726</v>
      </c>
      <c r="C888" s="776"/>
      <c r="D888" s="776"/>
      <c r="E888" s="776"/>
      <c r="F888" s="776"/>
      <c r="G888" s="776"/>
      <c r="H888" s="776"/>
      <c r="I888" s="776"/>
      <c r="J888" s="776"/>
      <c r="K888" s="776"/>
      <c r="M888" s="554"/>
    </row>
    <row r="889" spans="1:13" customFormat="1" ht="17.45" customHeight="1">
      <c r="A889" s="88"/>
      <c r="B889" s="683"/>
      <c r="C889" s="683"/>
      <c r="D889" s="683"/>
      <c r="E889" s="683"/>
      <c r="F889" s="683"/>
      <c r="G889" s="683"/>
      <c r="H889" s="683"/>
      <c r="I889" s="683"/>
      <c r="J889" s="683"/>
      <c r="K889" s="683"/>
      <c r="M889" s="554"/>
    </row>
    <row r="890" spans="1:13" customFormat="1" ht="17.45" customHeight="1">
      <c r="A890" s="88"/>
      <c r="B890" s="123"/>
      <c r="C890" s="123"/>
      <c r="D890" s="123"/>
      <c r="E890" s="123"/>
      <c r="F890" s="123"/>
      <c r="G890" s="123"/>
      <c r="H890" s="123"/>
      <c r="I890" s="123"/>
      <c r="J890" s="123"/>
      <c r="K890" s="123"/>
      <c r="M890" s="554"/>
    </row>
    <row r="891" spans="1:13" customFormat="1" ht="17.45" customHeight="1">
      <c r="A891" s="88"/>
      <c r="B891" s="123"/>
      <c r="C891" s="123"/>
      <c r="D891" s="123"/>
      <c r="E891" s="123"/>
      <c r="F891" s="123"/>
      <c r="G891" s="123"/>
      <c r="H891" s="123"/>
      <c r="I891" s="123"/>
      <c r="J891" s="123"/>
      <c r="K891" s="123"/>
      <c r="M891" s="554"/>
    </row>
    <row r="892" spans="1:13" customFormat="1" ht="17.45" customHeight="1">
      <c r="A892" s="88"/>
      <c r="B892" s="123"/>
      <c r="C892" s="123"/>
      <c r="D892" s="123"/>
      <c r="E892" s="123"/>
      <c r="F892" s="123"/>
      <c r="G892" s="123"/>
      <c r="H892" s="123"/>
      <c r="I892" s="123"/>
      <c r="J892" s="123"/>
      <c r="K892" s="123"/>
      <c r="M892" s="554"/>
    </row>
    <row r="893" spans="1:13" customFormat="1" ht="17.45" customHeight="1">
      <c r="A893" s="88"/>
      <c r="B893" s="123"/>
      <c r="C893" s="123"/>
      <c r="D893" s="123"/>
      <c r="E893" s="123"/>
      <c r="F893" s="123"/>
      <c r="G893" s="123"/>
      <c r="H893" s="123"/>
      <c r="I893" s="123"/>
      <c r="J893" s="123"/>
      <c r="K893" s="123"/>
      <c r="M893" s="554"/>
    </row>
    <row r="894" spans="1:13" customFormat="1" ht="17.45" customHeight="1">
      <c r="A894" s="88"/>
      <c r="B894" s="123"/>
      <c r="C894" s="123"/>
      <c r="D894" s="123"/>
      <c r="E894" s="123"/>
      <c r="F894" s="123"/>
      <c r="G894" s="123"/>
      <c r="H894" s="123"/>
      <c r="I894" s="123"/>
      <c r="J894" s="123"/>
      <c r="K894" s="123"/>
      <c r="M894" s="554"/>
    </row>
    <row r="895" spans="1:13" customFormat="1" ht="17.45" customHeight="1" thickBot="1">
      <c r="A895" s="88"/>
      <c r="B895" s="180" t="s">
        <v>1727</v>
      </c>
      <c r="C895" s="52"/>
      <c r="D895" s="52"/>
      <c r="E895" s="52"/>
      <c r="F895" s="52"/>
      <c r="G895" s="52"/>
      <c r="H895" s="52"/>
      <c r="I895" s="52"/>
      <c r="J895" s="52"/>
      <c r="K895" s="52"/>
      <c r="M895" s="554"/>
    </row>
    <row r="896" spans="1:13" customFormat="1" ht="17.45" customHeight="1">
      <c r="A896" s="88"/>
      <c r="B896" s="776" t="s">
        <v>1728</v>
      </c>
      <c r="C896" s="776"/>
      <c r="D896" s="776"/>
      <c r="E896" s="776"/>
      <c r="F896" s="776"/>
      <c r="G896" s="776"/>
      <c r="H896" s="776"/>
      <c r="I896" s="776"/>
      <c r="J896" s="776"/>
      <c r="K896" s="776"/>
      <c r="M896" s="554"/>
    </row>
    <row r="897" spans="1:13" customFormat="1" ht="17.45" customHeight="1">
      <c r="A897" s="88"/>
      <c r="B897" s="683"/>
      <c r="C897" s="683"/>
      <c r="D897" s="683"/>
      <c r="E897" s="683"/>
      <c r="F897" s="683"/>
      <c r="G897" s="683"/>
      <c r="H897" s="683"/>
      <c r="I897" s="683"/>
      <c r="J897" s="683"/>
      <c r="K897" s="683"/>
      <c r="M897" s="554"/>
    </row>
    <row r="898" spans="1:13" customFormat="1" ht="17.45" customHeight="1">
      <c r="A898" s="88"/>
      <c r="B898" s="123"/>
      <c r="C898" s="123"/>
      <c r="D898" s="123"/>
      <c r="E898" s="123"/>
      <c r="F898" s="123"/>
      <c r="G898" s="123"/>
      <c r="H898" s="123"/>
      <c r="I898" s="123"/>
      <c r="J898" s="123"/>
      <c r="K898" s="123"/>
      <c r="M898" s="554"/>
    </row>
    <row r="899" spans="1:13" customFormat="1" ht="17.45" customHeight="1">
      <c r="A899" s="88"/>
      <c r="B899" s="123"/>
      <c r="C899" s="123"/>
      <c r="D899" s="123"/>
      <c r="E899" s="123"/>
      <c r="F899" s="123"/>
      <c r="G899" s="123"/>
      <c r="H899" s="123"/>
      <c r="I899" s="123"/>
      <c r="J899" s="123"/>
      <c r="K899" s="123"/>
      <c r="M899" s="554"/>
    </row>
    <row r="900" spans="1:13" customFormat="1" ht="17.45" customHeight="1">
      <c r="A900" s="88"/>
      <c r="B900" s="123"/>
      <c r="C900" s="123"/>
      <c r="D900" s="123"/>
      <c r="E900" s="123"/>
      <c r="F900" s="123"/>
      <c r="G900" s="123"/>
      <c r="H900" s="123"/>
      <c r="I900" s="123"/>
      <c r="J900" s="123"/>
      <c r="K900" s="123"/>
      <c r="M900" s="554"/>
    </row>
    <row r="901" spans="1:13" customFormat="1" ht="17.45" customHeight="1">
      <c r="A901" s="88"/>
      <c r="M901" s="554"/>
    </row>
    <row r="902" spans="1:13" customFormat="1" ht="17.45" customHeight="1">
      <c r="A902" s="88"/>
      <c r="M902" s="554"/>
    </row>
    <row r="903" spans="1:13" customFormat="1" ht="17.45" customHeight="1">
      <c r="A903" s="88"/>
      <c r="B903" s="59" t="s">
        <v>1729</v>
      </c>
      <c r="C903" s="58"/>
      <c r="D903" s="58"/>
      <c r="E903" s="58"/>
      <c r="F903" s="58"/>
      <c r="G903" s="58"/>
      <c r="H903" s="58"/>
      <c r="I903" s="58"/>
      <c r="J903" s="58"/>
      <c r="K903" s="58"/>
      <c r="M903" s="554"/>
    </row>
    <row r="904" spans="1:13" customFormat="1" ht="17.45" customHeight="1">
      <c r="A904" s="88"/>
      <c r="B904" s="61"/>
      <c r="C904" s="60"/>
      <c r="D904" s="60"/>
      <c r="E904" s="60"/>
      <c r="F904" s="80"/>
      <c r="G904" s="80"/>
      <c r="H904" s="80"/>
      <c r="I904" s="80"/>
      <c r="J904" s="80"/>
      <c r="K904" s="81"/>
      <c r="M904" s="554"/>
    </row>
    <row r="905" spans="1:13" customFormat="1" ht="17.45" customHeight="1">
      <c r="A905" s="88"/>
      <c r="B905" s="689" t="s">
        <v>1730</v>
      </c>
      <c r="C905" s="690"/>
      <c r="D905" s="690"/>
      <c r="E905" s="690"/>
      <c r="F905" s="690"/>
      <c r="G905" s="690"/>
      <c r="H905" s="69"/>
      <c r="I905" s="601" t="s">
        <v>1003</v>
      </c>
      <c r="J905" s="602" t="s">
        <v>1004</v>
      </c>
      <c r="K905" s="70"/>
      <c r="M905" s="554"/>
    </row>
    <row r="906" spans="1:13" customFormat="1" ht="17.45" customHeight="1">
      <c r="A906" s="88"/>
      <c r="B906" s="689"/>
      <c r="C906" s="690"/>
      <c r="D906" s="690"/>
      <c r="E906" s="690"/>
      <c r="F906" s="690"/>
      <c r="G906" s="690"/>
      <c r="H906" s="69"/>
      <c r="I906" s="603" t="s">
        <v>1731</v>
      </c>
      <c r="J906" s="603">
        <v>2805262</v>
      </c>
      <c r="K906" s="70"/>
      <c r="M906" s="554"/>
    </row>
    <row r="907" spans="1:13" customFormat="1" ht="17.45" customHeight="1">
      <c r="A907" s="88"/>
      <c r="B907" s="689"/>
      <c r="C907" s="690"/>
      <c r="D907" s="690"/>
      <c r="E907" s="690"/>
      <c r="F907" s="690"/>
      <c r="G907" s="690"/>
      <c r="H907" s="69"/>
      <c r="I907" s="603" t="s">
        <v>1732</v>
      </c>
      <c r="J907" s="603">
        <v>3515473</v>
      </c>
      <c r="K907" s="70"/>
      <c r="M907" s="554"/>
    </row>
    <row r="908" spans="1:13" customFormat="1" ht="17.45" customHeight="1">
      <c r="A908" s="88"/>
      <c r="B908" s="689"/>
      <c r="C908" s="690"/>
      <c r="D908" s="690"/>
      <c r="E908" s="690"/>
      <c r="F908" s="690"/>
      <c r="G908" s="690"/>
      <c r="H908" s="69"/>
      <c r="I908" s="603" t="s">
        <v>1733</v>
      </c>
      <c r="J908" s="603">
        <v>1104738</v>
      </c>
      <c r="K908" s="70"/>
      <c r="M908" s="554"/>
    </row>
    <row r="909" spans="1:13" customFormat="1" ht="17.45" customHeight="1">
      <c r="A909" s="88"/>
      <c r="B909" s="689"/>
      <c r="C909" s="690"/>
      <c r="D909" s="690"/>
      <c r="E909" s="690"/>
      <c r="F909" s="690"/>
      <c r="G909" s="690"/>
      <c r="H909" s="69"/>
      <c r="I909" s="603" t="s">
        <v>1734</v>
      </c>
      <c r="J909" s="603">
        <v>2660401</v>
      </c>
      <c r="K909" s="70"/>
      <c r="M909" s="554"/>
    </row>
    <row r="910" spans="1:13" customFormat="1" ht="17.45" customHeight="1">
      <c r="A910" s="88"/>
      <c r="B910" s="689"/>
      <c r="C910" s="690"/>
      <c r="D910" s="690"/>
      <c r="E910" s="690"/>
      <c r="F910" s="690"/>
      <c r="G910" s="690"/>
      <c r="H910" s="69"/>
      <c r="I910" s="603" t="s">
        <v>1735</v>
      </c>
      <c r="J910" s="603">
        <v>1001998</v>
      </c>
      <c r="K910" s="70"/>
      <c r="M910" s="554"/>
    </row>
    <row r="911" spans="1:13" customFormat="1" ht="17.45" customHeight="1">
      <c r="A911" s="88"/>
      <c r="B911" s="689"/>
      <c r="C911" s="690"/>
      <c r="D911" s="690"/>
      <c r="E911" s="690"/>
      <c r="F911" s="690"/>
      <c r="G911" s="690"/>
      <c r="H911" s="69"/>
      <c r="I911" s="603" t="s">
        <v>1736</v>
      </c>
      <c r="J911" s="603">
        <v>8173900</v>
      </c>
      <c r="K911" s="70"/>
      <c r="M911" s="554"/>
    </row>
    <row r="912" spans="1:13" customFormat="1" ht="17.45" customHeight="1">
      <c r="A912" s="88"/>
      <c r="B912" s="689"/>
      <c r="C912" s="690"/>
      <c r="D912" s="690"/>
      <c r="E912" s="690"/>
      <c r="F912" s="690"/>
      <c r="G912" s="690"/>
      <c r="H912" s="69"/>
      <c r="I912" s="603" t="s">
        <v>1737</v>
      </c>
      <c r="J912" s="603">
        <v>3213271</v>
      </c>
      <c r="K912" s="70"/>
      <c r="M912" s="554"/>
    </row>
    <row r="913" spans="1:13" customFormat="1" ht="17.45" customHeight="1">
      <c r="A913" s="88"/>
      <c r="B913" s="689"/>
      <c r="C913" s="690"/>
      <c r="D913" s="690"/>
      <c r="E913" s="690"/>
      <c r="F913" s="690"/>
      <c r="G913" s="690"/>
      <c r="H913" s="69"/>
      <c r="I913" s="603" t="s">
        <v>1738</v>
      </c>
      <c r="J913" s="603">
        <v>1753245</v>
      </c>
      <c r="K913" s="70"/>
      <c r="M913" s="554"/>
    </row>
    <row r="914" spans="1:13" customFormat="1" ht="17.45" customHeight="1">
      <c r="A914" s="88"/>
      <c r="B914" s="689"/>
      <c r="C914" s="690"/>
      <c r="D914" s="690"/>
      <c r="E914" s="690"/>
      <c r="F914" s="690"/>
      <c r="G914" s="690"/>
      <c r="H914" s="69"/>
      <c r="I914" s="603" t="s">
        <v>1739</v>
      </c>
      <c r="J914" s="603">
        <v>11551930</v>
      </c>
      <c r="K914" s="70"/>
      <c r="M914" s="554"/>
    </row>
    <row r="915" spans="1:13" customFormat="1" ht="17.45" customHeight="1">
      <c r="A915" s="88"/>
      <c r="B915" s="689"/>
      <c r="C915" s="690"/>
      <c r="D915" s="690"/>
      <c r="E915" s="690"/>
      <c r="F915" s="690"/>
      <c r="G915" s="690"/>
      <c r="H915" s="69"/>
      <c r="I915" s="603" t="s">
        <v>1740</v>
      </c>
      <c r="J915" s="603">
        <v>1080000</v>
      </c>
      <c r="K915" s="70"/>
      <c r="M915" s="554"/>
    </row>
    <row r="916" spans="1:13" customFormat="1" ht="17.45" customHeight="1">
      <c r="A916" s="88"/>
      <c r="B916" s="689"/>
      <c r="C916" s="690"/>
      <c r="D916" s="690"/>
      <c r="E916" s="690"/>
      <c r="F916" s="690"/>
      <c r="G916" s="690"/>
      <c r="H916" s="69"/>
      <c r="I916" s="603" t="s">
        <v>1741</v>
      </c>
      <c r="J916" s="603">
        <v>2181371</v>
      </c>
      <c r="K916" s="70"/>
      <c r="M916" s="554"/>
    </row>
    <row r="917" spans="1:13" customFormat="1" ht="17.45" customHeight="1">
      <c r="A917" s="88"/>
      <c r="B917" s="76"/>
      <c r="C917" s="69"/>
      <c r="D917" s="69"/>
      <c r="E917" s="69"/>
      <c r="F917" s="69"/>
      <c r="G917" s="69"/>
      <c r="H917" s="69"/>
      <c r="I917" s="604" t="s">
        <v>1742</v>
      </c>
      <c r="J917" s="604">
        <v>1188126</v>
      </c>
      <c r="K917" s="70"/>
      <c r="M917" s="554"/>
    </row>
    <row r="918" spans="1:13" customFormat="1" ht="17.45" customHeight="1">
      <c r="A918" s="88"/>
      <c r="B918" s="238"/>
      <c r="C918" s="69"/>
      <c r="D918" s="69"/>
      <c r="E918" s="239"/>
      <c r="F918" s="239"/>
      <c r="G918" s="69"/>
      <c r="H918" s="69"/>
      <c r="I918" s="604" t="s">
        <v>1743</v>
      </c>
      <c r="J918" s="604">
        <v>2553873</v>
      </c>
      <c r="K918" s="70"/>
      <c r="M918" s="554"/>
    </row>
    <row r="919" spans="1:13" customFormat="1" ht="17.45" customHeight="1">
      <c r="A919" s="88"/>
      <c r="B919" s="77"/>
      <c r="C919" s="69"/>
      <c r="D919" s="69"/>
      <c r="E919" s="240"/>
      <c r="F919" s="79"/>
      <c r="G919" s="79"/>
      <c r="H919" s="79"/>
      <c r="I919" s="604" t="s">
        <v>1744</v>
      </c>
      <c r="J919" s="604">
        <v>1156796</v>
      </c>
      <c r="K919" s="70"/>
      <c r="M919" s="554"/>
    </row>
    <row r="920" spans="1:13" customFormat="1" ht="17.45" customHeight="1">
      <c r="A920" s="88"/>
      <c r="B920" s="78"/>
      <c r="C920" s="69"/>
      <c r="D920" s="69"/>
      <c r="E920" s="79"/>
      <c r="F920" s="79"/>
      <c r="G920" s="79"/>
      <c r="H920" s="79"/>
      <c r="I920" s="604" t="s">
        <v>1745</v>
      </c>
      <c r="J920" s="604">
        <v>1033338</v>
      </c>
      <c r="K920" s="70"/>
      <c r="M920" s="554"/>
    </row>
    <row r="921" spans="1:13" customFormat="1" ht="17.45" customHeight="1">
      <c r="A921" s="88"/>
      <c r="B921" s="78"/>
      <c r="C921" s="69"/>
      <c r="D921" s="69"/>
      <c r="E921" s="79"/>
      <c r="F921" s="79"/>
      <c r="G921" s="79"/>
      <c r="H921" s="79"/>
      <c r="I921" s="79"/>
      <c r="J921" s="79"/>
      <c r="K921" s="70"/>
      <c r="M921" s="554"/>
    </row>
    <row r="922" spans="1:13" customFormat="1" ht="17.45" customHeight="1">
      <c r="A922" s="88"/>
      <c r="B922" s="78"/>
      <c r="C922" s="69"/>
      <c r="D922" s="69"/>
      <c r="E922" s="79"/>
      <c r="F922" s="79"/>
      <c r="G922" s="79"/>
      <c r="H922" s="79"/>
      <c r="I922" s="441" t="s">
        <v>1746</v>
      </c>
      <c r="J922" s="441">
        <f>AVERAGE(J906:J920)</f>
        <v>2998248.1333333333</v>
      </c>
      <c r="K922" s="70"/>
      <c r="M922" s="554"/>
    </row>
    <row r="923" spans="1:13" customFormat="1" ht="17.45" customHeight="1">
      <c r="A923" s="88"/>
      <c r="B923" s="71"/>
      <c r="C923" s="72"/>
      <c r="D923" s="72"/>
      <c r="E923" s="73"/>
      <c r="F923" s="72"/>
      <c r="G923" s="72"/>
      <c r="H923" s="72"/>
      <c r="I923" s="72"/>
      <c r="J923" s="72"/>
      <c r="K923" s="74"/>
      <c r="M923" s="554"/>
    </row>
    <row r="924" spans="1:13" customFormat="1" ht="17.45" customHeight="1">
      <c r="A924" s="88"/>
      <c r="M924" s="554"/>
    </row>
    <row r="925" spans="1:13" customFormat="1" ht="17.45" customHeight="1">
      <c r="A925" s="88"/>
      <c r="M925" s="554"/>
    </row>
    <row r="926" spans="1:13" customFormat="1" ht="19.149999999999999" customHeight="1">
      <c r="A926" s="88"/>
      <c r="B926" s="170" t="str">
        <f>"Thema "&amp;B14</f>
        <v>Thema 9.7</v>
      </c>
      <c r="C926" s="10"/>
      <c r="D926" s="10"/>
      <c r="E926" s="10"/>
      <c r="F926" s="10"/>
      <c r="G926" s="10"/>
      <c r="H926" s="10"/>
      <c r="I926" s="10"/>
      <c r="M926" s="554"/>
    </row>
    <row r="927" spans="1:13" customFormat="1" ht="17.45" customHeight="1">
      <c r="A927" s="88"/>
      <c r="M927" s="554"/>
    </row>
    <row r="928" spans="1:13" customFormat="1" ht="17.45" customHeight="1">
      <c r="A928" s="88"/>
      <c r="M928" s="554"/>
    </row>
    <row r="929" spans="1:13" customFormat="1" ht="25.5" customHeight="1">
      <c r="A929" s="89" t="str">
        <f>B15</f>
        <v>9.8</v>
      </c>
      <c r="B929" s="675" t="s">
        <v>1747</v>
      </c>
      <c r="C929" s="675"/>
      <c r="D929" s="675"/>
      <c r="E929" s="675"/>
      <c r="F929" s="675"/>
      <c r="G929" s="675"/>
      <c r="H929" s="675"/>
      <c r="I929" s="675"/>
      <c r="J929" s="675"/>
      <c r="K929" s="35">
        <f>H15</f>
        <v>0</v>
      </c>
      <c r="L929" s="7" t="s">
        <v>62</v>
      </c>
      <c r="M929" s="554"/>
    </row>
    <row r="930" spans="1:13" customFormat="1" ht="17.45" customHeight="1">
      <c r="A930" s="88"/>
      <c r="M930" s="554"/>
    </row>
    <row r="931" spans="1:13" customFormat="1" ht="17.45" customHeight="1">
      <c r="A931" s="88"/>
      <c r="B931" s="683" t="s">
        <v>1748</v>
      </c>
      <c r="C931" s="683"/>
      <c r="D931" s="683"/>
      <c r="E931" s="683"/>
      <c r="F931" s="683"/>
      <c r="G931" s="683"/>
      <c r="H931" s="683"/>
      <c r="I931" s="683"/>
      <c r="J931" s="683"/>
      <c r="K931" s="683"/>
      <c r="M931" s="554"/>
    </row>
    <row r="932" spans="1:13" customFormat="1" ht="17.45" customHeight="1">
      <c r="A932" s="88"/>
      <c r="B932" s="683"/>
      <c r="C932" s="683"/>
      <c r="D932" s="683"/>
      <c r="E932" s="683"/>
      <c r="F932" s="683"/>
      <c r="G932" s="683"/>
      <c r="H932" s="683"/>
      <c r="I932" s="683"/>
      <c r="J932" s="683"/>
      <c r="K932" s="683"/>
      <c r="M932" s="554"/>
    </row>
    <row r="933" spans="1:13" customFormat="1" ht="17.45" customHeight="1">
      <c r="A933" s="88"/>
      <c r="M933" s="554"/>
    </row>
    <row r="934" spans="1:13" customFormat="1" ht="17.45" customHeight="1">
      <c r="A934" s="88"/>
      <c r="M934" s="554"/>
    </row>
    <row r="935" spans="1:13" customFormat="1" ht="17.45" customHeight="1">
      <c r="A935" s="88"/>
      <c r="M935" s="554"/>
    </row>
    <row r="936" spans="1:13" customFormat="1" ht="17.45" customHeight="1">
      <c r="A936" s="88"/>
      <c r="M936" s="554"/>
    </row>
    <row r="937" spans="1:13" customFormat="1" ht="17.45" customHeight="1">
      <c r="A937" s="88"/>
      <c r="M937" s="554"/>
    </row>
    <row r="938" spans="1:13" customFormat="1" ht="17.45" customHeight="1">
      <c r="A938" s="88"/>
      <c r="M938" s="554"/>
    </row>
    <row r="939" spans="1:13" customFormat="1" ht="17.45" customHeight="1">
      <c r="A939" s="88"/>
      <c r="B939" t="s">
        <v>1749</v>
      </c>
      <c r="M939" s="554"/>
    </row>
    <row r="940" spans="1:13" customFormat="1" ht="17.45" customHeight="1">
      <c r="A940" s="88"/>
      <c r="B940" t="s">
        <v>1750</v>
      </c>
      <c r="M940" s="554"/>
    </row>
    <row r="941" spans="1:13" customFormat="1" ht="17.45" customHeight="1">
      <c r="A941" s="88"/>
      <c r="B941" t="s">
        <v>1751</v>
      </c>
      <c r="M941" s="554"/>
    </row>
    <row r="942" spans="1:13" customFormat="1" ht="17.45" customHeight="1">
      <c r="A942" s="88"/>
      <c r="M942" s="554"/>
    </row>
    <row r="943" spans="1:13" customFormat="1" ht="17.45" customHeight="1">
      <c r="A943" s="88"/>
      <c r="M943" s="554"/>
    </row>
    <row r="944" spans="1:13" customFormat="1" ht="17.45" customHeight="1">
      <c r="A944" s="88"/>
      <c r="M944" s="554"/>
    </row>
    <row r="945" spans="1:13" customFormat="1" ht="17.45" customHeight="1">
      <c r="A945" s="88"/>
      <c r="M945" s="554"/>
    </row>
    <row r="946" spans="1:13" customFormat="1" ht="17.45" customHeight="1">
      <c r="A946" s="88"/>
      <c r="M946" s="554"/>
    </row>
    <row r="947" spans="1:13" customFormat="1" ht="17.45" customHeight="1">
      <c r="A947" s="88"/>
      <c r="M947" s="554"/>
    </row>
    <row r="948" spans="1:13" customFormat="1" ht="17.45" customHeight="1">
      <c r="A948" s="88"/>
      <c r="M948" s="554"/>
    </row>
    <row r="949" spans="1:13" customFormat="1" ht="17.45" customHeight="1">
      <c r="A949" s="88"/>
      <c r="M949" s="554"/>
    </row>
    <row r="950" spans="1:13" customFormat="1" ht="17.45" customHeight="1">
      <c r="A950" s="88"/>
      <c r="M950" s="554"/>
    </row>
    <row r="951" spans="1:13" customFormat="1" ht="17.45" customHeight="1">
      <c r="A951" s="88"/>
      <c r="M951" s="554"/>
    </row>
    <row r="952" spans="1:13" customFormat="1" ht="17.45" customHeight="1">
      <c r="A952" s="88"/>
      <c r="M952" s="554"/>
    </row>
    <row r="953" spans="1:13" customFormat="1" ht="17.45" customHeight="1">
      <c r="A953" s="88"/>
      <c r="M953" s="554"/>
    </row>
    <row r="954" spans="1:13" customFormat="1" ht="17.45" customHeight="1">
      <c r="A954" s="88"/>
      <c r="M954" s="554"/>
    </row>
    <row r="955" spans="1:13" customFormat="1" ht="17.45" customHeight="1">
      <c r="A955" s="88"/>
      <c r="M955" s="554"/>
    </row>
    <row r="956" spans="1:13" customFormat="1" ht="17.45" customHeight="1">
      <c r="A956" s="88"/>
      <c r="B956" s="203" t="s">
        <v>1752</v>
      </c>
      <c r="C956" s="206"/>
      <c r="D956" s="206"/>
      <c r="E956" s="206"/>
      <c r="F956" s="206"/>
      <c r="G956" s="206"/>
      <c r="H956" s="206"/>
      <c r="I956" s="206"/>
      <c r="J956" s="206"/>
      <c r="K956" s="206"/>
      <c r="M956" s="554"/>
    </row>
    <row r="957" spans="1:13" customFormat="1" ht="17.45" customHeight="1">
      <c r="A957" s="88"/>
      <c r="B957" t="s">
        <v>1753</v>
      </c>
      <c r="M957" s="554"/>
    </row>
    <row r="958" spans="1:13" customFormat="1" ht="17.45" customHeight="1">
      <c r="A958" s="88"/>
      <c r="B958" s="683" t="s">
        <v>1754</v>
      </c>
      <c r="C958" s="683"/>
      <c r="D958" s="683"/>
      <c r="E958" s="683"/>
      <c r="F958" s="683"/>
      <c r="G958" s="683"/>
      <c r="H958" s="683"/>
      <c r="I958" s="683"/>
      <c r="J958" s="683"/>
      <c r="K958" s="683"/>
      <c r="M958" s="554"/>
    </row>
    <row r="959" spans="1:13" customFormat="1" ht="17.45" customHeight="1">
      <c r="A959" s="88"/>
      <c r="B959" s="683"/>
      <c r="C959" s="683"/>
      <c r="D959" s="683"/>
      <c r="E959" s="683"/>
      <c r="F959" s="683"/>
      <c r="G959" s="683"/>
      <c r="H959" s="683"/>
      <c r="I959" s="683"/>
      <c r="J959" s="683"/>
      <c r="K959" s="683"/>
      <c r="M959" s="554"/>
    </row>
    <row r="960" spans="1:13" customFormat="1" ht="17.45" customHeight="1">
      <c r="A960" s="88"/>
      <c r="B960" t="s">
        <v>1755</v>
      </c>
      <c r="M960" s="554"/>
    </row>
    <row r="961" spans="1:13" customFormat="1" ht="17.45" customHeight="1">
      <c r="A961" s="88"/>
      <c r="M961" s="554"/>
    </row>
    <row r="962" spans="1:13" customFormat="1" ht="17.45" customHeight="1" thickBot="1">
      <c r="A962" s="88"/>
      <c r="B962" s="476" t="s">
        <v>1756</v>
      </c>
      <c r="C962" s="476"/>
      <c r="D962" s="476"/>
      <c r="E962" s="476"/>
      <c r="F962" s="9"/>
      <c r="G962" s="9"/>
      <c r="H962" s="9"/>
      <c r="I962" s="9"/>
      <c r="J962" s="9"/>
      <c r="K962" s="9"/>
      <c r="M962" s="554"/>
    </row>
    <row r="963" spans="1:13" customFormat="1" ht="17.45" customHeight="1">
      <c r="A963" s="88"/>
      <c r="B963" s="683" t="s">
        <v>1757</v>
      </c>
      <c r="C963" s="683"/>
      <c r="D963" s="683"/>
      <c r="E963" s="683"/>
      <c r="F963" s="683"/>
      <c r="G963" s="683"/>
      <c r="H963" s="683"/>
      <c r="I963" s="683"/>
      <c r="J963" s="683"/>
      <c r="K963" s="683"/>
      <c r="M963" s="554"/>
    </row>
    <row r="964" spans="1:13" customFormat="1" ht="17.45" customHeight="1">
      <c r="A964" s="88"/>
      <c r="B964" s="683"/>
      <c r="C964" s="683"/>
      <c r="D964" s="683"/>
      <c r="E964" s="683"/>
      <c r="F964" s="683"/>
      <c r="G964" s="683"/>
      <c r="H964" s="683"/>
      <c r="I964" s="683"/>
      <c r="J964" s="683"/>
      <c r="K964" s="683"/>
      <c r="M964" s="554"/>
    </row>
    <row r="965" spans="1:13" customFormat="1" ht="17.45" customHeight="1">
      <c r="A965" s="88"/>
      <c r="M965" s="554"/>
    </row>
    <row r="966" spans="1:13" customFormat="1" ht="17.45" customHeight="1">
      <c r="A966" s="88"/>
      <c r="M966" s="554"/>
    </row>
    <row r="967" spans="1:13" customFormat="1" ht="17.45" customHeight="1">
      <c r="A967" s="88"/>
      <c r="M967" s="554"/>
    </row>
    <row r="968" spans="1:13" customFormat="1" ht="17.45" customHeight="1">
      <c r="A968" s="88"/>
      <c r="M968" s="554"/>
    </row>
    <row r="969" spans="1:13" customFormat="1" ht="17.45" customHeight="1">
      <c r="A969" s="88"/>
      <c r="B969" s="119" t="s">
        <v>1758</v>
      </c>
      <c r="M969" s="554"/>
    </row>
    <row r="970" spans="1:13" customFormat="1" ht="17.45" customHeight="1">
      <c r="A970" s="88"/>
      <c r="M970" s="554"/>
    </row>
    <row r="971" spans="1:13" customFormat="1" ht="17.45" customHeight="1">
      <c r="A971" s="88"/>
      <c r="B971" s="82" t="s">
        <v>664</v>
      </c>
      <c r="M971" s="554"/>
    </row>
    <row r="972" spans="1:13" customFormat="1" ht="17.45" customHeight="1">
      <c r="A972" s="88"/>
      <c r="B972" s="873" t="s">
        <v>1759</v>
      </c>
      <c r="C972" s="874"/>
      <c r="D972" s="874"/>
      <c r="E972" s="874"/>
      <c r="F972" s="874"/>
      <c r="G972" s="874"/>
      <c r="H972" s="874"/>
      <c r="I972" s="874"/>
      <c r="J972" s="874"/>
      <c r="K972" s="875"/>
      <c r="M972" s="554"/>
    </row>
    <row r="973" spans="1:13" customFormat="1" ht="17.45" customHeight="1">
      <c r="A973" s="88"/>
      <c r="B973" s="876"/>
      <c r="C973" s="877"/>
      <c r="D973" s="877"/>
      <c r="E973" s="877"/>
      <c r="F973" s="877"/>
      <c r="G973" s="877"/>
      <c r="H973" s="877"/>
      <c r="I973" s="877"/>
      <c r="J973" s="877"/>
      <c r="K973" s="878"/>
      <c r="M973" s="554"/>
    </row>
    <row r="974" spans="1:13" customFormat="1" ht="17.45" customHeight="1">
      <c r="A974" s="88"/>
      <c r="M974" s="554"/>
    </row>
    <row r="975" spans="1:13" customFormat="1" ht="17.45" customHeight="1">
      <c r="A975" s="88"/>
      <c r="B975" t="s">
        <v>1760</v>
      </c>
      <c r="M975" s="554"/>
    </row>
    <row r="976" spans="1:13" customFormat="1" ht="17.45" customHeight="1">
      <c r="A976" s="88"/>
      <c r="M976" s="554"/>
    </row>
    <row r="977" spans="1:13" customFormat="1" ht="17.45" customHeight="1">
      <c r="A977" s="88"/>
      <c r="M977" s="554"/>
    </row>
    <row r="978" spans="1:13" customFormat="1" ht="17.45" customHeight="1">
      <c r="A978" s="88"/>
      <c r="M978" s="554"/>
    </row>
    <row r="979" spans="1:13" customFormat="1" ht="17.45" customHeight="1">
      <c r="A979" s="88"/>
      <c r="M979" s="554"/>
    </row>
    <row r="980" spans="1:13" customFormat="1" ht="17.45" customHeight="1">
      <c r="A980" s="88"/>
      <c r="B980" s="119" t="s">
        <v>1761</v>
      </c>
      <c r="M980" s="554"/>
    </row>
    <row r="981" spans="1:13" customFormat="1" ht="17.45" customHeight="1">
      <c r="A981" s="88"/>
      <c r="M981" s="554"/>
    </row>
    <row r="982" spans="1:13" customFormat="1" ht="17.45" customHeight="1" thickBot="1">
      <c r="A982" s="88"/>
      <c r="B982" s="476" t="s">
        <v>1762</v>
      </c>
      <c r="C982" s="476"/>
      <c r="D982" s="476"/>
      <c r="E982" s="476"/>
      <c r="M982" s="554"/>
    </row>
    <row r="983" spans="1:13" customFormat="1" ht="17.45" customHeight="1">
      <c r="A983" s="88"/>
      <c r="B983" s="683" t="s">
        <v>1763</v>
      </c>
      <c r="C983" s="683"/>
      <c r="D983" s="683"/>
      <c r="E983" s="683"/>
      <c r="F983" s="683"/>
      <c r="G983" s="683"/>
      <c r="H983" s="683"/>
      <c r="I983" s="683"/>
      <c r="J983" s="683"/>
      <c r="K983" s="683"/>
      <c r="M983" s="554"/>
    </row>
    <row r="984" spans="1:13" customFormat="1" ht="17.45" customHeight="1">
      <c r="A984" s="88"/>
      <c r="B984" s="683"/>
      <c r="C984" s="683"/>
      <c r="D984" s="683"/>
      <c r="E984" s="683"/>
      <c r="F984" s="683"/>
      <c r="G984" s="683"/>
      <c r="H984" s="683"/>
      <c r="I984" s="683"/>
      <c r="J984" s="683"/>
      <c r="K984" s="683"/>
      <c r="M984" s="554"/>
    </row>
    <row r="985" spans="1:13" customFormat="1" ht="17.45" customHeight="1">
      <c r="A985" s="88"/>
      <c r="M985" s="554"/>
    </row>
    <row r="986" spans="1:13" customFormat="1" ht="17.45" customHeight="1">
      <c r="A986" s="88"/>
      <c r="M986" s="554"/>
    </row>
    <row r="987" spans="1:13" customFormat="1" ht="17.45" customHeight="1">
      <c r="A987" s="88"/>
      <c r="M987" s="554"/>
    </row>
    <row r="988" spans="1:13" customFormat="1" ht="17.45" customHeight="1">
      <c r="A988" s="88"/>
      <c r="M988" s="554"/>
    </row>
    <row r="989" spans="1:13" customFormat="1" ht="17.45" customHeight="1">
      <c r="A989" s="88"/>
      <c r="B989" s="119" t="s">
        <v>1764</v>
      </c>
      <c r="M989" s="554"/>
    </row>
    <row r="990" spans="1:13" customFormat="1" ht="17.45" customHeight="1">
      <c r="A990" s="88"/>
      <c r="M990" s="554"/>
    </row>
    <row r="991" spans="1:13" customFormat="1" ht="17.45" customHeight="1" thickBot="1">
      <c r="A991" s="88"/>
      <c r="B991" s="476" t="s">
        <v>1765</v>
      </c>
      <c r="C991" s="476"/>
      <c r="D991" s="476"/>
      <c r="E991" s="476"/>
      <c r="M991" s="554"/>
    </row>
    <row r="992" spans="1:13" customFormat="1" ht="17.45" customHeight="1">
      <c r="A992" s="88"/>
      <c r="B992" t="s">
        <v>1766</v>
      </c>
      <c r="M992" s="554"/>
    </row>
    <row r="993" spans="1:13" customFormat="1" ht="17.45" customHeight="1">
      <c r="A993" s="88"/>
      <c r="M993" s="554"/>
    </row>
    <row r="994" spans="1:13" customFormat="1" ht="17.45" customHeight="1">
      <c r="A994" s="88"/>
      <c r="M994" s="554"/>
    </row>
    <row r="995" spans="1:13" customFormat="1" ht="17.45" customHeight="1">
      <c r="A995" s="88"/>
      <c r="M995" s="554"/>
    </row>
    <row r="996" spans="1:13" customFormat="1" ht="17.45" customHeight="1">
      <c r="A996" s="88"/>
      <c r="M996" s="554"/>
    </row>
    <row r="997" spans="1:13" customFormat="1" ht="17.45" customHeight="1">
      <c r="A997" s="88"/>
      <c r="B997" s="879" t="s">
        <v>1767</v>
      </c>
      <c r="C997" s="879"/>
      <c r="D997" s="879"/>
      <c r="E997" s="879"/>
      <c r="F997" s="879"/>
      <c r="G997" s="879"/>
      <c r="H997" s="879"/>
      <c r="I997" s="879"/>
      <c r="J997" s="879"/>
      <c r="K997" s="879"/>
      <c r="M997" s="554"/>
    </row>
    <row r="998" spans="1:13" customFormat="1" ht="17.45" customHeight="1">
      <c r="A998" s="88"/>
      <c r="B998" s="879"/>
      <c r="C998" s="879"/>
      <c r="D998" s="879"/>
      <c r="E998" s="879"/>
      <c r="F998" s="879"/>
      <c r="G998" s="879"/>
      <c r="H998" s="879"/>
      <c r="I998" s="879"/>
      <c r="J998" s="879"/>
      <c r="K998" s="879"/>
      <c r="M998" s="554"/>
    </row>
    <row r="999" spans="1:13" customFormat="1" ht="17.45" customHeight="1">
      <c r="A999" s="88"/>
      <c r="M999" s="554"/>
    </row>
    <row r="1000" spans="1:13" customFormat="1" ht="17.45" customHeight="1">
      <c r="A1000" s="88"/>
      <c r="B1000" s="82" t="s">
        <v>664</v>
      </c>
      <c r="M1000" s="554"/>
    </row>
    <row r="1001" spans="1:13" customFormat="1" ht="17.45" customHeight="1">
      <c r="A1001" s="88"/>
      <c r="B1001" s="873" t="s">
        <v>1768</v>
      </c>
      <c r="C1001" s="874"/>
      <c r="D1001" s="874"/>
      <c r="E1001" s="874"/>
      <c r="F1001" s="874"/>
      <c r="G1001" s="874"/>
      <c r="H1001" s="874"/>
      <c r="I1001" s="874"/>
      <c r="J1001" s="874"/>
      <c r="K1001" s="875"/>
      <c r="M1001" s="554"/>
    </row>
    <row r="1002" spans="1:13" customFormat="1" ht="17.45" customHeight="1">
      <c r="A1002" s="88"/>
      <c r="B1002" s="876"/>
      <c r="C1002" s="877"/>
      <c r="D1002" s="877"/>
      <c r="E1002" s="877"/>
      <c r="F1002" s="877"/>
      <c r="G1002" s="877"/>
      <c r="H1002" s="877"/>
      <c r="I1002" s="877"/>
      <c r="J1002" s="877"/>
      <c r="K1002" s="878"/>
      <c r="M1002" s="554"/>
    </row>
    <row r="1003" spans="1:13" customFormat="1" ht="17.45" customHeight="1">
      <c r="A1003" s="88"/>
      <c r="M1003" s="554"/>
    </row>
    <row r="1004" spans="1:13" customFormat="1" ht="17.45" customHeight="1">
      <c r="A1004" s="88"/>
      <c r="B1004" t="s">
        <v>810</v>
      </c>
      <c r="M1004" s="554"/>
    </row>
    <row r="1005" spans="1:13" customFormat="1" ht="17.45" customHeight="1">
      <c r="A1005" s="88"/>
      <c r="M1005" s="554"/>
    </row>
    <row r="1006" spans="1:13" customFormat="1" ht="17.45" customHeight="1">
      <c r="A1006" s="88"/>
      <c r="M1006" s="554"/>
    </row>
    <row r="1007" spans="1:13" customFormat="1" ht="17.45" customHeight="1">
      <c r="A1007" s="88"/>
      <c r="M1007" s="554"/>
    </row>
    <row r="1008" spans="1:13" customFormat="1" ht="17.45" customHeight="1">
      <c r="A1008" s="88"/>
      <c r="M1008" s="554"/>
    </row>
    <row r="1009" spans="1:13" customFormat="1" ht="17.45" customHeight="1">
      <c r="A1009" s="88"/>
      <c r="B1009" s="119" t="s">
        <v>1769</v>
      </c>
      <c r="M1009" s="554"/>
    </row>
    <row r="1010" spans="1:13" customFormat="1" ht="17.45" customHeight="1">
      <c r="A1010" s="88"/>
      <c r="M1010" s="554"/>
    </row>
    <row r="1011" spans="1:13" customFormat="1" ht="17.45" customHeight="1">
      <c r="A1011" s="88"/>
      <c r="B1011" s="683" t="s">
        <v>1770</v>
      </c>
      <c r="C1011" s="683"/>
      <c r="D1011" s="683"/>
      <c r="E1011" s="683"/>
      <c r="F1011" s="683"/>
      <c r="G1011" s="683"/>
      <c r="H1011" s="683"/>
      <c r="I1011" s="683"/>
      <c r="J1011" s="683"/>
      <c r="K1011" s="683"/>
      <c r="M1011" s="554"/>
    </row>
    <row r="1012" spans="1:13" customFormat="1" ht="17.45" customHeight="1">
      <c r="A1012" s="88"/>
      <c r="B1012" s="683"/>
      <c r="C1012" s="683"/>
      <c r="D1012" s="683"/>
      <c r="E1012" s="683"/>
      <c r="F1012" s="683"/>
      <c r="G1012" s="683"/>
      <c r="H1012" s="683"/>
      <c r="I1012" s="683"/>
      <c r="J1012" s="683"/>
      <c r="K1012" s="683"/>
      <c r="M1012" s="554"/>
    </row>
    <row r="1013" spans="1:13" customFormat="1" ht="17.45" customHeight="1">
      <c r="A1013" s="88"/>
      <c r="B1013" s="683"/>
      <c r="C1013" s="683"/>
      <c r="D1013" s="683"/>
      <c r="E1013" s="683"/>
      <c r="F1013" s="683"/>
      <c r="G1013" s="683"/>
      <c r="H1013" s="683"/>
      <c r="I1013" s="683"/>
      <c r="J1013" s="683"/>
      <c r="K1013" s="683"/>
      <c r="M1013" s="554"/>
    </row>
    <row r="1014" spans="1:13" customFormat="1" ht="17.45" customHeight="1">
      <c r="A1014" s="88"/>
      <c r="M1014" s="554"/>
    </row>
    <row r="1015" spans="1:13" customFormat="1" ht="17.45" customHeight="1">
      <c r="A1015" s="88"/>
      <c r="M1015" s="554"/>
    </row>
    <row r="1016" spans="1:13" customFormat="1" ht="17.45" customHeight="1">
      <c r="A1016" s="88"/>
      <c r="M1016" s="554"/>
    </row>
    <row r="1017" spans="1:13" customFormat="1" ht="17.45" customHeight="1">
      <c r="A1017" s="88"/>
      <c r="M1017" s="554"/>
    </row>
    <row r="1018" spans="1:13" customFormat="1" ht="17.45" customHeight="1">
      <c r="A1018" s="88"/>
      <c r="M1018" s="554"/>
    </row>
    <row r="1019" spans="1:13" customFormat="1" ht="17.45" customHeight="1">
      <c r="A1019" s="88"/>
      <c r="M1019" s="554"/>
    </row>
    <row r="1020" spans="1:13" customFormat="1" ht="17.45" customHeight="1">
      <c r="A1020" s="88"/>
      <c r="M1020" s="554"/>
    </row>
    <row r="1021" spans="1:13" customFormat="1" ht="17.45" customHeight="1">
      <c r="A1021" s="88"/>
      <c r="M1021" s="554"/>
    </row>
    <row r="1022" spans="1:13" customFormat="1" ht="17.45" customHeight="1">
      <c r="A1022" s="88"/>
      <c r="M1022" s="554"/>
    </row>
    <row r="1023" spans="1:13" customFormat="1" ht="17.45" customHeight="1">
      <c r="A1023" s="88"/>
      <c r="M1023" s="554"/>
    </row>
    <row r="1024" spans="1:13" customFormat="1" ht="17.45" customHeight="1">
      <c r="A1024" s="88"/>
      <c r="M1024" s="554"/>
    </row>
    <row r="1025" spans="1:13" customFormat="1" ht="17.45" customHeight="1" thickBot="1">
      <c r="A1025" s="88"/>
      <c r="B1025" s="180" t="s">
        <v>1771</v>
      </c>
      <c r="C1025" s="52"/>
      <c r="D1025" s="52"/>
      <c r="E1025" s="52"/>
      <c r="F1025" s="52"/>
      <c r="G1025" s="52"/>
      <c r="H1025" s="52"/>
      <c r="I1025" s="52"/>
      <c r="J1025" s="52"/>
      <c r="K1025" s="52"/>
      <c r="M1025" s="554"/>
    </row>
    <row r="1026" spans="1:13" customFormat="1" ht="17.45" customHeight="1">
      <c r="A1026" s="88"/>
      <c r="B1026" s="879" t="s">
        <v>1772</v>
      </c>
      <c r="C1026" s="879"/>
      <c r="D1026" s="879"/>
      <c r="E1026" s="879"/>
      <c r="F1026" s="879"/>
      <c r="G1026" s="879"/>
      <c r="H1026" s="879"/>
      <c r="I1026" s="879"/>
      <c r="J1026" s="879"/>
      <c r="K1026" s="879"/>
      <c r="M1026" s="554"/>
    </row>
    <row r="1027" spans="1:13" customFormat="1" ht="17.45" customHeight="1">
      <c r="A1027" s="88"/>
      <c r="B1027" s="879"/>
      <c r="C1027" s="879"/>
      <c r="D1027" s="879"/>
      <c r="E1027" s="879"/>
      <c r="F1027" s="879"/>
      <c r="G1027" s="879"/>
      <c r="H1027" s="879"/>
      <c r="I1027" s="879"/>
      <c r="J1027" s="879"/>
      <c r="K1027" s="879"/>
      <c r="M1027" s="554"/>
    </row>
    <row r="1028" spans="1:13" customFormat="1" ht="17.45" customHeight="1">
      <c r="A1028" s="88"/>
      <c r="B1028" s="879"/>
      <c r="C1028" s="879"/>
      <c r="D1028" s="879"/>
      <c r="E1028" s="879"/>
      <c r="F1028" s="879"/>
      <c r="G1028" s="879"/>
      <c r="H1028" s="879"/>
      <c r="I1028" s="879"/>
      <c r="J1028" s="879"/>
      <c r="K1028" s="879"/>
      <c r="M1028" s="554"/>
    </row>
    <row r="1029" spans="1:13" customFormat="1" ht="17.45" customHeight="1">
      <c r="A1029" s="88"/>
      <c r="B1029" s="477"/>
      <c r="C1029" s="477"/>
      <c r="D1029" s="477"/>
      <c r="E1029" s="477"/>
      <c r="F1029" s="477"/>
      <c r="G1029" s="477"/>
      <c r="H1029" s="477"/>
      <c r="I1029" s="477"/>
      <c r="J1029" s="477"/>
      <c r="K1029" s="477"/>
      <c r="M1029" s="554"/>
    </row>
    <row r="1030" spans="1:13" customFormat="1" ht="17.45" customHeight="1">
      <c r="A1030" s="88"/>
      <c r="B1030" s="477"/>
      <c r="C1030" s="477"/>
      <c r="D1030" s="477"/>
      <c r="E1030" s="477"/>
      <c r="F1030" s="477"/>
      <c r="G1030" s="477"/>
      <c r="H1030" s="477"/>
      <c r="I1030" s="477"/>
      <c r="J1030" s="477"/>
      <c r="K1030" s="477"/>
      <c r="M1030" s="554"/>
    </row>
    <row r="1031" spans="1:13" customFormat="1" ht="17.45" customHeight="1">
      <c r="A1031" s="88"/>
      <c r="B1031" s="477"/>
      <c r="C1031" s="477"/>
      <c r="D1031" s="477"/>
      <c r="E1031" s="477"/>
      <c r="F1031" s="477"/>
      <c r="G1031" s="477"/>
      <c r="H1031" s="477"/>
      <c r="I1031" s="477"/>
      <c r="J1031" s="477"/>
      <c r="K1031" s="477"/>
      <c r="M1031" s="554"/>
    </row>
    <row r="1032" spans="1:13" customFormat="1" ht="17.45" customHeight="1">
      <c r="A1032" s="88"/>
      <c r="B1032" s="477"/>
      <c r="C1032" s="477"/>
      <c r="D1032" s="477"/>
      <c r="E1032" s="477"/>
      <c r="F1032" s="477"/>
      <c r="G1032" s="477"/>
      <c r="H1032" s="477"/>
      <c r="I1032" s="477"/>
      <c r="J1032" s="477"/>
      <c r="K1032" s="477"/>
      <c r="M1032" s="554"/>
    </row>
    <row r="1033" spans="1:13" customFormat="1" ht="17.45" customHeight="1">
      <c r="A1033" s="88"/>
      <c r="B1033" s="477"/>
      <c r="C1033" s="477"/>
      <c r="D1033" s="477"/>
      <c r="E1033" s="477"/>
      <c r="F1033" s="477"/>
      <c r="G1033" s="477"/>
      <c r="H1033" s="477"/>
      <c r="I1033" s="477"/>
      <c r="J1033" s="477"/>
      <c r="K1033" s="477"/>
      <c r="M1033" s="554"/>
    </row>
    <row r="1034" spans="1:13" customFormat="1" ht="17.45" customHeight="1">
      <c r="A1034" s="88"/>
      <c r="B1034" s="477"/>
      <c r="C1034" s="477"/>
      <c r="D1034" s="477"/>
      <c r="E1034" s="477"/>
      <c r="F1034" s="477"/>
      <c r="G1034" s="477"/>
      <c r="H1034" s="477"/>
      <c r="I1034" s="477"/>
      <c r="J1034" s="477"/>
      <c r="K1034" s="477"/>
      <c r="M1034" s="554"/>
    </row>
    <row r="1035" spans="1:13" customFormat="1" ht="17.45" customHeight="1">
      <c r="A1035" s="88"/>
      <c r="B1035" s="477"/>
      <c r="C1035" s="477"/>
      <c r="D1035" s="477"/>
      <c r="E1035" s="477"/>
      <c r="F1035" s="477"/>
      <c r="G1035" s="477"/>
      <c r="H1035" s="477"/>
      <c r="I1035" s="477"/>
      <c r="J1035" s="477"/>
      <c r="K1035" s="477"/>
      <c r="M1035" s="554"/>
    </row>
    <row r="1036" spans="1:13" customFormat="1" ht="17.45" customHeight="1">
      <c r="A1036" s="88"/>
      <c r="B1036" s="477"/>
      <c r="C1036" s="477"/>
      <c r="D1036" s="477"/>
      <c r="E1036" s="477"/>
      <c r="F1036" s="477"/>
      <c r="G1036" s="477"/>
      <c r="H1036" s="477"/>
      <c r="I1036" s="477"/>
      <c r="J1036" s="477"/>
      <c r="K1036" s="477"/>
      <c r="M1036" s="554"/>
    </row>
    <row r="1037" spans="1:13" customFormat="1" ht="17.45" customHeight="1">
      <c r="A1037" s="88"/>
      <c r="B1037" s="477"/>
      <c r="C1037" s="477"/>
      <c r="D1037" s="477"/>
      <c r="E1037" s="477"/>
      <c r="F1037" s="477"/>
      <c r="G1037" s="477"/>
      <c r="H1037" s="477"/>
      <c r="I1037" s="477"/>
      <c r="J1037" s="477"/>
      <c r="K1037" s="477"/>
      <c r="M1037" s="554"/>
    </row>
    <row r="1038" spans="1:13" customFormat="1" ht="17.45" customHeight="1">
      <c r="A1038" s="88"/>
      <c r="B1038" s="477"/>
      <c r="C1038" s="477"/>
      <c r="D1038" s="477"/>
      <c r="E1038" s="477"/>
      <c r="F1038" s="477"/>
      <c r="G1038" s="477"/>
      <c r="H1038" s="477"/>
      <c r="I1038" s="477"/>
      <c r="J1038" s="477"/>
      <c r="K1038" s="477"/>
      <c r="M1038" s="554"/>
    </row>
    <row r="1039" spans="1:13" customFormat="1" ht="17.45" customHeight="1">
      <c r="A1039" s="88"/>
      <c r="B1039" s="477"/>
      <c r="C1039" s="477"/>
      <c r="D1039" s="477"/>
      <c r="E1039" s="477"/>
      <c r="F1039" s="477"/>
      <c r="G1039" s="477"/>
      <c r="H1039" s="477"/>
      <c r="I1039" s="477"/>
      <c r="J1039" s="477"/>
      <c r="K1039" s="477"/>
      <c r="M1039" s="554"/>
    </row>
    <row r="1040" spans="1:13" customFormat="1" ht="17.45" customHeight="1">
      <c r="A1040" s="88"/>
      <c r="B1040" s="695" t="s">
        <v>1773</v>
      </c>
      <c r="C1040" s="695"/>
      <c r="D1040" s="695"/>
      <c r="E1040" s="695"/>
      <c r="F1040" s="695"/>
      <c r="G1040" s="695"/>
      <c r="H1040" s="695"/>
      <c r="I1040" s="695"/>
      <c r="J1040" s="695"/>
      <c r="K1040" s="695"/>
      <c r="M1040" s="554"/>
    </row>
    <row r="1041" spans="1:13" customFormat="1" ht="17.45" customHeight="1">
      <c r="A1041" s="88"/>
      <c r="B1041" s="695"/>
      <c r="C1041" s="695"/>
      <c r="D1041" s="695"/>
      <c r="E1041" s="695"/>
      <c r="F1041" s="695"/>
      <c r="G1041" s="695"/>
      <c r="H1041" s="695"/>
      <c r="I1041" s="695"/>
      <c r="J1041" s="695"/>
      <c r="K1041" s="695"/>
      <c r="M1041" s="554"/>
    </row>
    <row r="1042" spans="1:13" customFormat="1" ht="17.45" customHeight="1">
      <c r="A1042" s="88"/>
      <c r="B1042" s="477"/>
      <c r="C1042" s="477"/>
      <c r="D1042" s="477"/>
      <c r="E1042" s="477"/>
      <c r="F1042" s="477"/>
      <c r="G1042" s="477"/>
      <c r="H1042" s="477"/>
      <c r="I1042" s="477"/>
      <c r="J1042" s="477"/>
      <c r="K1042" s="477"/>
      <c r="M1042" s="554"/>
    </row>
    <row r="1043" spans="1:13" customFormat="1" ht="17.45" customHeight="1">
      <c r="A1043" s="88"/>
      <c r="B1043" s="477"/>
      <c r="C1043" s="477"/>
      <c r="D1043" s="477"/>
      <c r="E1043" s="477"/>
      <c r="F1043" s="477"/>
      <c r="G1043" s="477"/>
      <c r="H1043" s="477"/>
      <c r="I1043" s="477"/>
      <c r="J1043" s="477"/>
      <c r="K1043" s="477"/>
      <c r="M1043" s="554"/>
    </row>
    <row r="1044" spans="1:13" customFormat="1" ht="17.45" customHeight="1">
      <c r="A1044" s="88"/>
      <c r="B1044" s="477"/>
      <c r="C1044" s="477"/>
      <c r="D1044" s="477"/>
      <c r="E1044" s="477"/>
      <c r="F1044" s="477"/>
      <c r="G1044" s="477"/>
      <c r="H1044" s="477"/>
      <c r="I1044" s="477"/>
      <c r="J1044" s="477"/>
      <c r="K1044" s="477"/>
      <c r="M1044" s="554"/>
    </row>
    <row r="1045" spans="1:13" customFormat="1" ht="17.45" customHeight="1">
      <c r="A1045" s="88"/>
      <c r="B1045" s="477"/>
      <c r="C1045" s="477"/>
      <c r="D1045" s="477"/>
      <c r="E1045" s="477"/>
      <c r="F1045" s="477"/>
      <c r="G1045" s="477"/>
      <c r="H1045" s="477"/>
      <c r="I1045" s="477"/>
      <c r="J1045" s="477"/>
      <c r="K1045" s="477"/>
      <c r="M1045" s="554"/>
    </row>
    <row r="1046" spans="1:13" customFormat="1" ht="17.45" customHeight="1">
      <c r="A1046" s="88"/>
      <c r="B1046" s="477"/>
      <c r="C1046" s="477"/>
      <c r="D1046" s="477"/>
      <c r="E1046" s="477"/>
      <c r="F1046" s="477"/>
      <c r="G1046" s="477"/>
      <c r="H1046" s="477"/>
      <c r="I1046" s="477"/>
      <c r="J1046" s="477"/>
      <c r="K1046" s="477"/>
      <c r="M1046" s="554"/>
    </row>
    <row r="1047" spans="1:13" customFormat="1" ht="17.45" customHeight="1">
      <c r="A1047" s="88"/>
      <c r="B1047" s="477"/>
      <c r="C1047" s="477"/>
      <c r="D1047" s="477"/>
      <c r="E1047" s="477"/>
      <c r="F1047" s="477"/>
      <c r="G1047" s="477"/>
      <c r="H1047" s="477"/>
      <c r="I1047" s="477"/>
      <c r="J1047" s="477"/>
      <c r="K1047" s="477"/>
      <c r="M1047" s="554"/>
    </row>
    <row r="1048" spans="1:13" customFormat="1" ht="17.45" customHeight="1">
      <c r="A1048" s="88"/>
      <c r="B1048" s="477"/>
      <c r="C1048" s="477"/>
      <c r="D1048" s="477"/>
      <c r="E1048" s="477"/>
      <c r="F1048" s="477"/>
      <c r="G1048" s="477"/>
      <c r="H1048" s="477"/>
      <c r="I1048" s="477"/>
      <c r="J1048" s="477"/>
      <c r="K1048" s="477"/>
      <c r="M1048" s="554"/>
    </row>
    <row r="1049" spans="1:13" customFormat="1" ht="17.45" customHeight="1" thickBot="1">
      <c r="A1049" s="88"/>
      <c r="B1049" s="180" t="s">
        <v>1774</v>
      </c>
      <c r="C1049" s="52"/>
      <c r="D1049" s="52"/>
      <c r="E1049" s="52"/>
      <c r="F1049" s="52"/>
      <c r="G1049" s="52"/>
      <c r="H1049" s="52"/>
      <c r="I1049" s="52"/>
      <c r="J1049" s="52"/>
      <c r="K1049" s="52"/>
      <c r="M1049" s="554"/>
    </row>
    <row r="1050" spans="1:13" customFormat="1" ht="17.45" customHeight="1">
      <c r="A1050" s="88"/>
      <c r="B1050" s="879" t="s">
        <v>1775</v>
      </c>
      <c r="C1050" s="879"/>
      <c r="D1050" s="879"/>
      <c r="E1050" s="879"/>
      <c r="F1050" s="879"/>
      <c r="G1050" s="879"/>
      <c r="H1050" s="879"/>
      <c r="I1050" s="879"/>
      <c r="J1050" s="879"/>
      <c r="K1050" s="879"/>
      <c r="M1050" s="554"/>
    </row>
    <row r="1051" spans="1:13" customFormat="1" ht="17.45" customHeight="1">
      <c r="A1051" s="88"/>
      <c r="B1051" s="879"/>
      <c r="C1051" s="879"/>
      <c r="D1051" s="879"/>
      <c r="E1051" s="879"/>
      <c r="F1051" s="879"/>
      <c r="G1051" s="879"/>
      <c r="H1051" s="879"/>
      <c r="I1051" s="879"/>
      <c r="J1051" s="879"/>
      <c r="K1051" s="879"/>
      <c r="M1051" s="554"/>
    </row>
    <row r="1052" spans="1:13" customFormat="1" ht="17.45" customHeight="1">
      <c r="A1052" s="88"/>
      <c r="B1052" s="879" t="s">
        <v>1776</v>
      </c>
      <c r="C1052" s="879"/>
      <c r="D1052" s="879"/>
      <c r="E1052" s="879"/>
      <c r="F1052" s="879"/>
      <c r="G1052" s="879"/>
      <c r="H1052" s="879"/>
      <c r="I1052" s="879"/>
      <c r="J1052" s="879"/>
      <c r="K1052" s="879"/>
      <c r="M1052" s="554"/>
    </row>
    <row r="1053" spans="1:13" customFormat="1" ht="17.45" customHeight="1">
      <c r="A1053" s="88"/>
      <c r="B1053" s="879"/>
      <c r="C1053" s="879"/>
      <c r="D1053" s="879"/>
      <c r="E1053" s="879"/>
      <c r="F1053" s="879"/>
      <c r="G1053" s="879"/>
      <c r="H1053" s="879"/>
      <c r="I1053" s="879"/>
      <c r="J1053" s="879"/>
      <c r="K1053" s="879"/>
      <c r="M1053" s="554"/>
    </row>
    <row r="1054" spans="1:13" customFormat="1" ht="17.45" customHeight="1">
      <c r="A1054" s="88"/>
      <c r="B1054" s="879"/>
      <c r="C1054" s="879"/>
      <c r="D1054" s="879"/>
      <c r="E1054" s="879"/>
      <c r="F1054" s="879"/>
      <c r="G1054" s="879"/>
      <c r="H1054" s="879"/>
      <c r="I1054" s="879"/>
      <c r="J1054" s="879"/>
      <c r="K1054" s="879"/>
      <c r="M1054" s="554"/>
    </row>
    <row r="1055" spans="1:13" customFormat="1" ht="17.45" customHeight="1">
      <c r="A1055" s="88"/>
      <c r="M1055" s="554"/>
    </row>
    <row r="1056" spans="1:13" customFormat="1" ht="17.45" customHeight="1">
      <c r="A1056" s="88"/>
      <c r="M1056" s="554"/>
    </row>
    <row r="1057" spans="1:13" customFormat="1" ht="17.45" customHeight="1">
      <c r="A1057" s="88"/>
      <c r="M1057" s="554"/>
    </row>
    <row r="1058" spans="1:13" customFormat="1" ht="17.45" customHeight="1">
      <c r="A1058" s="88"/>
      <c r="M1058" s="554"/>
    </row>
    <row r="1059" spans="1:13" customFormat="1" ht="17.45" customHeight="1">
      <c r="A1059" s="88"/>
      <c r="M1059" s="554"/>
    </row>
    <row r="1060" spans="1:13" customFormat="1" ht="17.45" customHeight="1">
      <c r="A1060" s="88"/>
      <c r="M1060" s="554"/>
    </row>
    <row r="1061" spans="1:13" customFormat="1" ht="17.45" customHeight="1">
      <c r="A1061" s="88"/>
      <c r="M1061" s="554"/>
    </row>
    <row r="1062" spans="1:13" customFormat="1" ht="17.45" customHeight="1">
      <c r="A1062" s="88"/>
      <c r="M1062" s="554"/>
    </row>
    <row r="1063" spans="1:13" customFormat="1" ht="17.45" customHeight="1">
      <c r="A1063" s="88"/>
      <c r="M1063" s="554"/>
    </row>
    <row r="1064" spans="1:13" customFormat="1" ht="17.45" customHeight="1">
      <c r="A1064" s="88"/>
      <c r="M1064" s="554"/>
    </row>
    <row r="1065" spans="1:13" customFormat="1" ht="17.45" customHeight="1">
      <c r="A1065" s="88"/>
      <c r="M1065" s="554"/>
    </row>
    <row r="1066" spans="1:13" customFormat="1" ht="17.45" customHeight="1">
      <c r="A1066" s="88"/>
      <c r="M1066" s="554"/>
    </row>
    <row r="1067" spans="1:13" customFormat="1" ht="17.45" customHeight="1">
      <c r="A1067" s="88"/>
      <c r="M1067" s="554"/>
    </row>
    <row r="1068" spans="1:13" customFormat="1" ht="17.45" customHeight="1">
      <c r="A1068" s="88"/>
      <c r="M1068" s="554"/>
    </row>
    <row r="1069" spans="1:13" customFormat="1" ht="17.45" customHeight="1">
      <c r="A1069" s="88"/>
      <c r="M1069" s="554"/>
    </row>
    <row r="1070" spans="1:13" customFormat="1" ht="17.45" customHeight="1">
      <c r="A1070" s="88"/>
      <c r="M1070" s="554"/>
    </row>
    <row r="1071" spans="1:13" customFormat="1" ht="17.45" customHeight="1">
      <c r="A1071" s="88"/>
      <c r="M1071" s="554"/>
    </row>
    <row r="1072" spans="1:13" customFormat="1" ht="17.45" customHeight="1">
      <c r="A1072" s="88"/>
      <c r="M1072" s="554"/>
    </row>
    <row r="1073" spans="1:13" customFormat="1" ht="17.45" customHeight="1">
      <c r="A1073" s="88"/>
      <c r="M1073" s="554"/>
    </row>
    <row r="1074" spans="1:13" customFormat="1" ht="17.45" customHeight="1">
      <c r="A1074" s="88"/>
      <c r="M1074" s="554"/>
    </row>
    <row r="1075" spans="1:13" customFormat="1" ht="17.45" customHeight="1">
      <c r="A1075" s="88"/>
      <c r="M1075" s="554"/>
    </row>
    <row r="1076" spans="1:13" customFormat="1" ht="17.45" customHeight="1">
      <c r="A1076" s="88"/>
      <c r="M1076" s="554"/>
    </row>
    <row r="1077" spans="1:13" customFormat="1" ht="17.45" customHeight="1">
      <c r="A1077" s="88"/>
      <c r="M1077" s="554"/>
    </row>
    <row r="1078" spans="1:13" customFormat="1" ht="17.45" customHeight="1">
      <c r="A1078" s="88"/>
      <c r="M1078" s="554"/>
    </row>
    <row r="1079" spans="1:13" customFormat="1" ht="17.45" customHeight="1">
      <c r="A1079" s="88"/>
      <c r="M1079" s="554"/>
    </row>
    <row r="1080" spans="1:13" customFormat="1" ht="17.45" customHeight="1">
      <c r="A1080" s="88"/>
      <c r="M1080" s="554"/>
    </row>
    <row r="1081" spans="1:13" customFormat="1" ht="17.45" customHeight="1">
      <c r="A1081" s="88"/>
      <c r="B1081" s="59" t="s">
        <v>1777</v>
      </c>
      <c r="C1081" s="58"/>
      <c r="D1081" s="58"/>
      <c r="E1081" s="58"/>
      <c r="F1081" s="58"/>
      <c r="G1081" s="58"/>
      <c r="H1081" s="58"/>
      <c r="I1081" s="58"/>
      <c r="J1081" s="58"/>
      <c r="K1081" s="58"/>
      <c r="M1081" s="554"/>
    </row>
    <row r="1082" spans="1:13" customFormat="1" ht="17.45" customHeight="1">
      <c r="A1082" s="88"/>
      <c r="B1082" s="164"/>
      <c r="C1082" s="129"/>
      <c r="D1082" s="129"/>
      <c r="E1082" s="129"/>
      <c r="F1082" s="129"/>
      <c r="G1082" s="129"/>
      <c r="H1082" s="60"/>
      <c r="I1082" s="60"/>
      <c r="J1082" s="60"/>
      <c r="K1082" s="62"/>
      <c r="M1082" s="554"/>
    </row>
    <row r="1083" spans="1:13" customFormat="1" ht="17.45" customHeight="1">
      <c r="A1083" s="88"/>
      <c r="B1083" s="689" t="s">
        <v>1778</v>
      </c>
      <c r="C1083" s="690"/>
      <c r="D1083" s="690"/>
      <c r="E1083" s="690"/>
      <c r="F1083" s="690"/>
      <c r="G1083" s="795"/>
      <c r="H1083" s="141" t="s">
        <v>1003</v>
      </c>
      <c r="I1083" s="141" t="s">
        <v>1004</v>
      </c>
      <c r="J1083" s="142" t="s">
        <v>1779</v>
      </c>
      <c r="K1083" s="165"/>
      <c r="M1083" s="554"/>
    </row>
    <row r="1084" spans="1:13" customFormat="1" ht="17.45" customHeight="1">
      <c r="A1084" s="88"/>
      <c r="B1084" s="689"/>
      <c r="C1084" s="690"/>
      <c r="D1084" s="690"/>
      <c r="E1084" s="690"/>
      <c r="F1084" s="690"/>
      <c r="G1084" s="795"/>
      <c r="H1084" s="607"/>
      <c r="I1084" s="607"/>
      <c r="J1084" s="607"/>
      <c r="K1084" s="165"/>
      <c r="M1084" s="554"/>
    </row>
    <row r="1085" spans="1:13" customFormat="1" ht="17.45" customHeight="1">
      <c r="A1085" s="88"/>
      <c r="B1085" s="163" t="s">
        <v>1780</v>
      </c>
      <c r="C1085" s="69"/>
      <c r="D1085" s="69"/>
      <c r="E1085" s="69"/>
      <c r="F1085" s="69"/>
      <c r="G1085" s="392"/>
      <c r="H1085" s="608"/>
      <c r="I1085" s="608"/>
      <c r="J1085" s="607"/>
      <c r="K1085" s="165"/>
      <c r="M1085" s="554"/>
    </row>
    <row r="1086" spans="1:13" customFormat="1" ht="17.45" customHeight="1">
      <c r="A1086" s="88"/>
      <c r="B1086" s="764" t="s">
        <v>1781</v>
      </c>
      <c r="C1086" s="765"/>
      <c r="D1086" s="765"/>
      <c r="E1086" s="765"/>
      <c r="F1086" s="765"/>
      <c r="G1086" s="765"/>
      <c r="H1086" s="64"/>
      <c r="I1086" s="64"/>
      <c r="J1086" s="64"/>
      <c r="K1086" s="165"/>
      <c r="M1086" s="554"/>
    </row>
    <row r="1087" spans="1:13" customFormat="1" ht="17.45" customHeight="1">
      <c r="A1087" s="88"/>
      <c r="B1087" s="764"/>
      <c r="C1087" s="765"/>
      <c r="D1087" s="765"/>
      <c r="E1087" s="765"/>
      <c r="F1087" s="765"/>
      <c r="G1087" s="765"/>
      <c r="H1087" s="605" t="s">
        <v>1003</v>
      </c>
      <c r="I1087" s="605" t="s">
        <v>1004</v>
      </c>
      <c r="J1087" s="606" t="s">
        <v>1779</v>
      </c>
      <c r="K1087" s="70"/>
      <c r="M1087" s="554"/>
    </row>
    <row r="1088" spans="1:13" customFormat="1" ht="17.45" customHeight="1">
      <c r="A1088" s="88"/>
      <c r="B1088" s="187" t="s">
        <v>1782</v>
      </c>
      <c r="C1088" s="160"/>
      <c r="D1088" s="160"/>
      <c r="E1088" s="160"/>
      <c r="F1088" s="160"/>
      <c r="G1088" s="479"/>
      <c r="H1088" s="514" t="s">
        <v>1736</v>
      </c>
      <c r="I1088" s="514">
        <v>8173900</v>
      </c>
      <c r="J1088" s="513" t="s">
        <v>1783</v>
      </c>
      <c r="K1088" s="70"/>
      <c r="M1088" s="554"/>
    </row>
    <row r="1089" spans="1:15" customFormat="1" ht="17.45" customHeight="1">
      <c r="A1089" s="88"/>
      <c r="B1089" s="478"/>
      <c r="C1089" s="160"/>
      <c r="D1089" s="160"/>
      <c r="E1089" s="160"/>
      <c r="F1089" s="160"/>
      <c r="G1089" s="479"/>
      <c r="H1089" s="513" t="s">
        <v>1732</v>
      </c>
      <c r="I1089" s="513">
        <v>3515473</v>
      </c>
      <c r="J1089" s="513" t="s">
        <v>1783</v>
      </c>
      <c r="K1089" s="70"/>
      <c r="M1089" s="554"/>
    </row>
    <row r="1090" spans="1:15" customFormat="1" ht="17.45" customHeight="1">
      <c r="A1090" s="88"/>
      <c r="B1090" s="187" t="s">
        <v>1784</v>
      </c>
      <c r="C1090" s="160"/>
      <c r="D1090" s="160"/>
      <c r="E1090" s="160"/>
      <c r="F1090" s="160"/>
      <c r="G1090" s="479"/>
      <c r="H1090" s="513" t="s">
        <v>1785</v>
      </c>
      <c r="I1090" s="513">
        <v>1763912</v>
      </c>
      <c r="J1090" s="513" t="s">
        <v>1783</v>
      </c>
      <c r="K1090" s="70"/>
      <c r="M1090" s="554" t="b">
        <v>0</v>
      </c>
    </row>
    <row r="1091" spans="1:15" customFormat="1" ht="17.45" customHeight="1">
      <c r="A1091" s="88"/>
      <c r="B1091" s="68"/>
      <c r="C1091" s="66"/>
      <c r="D1091" s="66"/>
      <c r="E1091" s="66"/>
      <c r="F1091" s="66"/>
      <c r="G1091" s="66"/>
      <c r="H1091" s="513" t="s">
        <v>1738</v>
      </c>
      <c r="I1091" s="513">
        <v>1753245</v>
      </c>
      <c r="J1091" s="513" t="s">
        <v>1783</v>
      </c>
      <c r="K1091" s="70"/>
      <c r="M1091" s="554"/>
    </row>
    <row r="1092" spans="1:15" customFormat="1" ht="17.45" customHeight="1">
      <c r="A1092" s="88"/>
      <c r="B1092" s="480" t="s">
        <v>840</v>
      </c>
      <c r="C1092" s="481" t="str">
        <f>M1092</f>
        <v>Stadt</v>
      </c>
      <c r="D1092" s="481" t="str">
        <f t="shared" ref="D1092:D1094" si="3">N1092</f>
        <v>Einwohner</v>
      </c>
      <c r="E1092" s="482" t="str">
        <f t="shared" ref="E1092:E1094" si="4">O1092</f>
        <v>Kontinent</v>
      </c>
      <c r="F1092" s="66"/>
      <c r="G1092" s="66"/>
      <c r="H1092" s="513" t="s">
        <v>1786</v>
      </c>
      <c r="I1092" s="513">
        <v>1742707</v>
      </c>
      <c r="J1092" s="513" t="s">
        <v>1783</v>
      </c>
      <c r="K1092" s="70"/>
      <c r="M1092" s="554" t="s">
        <v>1003</v>
      </c>
      <c r="N1092" t="s">
        <v>1004</v>
      </c>
      <c r="O1092" t="s">
        <v>1779</v>
      </c>
    </row>
    <row r="1093" spans="1:15" customFormat="1" ht="17.45" customHeight="1">
      <c r="A1093" s="88"/>
      <c r="B1093" s="68"/>
      <c r="C1093" s="134">
        <f t="shared" ref="C1093:C1094" si="5">M1093</f>
        <v>0</v>
      </c>
      <c r="D1093" s="134" t="str">
        <f t="shared" si="3"/>
        <v>&gt;5000000</v>
      </c>
      <c r="E1093" s="134" t="str">
        <f t="shared" si="4"/>
        <v>Asien</v>
      </c>
      <c r="F1093" s="66"/>
      <c r="G1093" s="66"/>
      <c r="H1093" s="513" t="s">
        <v>1787</v>
      </c>
      <c r="I1093" s="513">
        <v>1721556</v>
      </c>
      <c r="J1093" s="514" t="s">
        <v>1783</v>
      </c>
      <c r="K1093" s="70"/>
      <c r="M1093" s="554"/>
      <c r="N1093" t="s">
        <v>1788</v>
      </c>
      <c r="O1093" t="s">
        <v>1789</v>
      </c>
    </row>
    <row r="1094" spans="1:15" customFormat="1" ht="17.45" customHeight="1">
      <c r="A1094" s="88"/>
      <c r="B1094" s="68"/>
      <c r="C1094" s="219">
        <f t="shared" si="5"/>
        <v>0</v>
      </c>
      <c r="D1094" s="219">
        <f t="shared" si="3"/>
        <v>0</v>
      </c>
      <c r="E1094" s="134" t="str">
        <f t="shared" si="4"/>
        <v>Europa</v>
      </c>
      <c r="F1094" s="66"/>
      <c r="G1094" s="66"/>
      <c r="H1094" s="513" t="s">
        <v>1790</v>
      </c>
      <c r="I1094" s="513">
        <v>9681453</v>
      </c>
      <c r="J1094" s="513" t="s">
        <v>1789</v>
      </c>
      <c r="K1094" s="70"/>
      <c r="M1094" s="554"/>
      <c r="O1094" t="s">
        <v>1783</v>
      </c>
    </row>
    <row r="1095" spans="1:15" customFormat="1" ht="17.45" customHeight="1">
      <c r="A1095" s="88"/>
      <c r="B1095" s="68"/>
      <c r="C1095" s="66"/>
      <c r="D1095" s="66"/>
      <c r="E1095" s="66"/>
      <c r="F1095" s="66"/>
      <c r="G1095" s="66"/>
      <c r="H1095" s="514" t="s">
        <v>1791</v>
      </c>
      <c r="I1095" s="514">
        <v>7706819</v>
      </c>
      <c r="J1095" s="513" t="s">
        <v>1789</v>
      </c>
      <c r="K1095" s="70"/>
      <c r="M1095" s="554"/>
    </row>
    <row r="1096" spans="1:15" customFormat="1" ht="17.45" customHeight="1">
      <c r="A1096" s="88"/>
      <c r="B1096" s="68"/>
      <c r="C1096" s="66"/>
      <c r="D1096" s="66"/>
      <c r="E1096" s="66"/>
      <c r="F1096" s="66"/>
      <c r="G1096" s="66"/>
      <c r="H1096" s="513" t="s">
        <v>1792</v>
      </c>
      <c r="I1096" s="513">
        <v>2065597</v>
      </c>
      <c r="J1096" s="513" t="s">
        <v>1789</v>
      </c>
      <c r="K1096" s="70"/>
      <c r="M1096" s="554"/>
    </row>
    <row r="1097" spans="1:15" customFormat="1" ht="17.45" customHeight="1">
      <c r="A1097" s="88"/>
      <c r="B1097" s="68"/>
      <c r="C1097" s="66"/>
      <c r="D1097" s="66"/>
      <c r="E1097" s="66"/>
      <c r="F1097" s="66"/>
      <c r="G1097" s="66"/>
      <c r="H1097" s="513" t="s">
        <v>1793</v>
      </c>
      <c r="I1097" s="513">
        <v>1763874</v>
      </c>
      <c r="J1097" s="513" t="s">
        <v>1789</v>
      </c>
      <c r="K1097" s="70"/>
      <c r="M1097" s="554"/>
    </row>
    <row r="1098" spans="1:15" customFormat="1" ht="17.45" customHeight="1">
      <c r="A1098" s="88"/>
      <c r="B1098" s="68"/>
      <c r="C1098" s="66"/>
      <c r="D1098" s="66"/>
      <c r="E1098" s="66"/>
      <c r="F1098" s="66"/>
      <c r="G1098" s="66"/>
      <c r="H1098" s="513" t="s">
        <v>1794</v>
      </c>
      <c r="I1098" s="513">
        <v>1722140</v>
      </c>
      <c r="J1098" s="513" t="s">
        <v>1789</v>
      </c>
      <c r="K1098" s="70"/>
      <c r="M1098" s="554"/>
    </row>
    <row r="1099" spans="1:15" customFormat="1" ht="17.45" customHeight="1">
      <c r="A1099" s="88"/>
      <c r="B1099" s="68"/>
      <c r="C1099" s="66"/>
      <c r="D1099" s="66"/>
      <c r="E1099" s="66"/>
      <c r="F1099" s="66"/>
      <c r="G1099" s="66"/>
      <c r="H1099" s="513" t="s">
        <v>1795</v>
      </c>
      <c r="I1099" s="513">
        <v>9349501</v>
      </c>
      <c r="J1099" s="513" t="s">
        <v>1796</v>
      </c>
      <c r="K1099" s="70"/>
      <c r="M1099" s="554"/>
    </row>
    <row r="1100" spans="1:15" customFormat="1" ht="17.45" customHeight="1">
      <c r="A1100" s="88"/>
      <c r="B1100" s="68"/>
      <c r="C1100" s="66"/>
      <c r="D1100" s="66"/>
      <c r="E1100" s="66"/>
      <c r="F1100" s="66"/>
      <c r="G1100" s="66"/>
      <c r="H1100" s="514" t="s">
        <v>1797</v>
      </c>
      <c r="I1100" s="514">
        <v>8120976</v>
      </c>
      <c r="J1100" s="513" t="s">
        <v>1796</v>
      </c>
      <c r="K1100" s="70"/>
      <c r="M1100" s="554"/>
    </row>
    <row r="1101" spans="1:15" customFormat="1" ht="17.45" customHeight="1">
      <c r="A1101" s="88"/>
      <c r="B1101" s="127"/>
      <c r="C1101" s="128"/>
      <c r="D1101" s="128"/>
      <c r="E1101" s="128"/>
      <c r="F1101" s="128"/>
      <c r="G1101" s="128"/>
      <c r="H1101" s="72"/>
      <c r="I1101" s="72"/>
      <c r="J1101" s="72"/>
      <c r="K1101" s="74"/>
      <c r="M1101" s="554"/>
    </row>
    <row r="1102" spans="1:15" customFormat="1" ht="17.45" customHeight="1">
      <c r="A1102" s="88"/>
      <c r="M1102" s="554"/>
    </row>
    <row r="1103" spans="1:15" customFormat="1" ht="17.45" customHeight="1">
      <c r="A1103" s="88"/>
      <c r="M1103" s="554"/>
    </row>
    <row r="1104" spans="1:15" customFormat="1" ht="19.149999999999999" customHeight="1">
      <c r="A1104" s="88"/>
      <c r="B1104" s="170" t="str">
        <f>"Thema "&amp;B15</f>
        <v>Thema 9.8</v>
      </c>
      <c r="C1104" s="10"/>
      <c r="D1104" s="10"/>
      <c r="E1104" s="10"/>
      <c r="F1104" s="10"/>
      <c r="G1104" s="10"/>
      <c r="H1104" s="10"/>
      <c r="I1104" s="10"/>
      <c r="M1104" s="554"/>
    </row>
    <row r="1105" spans="1:13" customFormat="1" ht="17.45" customHeight="1">
      <c r="A1105" s="88"/>
      <c r="M1105" s="554"/>
    </row>
    <row r="1106" spans="1:13" customFormat="1" ht="17.45" customHeight="1">
      <c r="A1106" s="88"/>
      <c r="M1106" s="554"/>
    </row>
    <row r="1107" spans="1:13" customFormat="1" ht="25.5" customHeight="1">
      <c r="A1107" s="89" t="str">
        <f>B16</f>
        <v>9.9</v>
      </c>
      <c r="B1107" s="675" t="s">
        <v>1798</v>
      </c>
      <c r="C1107" s="675"/>
      <c r="D1107" s="675"/>
      <c r="E1107" s="675"/>
      <c r="F1107" s="675"/>
      <c r="G1107" s="675"/>
      <c r="H1107" s="675"/>
      <c r="I1107" s="675"/>
      <c r="J1107" s="675"/>
      <c r="K1107" s="35">
        <f>H16</f>
        <v>0</v>
      </c>
      <c r="L1107" s="7" t="s">
        <v>62</v>
      </c>
      <c r="M1107" s="554"/>
    </row>
    <row r="1108" spans="1:13" customFormat="1" ht="17.45" customHeight="1">
      <c r="A1108" s="88"/>
      <c r="M1108" s="554"/>
    </row>
    <row r="1109" spans="1:13" customFormat="1" ht="17.45" customHeight="1">
      <c r="A1109" s="88"/>
      <c r="B1109" s="683" t="s">
        <v>1799</v>
      </c>
      <c r="C1109" s="683"/>
      <c r="D1109" s="683"/>
      <c r="E1109" s="683"/>
      <c r="F1109" s="683"/>
      <c r="G1109" s="683"/>
      <c r="H1109" s="683"/>
      <c r="I1109" s="683"/>
      <c r="J1109" s="683"/>
      <c r="K1109" s="683"/>
      <c r="M1109" s="554"/>
    </row>
    <row r="1110" spans="1:13" customFormat="1" ht="17.45" customHeight="1">
      <c r="A1110" s="88"/>
      <c r="B1110" s="683"/>
      <c r="C1110" s="683"/>
      <c r="D1110" s="683"/>
      <c r="E1110" s="683"/>
      <c r="F1110" s="683"/>
      <c r="G1110" s="683"/>
      <c r="H1110" s="683"/>
      <c r="I1110" s="683"/>
      <c r="J1110" s="683"/>
      <c r="K1110" s="683"/>
      <c r="M1110" s="554"/>
    </row>
    <row r="1111" spans="1:13" customFormat="1" ht="17.45" customHeight="1">
      <c r="A1111" s="88"/>
      <c r="M1111" s="554"/>
    </row>
    <row r="1112" spans="1:13" customFormat="1" ht="17.45" customHeight="1" thickBot="1">
      <c r="A1112" s="88"/>
      <c r="B1112" s="180" t="s">
        <v>1800</v>
      </c>
      <c r="C1112" s="52"/>
      <c r="D1112" s="52"/>
      <c r="E1112" s="52"/>
      <c r="F1112" s="52"/>
      <c r="G1112" s="52"/>
      <c r="H1112" s="52"/>
      <c r="I1112" s="52"/>
      <c r="J1112" s="52"/>
      <c r="K1112" s="52"/>
      <c r="M1112" s="554"/>
    </row>
    <row r="1113" spans="1:13" customFormat="1" ht="17.45" customHeight="1">
      <c r="A1113" s="88"/>
      <c r="B1113" s="683" t="s">
        <v>1801</v>
      </c>
      <c r="C1113" s="683"/>
      <c r="D1113" s="683"/>
      <c r="E1113" s="683"/>
      <c r="F1113" s="683"/>
      <c r="G1113" s="683"/>
      <c r="H1113" s="683"/>
      <c r="I1113" s="683"/>
      <c r="J1113" s="683"/>
      <c r="K1113" s="683"/>
      <c r="M1113" s="554"/>
    </row>
    <row r="1114" spans="1:13" customFormat="1" ht="17.45" customHeight="1">
      <c r="A1114" s="88"/>
      <c r="B1114" s="683"/>
      <c r="C1114" s="683"/>
      <c r="D1114" s="683"/>
      <c r="E1114" s="683"/>
      <c r="F1114" s="683"/>
      <c r="G1114" s="683"/>
      <c r="H1114" s="683"/>
      <c r="I1114" s="683"/>
      <c r="J1114" s="683"/>
      <c r="K1114" s="683"/>
      <c r="M1114" s="554"/>
    </row>
    <row r="1115" spans="1:13" customFormat="1" ht="17.45" customHeight="1">
      <c r="A1115" s="222"/>
      <c r="M1115" s="554"/>
    </row>
    <row r="1116" spans="1:13" customFormat="1" ht="17.45" customHeight="1">
      <c r="A1116" s="222"/>
      <c r="M1116" s="554"/>
    </row>
    <row r="1117" spans="1:13" customFormat="1" ht="17.45" customHeight="1">
      <c r="A1117" s="222"/>
      <c r="M1117" s="554"/>
    </row>
    <row r="1118" spans="1:13" customFormat="1" ht="17.45" customHeight="1">
      <c r="A1118" s="88"/>
      <c r="M1118" s="554"/>
    </row>
    <row r="1119" spans="1:13" customFormat="1" ht="17.45" customHeight="1">
      <c r="A1119" s="88"/>
      <c r="M1119" s="554"/>
    </row>
    <row r="1120" spans="1:13" customFormat="1" ht="17.45" customHeight="1">
      <c r="A1120" s="88"/>
      <c r="M1120" s="554"/>
    </row>
    <row r="1121" spans="1:13" customFormat="1" ht="17.45" customHeight="1">
      <c r="A1121" s="88"/>
      <c r="M1121" s="554"/>
    </row>
    <row r="1122" spans="1:13" customFormat="1" ht="17.45" customHeight="1">
      <c r="A1122" s="88"/>
      <c r="M1122" s="554"/>
    </row>
    <row r="1123" spans="1:13" customFormat="1" ht="17.45" customHeight="1">
      <c r="A1123" s="88"/>
      <c r="B1123" t="s">
        <v>1802</v>
      </c>
      <c r="M1123" s="554"/>
    </row>
    <row r="1124" spans="1:13" customFormat="1" ht="17.45" customHeight="1">
      <c r="A1124" s="88"/>
      <c r="M1124" s="554"/>
    </row>
    <row r="1125" spans="1:13" customFormat="1" ht="17.45" customHeight="1">
      <c r="A1125" s="88"/>
      <c r="M1125" s="554"/>
    </row>
    <row r="1126" spans="1:13" customFormat="1" ht="17.45" customHeight="1">
      <c r="A1126" s="88"/>
      <c r="M1126" s="554"/>
    </row>
    <row r="1127" spans="1:13" customFormat="1" ht="17.45" customHeight="1">
      <c r="A1127" s="88"/>
      <c r="M1127" s="554"/>
    </row>
    <row r="1128" spans="1:13" customFormat="1" ht="17.45" customHeight="1">
      <c r="A1128" s="88"/>
      <c r="M1128" s="554"/>
    </row>
    <row r="1129" spans="1:13" customFormat="1" ht="17.45" customHeight="1">
      <c r="A1129" s="88"/>
      <c r="M1129" s="554"/>
    </row>
    <row r="1130" spans="1:13" customFormat="1" ht="17.45" customHeight="1">
      <c r="A1130" s="88"/>
      <c r="M1130" s="554"/>
    </row>
    <row r="1131" spans="1:13" customFormat="1" ht="17.45" customHeight="1">
      <c r="A1131" s="88"/>
      <c r="M1131" s="554"/>
    </row>
    <row r="1132" spans="1:13" customFormat="1" ht="17.45" customHeight="1">
      <c r="A1132" s="88"/>
      <c r="M1132" s="554"/>
    </row>
    <row r="1133" spans="1:13" customFormat="1" ht="17.45" customHeight="1">
      <c r="A1133" s="88"/>
      <c r="M1133" s="554"/>
    </row>
    <row r="1134" spans="1:13" customFormat="1" ht="17.45" customHeight="1">
      <c r="A1134" s="88"/>
      <c r="M1134" s="554"/>
    </row>
    <row r="1135" spans="1:13" customFormat="1" ht="17.45" customHeight="1">
      <c r="A1135" s="88"/>
      <c r="M1135" s="554"/>
    </row>
    <row r="1136" spans="1:13" customFormat="1" ht="17.45" customHeight="1">
      <c r="A1136" s="88"/>
      <c r="M1136" s="554"/>
    </row>
    <row r="1137" spans="1:13" customFormat="1" ht="17.45" customHeight="1">
      <c r="A1137" s="88"/>
      <c r="M1137" s="554"/>
    </row>
    <row r="1138" spans="1:13" customFormat="1" ht="17.45" customHeight="1">
      <c r="A1138" s="88"/>
      <c r="M1138" s="554"/>
    </row>
    <row r="1139" spans="1:13" customFormat="1" ht="17.45" customHeight="1">
      <c r="A1139" s="88"/>
      <c r="M1139" s="554"/>
    </row>
    <row r="1140" spans="1:13" customFormat="1" ht="17.45" customHeight="1">
      <c r="A1140" s="88"/>
      <c r="M1140" s="554"/>
    </row>
    <row r="1141" spans="1:13" customFormat="1" ht="17.45" customHeight="1">
      <c r="A1141" s="88"/>
      <c r="M1141" s="554"/>
    </row>
    <row r="1142" spans="1:13" customFormat="1" ht="17.45" customHeight="1">
      <c r="A1142" s="88"/>
      <c r="M1142" s="554"/>
    </row>
    <row r="1143" spans="1:13" customFormat="1" ht="17.45" customHeight="1">
      <c r="A1143" s="88"/>
      <c r="M1143" s="554"/>
    </row>
    <row r="1144" spans="1:13" customFormat="1" ht="17.45" customHeight="1">
      <c r="A1144" s="88"/>
      <c r="M1144" s="554"/>
    </row>
    <row r="1145" spans="1:13" customFormat="1" ht="17.45" customHeight="1">
      <c r="A1145" s="88"/>
      <c r="M1145" s="554"/>
    </row>
    <row r="1146" spans="1:13" customFormat="1" ht="17.45" customHeight="1">
      <c r="A1146" s="88"/>
      <c r="B1146" s="683" t="s">
        <v>1803</v>
      </c>
      <c r="C1146" s="683"/>
      <c r="D1146" s="683"/>
      <c r="E1146" s="683"/>
      <c r="F1146" s="683"/>
      <c r="G1146" s="683"/>
      <c r="H1146" s="683"/>
      <c r="I1146" s="683"/>
      <c r="J1146" s="683"/>
      <c r="K1146" s="683"/>
      <c r="M1146" s="554"/>
    </row>
    <row r="1147" spans="1:13" customFormat="1" ht="17.45" customHeight="1">
      <c r="A1147" s="88"/>
      <c r="B1147" s="683"/>
      <c r="C1147" s="683"/>
      <c r="D1147" s="683"/>
      <c r="E1147" s="683"/>
      <c r="F1147" s="683"/>
      <c r="G1147" s="683"/>
      <c r="H1147" s="683"/>
      <c r="I1147" s="683"/>
      <c r="J1147" s="683"/>
      <c r="K1147" s="683"/>
      <c r="M1147" s="554"/>
    </row>
    <row r="1148" spans="1:13" customFormat="1" ht="17.45" customHeight="1">
      <c r="A1148" s="88"/>
      <c r="B1148" s="683"/>
      <c r="C1148" s="683"/>
      <c r="D1148" s="683"/>
      <c r="E1148" s="683"/>
      <c r="F1148" s="683"/>
      <c r="G1148" s="683"/>
      <c r="H1148" s="683"/>
      <c r="I1148" s="683"/>
      <c r="J1148" s="683"/>
      <c r="K1148" s="683"/>
      <c r="M1148" s="554"/>
    </row>
    <row r="1149" spans="1:13" customFormat="1" ht="17.45" customHeight="1">
      <c r="A1149" s="88"/>
      <c r="B1149" s="123"/>
      <c r="C1149" s="123"/>
      <c r="D1149" s="123"/>
      <c r="E1149" s="123"/>
      <c r="F1149" s="123"/>
      <c r="G1149" s="123"/>
      <c r="H1149" s="123"/>
      <c r="I1149" s="123"/>
      <c r="J1149" s="123"/>
      <c r="K1149" s="123"/>
      <c r="M1149" s="554"/>
    </row>
    <row r="1150" spans="1:13" customFormat="1" ht="17.45" customHeight="1">
      <c r="A1150" s="88"/>
      <c r="B1150" s="123"/>
      <c r="C1150" s="123"/>
      <c r="D1150" s="123"/>
      <c r="E1150" s="123"/>
      <c r="F1150" s="123"/>
      <c r="G1150" s="123"/>
      <c r="H1150" s="123"/>
      <c r="I1150" s="123"/>
      <c r="J1150" s="123"/>
      <c r="K1150" s="123"/>
      <c r="M1150" s="554"/>
    </row>
    <row r="1151" spans="1:13" customFormat="1" ht="17.45" customHeight="1">
      <c r="A1151" s="88"/>
      <c r="B1151" s="123"/>
      <c r="C1151" s="123"/>
      <c r="D1151" s="123"/>
      <c r="E1151" s="123"/>
      <c r="F1151" s="123"/>
      <c r="G1151" s="123"/>
      <c r="H1151" s="123"/>
      <c r="I1151" s="123"/>
      <c r="J1151" s="123"/>
      <c r="K1151" s="123"/>
      <c r="M1151" s="554"/>
    </row>
    <row r="1152" spans="1:13" customFormat="1" ht="17.45" customHeight="1">
      <c r="A1152" s="88"/>
      <c r="B1152" s="123"/>
      <c r="C1152" s="123"/>
      <c r="D1152" s="123"/>
      <c r="E1152" s="123"/>
      <c r="F1152" s="123"/>
      <c r="G1152" s="123"/>
      <c r="H1152" s="123"/>
      <c r="I1152" s="123"/>
      <c r="J1152" s="123"/>
      <c r="K1152" s="123"/>
      <c r="M1152" s="554"/>
    </row>
    <row r="1153" spans="1:13" customFormat="1" ht="17.45" customHeight="1">
      <c r="A1153" s="88"/>
      <c r="B1153" s="123"/>
      <c r="C1153" s="123"/>
      <c r="D1153" s="123"/>
      <c r="E1153" s="123"/>
      <c r="F1153" s="123"/>
      <c r="G1153" s="123"/>
      <c r="H1153" s="123"/>
      <c r="I1153" s="123"/>
      <c r="J1153" s="123"/>
      <c r="K1153" s="123"/>
      <c r="M1153" s="554"/>
    </row>
    <row r="1154" spans="1:13" customFormat="1" ht="17.45" customHeight="1">
      <c r="A1154" s="88"/>
      <c r="B1154" s="123"/>
      <c r="C1154" s="123"/>
      <c r="D1154" s="123"/>
      <c r="E1154" s="123"/>
      <c r="F1154" s="123"/>
      <c r="G1154" s="123"/>
      <c r="H1154" s="123"/>
      <c r="I1154" s="123"/>
      <c r="J1154" s="123"/>
      <c r="K1154" s="123"/>
      <c r="M1154" s="554"/>
    </row>
    <row r="1155" spans="1:13" customFormat="1" ht="17.45" customHeight="1">
      <c r="A1155" s="88"/>
      <c r="B1155" s="123"/>
      <c r="C1155" s="123"/>
      <c r="D1155" s="123"/>
      <c r="E1155" s="123"/>
      <c r="F1155" s="123"/>
      <c r="G1155" s="123"/>
      <c r="H1155" s="123"/>
      <c r="I1155" s="123"/>
      <c r="J1155" s="123"/>
      <c r="K1155" s="123"/>
      <c r="M1155" s="554"/>
    </row>
    <row r="1156" spans="1:13" customFormat="1" ht="17.45" customHeight="1">
      <c r="A1156" s="88"/>
      <c r="B1156" s="123"/>
      <c r="C1156" s="123"/>
      <c r="D1156" s="123"/>
      <c r="E1156" s="123"/>
      <c r="F1156" s="123"/>
      <c r="G1156" s="123"/>
      <c r="H1156" s="123"/>
      <c r="I1156" s="123"/>
      <c r="J1156" s="123"/>
      <c r="K1156" s="123"/>
      <c r="M1156" s="554"/>
    </row>
    <row r="1157" spans="1:13" customFormat="1" ht="17.45" customHeight="1">
      <c r="A1157" s="88"/>
      <c r="B1157" s="123"/>
      <c r="C1157" s="123"/>
      <c r="D1157" s="123"/>
      <c r="E1157" s="123"/>
      <c r="F1157" s="123"/>
      <c r="G1157" s="123"/>
      <c r="H1157" s="123"/>
      <c r="I1157" s="123"/>
      <c r="J1157" s="123"/>
      <c r="K1157" s="123"/>
      <c r="M1157" s="554"/>
    </row>
    <row r="1158" spans="1:13" customFormat="1" ht="17.45" customHeight="1">
      <c r="A1158" s="88"/>
      <c r="B1158" s="123"/>
      <c r="C1158" s="123"/>
      <c r="D1158" s="123"/>
      <c r="E1158" s="123"/>
      <c r="F1158" s="123"/>
      <c r="G1158" s="123"/>
      <c r="H1158" s="123"/>
      <c r="I1158" s="123"/>
      <c r="J1158" s="123"/>
      <c r="K1158" s="123"/>
      <c r="M1158" s="554"/>
    </row>
    <row r="1159" spans="1:13" customFormat="1" ht="17.45" customHeight="1">
      <c r="A1159" s="88"/>
      <c r="M1159" s="554"/>
    </row>
    <row r="1160" spans="1:13" customFormat="1" ht="17.45" customHeight="1">
      <c r="A1160" s="88"/>
      <c r="M1160" s="554"/>
    </row>
    <row r="1161" spans="1:13" customFormat="1" ht="17.45" customHeight="1">
      <c r="A1161" s="88"/>
      <c r="M1161" s="554"/>
    </row>
    <row r="1162" spans="1:13" customFormat="1" ht="17.45" customHeight="1">
      <c r="A1162" s="88"/>
      <c r="B1162" s="683" t="s">
        <v>1804</v>
      </c>
      <c r="C1162" s="683"/>
      <c r="D1162" s="683"/>
      <c r="E1162" s="683"/>
      <c r="F1162" s="683"/>
      <c r="G1162" s="683"/>
      <c r="H1162" s="683"/>
      <c r="I1162" s="683"/>
      <c r="J1162" s="683"/>
      <c r="K1162" s="683"/>
      <c r="M1162" s="554"/>
    </row>
    <row r="1163" spans="1:13" customFormat="1" ht="17.45" customHeight="1">
      <c r="A1163" s="88"/>
      <c r="B1163" s="683"/>
      <c r="C1163" s="683"/>
      <c r="D1163" s="683"/>
      <c r="E1163" s="683"/>
      <c r="F1163" s="683"/>
      <c r="G1163" s="683"/>
      <c r="H1163" s="683"/>
      <c r="I1163" s="683"/>
      <c r="J1163" s="683"/>
      <c r="K1163" s="683"/>
      <c r="M1163" s="554"/>
    </row>
    <row r="1164" spans="1:13" customFormat="1" ht="17.45" customHeight="1">
      <c r="A1164" s="88"/>
      <c r="B1164" s="683"/>
      <c r="C1164" s="683"/>
      <c r="D1164" s="683"/>
      <c r="E1164" s="683"/>
      <c r="F1164" s="683"/>
      <c r="G1164" s="683"/>
      <c r="H1164" s="683"/>
      <c r="I1164" s="683"/>
      <c r="J1164" s="683"/>
      <c r="K1164" s="683"/>
      <c r="M1164" s="554"/>
    </row>
    <row r="1165" spans="1:13" customFormat="1" ht="17.45" customHeight="1">
      <c r="A1165" s="88"/>
      <c r="M1165" s="554"/>
    </row>
    <row r="1166" spans="1:13" customFormat="1" ht="17.45" customHeight="1">
      <c r="A1166" s="88"/>
      <c r="M1166" s="554"/>
    </row>
    <row r="1167" spans="1:13" customFormat="1" ht="17.45" customHeight="1">
      <c r="A1167" s="88"/>
      <c r="M1167" s="554"/>
    </row>
    <row r="1168" spans="1:13" customFormat="1" ht="17.45" customHeight="1">
      <c r="A1168" s="88"/>
      <c r="M1168" s="554"/>
    </row>
    <row r="1169" spans="1:13" customFormat="1" ht="17.45" customHeight="1">
      <c r="A1169" s="88"/>
      <c r="M1169" s="554"/>
    </row>
    <row r="1170" spans="1:13" customFormat="1" ht="17.45" customHeight="1">
      <c r="A1170" s="88"/>
      <c r="M1170" s="554"/>
    </row>
    <row r="1171" spans="1:13" customFormat="1" ht="17.45" customHeight="1">
      <c r="A1171" s="88"/>
      <c r="M1171" s="554"/>
    </row>
    <row r="1172" spans="1:13" customFormat="1" ht="17.45" customHeight="1">
      <c r="A1172" s="88"/>
      <c r="M1172" s="554"/>
    </row>
    <row r="1173" spans="1:13" customFormat="1" ht="17.45" customHeight="1" thickBot="1">
      <c r="A1173" s="88"/>
      <c r="B1173" s="180" t="s">
        <v>1805</v>
      </c>
      <c r="C1173" s="52"/>
      <c r="D1173" s="52"/>
      <c r="E1173" s="52"/>
      <c r="F1173" s="52"/>
      <c r="G1173" s="52"/>
      <c r="H1173" s="52"/>
      <c r="I1173" s="52"/>
      <c r="J1173" s="52"/>
      <c r="K1173" s="52"/>
      <c r="M1173" s="554"/>
    </row>
    <row r="1174" spans="1:13" customFormat="1" ht="17.45" customHeight="1">
      <c r="A1174" s="88"/>
      <c r="B1174" s="776" t="s">
        <v>1806</v>
      </c>
      <c r="C1174" s="776"/>
      <c r="D1174" s="776"/>
      <c r="E1174" s="776"/>
      <c r="F1174" s="776"/>
      <c r="G1174" s="776"/>
      <c r="H1174" s="776"/>
      <c r="I1174" s="776"/>
      <c r="J1174" s="776"/>
      <c r="K1174" s="776"/>
      <c r="M1174" s="554"/>
    </row>
    <row r="1175" spans="1:13" customFormat="1" ht="17.45" customHeight="1">
      <c r="A1175" s="88"/>
      <c r="B1175" s="683"/>
      <c r="C1175" s="683"/>
      <c r="D1175" s="683"/>
      <c r="E1175" s="683"/>
      <c r="F1175" s="683"/>
      <c r="G1175" s="683"/>
      <c r="H1175" s="683"/>
      <c r="I1175" s="683"/>
      <c r="J1175" s="683"/>
      <c r="K1175" s="683"/>
      <c r="M1175" s="554"/>
    </row>
    <row r="1176" spans="1:13" customFormat="1" ht="17.45" customHeight="1">
      <c r="A1176" s="88"/>
      <c r="M1176" s="554"/>
    </row>
    <row r="1177" spans="1:13" customFormat="1" ht="17.45" customHeight="1">
      <c r="A1177" s="88"/>
      <c r="M1177" s="554"/>
    </row>
    <row r="1178" spans="1:13" customFormat="1" ht="17.45" customHeight="1">
      <c r="A1178" s="88"/>
      <c r="M1178" s="554"/>
    </row>
    <row r="1179" spans="1:13" customFormat="1" ht="17.45" customHeight="1">
      <c r="A1179" s="88"/>
      <c r="M1179" s="554"/>
    </row>
    <row r="1180" spans="1:13" customFormat="1" ht="17.45" customHeight="1">
      <c r="A1180" s="88"/>
      <c r="M1180" s="554"/>
    </row>
    <row r="1181" spans="1:13" customFormat="1" ht="17.45" customHeight="1" thickBot="1">
      <c r="A1181" s="88"/>
      <c r="B1181" s="180" t="s">
        <v>1807</v>
      </c>
      <c r="C1181" s="52"/>
      <c r="D1181" s="52"/>
      <c r="E1181" s="52"/>
      <c r="F1181" s="52"/>
      <c r="G1181" s="52"/>
      <c r="H1181" s="52"/>
      <c r="I1181" s="52"/>
      <c r="J1181" s="52"/>
      <c r="K1181" s="52"/>
      <c r="M1181" s="554"/>
    </row>
    <row r="1182" spans="1:13" customFormat="1" ht="17.45" customHeight="1">
      <c r="A1182" s="88"/>
      <c r="B1182" s="776" t="s">
        <v>1808</v>
      </c>
      <c r="C1182" s="776"/>
      <c r="D1182" s="776"/>
      <c r="E1182" s="776"/>
      <c r="F1182" s="776"/>
      <c r="G1182" s="776"/>
      <c r="H1182" s="776"/>
      <c r="I1182" s="776"/>
      <c r="J1182" s="776"/>
      <c r="K1182" s="776"/>
      <c r="M1182" s="554"/>
    </row>
    <row r="1183" spans="1:13" customFormat="1" ht="17.45" customHeight="1">
      <c r="A1183" s="88"/>
      <c r="B1183" s="683"/>
      <c r="C1183" s="683"/>
      <c r="D1183" s="683"/>
      <c r="E1183" s="683"/>
      <c r="F1183" s="683"/>
      <c r="G1183" s="683"/>
      <c r="H1183" s="683"/>
      <c r="I1183" s="683"/>
      <c r="J1183" s="683"/>
      <c r="K1183" s="683"/>
      <c r="M1183" s="554"/>
    </row>
    <row r="1184" spans="1:13" customFormat="1" ht="17.45" customHeight="1">
      <c r="A1184" s="88"/>
      <c r="M1184" s="554"/>
    </row>
    <row r="1185" spans="1:13" customFormat="1" ht="17.45" customHeight="1">
      <c r="A1185" s="88"/>
      <c r="M1185" s="554"/>
    </row>
    <row r="1186" spans="1:13" customFormat="1" ht="17.45" customHeight="1">
      <c r="A1186" s="88"/>
      <c r="M1186" s="554"/>
    </row>
    <row r="1187" spans="1:13" customFormat="1" ht="17.45" customHeight="1">
      <c r="A1187" s="88"/>
      <c r="M1187" s="554"/>
    </row>
    <row r="1188" spans="1:13" customFormat="1" ht="17.45" customHeight="1">
      <c r="A1188" s="88"/>
      <c r="M1188" s="554"/>
    </row>
    <row r="1189" spans="1:13" customFormat="1" ht="17.45" customHeight="1">
      <c r="A1189" s="88"/>
      <c r="M1189" s="554"/>
    </row>
    <row r="1190" spans="1:13" customFormat="1" ht="17.45" customHeight="1">
      <c r="A1190" s="88"/>
      <c r="M1190" s="554"/>
    </row>
    <row r="1191" spans="1:13" customFormat="1" ht="17.45" customHeight="1">
      <c r="A1191" s="88"/>
      <c r="M1191" s="554"/>
    </row>
    <row r="1192" spans="1:13" customFormat="1" ht="17.45" customHeight="1">
      <c r="A1192" s="88"/>
      <c r="M1192" s="554"/>
    </row>
    <row r="1193" spans="1:13" customFormat="1" ht="17.45" customHeight="1">
      <c r="A1193" s="88"/>
      <c r="M1193" s="554"/>
    </row>
    <row r="1194" spans="1:13" customFormat="1" ht="17.45" customHeight="1">
      <c r="A1194" s="88"/>
      <c r="M1194" s="554"/>
    </row>
    <row r="1195" spans="1:13" customFormat="1" ht="17.45" customHeight="1">
      <c r="A1195" s="88"/>
      <c r="M1195" s="554"/>
    </row>
    <row r="1196" spans="1:13" customFormat="1" ht="17.45" customHeight="1">
      <c r="A1196" s="88"/>
      <c r="B1196" t="s">
        <v>1809</v>
      </c>
      <c r="M1196" s="554"/>
    </row>
    <row r="1197" spans="1:13" customFormat="1" ht="17.45" customHeight="1">
      <c r="A1197" s="88"/>
      <c r="M1197" s="554"/>
    </row>
    <row r="1198" spans="1:13" customFormat="1" ht="17.45" customHeight="1" thickBot="1">
      <c r="A1198" s="88"/>
      <c r="B1198" s="180" t="s">
        <v>1810</v>
      </c>
      <c r="C1198" s="52"/>
      <c r="D1198" s="52"/>
      <c r="E1198" s="52"/>
      <c r="F1198" s="52"/>
      <c r="G1198" s="52"/>
      <c r="H1198" s="52"/>
      <c r="I1198" s="52"/>
      <c r="J1198" s="52"/>
      <c r="K1198" s="52"/>
      <c r="M1198" s="554"/>
    </row>
    <row r="1199" spans="1:13" customFormat="1" ht="17.45" customHeight="1">
      <c r="A1199" s="88"/>
      <c r="B1199" t="s">
        <v>1811</v>
      </c>
      <c r="M1199" s="554"/>
    </row>
    <row r="1200" spans="1:13" customFormat="1" ht="17.45" customHeight="1">
      <c r="A1200" s="88"/>
      <c r="M1200" s="554"/>
    </row>
    <row r="1201" spans="1:13" customFormat="1" ht="17.45" customHeight="1">
      <c r="A1201" s="88"/>
      <c r="M1201" s="554"/>
    </row>
    <row r="1202" spans="1:13" customFormat="1" ht="17.45" customHeight="1">
      <c r="A1202" s="88"/>
      <c r="M1202" s="554"/>
    </row>
    <row r="1203" spans="1:13" customFormat="1" ht="17.45" customHeight="1">
      <c r="A1203" s="88"/>
      <c r="M1203" s="554"/>
    </row>
    <row r="1204" spans="1:13" customFormat="1" ht="17.45" customHeight="1">
      <c r="A1204" s="88"/>
      <c r="M1204" s="554"/>
    </row>
    <row r="1205" spans="1:13" customFormat="1" ht="17.45" customHeight="1">
      <c r="A1205" s="88"/>
      <c r="M1205" s="554"/>
    </row>
    <row r="1206" spans="1:13" customFormat="1" ht="17.45" customHeight="1">
      <c r="A1206" s="88"/>
      <c r="M1206" s="554"/>
    </row>
    <row r="1207" spans="1:13" customFormat="1" ht="17.45" customHeight="1">
      <c r="A1207" s="88"/>
      <c r="M1207" s="554"/>
    </row>
    <row r="1208" spans="1:13" customFormat="1" ht="17.45" customHeight="1">
      <c r="A1208" s="88"/>
      <c r="B1208" t="s">
        <v>1812</v>
      </c>
      <c r="M1208" s="554"/>
    </row>
    <row r="1209" spans="1:13" customFormat="1" ht="17.45" customHeight="1">
      <c r="A1209" s="88"/>
      <c r="M1209" s="554"/>
    </row>
    <row r="1210" spans="1:13" customFormat="1" ht="17.45" customHeight="1">
      <c r="A1210" s="88"/>
      <c r="M1210" s="554"/>
    </row>
    <row r="1211" spans="1:13" customFormat="1" ht="17.45" customHeight="1">
      <c r="A1211" s="88"/>
      <c r="M1211" s="554"/>
    </row>
    <row r="1212" spans="1:13" customFormat="1" ht="17.45" customHeight="1">
      <c r="A1212" s="88"/>
      <c r="M1212" s="554"/>
    </row>
    <row r="1213" spans="1:13" customFormat="1" ht="17.45" customHeight="1">
      <c r="A1213" s="88"/>
      <c r="M1213" s="554"/>
    </row>
    <row r="1214" spans="1:13" customFormat="1" ht="17.45" customHeight="1">
      <c r="A1214" s="88"/>
      <c r="M1214" s="554"/>
    </row>
    <row r="1215" spans="1:13" customFormat="1" ht="17.45" customHeight="1">
      <c r="A1215" s="88"/>
      <c r="M1215" s="554"/>
    </row>
    <row r="1216" spans="1:13" customFormat="1" ht="17.45" customHeight="1">
      <c r="A1216" s="88"/>
      <c r="M1216" s="554"/>
    </row>
    <row r="1217" spans="1:13" customFormat="1" ht="17.45" customHeight="1">
      <c r="A1217" s="88"/>
      <c r="M1217" s="554"/>
    </row>
    <row r="1218" spans="1:13" customFormat="1" ht="17.45" customHeight="1">
      <c r="A1218" s="88"/>
      <c r="M1218" s="554"/>
    </row>
    <row r="1219" spans="1:13" customFormat="1" ht="17.45" customHeight="1">
      <c r="A1219" s="88"/>
      <c r="M1219" s="554"/>
    </row>
    <row r="1220" spans="1:13" customFormat="1" ht="17.45" customHeight="1">
      <c r="A1220" s="88"/>
      <c r="M1220" s="554"/>
    </row>
    <row r="1221" spans="1:13" customFormat="1" ht="17.45" customHeight="1">
      <c r="A1221" s="88"/>
      <c r="M1221" s="554"/>
    </row>
    <row r="1222" spans="1:13" customFormat="1" ht="17.45" customHeight="1">
      <c r="A1222" s="88"/>
      <c r="B1222" s="82" t="s">
        <v>664</v>
      </c>
      <c r="M1222" s="554"/>
    </row>
    <row r="1223" spans="1:13" customFormat="1" ht="17.45" customHeight="1">
      <c r="A1223" s="88"/>
      <c r="B1223" s="873" t="s">
        <v>1813</v>
      </c>
      <c r="C1223" s="874"/>
      <c r="D1223" s="874"/>
      <c r="E1223" s="874"/>
      <c r="F1223" s="874"/>
      <c r="G1223" s="874"/>
      <c r="H1223" s="874"/>
      <c r="I1223" s="874"/>
      <c r="J1223" s="874"/>
      <c r="K1223" s="875"/>
      <c r="M1223" s="554"/>
    </row>
    <row r="1224" spans="1:13" customFormat="1" ht="17.45" customHeight="1">
      <c r="A1224" s="88"/>
      <c r="B1224" s="876"/>
      <c r="C1224" s="877"/>
      <c r="D1224" s="877"/>
      <c r="E1224" s="877"/>
      <c r="F1224" s="877"/>
      <c r="G1224" s="877"/>
      <c r="H1224" s="877"/>
      <c r="I1224" s="877"/>
      <c r="J1224" s="877"/>
      <c r="K1224" s="878"/>
      <c r="M1224" s="554"/>
    </row>
    <row r="1225" spans="1:13" customFormat="1" ht="17.45" customHeight="1">
      <c r="A1225" s="88"/>
      <c r="M1225" s="554"/>
    </row>
    <row r="1226" spans="1:13" customFormat="1" ht="17.45" customHeight="1">
      <c r="A1226" s="88"/>
      <c r="B1226" s="83"/>
      <c r="C1226" s="83"/>
      <c r="D1226" s="83"/>
      <c r="E1226" s="83"/>
      <c r="F1226" s="83"/>
      <c r="G1226" s="83"/>
      <c r="H1226" s="83"/>
      <c r="I1226" s="83"/>
      <c r="J1226" s="83"/>
      <c r="K1226" s="83"/>
      <c r="M1226" s="554"/>
    </row>
    <row r="1227" spans="1:13" customFormat="1" ht="17.45" customHeight="1">
      <c r="A1227" s="88"/>
      <c r="B1227" s="59" t="s">
        <v>1814</v>
      </c>
      <c r="C1227" s="58"/>
      <c r="D1227" s="58"/>
      <c r="E1227" s="58"/>
      <c r="F1227" s="58"/>
      <c r="G1227" s="58"/>
      <c r="H1227" s="58"/>
      <c r="I1227" s="58"/>
      <c r="J1227" s="58"/>
      <c r="K1227" s="58"/>
      <c r="M1227" s="554"/>
    </row>
    <row r="1228" spans="1:13" customFormat="1" ht="17.45" customHeight="1">
      <c r="A1228" s="88"/>
      <c r="B1228" s="164"/>
      <c r="C1228" s="129"/>
      <c r="D1228" s="129"/>
      <c r="E1228" s="129"/>
      <c r="F1228" s="80"/>
      <c r="G1228" s="80"/>
      <c r="H1228" s="80"/>
      <c r="I1228" s="80"/>
      <c r="J1228" s="80"/>
      <c r="K1228" s="81"/>
      <c r="M1228" s="554"/>
    </row>
    <row r="1229" spans="1:13" customFormat="1" ht="17.45" customHeight="1">
      <c r="A1229" s="88"/>
      <c r="B1229" s="689" t="s">
        <v>1815</v>
      </c>
      <c r="C1229" s="690"/>
      <c r="D1229" s="690"/>
      <c r="E1229" s="690"/>
      <c r="F1229" s="485"/>
      <c r="G1229" s="513" t="s">
        <v>1816</v>
      </c>
      <c r="H1229" s="609" t="s">
        <v>330</v>
      </c>
      <c r="I1229" s="609" t="s">
        <v>331</v>
      </c>
      <c r="J1229" s="609" t="s">
        <v>332</v>
      </c>
      <c r="K1229" s="70"/>
      <c r="M1229" s="554"/>
    </row>
    <row r="1230" spans="1:13" customFormat="1" ht="17.45" customHeight="1">
      <c r="A1230" s="88"/>
      <c r="B1230" s="689"/>
      <c r="C1230" s="690"/>
      <c r="D1230" s="690"/>
      <c r="E1230" s="690"/>
      <c r="F1230" s="485"/>
      <c r="G1230" s="513" t="s">
        <v>1817</v>
      </c>
      <c r="H1230" s="513">
        <v>1077</v>
      </c>
      <c r="I1230" s="513">
        <v>2461</v>
      </c>
      <c r="J1230" s="513">
        <v>2370</v>
      </c>
      <c r="K1230" s="70"/>
      <c r="M1230" s="554"/>
    </row>
    <row r="1231" spans="1:13" customFormat="1" ht="17.45" customHeight="1">
      <c r="A1231" s="88"/>
      <c r="B1231" s="689"/>
      <c r="C1231" s="690"/>
      <c r="D1231" s="690"/>
      <c r="E1231" s="690"/>
      <c r="F1231" s="69"/>
      <c r="G1231" s="513" t="s">
        <v>1818</v>
      </c>
      <c r="H1231" s="513">
        <v>2905</v>
      </c>
      <c r="I1231" s="513">
        <v>1801</v>
      </c>
      <c r="J1231" s="513">
        <v>1467</v>
      </c>
      <c r="K1231" s="70"/>
      <c r="M1231" s="554"/>
    </row>
    <row r="1232" spans="1:13" customFormat="1" ht="17.45" customHeight="1">
      <c r="A1232" s="88"/>
      <c r="B1232" s="689" t="s">
        <v>1819</v>
      </c>
      <c r="C1232" s="690"/>
      <c r="D1232" s="690"/>
      <c r="E1232" s="690"/>
      <c r="F1232" s="69"/>
      <c r="G1232" s="513" t="s">
        <v>1820</v>
      </c>
      <c r="H1232" s="513">
        <v>3670</v>
      </c>
      <c r="I1232" s="513">
        <v>4545</v>
      </c>
      <c r="J1232" s="513">
        <v>1529</v>
      </c>
      <c r="K1232" s="70"/>
      <c r="M1232" s="554"/>
    </row>
    <row r="1233" spans="1:13" customFormat="1" ht="17.45" customHeight="1">
      <c r="A1233" s="88"/>
      <c r="B1233" s="689"/>
      <c r="C1233" s="690"/>
      <c r="D1233" s="690"/>
      <c r="E1233" s="690"/>
      <c r="F1233" s="69"/>
      <c r="G1233" s="513" t="s">
        <v>1821</v>
      </c>
      <c r="H1233" s="513">
        <v>2129</v>
      </c>
      <c r="I1233" s="513">
        <v>3482</v>
      </c>
      <c r="J1233" s="513">
        <v>4176</v>
      </c>
      <c r="K1233" s="70"/>
      <c r="M1233" s="554"/>
    </row>
    <row r="1234" spans="1:13" customFormat="1" ht="17.45" customHeight="1">
      <c r="A1234" s="88"/>
      <c r="B1234" s="689"/>
      <c r="C1234" s="690"/>
      <c r="D1234" s="690"/>
      <c r="E1234" s="690"/>
      <c r="F1234" s="69"/>
      <c r="G1234" s="513" t="s">
        <v>1822</v>
      </c>
      <c r="H1234" s="513">
        <v>1345</v>
      </c>
      <c r="I1234" s="513">
        <v>1663</v>
      </c>
      <c r="J1234" s="513">
        <v>4331</v>
      </c>
      <c r="K1234" s="70"/>
      <c r="M1234" s="554"/>
    </row>
    <row r="1235" spans="1:13" customFormat="1" ht="17.45" customHeight="1">
      <c r="A1235" s="88"/>
      <c r="B1235" s="689"/>
      <c r="C1235" s="690"/>
      <c r="D1235" s="690"/>
      <c r="E1235" s="690"/>
      <c r="F1235" s="69"/>
      <c r="G1235" s="513" t="s">
        <v>1823</v>
      </c>
      <c r="H1235" s="513">
        <v>3934</v>
      </c>
      <c r="I1235" s="513">
        <v>2258</v>
      </c>
      <c r="J1235" s="513">
        <v>4640</v>
      </c>
      <c r="K1235" s="70"/>
      <c r="M1235" s="554"/>
    </row>
    <row r="1236" spans="1:13" customFormat="1" ht="17.45" customHeight="1">
      <c r="A1236" s="88"/>
      <c r="B1236" s="689"/>
      <c r="C1236" s="690"/>
      <c r="D1236" s="690"/>
      <c r="E1236" s="690"/>
      <c r="F1236" s="69"/>
      <c r="G1236" s="69"/>
      <c r="H1236" s="69"/>
      <c r="I1236" s="69"/>
      <c r="J1236" s="69"/>
      <c r="K1236" s="70"/>
      <c r="M1236" s="554"/>
    </row>
    <row r="1237" spans="1:13" customFormat="1" ht="17.45" customHeight="1">
      <c r="A1237" s="88"/>
      <c r="B1237" s="689"/>
      <c r="C1237" s="690"/>
      <c r="D1237" s="690"/>
      <c r="E1237" s="690"/>
      <c r="F1237" s="69"/>
      <c r="G1237" s="69"/>
      <c r="H1237" s="79"/>
      <c r="I1237" s="79"/>
      <c r="J1237" s="79"/>
      <c r="K1237" s="70"/>
      <c r="M1237" s="554"/>
    </row>
    <row r="1238" spans="1:13" customFormat="1" ht="17.45" customHeight="1">
      <c r="A1238" s="88"/>
      <c r="B1238" s="71"/>
      <c r="C1238" s="72"/>
      <c r="D1238" s="72"/>
      <c r="E1238" s="73"/>
      <c r="F1238" s="72"/>
      <c r="G1238" s="72"/>
      <c r="H1238" s="72"/>
      <c r="I1238" s="72"/>
      <c r="J1238" s="72"/>
      <c r="K1238" s="74"/>
      <c r="M1238" s="554"/>
    </row>
    <row r="1239" spans="1:13" customFormat="1" ht="17.45" customHeight="1">
      <c r="A1239" s="88"/>
      <c r="M1239" s="554"/>
    </row>
    <row r="1240" spans="1:13" customFormat="1" ht="17.45" customHeight="1">
      <c r="A1240" s="88"/>
      <c r="M1240" s="554"/>
    </row>
    <row r="1241" spans="1:13" customFormat="1" ht="19.149999999999999" customHeight="1">
      <c r="A1241" s="88"/>
      <c r="B1241" s="170" t="str">
        <f>"Thema "&amp;B16</f>
        <v>Thema 9.9</v>
      </c>
      <c r="C1241" s="10"/>
      <c r="D1241" s="10"/>
      <c r="E1241" s="10"/>
      <c r="F1241" s="10"/>
      <c r="G1241" s="10"/>
      <c r="H1241" s="10"/>
      <c r="I1241" s="10"/>
      <c r="M1241" s="554"/>
    </row>
    <row r="1242" spans="1:13" customFormat="1" ht="17.45" customHeight="1">
      <c r="A1242" s="88"/>
      <c r="M1242" s="554"/>
    </row>
    <row r="1243" spans="1:13" customFormat="1" ht="17.45" customHeight="1">
      <c r="A1243" s="88"/>
      <c r="M1243" s="554"/>
    </row>
    <row r="1244" spans="1:13" customFormat="1" ht="25.5" customHeight="1">
      <c r="A1244" s="89" t="str">
        <f>B17</f>
        <v>9.10</v>
      </c>
      <c r="B1244" s="675" t="s">
        <v>1824</v>
      </c>
      <c r="C1244" s="675"/>
      <c r="D1244" s="675"/>
      <c r="E1244" s="675"/>
      <c r="F1244" s="675"/>
      <c r="G1244" s="675"/>
      <c r="H1244" s="675"/>
      <c r="I1244" s="675"/>
      <c r="J1244" s="675"/>
      <c r="K1244" s="35">
        <f>H17</f>
        <v>0</v>
      </c>
      <c r="L1244" s="7" t="s">
        <v>62</v>
      </c>
      <c r="M1244" s="554"/>
    </row>
    <row r="1245" spans="1:13" customFormat="1" ht="17.45" customHeight="1">
      <c r="A1245" s="88"/>
      <c r="M1245" s="554"/>
    </row>
    <row r="1246" spans="1:13" customFormat="1" ht="17.45" customHeight="1">
      <c r="A1246" s="88"/>
      <c r="B1246" t="s">
        <v>1825</v>
      </c>
      <c r="M1246" s="554"/>
    </row>
    <row r="1247" spans="1:13" customFormat="1" ht="17.45" customHeight="1">
      <c r="A1247" s="88"/>
      <c r="M1247" s="554"/>
    </row>
    <row r="1248" spans="1:13" customFormat="1" ht="17.45" customHeight="1" thickBot="1">
      <c r="A1248" s="88"/>
      <c r="B1248" s="180" t="s">
        <v>1826</v>
      </c>
      <c r="C1248" s="52"/>
      <c r="D1248" s="52"/>
      <c r="E1248" s="52"/>
      <c r="F1248" s="52"/>
      <c r="G1248" s="52"/>
      <c r="H1248" s="52"/>
      <c r="I1248" s="52"/>
      <c r="J1248" s="52"/>
      <c r="K1248" s="52"/>
      <c r="M1248" s="554"/>
    </row>
    <row r="1249" spans="1:13" customFormat="1" ht="17.45" customHeight="1">
      <c r="A1249" s="88"/>
      <c r="B1249" s="889" t="s">
        <v>1827</v>
      </c>
      <c r="C1249" s="889"/>
      <c r="D1249" s="889"/>
      <c r="E1249" s="889"/>
      <c r="F1249" s="889"/>
      <c r="G1249" s="889"/>
      <c r="H1249" s="889"/>
      <c r="I1249" s="889"/>
      <c r="J1249" s="889"/>
      <c r="K1249" s="889"/>
      <c r="M1249" s="554"/>
    </row>
    <row r="1250" spans="1:13" customFormat="1" ht="17.45" customHeight="1">
      <c r="A1250" s="88"/>
      <c r="B1250" s="696"/>
      <c r="C1250" s="696"/>
      <c r="D1250" s="696"/>
      <c r="E1250" s="696"/>
      <c r="F1250" s="696"/>
      <c r="G1250" s="696"/>
      <c r="H1250" s="696"/>
      <c r="I1250" s="696"/>
      <c r="J1250" s="696"/>
      <c r="K1250" s="696"/>
      <c r="M1250" s="554"/>
    </row>
    <row r="1251" spans="1:13" customFormat="1" ht="17.45" customHeight="1">
      <c r="A1251" s="88"/>
      <c r="B1251" s="696"/>
      <c r="C1251" s="696"/>
      <c r="D1251" s="696"/>
      <c r="E1251" s="696"/>
      <c r="F1251" s="696"/>
      <c r="G1251" s="696"/>
      <c r="H1251" s="696"/>
      <c r="I1251" s="696"/>
      <c r="J1251" s="696"/>
      <c r="K1251" s="696"/>
      <c r="M1251" s="554"/>
    </row>
    <row r="1252" spans="1:13" customFormat="1" ht="17.45" customHeight="1">
      <c r="A1252" s="88"/>
      <c r="M1252" s="554"/>
    </row>
    <row r="1253" spans="1:13" customFormat="1" ht="17.45" customHeight="1">
      <c r="A1253" s="88"/>
      <c r="M1253" s="554"/>
    </row>
    <row r="1254" spans="1:13" customFormat="1" ht="17.45" customHeight="1">
      <c r="A1254" s="88"/>
      <c r="M1254" s="554"/>
    </row>
    <row r="1255" spans="1:13" customFormat="1" ht="17.45" customHeight="1">
      <c r="A1255" s="88"/>
      <c r="M1255" s="554"/>
    </row>
    <row r="1256" spans="1:13" customFormat="1" ht="17.45" customHeight="1">
      <c r="A1256" s="222"/>
      <c r="M1256" s="554"/>
    </row>
    <row r="1257" spans="1:13" customFormat="1" ht="17.45" customHeight="1">
      <c r="A1257" s="222"/>
      <c r="M1257" s="554"/>
    </row>
    <row r="1258" spans="1:13" customFormat="1" ht="17.45" customHeight="1">
      <c r="A1258" s="222"/>
      <c r="M1258" s="554"/>
    </row>
    <row r="1259" spans="1:13" customFormat="1" ht="17.45" customHeight="1">
      <c r="A1259" s="222"/>
      <c r="M1259" s="554"/>
    </row>
    <row r="1260" spans="1:13" customFormat="1" ht="17.45" customHeight="1">
      <c r="A1260" s="88"/>
      <c r="M1260" s="554"/>
    </row>
    <row r="1261" spans="1:13" customFormat="1" ht="17.45" customHeight="1">
      <c r="A1261" s="88"/>
      <c r="M1261" s="554"/>
    </row>
    <row r="1262" spans="1:13" customFormat="1" ht="17.45" customHeight="1">
      <c r="A1262" s="88"/>
      <c r="M1262" s="554"/>
    </row>
    <row r="1263" spans="1:13" customFormat="1" ht="17.45" customHeight="1">
      <c r="A1263" s="88"/>
      <c r="M1263" s="554"/>
    </row>
    <row r="1264" spans="1:13" customFormat="1" ht="17.45" customHeight="1">
      <c r="A1264" s="88"/>
      <c r="M1264" s="554"/>
    </row>
    <row r="1265" spans="1:13" customFormat="1" ht="17.45" customHeight="1">
      <c r="A1265" s="88"/>
      <c r="M1265" s="554"/>
    </row>
    <row r="1266" spans="1:13" customFormat="1" ht="17.45" customHeight="1">
      <c r="A1266" s="222"/>
      <c r="M1266" s="554"/>
    </row>
    <row r="1267" spans="1:13" customFormat="1" ht="17.45" customHeight="1">
      <c r="A1267" s="222"/>
      <c r="M1267" s="554"/>
    </row>
    <row r="1268" spans="1:13" customFormat="1" ht="17.45" customHeight="1" thickBot="1">
      <c r="A1268" s="222"/>
      <c r="B1268" s="180" t="s">
        <v>1828</v>
      </c>
      <c r="C1268" s="52"/>
      <c r="D1268" s="52"/>
      <c r="E1268" s="52"/>
      <c r="F1268" s="52"/>
      <c r="G1268" s="52"/>
      <c r="H1268" s="52"/>
      <c r="I1268" s="52"/>
      <c r="J1268" s="52"/>
      <c r="K1268" s="52"/>
      <c r="M1268" s="554"/>
    </row>
    <row r="1269" spans="1:13" customFormat="1" ht="17.45" customHeight="1">
      <c r="A1269" s="222"/>
      <c r="B1269" s="889" t="s">
        <v>1829</v>
      </c>
      <c r="C1269" s="889"/>
      <c r="D1269" s="889"/>
      <c r="E1269" s="889"/>
      <c r="F1269" s="889"/>
      <c r="G1269" s="889"/>
      <c r="H1269" s="889"/>
      <c r="I1269" s="889"/>
      <c r="J1269" s="889"/>
      <c r="K1269" s="889"/>
      <c r="M1269" s="554"/>
    </row>
    <row r="1270" spans="1:13" customFormat="1" ht="17.45" customHeight="1">
      <c r="A1270" s="222"/>
      <c r="B1270" s="696"/>
      <c r="C1270" s="696"/>
      <c r="D1270" s="696"/>
      <c r="E1270" s="696"/>
      <c r="F1270" s="696"/>
      <c r="G1270" s="696"/>
      <c r="H1270" s="696"/>
      <c r="I1270" s="696"/>
      <c r="J1270" s="696"/>
      <c r="K1270" s="696"/>
      <c r="M1270" s="554"/>
    </row>
    <row r="1271" spans="1:13" customFormat="1" ht="17.45" customHeight="1">
      <c r="A1271" s="222"/>
      <c r="M1271" s="554"/>
    </row>
    <row r="1272" spans="1:13" customFormat="1" ht="17.45" customHeight="1">
      <c r="A1272" s="222"/>
      <c r="M1272" s="554"/>
    </row>
    <row r="1273" spans="1:13" customFormat="1" ht="17.45" customHeight="1">
      <c r="A1273" s="222"/>
      <c r="M1273" s="554"/>
    </row>
    <row r="1274" spans="1:13" customFormat="1" ht="17.45" customHeight="1">
      <c r="A1274" s="222"/>
      <c r="M1274" s="554"/>
    </row>
    <row r="1275" spans="1:13" customFormat="1" ht="17.45" customHeight="1">
      <c r="A1275" s="222"/>
      <c r="M1275" s="554"/>
    </row>
    <row r="1276" spans="1:13" customFormat="1" ht="17.45" customHeight="1">
      <c r="A1276" s="222"/>
      <c r="M1276" s="554"/>
    </row>
    <row r="1277" spans="1:13" customFormat="1" ht="17.45" customHeight="1">
      <c r="A1277" s="222"/>
      <c r="M1277" s="554"/>
    </row>
    <row r="1278" spans="1:13" customFormat="1" ht="17.45" customHeight="1">
      <c r="A1278" s="222"/>
      <c r="M1278" s="554"/>
    </row>
    <row r="1279" spans="1:13" customFormat="1" ht="17.45" customHeight="1">
      <c r="A1279" s="222"/>
      <c r="M1279" s="554"/>
    </row>
    <row r="1280" spans="1:13" customFormat="1" ht="17.45" customHeight="1">
      <c r="A1280" s="222"/>
      <c r="M1280" s="554"/>
    </row>
    <row r="1281" spans="1:13" customFormat="1" ht="17.45" customHeight="1">
      <c r="A1281" s="222"/>
      <c r="B1281" s="696" t="s">
        <v>1830</v>
      </c>
      <c r="C1281" s="696"/>
      <c r="D1281" s="696"/>
      <c r="E1281" s="696"/>
      <c r="F1281" s="696"/>
      <c r="G1281" s="696"/>
      <c r="H1281" s="696"/>
      <c r="I1281" s="696"/>
      <c r="J1281" s="696"/>
      <c r="K1281" s="696"/>
      <c r="M1281" s="554"/>
    </row>
    <row r="1282" spans="1:13" customFormat="1" ht="17.45" customHeight="1">
      <c r="A1282" s="222"/>
      <c r="B1282" s="696"/>
      <c r="C1282" s="696"/>
      <c r="D1282" s="696"/>
      <c r="E1282" s="696"/>
      <c r="F1282" s="696"/>
      <c r="G1282" s="696"/>
      <c r="H1282" s="696"/>
      <c r="I1282" s="696"/>
      <c r="J1282" s="696"/>
      <c r="K1282" s="696"/>
      <c r="M1282" s="554"/>
    </row>
    <row r="1283" spans="1:13" customFormat="1" ht="17.45" customHeight="1">
      <c r="A1283" s="222"/>
      <c r="M1283" s="554"/>
    </row>
    <row r="1284" spans="1:13" customFormat="1" ht="17.45" customHeight="1">
      <c r="A1284" s="222"/>
      <c r="M1284" s="554"/>
    </row>
    <row r="1285" spans="1:13" customFormat="1" ht="17.45" customHeight="1">
      <c r="A1285" s="222"/>
      <c r="M1285" s="554"/>
    </row>
    <row r="1286" spans="1:13" customFormat="1" ht="17.45" customHeight="1">
      <c r="A1286" s="222"/>
      <c r="M1286" s="554"/>
    </row>
    <row r="1287" spans="1:13" customFormat="1" ht="17.45" customHeight="1">
      <c r="A1287" s="222"/>
      <c r="M1287" s="554"/>
    </row>
    <row r="1288" spans="1:13" customFormat="1" ht="17.45" customHeight="1">
      <c r="A1288" s="222"/>
      <c r="M1288" s="554"/>
    </row>
    <row r="1289" spans="1:13" customFormat="1" ht="17.45" customHeight="1">
      <c r="A1289" s="222"/>
      <c r="M1289" s="554"/>
    </row>
    <row r="1290" spans="1:13" customFormat="1" ht="17.45" customHeight="1">
      <c r="A1290" s="222"/>
      <c r="M1290" s="554"/>
    </row>
    <row r="1291" spans="1:13" customFormat="1" ht="17.45" customHeight="1">
      <c r="A1291" s="222"/>
      <c r="M1291" s="554"/>
    </row>
    <row r="1292" spans="1:13" customFormat="1" ht="17.100000000000001" customHeight="1">
      <c r="A1292" s="222"/>
      <c r="M1292" s="554"/>
    </row>
    <row r="1293" spans="1:13" customFormat="1" ht="17.100000000000001" customHeight="1">
      <c r="A1293" s="222"/>
      <c r="B1293" t="s">
        <v>1831</v>
      </c>
      <c r="M1293" s="554"/>
    </row>
    <row r="1294" spans="1:13" customFormat="1" ht="17.100000000000001" customHeight="1">
      <c r="A1294" s="222"/>
      <c r="M1294" s="554"/>
    </row>
    <row r="1295" spans="1:13" customFormat="1" ht="17.100000000000001" customHeight="1">
      <c r="A1295" s="222"/>
      <c r="B1295" s="696" t="s">
        <v>1832</v>
      </c>
      <c r="C1295" s="696"/>
      <c r="M1295" s="554"/>
    </row>
    <row r="1296" spans="1:13" customFormat="1" ht="17.100000000000001" customHeight="1">
      <c r="A1296" s="222"/>
      <c r="B1296" s="696"/>
      <c r="C1296" s="696"/>
      <c r="M1296" s="554"/>
    </row>
    <row r="1297" spans="1:13" customFormat="1" ht="17.100000000000001" customHeight="1">
      <c r="A1297" s="222"/>
      <c r="M1297" s="554"/>
    </row>
    <row r="1298" spans="1:13" customFormat="1" ht="17.100000000000001" customHeight="1">
      <c r="A1298" s="222"/>
      <c r="M1298" s="554"/>
    </row>
    <row r="1299" spans="1:13" customFormat="1" ht="17.100000000000001" customHeight="1">
      <c r="A1299" s="222"/>
      <c r="M1299" s="554"/>
    </row>
    <row r="1300" spans="1:13" customFormat="1" ht="17.100000000000001" customHeight="1">
      <c r="A1300" s="222"/>
      <c r="M1300" s="554"/>
    </row>
    <row r="1301" spans="1:13" customFormat="1" ht="17.100000000000001" customHeight="1">
      <c r="A1301" s="222"/>
      <c r="M1301" s="554"/>
    </row>
    <row r="1302" spans="1:13" customFormat="1" ht="17.100000000000001" customHeight="1">
      <c r="A1302" s="222"/>
      <c r="B1302" t="s">
        <v>1833</v>
      </c>
      <c r="M1302" s="554"/>
    </row>
    <row r="1303" spans="1:13" customFormat="1" ht="17.100000000000001" customHeight="1">
      <c r="A1303" s="222"/>
      <c r="M1303" s="554"/>
    </row>
    <row r="1304" spans="1:13" customFormat="1" ht="17.100000000000001" customHeight="1">
      <c r="A1304" s="222"/>
      <c r="M1304" s="554"/>
    </row>
    <row r="1305" spans="1:13" customFormat="1" ht="17.100000000000001" customHeight="1">
      <c r="A1305" s="222"/>
      <c r="M1305" s="554"/>
    </row>
    <row r="1306" spans="1:13" customFormat="1" ht="17.100000000000001" customHeight="1">
      <c r="A1306" s="222"/>
      <c r="M1306" s="554"/>
    </row>
    <row r="1307" spans="1:13" customFormat="1" ht="17.100000000000001" customHeight="1">
      <c r="A1307" s="222"/>
      <c r="M1307" s="554"/>
    </row>
    <row r="1308" spans="1:13" customFormat="1" ht="17.100000000000001" customHeight="1">
      <c r="A1308" s="222"/>
      <c r="M1308" s="554"/>
    </row>
    <row r="1309" spans="1:13" customFormat="1" ht="17.100000000000001" customHeight="1">
      <c r="A1309" s="222"/>
      <c r="B1309" s="696" t="s">
        <v>1834</v>
      </c>
      <c r="C1309" s="696"/>
      <c r="M1309" s="554"/>
    </row>
    <row r="1310" spans="1:13" customFormat="1" ht="17.100000000000001" customHeight="1">
      <c r="A1310" s="222"/>
      <c r="B1310" s="696"/>
      <c r="C1310" s="696"/>
      <c r="M1310" s="554"/>
    </row>
    <row r="1311" spans="1:13" customFormat="1" ht="17.100000000000001" customHeight="1">
      <c r="A1311" s="222"/>
      <c r="M1311" s="554"/>
    </row>
    <row r="1312" spans="1:13" customFormat="1" ht="17.100000000000001" customHeight="1">
      <c r="A1312" s="222"/>
      <c r="M1312" s="554"/>
    </row>
    <row r="1313" spans="1:13" customFormat="1" ht="17.45" customHeight="1">
      <c r="A1313" s="222"/>
      <c r="M1313" s="554"/>
    </row>
    <row r="1314" spans="1:13" customFormat="1" ht="17.45" customHeight="1">
      <c r="A1314" s="222"/>
      <c r="M1314" s="554"/>
    </row>
    <row r="1315" spans="1:13" customFormat="1" ht="17.45" customHeight="1">
      <c r="A1315" s="222"/>
      <c r="M1315" s="554"/>
    </row>
    <row r="1316" spans="1:13" customFormat="1" ht="17.45" customHeight="1">
      <c r="A1316" s="222"/>
      <c r="M1316" s="554"/>
    </row>
    <row r="1317" spans="1:13" customFormat="1" ht="17.45" customHeight="1" thickBot="1">
      <c r="A1317" s="222"/>
      <c r="B1317" s="180" t="s">
        <v>1835</v>
      </c>
      <c r="C1317" s="52"/>
      <c r="D1317" s="52"/>
      <c r="E1317" s="52"/>
      <c r="F1317" s="52"/>
      <c r="G1317" s="52"/>
      <c r="H1317" s="52"/>
      <c r="I1317" s="52"/>
      <c r="J1317" s="52"/>
      <c r="K1317" s="52"/>
      <c r="M1317" s="554"/>
    </row>
    <row r="1318" spans="1:13" customFormat="1" ht="17.45" customHeight="1">
      <c r="A1318" s="222"/>
      <c r="B1318" s="889" t="s">
        <v>1836</v>
      </c>
      <c r="C1318" s="889"/>
      <c r="D1318" s="889"/>
      <c r="E1318" s="889"/>
      <c r="F1318" s="889"/>
      <c r="G1318" s="889"/>
      <c r="H1318" s="889"/>
      <c r="I1318" s="889"/>
      <c r="J1318" s="889"/>
      <c r="K1318" s="889"/>
      <c r="M1318" s="554"/>
    </row>
    <row r="1319" spans="1:13" customFormat="1" ht="17.45" customHeight="1">
      <c r="A1319" s="222"/>
      <c r="B1319" s="696"/>
      <c r="C1319" s="696"/>
      <c r="D1319" s="696"/>
      <c r="E1319" s="696"/>
      <c r="F1319" s="696"/>
      <c r="G1319" s="696"/>
      <c r="H1319" s="696"/>
      <c r="I1319" s="696"/>
      <c r="J1319" s="696"/>
      <c r="K1319" s="696"/>
      <c r="M1319" s="554"/>
    </row>
    <row r="1320" spans="1:13" customFormat="1" ht="17.45" customHeight="1">
      <c r="A1320" s="222"/>
      <c r="M1320" s="554"/>
    </row>
    <row r="1321" spans="1:13" customFormat="1" ht="17.45" customHeight="1">
      <c r="A1321" s="222"/>
      <c r="M1321" s="554"/>
    </row>
    <row r="1322" spans="1:13" customFormat="1" ht="17.45" customHeight="1">
      <c r="A1322" s="222"/>
      <c r="M1322" s="554"/>
    </row>
    <row r="1323" spans="1:13" customFormat="1" ht="17.45" customHeight="1">
      <c r="A1323" s="222"/>
      <c r="M1323" s="554"/>
    </row>
    <row r="1324" spans="1:13" customFormat="1" ht="17.45" customHeight="1">
      <c r="A1324" s="222"/>
      <c r="M1324" s="554"/>
    </row>
    <row r="1325" spans="1:13" customFormat="1" ht="17.45" customHeight="1">
      <c r="A1325" s="222"/>
      <c r="M1325" s="554"/>
    </row>
    <row r="1326" spans="1:13" customFormat="1" ht="17.45" customHeight="1">
      <c r="A1326" s="222"/>
      <c r="M1326" s="554"/>
    </row>
    <row r="1327" spans="1:13" customFormat="1" ht="17.45" customHeight="1">
      <c r="A1327" s="222"/>
      <c r="M1327" s="554"/>
    </row>
    <row r="1328" spans="1:13" customFormat="1" ht="17.45" customHeight="1">
      <c r="A1328" s="222"/>
      <c r="M1328" s="554"/>
    </row>
    <row r="1329" spans="1:13" customFormat="1" ht="17.45" customHeight="1" thickBot="1">
      <c r="A1329" s="222"/>
      <c r="B1329" s="180" t="s">
        <v>1837</v>
      </c>
      <c r="C1329" s="52"/>
      <c r="D1329" s="52"/>
      <c r="E1329" s="52"/>
      <c r="F1329" s="52"/>
      <c r="G1329" s="52"/>
      <c r="H1329" s="52"/>
      <c r="I1329" s="52"/>
      <c r="J1329" s="52"/>
      <c r="K1329" s="52"/>
      <c r="M1329" s="554"/>
    </row>
    <row r="1330" spans="1:13" customFormat="1" ht="17.45" customHeight="1">
      <c r="A1330" s="222"/>
      <c r="B1330" s="776" t="s">
        <v>1838</v>
      </c>
      <c r="C1330" s="776"/>
      <c r="D1330" s="776"/>
      <c r="E1330" s="776"/>
      <c r="F1330" s="776"/>
      <c r="G1330" s="776"/>
      <c r="H1330" s="776"/>
      <c r="I1330" s="776"/>
      <c r="J1330" s="776"/>
      <c r="K1330" s="776"/>
      <c r="M1330" s="554"/>
    </row>
    <row r="1331" spans="1:13" customFormat="1" ht="17.45" customHeight="1">
      <c r="A1331" s="222"/>
      <c r="B1331" s="683"/>
      <c r="C1331" s="683"/>
      <c r="D1331" s="683"/>
      <c r="E1331" s="683"/>
      <c r="F1331" s="683"/>
      <c r="G1331" s="683"/>
      <c r="H1331" s="683"/>
      <c r="I1331" s="683"/>
      <c r="J1331" s="683"/>
      <c r="K1331" s="683"/>
      <c r="M1331" s="554"/>
    </row>
    <row r="1332" spans="1:13" customFormat="1" ht="17.45" customHeight="1">
      <c r="A1332" s="222"/>
      <c r="M1332" s="554"/>
    </row>
    <row r="1333" spans="1:13" customFormat="1" ht="17.45" customHeight="1">
      <c r="A1333" s="222"/>
      <c r="M1333" s="554"/>
    </row>
    <row r="1334" spans="1:13" customFormat="1" ht="17.45" customHeight="1">
      <c r="A1334" s="222"/>
      <c r="M1334" s="554"/>
    </row>
    <row r="1335" spans="1:13" customFormat="1" ht="17.45" customHeight="1">
      <c r="A1335" s="222"/>
      <c r="M1335" s="554"/>
    </row>
    <row r="1336" spans="1:13" customFormat="1" ht="17.45" customHeight="1">
      <c r="A1336" s="222"/>
      <c r="M1336" s="554"/>
    </row>
    <row r="1337" spans="1:13" customFormat="1" ht="17.45" customHeight="1">
      <c r="A1337" s="222"/>
      <c r="B1337" t="s">
        <v>1839</v>
      </c>
      <c r="M1337" s="554"/>
    </row>
    <row r="1338" spans="1:13" customFormat="1" ht="17.45" customHeight="1">
      <c r="A1338" s="222"/>
      <c r="M1338" s="554"/>
    </row>
    <row r="1339" spans="1:13" customFormat="1" ht="17.45" customHeight="1">
      <c r="A1339" s="222"/>
      <c r="M1339" s="554"/>
    </row>
    <row r="1340" spans="1:13" customFormat="1" ht="17.45" customHeight="1">
      <c r="A1340" s="222"/>
      <c r="M1340" s="554"/>
    </row>
    <row r="1341" spans="1:13" customFormat="1" ht="17.45" customHeight="1">
      <c r="A1341" s="222"/>
      <c r="M1341" s="554"/>
    </row>
    <row r="1342" spans="1:13" customFormat="1" ht="17.45" customHeight="1">
      <c r="A1342" s="222"/>
      <c r="M1342" s="554"/>
    </row>
    <row r="1343" spans="1:13" customFormat="1" ht="17.45" customHeight="1">
      <c r="A1343" s="222"/>
      <c r="M1343" s="554"/>
    </row>
    <row r="1344" spans="1:13" customFormat="1" ht="17.45" customHeight="1">
      <c r="A1344" s="222"/>
      <c r="M1344" s="554"/>
    </row>
    <row r="1345" spans="1:13" customFormat="1" ht="17.45" customHeight="1">
      <c r="A1345" s="222"/>
      <c r="M1345" s="554"/>
    </row>
    <row r="1346" spans="1:13" customFormat="1" ht="17.45" customHeight="1">
      <c r="A1346" s="222"/>
      <c r="M1346" s="554"/>
    </row>
    <row r="1347" spans="1:13" customFormat="1" ht="17.45" customHeight="1">
      <c r="A1347" s="222"/>
      <c r="M1347" s="554"/>
    </row>
    <row r="1348" spans="1:13" customFormat="1" ht="17.45" customHeight="1">
      <c r="A1348" s="222"/>
      <c r="M1348" s="554"/>
    </row>
    <row r="1349" spans="1:13" customFormat="1" ht="17.45" customHeight="1">
      <c r="A1349" s="222"/>
      <c r="M1349" s="554"/>
    </row>
    <row r="1350" spans="1:13" customFormat="1" ht="17.45" customHeight="1">
      <c r="A1350" s="222"/>
      <c r="M1350" s="554"/>
    </row>
    <row r="1351" spans="1:13" customFormat="1" ht="17.45" customHeight="1">
      <c r="A1351" s="222"/>
      <c r="M1351" s="554"/>
    </row>
    <row r="1352" spans="1:13" customFormat="1" ht="17.45" customHeight="1">
      <c r="A1352" s="222"/>
      <c r="B1352" s="683" t="s">
        <v>1840</v>
      </c>
      <c r="C1352" s="683"/>
      <c r="D1352" s="683"/>
      <c r="E1352" s="683"/>
      <c r="F1352" s="683"/>
      <c r="G1352" s="683"/>
      <c r="H1352" s="683"/>
      <c r="I1352" s="683"/>
      <c r="J1352" s="683"/>
      <c r="K1352" s="683"/>
      <c r="M1352" s="554"/>
    </row>
    <row r="1353" spans="1:13" customFormat="1" ht="17.45" customHeight="1">
      <c r="A1353" s="222"/>
      <c r="B1353" s="683"/>
      <c r="C1353" s="683"/>
      <c r="D1353" s="683"/>
      <c r="E1353" s="683"/>
      <c r="F1353" s="683"/>
      <c r="G1353" s="683"/>
      <c r="H1353" s="683"/>
      <c r="I1353" s="683"/>
      <c r="J1353" s="683"/>
      <c r="K1353" s="683"/>
      <c r="M1353" s="554"/>
    </row>
    <row r="1354" spans="1:13" customFormat="1" ht="17.45" customHeight="1">
      <c r="A1354" s="222"/>
      <c r="M1354" s="554"/>
    </row>
    <row r="1355" spans="1:13" customFormat="1" ht="17.45" customHeight="1">
      <c r="A1355" s="222"/>
      <c r="M1355" s="554"/>
    </row>
    <row r="1356" spans="1:13" customFormat="1" ht="17.45" customHeight="1">
      <c r="A1356" s="222"/>
      <c r="M1356" s="554"/>
    </row>
    <row r="1357" spans="1:13" customFormat="1" ht="17.45" customHeight="1">
      <c r="A1357" s="222"/>
      <c r="M1357" s="554"/>
    </row>
    <row r="1358" spans="1:13" customFormat="1" ht="17.45" customHeight="1">
      <c r="A1358" s="222"/>
      <c r="M1358" s="554"/>
    </row>
    <row r="1359" spans="1:13" customFormat="1" ht="17.45" customHeight="1">
      <c r="A1359" s="222"/>
      <c r="M1359" s="554"/>
    </row>
    <row r="1360" spans="1:13" customFormat="1" ht="17.45" customHeight="1">
      <c r="A1360" s="222"/>
      <c r="M1360" s="554"/>
    </row>
    <row r="1361" spans="1:13" customFormat="1" ht="17.45" customHeight="1">
      <c r="A1361" s="222"/>
      <c r="M1361" s="554"/>
    </row>
    <row r="1362" spans="1:13" customFormat="1" ht="17.45" customHeight="1">
      <c r="A1362" s="222"/>
      <c r="M1362" s="554"/>
    </row>
    <row r="1363" spans="1:13" customFormat="1" ht="17.45" customHeight="1">
      <c r="A1363" s="222"/>
      <c r="B1363" s="683" t="s">
        <v>1841</v>
      </c>
      <c r="C1363" s="683"/>
      <c r="D1363" s="683"/>
      <c r="E1363" s="683"/>
      <c r="F1363" s="683"/>
      <c r="G1363" s="683"/>
      <c r="H1363" s="683"/>
      <c r="I1363" s="683"/>
      <c r="J1363" s="683"/>
      <c r="K1363" s="683"/>
      <c r="M1363" s="554"/>
    </row>
    <row r="1364" spans="1:13" customFormat="1" ht="17.45" customHeight="1">
      <c r="A1364" s="222"/>
      <c r="B1364" s="683"/>
      <c r="C1364" s="683"/>
      <c r="D1364" s="683"/>
      <c r="E1364" s="683"/>
      <c r="F1364" s="683"/>
      <c r="G1364" s="683"/>
      <c r="H1364" s="683"/>
      <c r="I1364" s="683"/>
      <c r="J1364" s="683"/>
      <c r="K1364" s="683"/>
      <c r="M1364" s="554"/>
    </row>
    <row r="1365" spans="1:13" customFormat="1" ht="17.45" customHeight="1">
      <c r="A1365" s="222"/>
      <c r="M1365" s="554"/>
    </row>
    <row r="1366" spans="1:13" customFormat="1" ht="17.45" customHeight="1">
      <c r="A1366" s="222"/>
      <c r="M1366" s="554"/>
    </row>
    <row r="1367" spans="1:13" customFormat="1" ht="17.45" customHeight="1">
      <c r="A1367" s="222"/>
      <c r="M1367" s="554"/>
    </row>
    <row r="1368" spans="1:13" customFormat="1" ht="17.45" customHeight="1">
      <c r="A1368" s="222"/>
      <c r="M1368" s="554"/>
    </row>
    <row r="1369" spans="1:13" customFormat="1" ht="17.45" customHeight="1">
      <c r="A1369" s="222"/>
      <c r="M1369" s="554"/>
    </row>
    <row r="1370" spans="1:13" customFormat="1" ht="17.45" customHeight="1">
      <c r="A1370" s="222"/>
      <c r="M1370" s="554"/>
    </row>
    <row r="1371" spans="1:13" customFormat="1" ht="17.45" customHeight="1">
      <c r="A1371" s="222"/>
      <c r="M1371" s="554"/>
    </row>
    <row r="1372" spans="1:13" customFormat="1" ht="17.45" customHeight="1">
      <c r="A1372" s="222"/>
      <c r="B1372" t="s">
        <v>1842</v>
      </c>
      <c r="M1372" s="554"/>
    </row>
    <row r="1373" spans="1:13" customFormat="1" ht="17.45" customHeight="1">
      <c r="A1373" s="222"/>
      <c r="M1373" s="554"/>
    </row>
    <row r="1374" spans="1:13" customFormat="1" ht="17.45" customHeight="1">
      <c r="A1374" s="222"/>
      <c r="M1374" s="554"/>
    </row>
    <row r="1375" spans="1:13" customFormat="1" ht="17.45" customHeight="1">
      <c r="A1375" s="222"/>
      <c r="M1375" s="554"/>
    </row>
    <row r="1376" spans="1:13" customFormat="1" ht="17.45" customHeight="1">
      <c r="A1376" s="222"/>
      <c r="M1376" s="554"/>
    </row>
    <row r="1377" spans="1:13" customFormat="1" ht="17.45" customHeight="1">
      <c r="A1377" s="222"/>
      <c r="M1377" s="554"/>
    </row>
    <row r="1378" spans="1:13" customFormat="1" ht="17.45" customHeight="1">
      <c r="A1378" s="222"/>
      <c r="M1378" s="554"/>
    </row>
    <row r="1379" spans="1:13" customFormat="1" ht="17.45" customHeight="1">
      <c r="A1379" s="222"/>
      <c r="M1379" s="554"/>
    </row>
    <row r="1380" spans="1:13" customFormat="1" ht="17.45" customHeight="1">
      <c r="A1380" s="222"/>
      <c r="M1380" s="554"/>
    </row>
    <row r="1381" spans="1:13" customFormat="1" ht="17.45" customHeight="1" thickBot="1">
      <c r="A1381" s="222"/>
      <c r="B1381" s="180" t="s">
        <v>1843</v>
      </c>
      <c r="C1381" s="52"/>
      <c r="D1381" s="52"/>
      <c r="E1381" s="52"/>
      <c r="F1381" s="52"/>
      <c r="G1381" s="52"/>
      <c r="H1381" s="52"/>
      <c r="I1381" s="52"/>
      <c r="J1381" s="52"/>
      <c r="K1381" s="52"/>
      <c r="M1381" s="554"/>
    </row>
    <row r="1382" spans="1:13" customFormat="1" ht="17.45" customHeight="1">
      <c r="A1382" s="222"/>
      <c r="B1382" s="889" t="s">
        <v>1844</v>
      </c>
      <c r="C1382" s="889"/>
      <c r="D1382" s="889"/>
      <c r="E1382" s="889"/>
      <c r="F1382" s="889"/>
      <c r="G1382" s="889"/>
      <c r="H1382" s="889"/>
      <c r="I1382" s="889"/>
      <c r="J1382" s="889"/>
      <c r="K1382" s="889"/>
      <c r="M1382" s="554"/>
    </row>
    <row r="1383" spans="1:13" customFormat="1" ht="17.45" customHeight="1">
      <c r="A1383" s="222"/>
      <c r="B1383" s="696"/>
      <c r="C1383" s="696"/>
      <c r="D1383" s="696"/>
      <c r="E1383" s="696"/>
      <c r="F1383" s="696"/>
      <c r="G1383" s="696"/>
      <c r="H1383" s="696"/>
      <c r="I1383" s="696"/>
      <c r="J1383" s="696"/>
      <c r="K1383" s="696"/>
      <c r="M1383" s="554"/>
    </row>
    <row r="1384" spans="1:13" customFormat="1" ht="17.45" customHeight="1">
      <c r="A1384" s="222"/>
      <c r="B1384" s="83"/>
      <c r="C1384" s="83"/>
      <c r="D1384" s="83"/>
      <c r="E1384" s="83"/>
      <c r="F1384" s="83"/>
      <c r="G1384" s="83"/>
      <c r="H1384" s="83"/>
      <c r="I1384" s="83"/>
      <c r="J1384" s="83"/>
      <c r="K1384" s="83"/>
      <c r="M1384" s="554"/>
    </row>
    <row r="1385" spans="1:13" customFormat="1" ht="17.45" customHeight="1">
      <c r="A1385" s="222"/>
      <c r="B1385" s="83"/>
      <c r="C1385" s="83"/>
      <c r="D1385" s="83"/>
      <c r="E1385" s="83"/>
      <c r="F1385" s="83"/>
      <c r="G1385" s="83"/>
      <c r="H1385" s="83"/>
      <c r="I1385" s="83"/>
      <c r="J1385" s="83"/>
      <c r="K1385" s="83"/>
      <c r="M1385" s="554"/>
    </row>
    <row r="1386" spans="1:13" customFormat="1" ht="17.45" customHeight="1">
      <c r="A1386" s="222"/>
      <c r="B1386" s="83"/>
      <c r="C1386" s="83"/>
      <c r="D1386" s="83"/>
      <c r="E1386" s="83"/>
      <c r="F1386" s="83"/>
      <c r="G1386" s="83"/>
      <c r="H1386" s="83"/>
      <c r="I1386" s="83"/>
      <c r="J1386" s="83"/>
      <c r="K1386" s="83"/>
      <c r="M1386" s="554"/>
    </row>
    <row r="1387" spans="1:13" customFormat="1" ht="17.45" customHeight="1">
      <c r="A1387" s="222"/>
      <c r="B1387" s="83"/>
      <c r="C1387" s="83"/>
      <c r="D1387" s="83"/>
      <c r="E1387" s="83"/>
      <c r="F1387" s="83"/>
      <c r="G1387" s="83"/>
      <c r="H1387" s="83"/>
      <c r="I1387" s="83"/>
      <c r="J1387" s="83"/>
      <c r="K1387" s="83"/>
      <c r="M1387" s="554"/>
    </row>
    <row r="1388" spans="1:13" customFormat="1" ht="17.45" customHeight="1">
      <c r="A1388" s="222"/>
      <c r="B1388" s="83"/>
      <c r="C1388" s="83"/>
      <c r="D1388" s="83"/>
      <c r="E1388" s="83"/>
      <c r="F1388" s="83"/>
      <c r="G1388" s="83"/>
      <c r="H1388" s="83"/>
      <c r="I1388" s="83"/>
      <c r="J1388" s="83"/>
      <c r="K1388" s="83"/>
      <c r="M1388" s="554"/>
    </row>
    <row r="1389" spans="1:13" customFormat="1" ht="17.45" customHeight="1">
      <c r="A1389" s="222"/>
      <c r="B1389" s="124" t="s">
        <v>1845</v>
      </c>
      <c r="C1389" s="83"/>
      <c r="D1389" s="83"/>
      <c r="E1389" s="83"/>
      <c r="F1389" s="83"/>
      <c r="G1389" s="83"/>
      <c r="H1389" s="83"/>
      <c r="I1389" s="83"/>
      <c r="J1389" s="83"/>
      <c r="K1389" s="83"/>
      <c r="M1389" s="554"/>
    </row>
    <row r="1390" spans="1:13" customFormat="1" ht="17.45" customHeight="1">
      <c r="A1390" s="222"/>
      <c r="B1390" s="83"/>
      <c r="C1390" s="83"/>
      <c r="D1390" s="83"/>
      <c r="E1390" s="83"/>
      <c r="F1390" s="83"/>
      <c r="G1390" s="83"/>
      <c r="H1390" s="83"/>
      <c r="I1390" s="83"/>
      <c r="J1390" s="83"/>
      <c r="K1390" s="83"/>
      <c r="M1390" s="554"/>
    </row>
    <row r="1391" spans="1:13" customFormat="1" ht="17.45" customHeight="1">
      <c r="A1391" s="222"/>
      <c r="B1391" s="83"/>
      <c r="C1391" s="83"/>
      <c r="D1391" s="83"/>
      <c r="E1391" s="83"/>
      <c r="F1391" s="83"/>
      <c r="G1391" s="83"/>
      <c r="H1391" s="83"/>
      <c r="I1391" s="83"/>
      <c r="J1391" s="83"/>
      <c r="K1391" s="83"/>
      <c r="M1391" s="554"/>
    </row>
    <row r="1392" spans="1:13" customFormat="1" ht="17.45" customHeight="1">
      <c r="A1392" s="222"/>
      <c r="B1392" s="83"/>
      <c r="C1392" s="83"/>
      <c r="D1392" s="83"/>
      <c r="E1392" s="83"/>
      <c r="F1392" s="83"/>
      <c r="G1392" s="83"/>
      <c r="H1392" s="83"/>
      <c r="I1392" s="83"/>
      <c r="J1392" s="83"/>
      <c r="K1392" s="83"/>
      <c r="M1392" s="554"/>
    </row>
    <row r="1393" spans="1:13" customFormat="1" ht="17.45" customHeight="1">
      <c r="A1393" s="222"/>
      <c r="B1393" s="83"/>
      <c r="C1393" s="83"/>
      <c r="D1393" s="83"/>
      <c r="E1393" s="83"/>
      <c r="F1393" s="83"/>
      <c r="G1393" s="83"/>
      <c r="H1393" s="83"/>
      <c r="I1393" s="83"/>
      <c r="J1393" s="83"/>
      <c r="K1393" s="83"/>
      <c r="M1393" s="554"/>
    </row>
    <row r="1394" spans="1:13" customFormat="1" ht="17.45" customHeight="1">
      <c r="A1394" s="222"/>
      <c r="B1394" s="83"/>
      <c r="C1394" s="83"/>
      <c r="D1394" s="83"/>
      <c r="E1394" s="83"/>
      <c r="F1394" s="83"/>
      <c r="G1394" s="83"/>
      <c r="H1394" s="83"/>
      <c r="I1394" s="83"/>
      <c r="J1394" s="83"/>
      <c r="K1394" s="83"/>
      <c r="M1394" s="554"/>
    </row>
    <row r="1395" spans="1:13" customFormat="1" ht="17.45" customHeight="1">
      <c r="A1395" s="222"/>
      <c r="B1395" s="83"/>
      <c r="C1395" s="83"/>
      <c r="D1395" s="83"/>
      <c r="E1395" s="83"/>
      <c r="F1395" s="83"/>
      <c r="G1395" s="83"/>
      <c r="H1395" s="83"/>
      <c r="I1395" s="83"/>
      <c r="J1395" s="83"/>
      <c r="K1395" s="83"/>
      <c r="M1395" s="554"/>
    </row>
    <row r="1396" spans="1:13" customFormat="1" ht="17.45" customHeight="1">
      <c r="A1396" s="222"/>
      <c r="B1396" s="683" t="s">
        <v>1846</v>
      </c>
      <c r="C1396" s="683"/>
      <c r="D1396" s="683"/>
      <c r="E1396" s="683"/>
      <c r="F1396" s="683"/>
      <c r="G1396" s="683"/>
      <c r="H1396" s="683"/>
      <c r="I1396" s="683"/>
      <c r="J1396" s="683"/>
      <c r="K1396" s="683"/>
      <c r="M1396" s="554"/>
    </row>
    <row r="1397" spans="1:13" customFormat="1" ht="17.45" customHeight="1">
      <c r="A1397" s="222"/>
      <c r="B1397" s="683"/>
      <c r="C1397" s="683"/>
      <c r="D1397" s="683"/>
      <c r="E1397" s="683"/>
      <c r="F1397" s="683"/>
      <c r="G1397" s="683"/>
      <c r="H1397" s="683"/>
      <c r="I1397" s="683"/>
      <c r="J1397" s="683"/>
      <c r="K1397" s="683"/>
      <c r="M1397" s="554"/>
    </row>
    <row r="1398" spans="1:13" customFormat="1" ht="17.45" customHeight="1">
      <c r="A1398" s="222"/>
      <c r="B1398" s="83"/>
      <c r="C1398" s="83"/>
      <c r="D1398" s="83"/>
      <c r="E1398" s="83"/>
      <c r="F1398" s="83"/>
      <c r="G1398" s="83"/>
      <c r="H1398" s="83"/>
      <c r="I1398" s="83"/>
      <c r="J1398" s="83"/>
      <c r="K1398" s="83"/>
      <c r="M1398" s="554"/>
    </row>
    <row r="1399" spans="1:13" customFormat="1" ht="17.45" customHeight="1">
      <c r="A1399" s="222"/>
      <c r="B1399" s="83"/>
      <c r="C1399" s="83"/>
      <c r="D1399" s="83"/>
      <c r="E1399" s="83"/>
      <c r="F1399" s="83"/>
      <c r="G1399" s="83"/>
      <c r="H1399" s="83"/>
      <c r="I1399" s="83"/>
      <c r="J1399" s="83"/>
      <c r="K1399" s="83"/>
      <c r="M1399" s="554"/>
    </row>
    <row r="1400" spans="1:13" customFormat="1" ht="17.45" customHeight="1">
      <c r="A1400" s="222"/>
      <c r="B1400" s="83"/>
      <c r="C1400" s="83"/>
      <c r="D1400" s="83"/>
      <c r="E1400" s="83"/>
      <c r="F1400" s="83"/>
      <c r="G1400" s="83"/>
      <c r="H1400" s="83"/>
      <c r="I1400" s="83"/>
      <c r="J1400" s="83"/>
      <c r="K1400" s="83"/>
      <c r="M1400" s="554"/>
    </row>
    <row r="1401" spans="1:13" customFormat="1" ht="17.45" customHeight="1">
      <c r="A1401" s="222"/>
      <c r="B1401" s="83"/>
      <c r="C1401" s="83"/>
      <c r="D1401" s="83"/>
      <c r="E1401" s="83"/>
      <c r="F1401" s="83"/>
      <c r="G1401" s="83"/>
      <c r="H1401" s="83"/>
      <c r="I1401" s="83"/>
      <c r="J1401" s="83"/>
      <c r="K1401" s="83"/>
      <c r="M1401" s="554"/>
    </row>
    <row r="1402" spans="1:13" customFormat="1" ht="17.45" customHeight="1">
      <c r="A1402" s="222"/>
      <c r="B1402" s="83"/>
      <c r="C1402" s="83"/>
      <c r="D1402" s="83"/>
      <c r="E1402" s="83"/>
      <c r="F1402" s="83"/>
      <c r="G1402" s="83"/>
      <c r="H1402" s="83"/>
      <c r="I1402" s="83"/>
      <c r="J1402" s="83"/>
      <c r="K1402" s="83"/>
      <c r="M1402" s="554"/>
    </row>
    <row r="1403" spans="1:13" customFormat="1" ht="17.45" customHeight="1">
      <c r="A1403" s="222"/>
      <c r="B1403" s="83"/>
      <c r="C1403" s="83"/>
      <c r="D1403" s="83"/>
      <c r="E1403" s="83"/>
      <c r="F1403" s="83"/>
      <c r="G1403" s="83"/>
      <c r="H1403" s="83"/>
      <c r="I1403" s="83"/>
      <c r="J1403" s="83"/>
      <c r="K1403" s="83"/>
      <c r="M1403" s="554"/>
    </row>
    <row r="1404" spans="1:13" customFormat="1" ht="17.45" customHeight="1">
      <c r="A1404" s="222"/>
      <c r="B1404" s="83"/>
      <c r="C1404" s="83"/>
      <c r="D1404" s="83"/>
      <c r="E1404" s="83"/>
      <c r="F1404" s="83"/>
      <c r="G1404" s="83"/>
      <c r="H1404" s="83"/>
      <c r="I1404" s="83"/>
      <c r="J1404" s="83"/>
      <c r="K1404" s="83"/>
      <c r="M1404" s="554"/>
    </row>
    <row r="1405" spans="1:13" customFormat="1" ht="17.45" customHeight="1">
      <c r="A1405" s="222"/>
      <c r="B1405" s="83"/>
      <c r="C1405" s="83"/>
      <c r="D1405" s="83"/>
      <c r="E1405" s="83"/>
      <c r="F1405" s="83"/>
      <c r="G1405" s="83"/>
      <c r="H1405" s="83"/>
      <c r="I1405" s="83"/>
      <c r="J1405" s="83"/>
      <c r="K1405" s="83"/>
      <c r="M1405" s="554"/>
    </row>
    <row r="1406" spans="1:13" customFormat="1" ht="17.45" customHeight="1">
      <c r="A1406" s="222"/>
      <c r="B1406" s="83"/>
      <c r="C1406" s="83"/>
      <c r="D1406" s="83"/>
      <c r="E1406" s="83"/>
      <c r="F1406" s="83"/>
      <c r="G1406" s="83"/>
      <c r="H1406" s="83"/>
      <c r="I1406" s="83"/>
      <c r="J1406" s="83"/>
      <c r="K1406" s="83"/>
      <c r="M1406" s="554"/>
    </row>
    <row r="1407" spans="1:13" customFormat="1" ht="17.45" customHeight="1">
      <c r="A1407" s="222"/>
      <c r="B1407" s="83"/>
      <c r="C1407" s="83"/>
      <c r="D1407" s="83"/>
      <c r="E1407" s="83"/>
      <c r="F1407" s="83"/>
      <c r="G1407" s="83"/>
      <c r="H1407" s="83"/>
      <c r="I1407" s="83"/>
      <c r="J1407" s="83"/>
      <c r="K1407" s="83"/>
      <c r="M1407" s="554"/>
    </row>
    <row r="1408" spans="1:13" customFormat="1" ht="17.45" customHeight="1">
      <c r="A1408" s="222"/>
      <c r="B1408" s="83"/>
      <c r="C1408" s="83"/>
      <c r="D1408" s="83"/>
      <c r="E1408" s="83"/>
      <c r="F1408" s="83"/>
      <c r="G1408" s="83"/>
      <c r="H1408" s="83"/>
      <c r="I1408" s="83"/>
      <c r="J1408" s="83"/>
      <c r="K1408" s="83"/>
      <c r="M1408" s="554"/>
    </row>
    <row r="1409" spans="1:14" customFormat="1" ht="17.45" customHeight="1">
      <c r="A1409" s="222"/>
      <c r="B1409" s="83"/>
      <c r="C1409" s="83"/>
      <c r="D1409" s="83"/>
      <c r="E1409" s="83"/>
      <c r="F1409" s="83"/>
      <c r="G1409" s="83"/>
      <c r="H1409" s="83"/>
      <c r="I1409" s="83"/>
      <c r="J1409" s="83"/>
      <c r="K1409" s="83"/>
      <c r="M1409" s="554"/>
    </row>
    <row r="1410" spans="1:14" customFormat="1" ht="17.45" customHeight="1">
      <c r="A1410" s="222"/>
      <c r="M1410" s="554"/>
    </row>
    <row r="1411" spans="1:14" customFormat="1" ht="17.45" customHeight="1">
      <c r="A1411" s="222"/>
      <c r="M1411" s="554"/>
    </row>
    <row r="1412" spans="1:14" customFormat="1" ht="17.45" customHeight="1">
      <c r="A1412" s="88"/>
      <c r="M1412" s="554"/>
    </row>
    <row r="1413" spans="1:14" customFormat="1" ht="17.45" customHeight="1">
      <c r="A1413" s="88"/>
      <c r="B1413" s="59" t="s">
        <v>1847</v>
      </c>
      <c r="C1413" s="58"/>
      <c r="D1413" s="58"/>
      <c r="E1413" s="58"/>
      <c r="F1413" s="58"/>
      <c r="G1413" s="58"/>
      <c r="H1413" s="58"/>
      <c r="I1413" s="58"/>
      <c r="J1413" s="58"/>
      <c r="K1413" s="58"/>
      <c r="M1413" s="554"/>
    </row>
    <row r="1414" spans="1:14" customFormat="1" ht="17.45" customHeight="1">
      <c r="A1414" s="88"/>
      <c r="B1414" s="61"/>
      <c r="C1414" s="60"/>
      <c r="D1414" s="60"/>
      <c r="E1414" s="60"/>
      <c r="F1414" s="80"/>
      <c r="G1414" s="80"/>
      <c r="H1414" s="80"/>
      <c r="I1414" s="80"/>
      <c r="J1414" s="80"/>
      <c r="K1414" s="81"/>
      <c r="M1414" s="554"/>
    </row>
    <row r="1415" spans="1:14" customFormat="1" ht="17.45" customHeight="1">
      <c r="A1415" s="88"/>
      <c r="B1415" s="689" t="s">
        <v>1848</v>
      </c>
      <c r="C1415" s="690"/>
      <c r="D1415" s="690"/>
      <c r="E1415" s="690"/>
      <c r="F1415" s="69"/>
      <c r="G1415" s="610" t="s">
        <v>1816</v>
      </c>
      <c r="H1415" s="611" t="s">
        <v>330</v>
      </c>
      <c r="I1415" s="612" t="s">
        <v>331</v>
      </c>
      <c r="J1415" s="609" t="s">
        <v>332</v>
      </c>
      <c r="K1415" s="70"/>
      <c r="M1415" s="554"/>
    </row>
    <row r="1416" spans="1:14" customFormat="1" ht="17.45" customHeight="1">
      <c r="A1416" s="88"/>
      <c r="B1416" s="689"/>
      <c r="C1416" s="690"/>
      <c r="D1416" s="690"/>
      <c r="E1416" s="690"/>
      <c r="F1416" s="75"/>
      <c r="G1416" s="613" t="s">
        <v>1817</v>
      </c>
      <c r="H1416" s="614">
        <v>1077</v>
      </c>
      <c r="I1416" s="615">
        <v>2461</v>
      </c>
      <c r="J1416" s="614">
        <v>2587</v>
      </c>
      <c r="K1416" s="70"/>
      <c r="M1416" s="554"/>
    </row>
    <row r="1417" spans="1:14" customFormat="1" ht="17.45" customHeight="1">
      <c r="A1417" s="88"/>
      <c r="B1417" s="689"/>
      <c r="C1417" s="690"/>
      <c r="D1417" s="690"/>
      <c r="E1417" s="690"/>
      <c r="F1417" s="75"/>
      <c r="G1417" s="613" t="s">
        <v>1818</v>
      </c>
      <c r="H1417" s="614">
        <v>2905</v>
      </c>
      <c r="I1417" s="615">
        <v>1801</v>
      </c>
      <c r="J1417" s="614">
        <v>1467</v>
      </c>
      <c r="K1417" s="70"/>
      <c r="M1417" s="554"/>
    </row>
    <row r="1418" spans="1:14" customFormat="1" ht="17.45" customHeight="1">
      <c r="A1418" s="88"/>
      <c r="B1418" s="689" t="s">
        <v>1849</v>
      </c>
      <c r="C1418" s="690"/>
      <c r="D1418" s="690"/>
      <c r="E1418" s="690"/>
      <c r="F1418" s="75"/>
      <c r="G1418" s="613" t="s">
        <v>1820</v>
      </c>
      <c r="H1418" s="614">
        <v>3670</v>
      </c>
      <c r="I1418" s="615">
        <v>4545</v>
      </c>
      <c r="J1418" s="614">
        <v>1529</v>
      </c>
      <c r="K1418" s="70"/>
      <c r="M1418" s="554"/>
    </row>
    <row r="1419" spans="1:14" s="30" customFormat="1" ht="17.45" customHeight="1">
      <c r="A1419" s="88"/>
      <c r="B1419" s="689"/>
      <c r="C1419" s="690"/>
      <c r="D1419" s="690"/>
      <c r="E1419" s="690"/>
      <c r="F1419" s="75"/>
      <c r="G1419" s="613" t="s">
        <v>1821</v>
      </c>
      <c r="H1419" s="614">
        <v>2129</v>
      </c>
      <c r="I1419" s="615">
        <v>3482</v>
      </c>
      <c r="J1419" s="614">
        <v>4176</v>
      </c>
      <c r="K1419" s="229"/>
      <c r="M1419" s="580"/>
    </row>
    <row r="1420" spans="1:14" s="30" customFormat="1" ht="17.45" customHeight="1">
      <c r="A1420" s="88"/>
      <c r="B1420" s="187"/>
      <c r="C1420" s="160"/>
      <c r="D1420" s="160"/>
      <c r="E1420" s="160"/>
      <c r="F1420" s="75"/>
      <c r="G1420" s="613" t="s">
        <v>1822</v>
      </c>
      <c r="H1420" s="614">
        <v>1345</v>
      </c>
      <c r="I1420" s="615">
        <v>1663</v>
      </c>
      <c r="J1420" s="614">
        <v>4331</v>
      </c>
      <c r="K1420" s="229"/>
      <c r="M1420" s="580"/>
    </row>
    <row r="1421" spans="1:14" s="30" customFormat="1" ht="17.45" customHeight="1">
      <c r="A1421" s="88"/>
      <c r="B1421" s="187" t="s">
        <v>1850</v>
      </c>
      <c r="C1421" s="160"/>
      <c r="D1421" s="160"/>
      <c r="E1421" s="160"/>
      <c r="F1421" s="75"/>
      <c r="G1421" s="616" t="s">
        <v>1823</v>
      </c>
      <c r="H1421" s="617">
        <v>3934</v>
      </c>
      <c r="I1421" s="618">
        <v>2258</v>
      </c>
      <c r="J1421" s="614">
        <v>4640</v>
      </c>
      <c r="K1421" s="229"/>
      <c r="M1421" s="580" t="b">
        <v>0</v>
      </c>
    </row>
    <row r="1422" spans="1:14" customFormat="1" ht="17.45" customHeight="1" thickBot="1">
      <c r="A1422" s="88"/>
      <c r="B1422" s="428" t="str">
        <f>N1422</f>
        <v>1. Klicke in irgendeine Zelle innerhalb der Tabelle</v>
      </c>
      <c r="C1422" s="75"/>
      <c r="D1422" s="75"/>
      <c r="E1422" s="75"/>
      <c r="F1422" s="75"/>
      <c r="G1422" s="75"/>
      <c r="H1422" s="69"/>
      <c r="I1422" s="69"/>
      <c r="J1422" s="69"/>
      <c r="K1422" s="70"/>
      <c r="M1422" s="554"/>
      <c r="N1422" t="s">
        <v>1851</v>
      </c>
    </row>
    <row r="1423" spans="1:14" customFormat="1" ht="17.45" customHeight="1" thickBot="1">
      <c r="A1423" s="88"/>
      <c r="B1423" s="428" t="str">
        <f t="shared" ref="B1423:B1425" si="6">N1423</f>
        <v>2. Wähle im Menüband das Register "Entwurf"</v>
      </c>
      <c r="C1423" s="75"/>
      <c r="D1423" s="75"/>
      <c r="E1423" s="75"/>
      <c r="F1423" s="75"/>
      <c r="G1423" s="75"/>
      <c r="H1423" s="486"/>
      <c r="I1423" s="486" t="s">
        <v>794</v>
      </c>
      <c r="J1423" s="488">
        <f>SUM(Tabelle2[])</f>
        <v>31270</v>
      </c>
      <c r="K1423" s="70"/>
      <c r="M1423" s="554"/>
      <c r="N1423" t="s">
        <v>1852</v>
      </c>
    </row>
    <row r="1424" spans="1:14" customFormat="1" ht="17.45" customHeight="1">
      <c r="A1424" s="88"/>
      <c r="B1424" s="428" t="str">
        <f t="shared" si="6"/>
        <v>3. Klicke im Menüband links auf die Schaltfläche "Tabellengröße ändern"</v>
      </c>
      <c r="C1424" s="75"/>
      <c r="D1424" s="75"/>
      <c r="E1424" s="75"/>
      <c r="F1424" s="75"/>
      <c r="G1424" s="75"/>
      <c r="H1424" s="486"/>
      <c r="I1424" s="487"/>
      <c r="J1424" s="69"/>
      <c r="K1424" s="70"/>
      <c r="M1424" s="554"/>
      <c r="N1424" t="s">
        <v>1853</v>
      </c>
    </row>
    <row r="1425" spans="1:14" customFormat="1" ht="17.45" customHeight="1">
      <c r="A1425" s="88"/>
      <c r="B1425" s="428" t="str">
        <f t="shared" si="6"/>
        <v>4. Passe die Größe an, indem du mit der Maus den neuen Bereich markierst</v>
      </c>
      <c r="C1425" s="75"/>
      <c r="D1425" s="75"/>
      <c r="E1425" s="75"/>
      <c r="F1425" s="75"/>
      <c r="G1425" s="75"/>
      <c r="H1425" s="486"/>
      <c r="I1425" s="487"/>
      <c r="J1425" s="69"/>
      <c r="K1425" s="70"/>
      <c r="M1425" s="554"/>
      <c r="N1425" t="s">
        <v>1854</v>
      </c>
    </row>
    <row r="1426" spans="1:14" customFormat="1" ht="6.75" customHeight="1">
      <c r="A1426" s="88"/>
      <c r="B1426" s="489"/>
      <c r="C1426" s="72"/>
      <c r="D1426" s="72"/>
      <c r="E1426" s="73"/>
      <c r="F1426" s="72"/>
      <c r="G1426" s="72"/>
      <c r="H1426" s="72"/>
      <c r="I1426" s="72"/>
      <c r="J1426" s="72"/>
      <c r="K1426" s="74"/>
      <c r="M1426" s="554"/>
    </row>
    <row r="1427" spans="1:14" customFormat="1" ht="17.45" customHeight="1">
      <c r="A1427" s="88"/>
      <c r="M1427" s="554"/>
    </row>
    <row r="1428" spans="1:14" customFormat="1" ht="17.45" customHeight="1">
      <c r="A1428" s="88"/>
      <c r="M1428" s="554"/>
    </row>
    <row r="1429" spans="1:14" customFormat="1" ht="19.149999999999999" customHeight="1">
      <c r="A1429" s="88"/>
      <c r="B1429" s="170" t="str">
        <f>"Thema "&amp;B17</f>
        <v>Thema 9.10</v>
      </c>
      <c r="C1429" s="10"/>
      <c r="D1429" s="10"/>
      <c r="E1429" s="10"/>
      <c r="F1429" s="10"/>
      <c r="G1429" s="10"/>
      <c r="H1429" s="10"/>
      <c r="I1429" s="10"/>
      <c r="M1429" s="554"/>
    </row>
    <row r="1430" spans="1:14" customFormat="1" ht="17.45" customHeight="1">
      <c r="A1430" s="88"/>
      <c r="M1430" s="554"/>
    </row>
    <row r="1431" spans="1:14" customFormat="1" ht="17.45" customHeight="1">
      <c r="A1431" s="88"/>
      <c r="M1431" s="554"/>
    </row>
    <row r="1432" spans="1:14" customFormat="1" ht="17.45" customHeight="1">
      <c r="A1432" s="88"/>
      <c r="M1432" s="554"/>
    </row>
    <row r="1433" spans="1:14" customFormat="1" ht="17.45" customHeight="1">
      <c r="A1433" s="88"/>
      <c r="M1433" s="554"/>
    </row>
    <row r="1434" spans="1:14" customFormat="1" ht="17.45" customHeight="1">
      <c r="A1434" s="90"/>
      <c r="B1434" s="15"/>
      <c r="C1434" s="15"/>
      <c r="D1434" s="15"/>
      <c r="E1434" s="15"/>
      <c r="F1434" s="15"/>
      <c r="G1434" s="15"/>
      <c r="H1434" s="15"/>
      <c r="I1434" s="15"/>
      <c r="J1434" s="15"/>
      <c r="K1434" s="15"/>
      <c r="L1434" s="15"/>
      <c r="M1434" s="554"/>
    </row>
    <row r="1435" spans="1:14" customFormat="1" ht="17.45" customHeight="1">
      <c r="A1435" s="90"/>
      <c r="B1435" s="15"/>
      <c r="C1435" s="15"/>
      <c r="D1435" s="15"/>
      <c r="E1435" s="15"/>
      <c r="F1435" s="15"/>
      <c r="G1435" s="15"/>
      <c r="H1435" s="15"/>
      <c r="I1435" s="15"/>
      <c r="J1435" s="15"/>
      <c r="K1435" s="15"/>
      <c r="L1435" s="15"/>
      <c r="M1435" s="554"/>
    </row>
    <row r="1436" spans="1:14" customFormat="1" ht="17.45" customHeight="1">
      <c r="A1436" s="90"/>
      <c r="B1436" s="15"/>
      <c r="C1436" s="15"/>
      <c r="D1436" s="15"/>
      <c r="E1436" s="15"/>
      <c r="F1436" s="15"/>
      <c r="G1436" s="15"/>
      <c r="H1436" s="15"/>
      <c r="I1436" s="15"/>
      <c r="J1436" s="15"/>
      <c r="K1436" s="15"/>
      <c r="L1436" s="15"/>
      <c r="M1436" s="554"/>
    </row>
    <row r="1437" spans="1:14" customFormat="1" ht="17.45" customHeight="1">
      <c r="A1437" s="92"/>
      <c r="B1437" s="661" t="s">
        <v>36</v>
      </c>
      <c r="C1437" s="661"/>
      <c r="D1437" s="661"/>
      <c r="E1437" s="661"/>
      <c r="F1437" s="661"/>
      <c r="G1437" s="661"/>
      <c r="H1437" s="661"/>
      <c r="I1437" s="661"/>
      <c r="J1437" s="661"/>
      <c r="K1437" s="661"/>
      <c r="L1437" s="25"/>
      <c r="M1437" s="554"/>
    </row>
    <row r="1438" spans="1:14" customFormat="1" ht="17.45" customHeight="1">
      <c r="A1438" s="92"/>
      <c r="B1438" s="661"/>
      <c r="C1438" s="661"/>
      <c r="D1438" s="661"/>
      <c r="E1438" s="661"/>
      <c r="F1438" s="661"/>
      <c r="G1438" s="661"/>
      <c r="H1438" s="661"/>
      <c r="I1438" s="661"/>
      <c r="J1438" s="661"/>
      <c r="K1438" s="661"/>
      <c r="L1438" s="25"/>
      <c r="M1438" s="554"/>
    </row>
    <row r="1439" spans="1:14" customFormat="1" ht="17.45" customHeight="1">
      <c r="A1439" s="93"/>
      <c r="B1439" s="661"/>
      <c r="C1439" s="661"/>
      <c r="D1439" s="661"/>
      <c r="E1439" s="661"/>
      <c r="F1439" s="661"/>
      <c r="G1439" s="661"/>
      <c r="H1439" s="661"/>
      <c r="I1439" s="661"/>
      <c r="J1439" s="661"/>
      <c r="K1439" s="661"/>
      <c r="L1439" s="27"/>
      <c r="M1439" s="554"/>
    </row>
    <row r="1440" spans="1:14" customFormat="1" ht="17.45" customHeight="1">
      <c r="A1440" s="94"/>
      <c r="B1440" s="21"/>
      <c r="C1440" s="21"/>
      <c r="D1440" s="21"/>
      <c r="E1440" s="21"/>
      <c r="F1440" s="21"/>
      <c r="G1440" s="21"/>
      <c r="H1440" s="21"/>
      <c r="I1440" s="21"/>
      <c r="J1440" s="21"/>
      <c r="K1440" s="21"/>
      <c r="L1440" s="21"/>
      <c r="M1440" s="554"/>
    </row>
    <row r="1441" spans="1:13" customFormat="1" ht="17.45" customHeight="1">
      <c r="A1441" s="94"/>
      <c r="B1441" s="23" t="str">
        <f ca="1">"© "&amp;YEAR(TODAY())&amp;" Martin Weiß"</f>
        <v>© 2025 Martin Weiß</v>
      </c>
      <c r="C1441" s="21"/>
      <c r="D1441" s="21"/>
      <c r="E1441" s="21"/>
      <c r="F1441" s="21"/>
      <c r="G1441" s="21"/>
      <c r="H1441" s="21"/>
      <c r="I1441" s="21"/>
      <c r="J1441" s="21"/>
      <c r="K1441" s="21"/>
      <c r="L1441" s="21"/>
      <c r="M1441" s="554"/>
    </row>
    <row r="1442" spans="1:13" customFormat="1" ht="17.45" customHeight="1">
      <c r="A1442" s="94"/>
      <c r="B1442" s="23" t="s">
        <v>37</v>
      </c>
      <c r="C1442" s="21"/>
      <c r="D1442" s="21"/>
      <c r="E1442" s="21"/>
      <c r="F1442" s="21"/>
      <c r="G1442" s="21"/>
      <c r="H1442" s="21"/>
      <c r="I1442" s="21"/>
      <c r="J1442" s="21"/>
      <c r="K1442" s="21"/>
      <c r="L1442" s="21"/>
      <c r="M1442" s="554"/>
    </row>
    <row r="1443" spans="1:13" customFormat="1" ht="17.45" customHeight="1">
      <c r="A1443" s="94"/>
      <c r="B1443" s="23" t="s">
        <v>38</v>
      </c>
      <c r="C1443" s="21"/>
      <c r="D1443" s="21"/>
      <c r="E1443" s="21"/>
      <c r="F1443" s="21"/>
      <c r="G1443" s="21"/>
      <c r="H1443" s="21"/>
      <c r="I1443" s="21"/>
      <c r="J1443" s="21"/>
      <c r="K1443" s="21"/>
      <c r="L1443" s="21"/>
      <c r="M1443" s="554"/>
    </row>
    <row r="1444" spans="1:13" customFormat="1" ht="17.45" customHeight="1">
      <c r="A1444" s="94"/>
      <c r="B1444" s="21"/>
      <c r="C1444" s="21"/>
      <c r="D1444" s="21"/>
      <c r="E1444" s="21"/>
      <c r="F1444" s="21"/>
      <c r="G1444" s="21"/>
      <c r="H1444" s="21"/>
      <c r="I1444" s="21"/>
      <c r="J1444" s="21"/>
      <c r="K1444" s="21"/>
      <c r="L1444" s="21"/>
      <c r="M1444" s="554"/>
    </row>
  </sheetData>
  <sheetProtection formatCells="0" formatColumns="0" formatRows="0" sort="0" autoFilter="0"/>
  <autoFilter ref="I905:J920" xr:uid="{00000000-0009-0000-0000-00000A000000}"/>
  <sortState xmlns:xlrd2="http://schemas.microsoft.com/office/spreadsheetml/2017/richdata2" ref="H306:J313">
    <sortCondition descending="1" ref="J1053:J1065"/>
    <sortCondition descending="1" ref="I1053:I1065"/>
  </sortState>
  <mergeCells count="107">
    <mergeCell ref="B404:F404"/>
    <mergeCell ref="B412:G413"/>
    <mergeCell ref="B416:G417"/>
    <mergeCell ref="B1382:K1383"/>
    <mergeCell ref="B1415:E1417"/>
    <mergeCell ref="B1418:E1419"/>
    <mergeCell ref="B1309:C1310"/>
    <mergeCell ref="B1318:K1319"/>
    <mergeCell ref="B1330:K1331"/>
    <mergeCell ref="B1352:K1353"/>
    <mergeCell ref="B1363:K1364"/>
    <mergeCell ref="B1249:K1251"/>
    <mergeCell ref="B1269:K1270"/>
    <mergeCell ref="B1281:K1282"/>
    <mergeCell ref="B1295:C1296"/>
    <mergeCell ref="B1396:K1397"/>
    <mergeCell ref="B439:K439"/>
    <mergeCell ref="B424:J424"/>
    <mergeCell ref="B450:K451"/>
    <mergeCell ref="B464:K466"/>
    <mergeCell ref="B514:K515"/>
    <mergeCell ref="B533:K536"/>
    <mergeCell ref="B555:K556"/>
    <mergeCell ref="B566:K570"/>
    <mergeCell ref="C16:F16"/>
    <mergeCell ref="H2:J2"/>
    <mergeCell ref="H4:J4"/>
    <mergeCell ref="H7:I7"/>
    <mergeCell ref="C8:F8"/>
    <mergeCell ref="C9:F9"/>
    <mergeCell ref="C10:F10"/>
    <mergeCell ref="C11:F11"/>
    <mergeCell ref="C12:F12"/>
    <mergeCell ref="C13:F13"/>
    <mergeCell ref="C14:F14"/>
    <mergeCell ref="C15:F15"/>
    <mergeCell ref="B248:K249"/>
    <mergeCell ref="B325:K326"/>
    <mergeCell ref="B330:K331"/>
    <mergeCell ref="B346:K347"/>
    <mergeCell ref="B374:K375"/>
    <mergeCell ref="B264:K265"/>
    <mergeCell ref="B318:K320"/>
    <mergeCell ref="B305:F305"/>
    <mergeCell ref="B1107:J1107"/>
    <mergeCell ref="B312:F313"/>
    <mergeCell ref="B590:G591"/>
    <mergeCell ref="B592:G593"/>
    <mergeCell ref="B1052:K1054"/>
    <mergeCell ref="B1083:G1084"/>
    <mergeCell ref="B1086:G1087"/>
    <mergeCell ref="B1001:K1002"/>
    <mergeCell ref="B1011:K1013"/>
    <mergeCell ref="B1026:K1028"/>
    <mergeCell ref="B1040:K1041"/>
    <mergeCell ref="B1050:K1051"/>
    <mergeCell ref="B958:K959"/>
    <mergeCell ref="B963:K964"/>
    <mergeCell ref="B972:K973"/>
    <mergeCell ref="B983:K984"/>
    <mergeCell ref="C17:F17"/>
    <mergeCell ref="B34:J34"/>
    <mergeCell ref="B133:J133"/>
    <mergeCell ref="B234:J234"/>
    <mergeCell ref="B36:K37"/>
    <mergeCell ref="B124:K124"/>
    <mergeCell ref="B135:K135"/>
    <mergeCell ref="B225:K225"/>
    <mergeCell ref="B236:K237"/>
    <mergeCell ref="B573:K578"/>
    <mergeCell ref="B602:J602"/>
    <mergeCell ref="B734:J734"/>
    <mergeCell ref="B817:J817"/>
    <mergeCell ref="B929:J929"/>
    <mergeCell ref="B604:K606"/>
    <mergeCell ref="B609:K610"/>
    <mergeCell ref="B646:K647"/>
    <mergeCell ref="B674:K675"/>
    <mergeCell ref="B688:K689"/>
    <mergeCell ref="B700:K701"/>
    <mergeCell ref="B869:K870"/>
    <mergeCell ref="B877:K878"/>
    <mergeCell ref="B884:K885"/>
    <mergeCell ref="B888:K889"/>
    <mergeCell ref="B716:H727"/>
    <mergeCell ref="B798:H809"/>
    <mergeCell ref="B753:K755"/>
    <mergeCell ref="B736:K737"/>
    <mergeCell ref="B740:K741"/>
    <mergeCell ref="B785:K793"/>
    <mergeCell ref="B905:G916"/>
    <mergeCell ref="B896:K897"/>
    <mergeCell ref="B1244:J1244"/>
    <mergeCell ref="B769:K770"/>
    <mergeCell ref="B781:K782"/>
    <mergeCell ref="B1174:K1175"/>
    <mergeCell ref="B1182:K1183"/>
    <mergeCell ref="B1223:K1224"/>
    <mergeCell ref="B1229:E1231"/>
    <mergeCell ref="B1437:K1439"/>
    <mergeCell ref="B1109:K1110"/>
    <mergeCell ref="B1113:K1114"/>
    <mergeCell ref="B1146:K1148"/>
    <mergeCell ref="B1162:K1164"/>
    <mergeCell ref="B997:K998"/>
    <mergeCell ref="B931:K932"/>
    <mergeCell ref="B1232:E1237"/>
  </mergeCells>
  <conditionalFormatting sqref="B310:B312">
    <cfRule type="expression" dxfId="34" priority="19">
      <formula>$M$307=TRUE</formula>
    </cfRule>
  </conditionalFormatting>
  <conditionalFormatting sqref="B410:B417">
    <cfRule type="expression" dxfId="33" priority="18">
      <formula>$M$408=TRUE</formula>
    </cfRule>
  </conditionalFormatting>
  <conditionalFormatting sqref="B1092">
    <cfRule type="expression" dxfId="32" priority="8">
      <formula>$M$1090=TRUE</formula>
    </cfRule>
  </conditionalFormatting>
  <conditionalFormatting sqref="B1422:B1426">
    <cfRule type="expression" dxfId="31" priority="5">
      <formula>$M$1421=TRUE</formula>
    </cfRule>
  </conditionalFormatting>
  <conditionalFormatting sqref="B588:G595">
    <cfRule type="expression" dxfId="30" priority="16">
      <formula>$M$586=TRUE</formula>
    </cfRule>
  </conditionalFormatting>
  <conditionalFormatting sqref="C1092:E1092">
    <cfRule type="expression" dxfId="29" priority="7">
      <formula>$M$1090=TRUE</formula>
    </cfRule>
  </conditionalFormatting>
  <conditionalFormatting sqref="C1093:E1094">
    <cfRule type="expression" dxfId="28" priority="6">
      <formula>$M$1090=TRUE</formula>
    </cfRule>
  </conditionalFormatting>
  <conditionalFormatting sqref="H2">
    <cfRule type="dataBar" priority="35">
      <dataBar>
        <cfvo type="num" val="0"/>
        <cfvo type="num" val="1"/>
        <color rgb="FF007373"/>
      </dataBar>
    </cfRule>
  </conditionalFormatting>
  <conditionalFormatting sqref="H4">
    <cfRule type="dataBar" priority="15">
      <dataBar>
        <cfvo type="num" val="0"/>
        <cfvo type="num" val="1"/>
        <color rgb="FF007373"/>
      </dataBar>
    </cfRule>
  </conditionalFormatting>
  <conditionalFormatting sqref="I8:I27">
    <cfRule type="iconSet" priority="33">
      <iconSet iconSet="3Symbols2" showValue="0">
        <cfvo type="percent" val="0"/>
        <cfvo type="num" val="0" gte="0"/>
        <cfvo type="num" val="1"/>
      </iconSet>
    </cfRule>
  </conditionalFormatting>
  <conditionalFormatting sqref="J1423">
    <cfRule type="cellIs" dxfId="27" priority="4" operator="equal">
      <formula>50000</formula>
    </cfRule>
  </conditionalFormatting>
  <conditionalFormatting sqref="K424 K234 K34 K133">
    <cfRule type="iconSet" priority="34">
      <iconSet iconSet="3Symbols2" showValue="0">
        <cfvo type="percent" val="0"/>
        <cfvo type="num" val="0" gte="0"/>
        <cfvo type="num" val="1"/>
      </iconSet>
    </cfRule>
  </conditionalFormatting>
  <conditionalFormatting sqref="K602">
    <cfRule type="iconSet" priority="32">
      <iconSet iconSet="3Symbols2" showValue="0">
        <cfvo type="percent" val="0"/>
        <cfvo type="num" val="0" gte="0"/>
        <cfvo type="num" val="1"/>
      </iconSet>
    </cfRule>
  </conditionalFormatting>
  <conditionalFormatting sqref="K734">
    <cfRule type="iconSet" priority="31">
      <iconSet iconSet="3Symbols2" showValue="0">
        <cfvo type="percent" val="0"/>
        <cfvo type="num" val="0" gte="0"/>
        <cfvo type="num" val="1"/>
      </iconSet>
    </cfRule>
  </conditionalFormatting>
  <conditionalFormatting sqref="K817">
    <cfRule type="iconSet" priority="30">
      <iconSet iconSet="3Symbols2" showValue="0">
        <cfvo type="percent" val="0"/>
        <cfvo type="num" val="0" gte="0"/>
        <cfvo type="num" val="1"/>
      </iconSet>
    </cfRule>
  </conditionalFormatting>
  <conditionalFormatting sqref="K929">
    <cfRule type="iconSet" priority="29">
      <iconSet iconSet="3Symbols2" showValue="0">
        <cfvo type="percent" val="0"/>
        <cfvo type="num" val="0" gte="0"/>
        <cfvo type="num" val="1"/>
      </iconSet>
    </cfRule>
  </conditionalFormatting>
  <conditionalFormatting sqref="K1107">
    <cfRule type="iconSet" priority="28">
      <iconSet iconSet="3Symbols2" showValue="0">
        <cfvo type="percent" val="0"/>
        <cfvo type="num" val="0" gte="0"/>
        <cfvo type="num" val="1"/>
      </iconSet>
    </cfRule>
  </conditionalFormatting>
  <conditionalFormatting sqref="K1244">
    <cfRule type="iconSet" priority="27">
      <iconSet iconSet="3Symbols2" showValue="0">
        <cfvo type="percent" val="0"/>
        <cfvo type="num" val="0" gte="0"/>
        <cfvo type="num" val="1"/>
      </iconSet>
    </cfRule>
  </conditionalFormatting>
  <conditionalFormatting sqref="N589:R595">
    <cfRule type="expression" dxfId="26" priority="1">
      <formula>$M$586=TRUE</formula>
    </cfRule>
  </conditionalFormatting>
  <hyperlinks>
    <hyperlink ref="C8:F8" location="'9_Tabellen'!L_Thema1" tooltip="Thema 1: Zellen einfügen" display="'9_Tabellen'!L_Thema1" xr:uid="{00000000-0004-0000-0A00-000000000000}"/>
    <hyperlink ref="C9:F9" location="'9_Tabellen'!L_Thema2" tooltip="Thema 2: Zellen löschen" display="'9_Tabellen'!L_Thema2" xr:uid="{00000000-0004-0000-0A00-000001000000}"/>
    <hyperlink ref="C10:F10" location="'9_Tabellen'!L_Thema3" tooltip="Thema 3: Sortieren" display="'9_Tabellen'!L_Thema3" xr:uid="{00000000-0004-0000-0A00-000002000000}"/>
    <hyperlink ref="C11:F11" location="'9_Tabellen'!L_Thema4" tooltip="Thema 4: Filtern" display="'9_Tabellen'!L_Thema4" xr:uid="{00000000-0004-0000-0A00-000003000000}"/>
    <hyperlink ref="C12:F12" location="'9_Tabellen'!L_Thema5" tooltip="Thema 5: Textfilter" display="'9_Tabellen'!L_Thema5" xr:uid="{00000000-0004-0000-0A00-000004000000}"/>
    <hyperlink ref="C14:F14" location="'9_Tabellen'!L_Thema7" tooltip="Thema 7: Zahlenfilter" display="'9_Tabellen'!L_Thema7" xr:uid="{00000000-0004-0000-0A00-000005000000}"/>
    <hyperlink ref="C15:F15" location="'9_Tabellen'!L_Thema8" tooltip="Thema 8: Spezialfilter" display="'9_Tabellen'!L_Thema8" xr:uid="{00000000-0004-0000-0A00-000006000000}"/>
    <hyperlink ref="C16:F16" location="'9_Tabellen'!L_Thema9" tooltip="Thema 9: Als Tabelle formatieren (Teil 1)" display="'9_Tabellen'!L_Thema9" xr:uid="{00000000-0004-0000-0A00-000007000000}"/>
    <hyperlink ref="C17:F17" location="'9_Tabellen'!L_Thema10" tooltip="Thema 10: Als Tabelle formatieren (Teil 2)" display="'9_Tabellen'!L_Thema10" xr:uid="{00000000-0004-0000-0A00-000008000000}"/>
    <hyperlink ref="L34" location="'9_Tabellen'!L_Anfang" tooltip="Nach oben" display="é" xr:uid="{00000000-0004-0000-0A00-000009000000}"/>
    <hyperlink ref="C13:F13" location="'9_Tabellen'!L_Thema6" tooltip="Thema 6: Platzhalterzeichen" display="'9_Tabellen'!L_Thema6" xr:uid="{00000000-0004-0000-0A00-00000A000000}"/>
    <hyperlink ref="H4:J4" location="Inhalt!S_Gesamtfortschritt" tooltip="Zur Fortschritts-Übersicht" display="Inhalt!S_Gesamtfortschritt" xr:uid="{00000000-0004-0000-0A00-00000B000000}"/>
    <hyperlink ref="L133" location="'9_Tabellen'!L_Anfang" tooltip="Nach oben" display="é" xr:uid="{00000000-0004-0000-0A00-00000C000000}"/>
    <hyperlink ref="L234" location="'9_Tabellen'!L_Anfang" tooltip="Nach oben" display="é" xr:uid="{00000000-0004-0000-0A00-00000D000000}"/>
    <hyperlink ref="L424" location="'9_Tabellen'!L_Anfang" tooltip="Nach oben" display="é" xr:uid="{00000000-0004-0000-0A00-00000E000000}"/>
    <hyperlink ref="L602" location="'9_Tabellen'!L_Anfang" tooltip="Nach oben" display="é" xr:uid="{00000000-0004-0000-0A00-00000F000000}"/>
    <hyperlink ref="L734" location="'9_Tabellen'!L_Anfang" tooltip="Nach oben" display="é" xr:uid="{00000000-0004-0000-0A00-000010000000}"/>
    <hyperlink ref="L817" location="'9_Tabellen'!L_Anfang" tooltip="Nach oben" display="é" xr:uid="{00000000-0004-0000-0A00-000011000000}"/>
    <hyperlink ref="L929" location="'9_Tabellen'!L_Anfang" tooltip="Nach oben" display="é" xr:uid="{00000000-0004-0000-0A00-000012000000}"/>
    <hyperlink ref="L1107" location="'9_Tabellen'!L_Anfang" tooltip="Nach oben" display="é" xr:uid="{00000000-0004-0000-0A00-000013000000}"/>
    <hyperlink ref="L1244" location="'9_Tabellen'!L_Anfang" tooltip="Nach oben" display="é" xr:uid="{00000000-0004-0000-0A00-000014000000}"/>
    <hyperlink ref="B1437:K1439" r:id="rId1" location="newsletter" tooltip="Für den kostenlosen Newsletter anmelden" display="Du willst auf dem Laufenden bleiben? Dann melde Dich für den kostenlosen Newsletter an!" xr:uid="{00000000-0004-0000-0A00-000015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2225" r:id="rId5" name="Check Box 1">
              <controlPr defaultSize="0" autoFill="0" autoLine="0" autoPict="0">
                <anchor moveWithCells="1">
                  <from>
                    <xdr:col>2</xdr:col>
                    <xdr:colOff>0</xdr:colOff>
                    <xdr:row>129</xdr:row>
                    <xdr:rowOff>9525</xdr:rowOff>
                  </from>
                  <to>
                    <xdr:col>3</xdr:col>
                    <xdr:colOff>104775</xdr:colOff>
                    <xdr:row>129</xdr:row>
                    <xdr:rowOff>228600</xdr:rowOff>
                  </to>
                </anchor>
              </controlPr>
            </control>
          </mc:Choice>
        </mc:AlternateContent>
        <mc:AlternateContent xmlns:mc="http://schemas.openxmlformats.org/markup-compatibility/2006">
          <mc:Choice Requires="x14">
            <control shapeId="52227" r:id="rId6" name="Check Box 3">
              <controlPr defaultSize="0" autoFill="0" autoLine="0" autoPict="0">
                <anchor moveWithCells="1">
                  <from>
                    <xdr:col>2</xdr:col>
                    <xdr:colOff>0</xdr:colOff>
                    <xdr:row>420</xdr:row>
                    <xdr:rowOff>9525</xdr:rowOff>
                  </from>
                  <to>
                    <xdr:col>3</xdr:col>
                    <xdr:colOff>104775</xdr:colOff>
                    <xdr:row>420</xdr:row>
                    <xdr:rowOff>228600</xdr:rowOff>
                  </to>
                </anchor>
              </controlPr>
            </control>
          </mc:Choice>
        </mc:AlternateContent>
        <mc:AlternateContent xmlns:mc="http://schemas.openxmlformats.org/markup-compatibility/2006">
          <mc:Choice Requires="x14">
            <control shapeId="52228" r:id="rId7" name="Check Box 4">
              <controlPr defaultSize="0" autoFill="0" autoLine="0" autoPict="0">
                <anchor moveWithCells="1">
                  <from>
                    <xdr:col>2</xdr:col>
                    <xdr:colOff>0</xdr:colOff>
                    <xdr:row>598</xdr:row>
                    <xdr:rowOff>9525</xdr:rowOff>
                  </from>
                  <to>
                    <xdr:col>3</xdr:col>
                    <xdr:colOff>104775</xdr:colOff>
                    <xdr:row>598</xdr:row>
                    <xdr:rowOff>228600</xdr:rowOff>
                  </to>
                </anchor>
              </controlPr>
            </control>
          </mc:Choice>
        </mc:AlternateContent>
        <mc:AlternateContent xmlns:mc="http://schemas.openxmlformats.org/markup-compatibility/2006">
          <mc:Choice Requires="x14">
            <control shapeId="52229" r:id="rId8" name="Check Box 5">
              <controlPr defaultSize="0" autoFill="0" autoLine="0" autoPict="0">
                <anchor moveWithCells="1">
                  <from>
                    <xdr:col>2</xdr:col>
                    <xdr:colOff>0</xdr:colOff>
                    <xdr:row>730</xdr:row>
                    <xdr:rowOff>9525</xdr:rowOff>
                  </from>
                  <to>
                    <xdr:col>3</xdr:col>
                    <xdr:colOff>104775</xdr:colOff>
                    <xdr:row>730</xdr:row>
                    <xdr:rowOff>228600</xdr:rowOff>
                  </to>
                </anchor>
              </controlPr>
            </control>
          </mc:Choice>
        </mc:AlternateContent>
        <mc:AlternateContent xmlns:mc="http://schemas.openxmlformats.org/markup-compatibility/2006">
          <mc:Choice Requires="x14">
            <control shapeId="52230" r:id="rId9" name="Check Box 6">
              <controlPr defaultSize="0" autoFill="0" autoLine="0" autoPict="0">
                <anchor moveWithCells="1">
                  <from>
                    <xdr:col>2</xdr:col>
                    <xdr:colOff>9525</xdr:colOff>
                    <xdr:row>813</xdr:row>
                    <xdr:rowOff>9525</xdr:rowOff>
                  </from>
                  <to>
                    <xdr:col>3</xdr:col>
                    <xdr:colOff>114300</xdr:colOff>
                    <xdr:row>813</xdr:row>
                    <xdr:rowOff>228600</xdr:rowOff>
                  </to>
                </anchor>
              </controlPr>
            </control>
          </mc:Choice>
        </mc:AlternateContent>
        <mc:AlternateContent xmlns:mc="http://schemas.openxmlformats.org/markup-compatibility/2006">
          <mc:Choice Requires="x14">
            <control shapeId="52231" r:id="rId10" name="Check Box 7">
              <controlPr defaultSize="0" autoFill="0" autoLine="0" autoPict="0">
                <anchor moveWithCells="1">
                  <from>
                    <xdr:col>2</xdr:col>
                    <xdr:colOff>9525</xdr:colOff>
                    <xdr:row>925</xdr:row>
                    <xdr:rowOff>9525</xdr:rowOff>
                  </from>
                  <to>
                    <xdr:col>3</xdr:col>
                    <xdr:colOff>114300</xdr:colOff>
                    <xdr:row>925</xdr:row>
                    <xdr:rowOff>228600</xdr:rowOff>
                  </to>
                </anchor>
              </controlPr>
            </control>
          </mc:Choice>
        </mc:AlternateContent>
        <mc:AlternateContent xmlns:mc="http://schemas.openxmlformats.org/markup-compatibility/2006">
          <mc:Choice Requires="x14">
            <control shapeId="52232" r:id="rId11" name="Check Box 8">
              <controlPr defaultSize="0" autoFill="0" autoLine="0" autoPict="0">
                <anchor moveWithCells="1">
                  <from>
                    <xdr:col>2</xdr:col>
                    <xdr:colOff>9525</xdr:colOff>
                    <xdr:row>1103</xdr:row>
                    <xdr:rowOff>9525</xdr:rowOff>
                  </from>
                  <to>
                    <xdr:col>3</xdr:col>
                    <xdr:colOff>114300</xdr:colOff>
                    <xdr:row>1103</xdr:row>
                    <xdr:rowOff>228600</xdr:rowOff>
                  </to>
                </anchor>
              </controlPr>
            </control>
          </mc:Choice>
        </mc:AlternateContent>
        <mc:AlternateContent xmlns:mc="http://schemas.openxmlformats.org/markup-compatibility/2006">
          <mc:Choice Requires="x14">
            <control shapeId="52233" r:id="rId12" name="Check Box 9">
              <controlPr defaultSize="0" autoFill="0" autoLine="0" autoPict="0">
                <anchor moveWithCells="1">
                  <from>
                    <xdr:col>2</xdr:col>
                    <xdr:colOff>9525</xdr:colOff>
                    <xdr:row>1240</xdr:row>
                    <xdr:rowOff>9525</xdr:rowOff>
                  </from>
                  <to>
                    <xdr:col>3</xdr:col>
                    <xdr:colOff>114300</xdr:colOff>
                    <xdr:row>1240</xdr:row>
                    <xdr:rowOff>228600</xdr:rowOff>
                  </to>
                </anchor>
              </controlPr>
            </control>
          </mc:Choice>
        </mc:AlternateContent>
        <mc:AlternateContent xmlns:mc="http://schemas.openxmlformats.org/markup-compatibility/2006">
          <mc:Choice Requires="x14">
            <control shapeId="52234" r:id="rId13" name="Check Box 10">
              <controlPr defaultSize="0" autoFill="0" autoLine="0" autoPict="0">
                <anchor moveWithCells="1">
                  <from>
                    <xdr:col>2</xdr:col>
                    <xdr:colOff>9525</xdr:colOff>
                    <xdr:row>1428</xdr:row>
                    <xdr:rowOff>9525</xdr:rowOff>
                  </from>
                  <to>
                    <xdr:col>3</xdr:col>
                    <xdr:colOff>114300</xdr:colOff>
                    <xdr:row>1428</xdr:row>
                    <xdr:rowOff>228600</xdr:rowOff>
                  </to>
                </anchor>
              </controlPr>
            </control>
          </mc:Choice>
        </mc:AlternateContent>
        <mc:AlternateContent xmlns:mc="http://schemas.openxmlformats.org/markup-compatibility/2006">
          <mc:Choice Requires="x14">
            <control shapeId="52236" r:id="rId14" name="Group Box 12">
              <controlPr defaultSize="0" autoFill="0" autoPict="0">
                <anchor moveWithCells="1">
                  <from>
                    <xdr:col>4</xdr:col>
                    <xdr:colOff>161925</xdr:colOff>
                    <xdr:row>723</xdr:row>
                    <xdr:rowOff>180975</xdr:rowOff>
                  </from>
                  <to>
                    <xdr:col>5</xdr:col>
                    <xdr:colOff>685800</xdr:colOff>
                    <xdr:row>725</xdr:row>
                    <xdr:rowOff>0</xdr:rowOff>
                  </to>
                </anchor>
              </controlPr>
            </control>
          </mc:Choice>
        </mc:AlternateContent>
        <mc:AlternateContent xmlns:mc="http://schemas.openxmlformats.org/markup-compatibility/2006">
          <mc:Choice Requires="x14">
            <control shapeId="52237" r:id="rId15" name="Group Box 13">
              <controlPr defaultSize="0" autoFill="0" autoPict="0">
                <anchor moveWithCells="1">
                  <from>
                    <xdr:col>4</xdr:col>
                    <xdr:colOff>161925</xdr:colOff>
                    <xdr:row>724</xdr:row>
                    <xdr:rowOff>200025</xdr:rowOff>
                  </from>
                  <to>
                    <xdr:col>5</xdr:col>
                    <xdr:colOff>685800</xdr:colOff>
                    <xdr:row>726</xdr:row>
                    <xdr:rowOff>19050</xdr:rowOff>
                  </to>
                </anchor>
              </controlPr>
            </control>
          </mc:Choice>
        </mc:AlternateContent>
        <mc:AlternateContent xmlns:mc="http://schemas.openxmlformats.org/markup-compatibility/2006">
          <mc:Choice Requires="x14">
            <control shapeId="52238" r:id="rId16" name="Group Box 14">
              <controlPr defaultSize="0" autoFill="0" autoPict="0">
                <anchor moveWithCells="1">
                  <from>
                    <xdr:col>4</xdr:col>
                    <xdr:colOff>161925</xdr:colOff>
                    <xdr:row>725</xdr:row>
                    <xdr:rowOff>200025</xdr:rowOff>
                  </from>
                  <to>
                    <xdr:col>5</xdr:col>
                    <xdr:colOff>685800</xdr:colOff>
                    <xdr:row>727</xdr:row>
                    <xdr:rowOff>19050</xdr:rowOff>
                  </to>
                </anchor>
              </controlPr>
            </control>
          </mc:Choice>
        </mc:AlternateContent>
        <mc:AlternateContent xmlns:mc="http://schemas.openxmlformats.org/markup-compatibility/2006">
          <mc:Choice Requires="x14">
            <control shapeId="52239" r:id="rId17" name="Group Box 15">
              <controlPr defaultSize="0" autoFill="0" autoPict="0">
                <anchor moveWithCells="1">
                  <from>
                    <xdr:col>4</xdr:col>
                    <xdr:colOff>0</xdr:colOff>
                    <xdr:row>804</xdr:row>
                    <xdr:rowOff>171450</xdr:rowOff>
                  </from>
                  <to>
                    <xdr:col>6</xdr:col>
                    <xdr:colOff>0</xdr:colOff>
                    <xdr:row>805</xdr:row>
                    <xdr:rowOff>200025</xdr:rowOff>
                  </to>
                </anchor>
              </controlPr>
            </control>
          </mc:Choice>
        </mc:AlternateContent>
        <mc:AlternateContent xmlns:mc="http://schemas.openxmlformats.org/markup-compatibility/2006">
          <mc:Choice Requires="x14">
            <control shapeId="52240" r:id="rId18" name="Group Box 16">
              <controlPr defaultSize="0" autoFill="0" autoPict="0">
                <anchor moveWithCells="1">
                  <from>
                    <xdr:col>4</xdr:col>
                    <xdr:colOff>9525</xdr:colOff>
                    <xdr:row>805</xdr:row>
                    <xdr:rowOff>200025</xdr:rowOff>
                  </from>
                  <to>
                    <xdr:col>6</xdr:col>
                    <xdr:colOff>9525</xdr:colOff>
                    <xdr:row>807</xdr:row>
                    <xdr:rowOff>28575</xdr:rowOff>
                  </to>
                </anchor>
              </controlPr>
            </control>
          </mc:Choice>
        </mc:AlternateContent>
        <mc:AlternateContent xmlns:mc="http://schemas.openxmlformats.org/markup-compatibility/2006">
          <mc:Choice Requires="x14">
            <control shapeId="52241" r:id="rId19" name="Group Box 17">
              <controlPr defaultSize="0" autoFill="0" autoPict="0">
                <anchor moveWithCells="1">
                  <from>
                    <xdr:col>4</xdr:col>
                    <xdr:colOff>47625</xdr:colOff>
                    <xdr:row>808</xdr:row>
                    <xdr:rowOff>0</xdr:rowOff>
                  </from>
                  <to>
                    <xdr:col>6</xdr:col>
                    <xdr:colOff>0</xdr:colOff>
                    <xdr:row>809</xdr:row>
                    <xdr:rowOff>76200</xdr:rowOff>
                  </to>
                </anchor>
              </controlPr>
            </control>
          </mc:Choice>
        </mc:AlternateContent>
        <mc:AlternateContent xmlns:mc="http://schemas.openxmlformats.org/markup-compatibility/2006">
          <mc:Choice Requires="x14">
            <control shapeId="52242" r:id="rId20" name="Group Box 18">
              <controlPr defaultSize="0" autoFill="0" autoPict="0">
                <anchor moveWithCells="1">
                  <from>
                    <xdr:col>4</xdr:col>
                    <xdr:colOff>0</xdr:colOff>
                    <xdr:row>1101</xdr:row>
                    <xdr:rowOff>0</xdr:rowOff>
                  </from>
                  <to>
                    <xdr:col>6</xdr:col>
                    <xdr:colOff>0</xdr:colOff>
                    <xdr:row>1102</xdr:row>
                    <xdr:rowOff>28575</xdr:rowOff>
                  </to>
                </anchor>
              </controlPr>
            </control>
          </mc:Choice>
        </mc:AlternateContent>
        <mc:AlternateContent xmlns:mc="http://schemas.openxmlformats.org/markup-compatibility/2006">
          <mc:Choice Requires="x14">
            <control shapeId="52243" r:id="rId21" name="Group Box 19">
              <controlPr defaultSize="0" autoFill="0" autoPict="0">
                <anchor moveWithCells="1">
                  <from>
                    <xdr:col>4</xdr:col>
                    <xdr:colOff>9525</xdr:colOff>
                    <xdr:row>1101</xdr:row>
                    <xdr:rowOff>0</xdr:rowOff>
                  </from>
                  <to>
                    <xdr:col>6</xdr:col>
                    <xdr:colOff>9525</xdr:colOff>
                    <xdr:row>1102</xdr:row>
                    <xdr:rowOff>47625</xdr:rowOff>
                  </to>
                </anchor>
              </controlPr>
            </control>
          </mc:Choice>
        </mc:AlternateContent>
        <mc:AlternateContent xmlns:mc="http://schemas.openxmlformats.org/markup-compatibility/2006">
          <mc:Choice Requires="x14">
            <control shapeId="52244" r:id="rId22" name="Group Box 20">
              <controlPr defaultSize="0" autoFill="0" autoPict="0">
                <anchor moveWithCells="1">
                  <from>
                    <xdr:col>4</xdr:col>
                    <xdr:colOff>47625</xdr:colOff>
                    <xdr:row>1101</xdr:row>
                    <xdr:rowOff>0</xdr:rowOff>
                  </from>
                  <to>
                    <xdr:col>6</xdr:col>
                    <xdr:colOff>0</xdr:colOff>
                    <xdr:row>1102</xdr:row>
                    <xdr:rowOff>76200</xdr:rowOff>
                  </to>
                </anchor>
              </controlPr>
            </control>
          </mc:Choice>
        </mc:AlternateContent>
        <mc:AlternateContent xmlns:mc="http://schemas.openxmlformats.org/markup-compatibility/2006">
          <mc:Choice Requires="x14">
            <control shapeId="52245" r:id="rId23" name="Group Box 21">
              <controlPr defaultSize="0" autoFill="0" autoPict="0">
                <anchor moveWithCells="1">
                  <from>
                    <xdr:col>4</xdr:col>
                    <xdr:colOff>95250</xdr:colOff>
                    <xdr:row>1101</xdr:row>
                    <xdr:rowOff>0</xdr:rowOff>
                  </from>
                  <to>
                    <xdr:col>6</xdr:col>
                    <xdr:colOff>0</xdr:colOff>
                    <xdr:row>1102</xdr:row>
                    <xdr:rowOff>28575</xdr:rowOff>
                  </to>
                </anchor>
              </controlPr>
            </control>
          </mc:Choice>
        </mc:AlternateContent>
        <mc:AlternateContent xmlns:mc="http://schemas.openxmlformats.org/markup-compatibility/2006">
          <mc:Choice Requires="x14">
            <control shapeId="52246" r:id="rId24" name="Group Box 22">
              <controlPr defaultSize="0" autoFill="0" autoPict="0">
                <anchor moveWithCells="1">
                  <from>
                    <xdr:col>4</xdr:col>
                    <xdr:colOff>0</xdr:colOff>
                    <xdr:row>123</xdr:row>
                    <xdr:rowOff>0</xdr:rowOff>
                  </from>
                  <to>
                    <xdr:col>6</xdr:col>
                    <xdr:colOff>0</xdr:colOff>
                    <xdr:row>124</xdr:row>
                    <xdr:rowOff>28575</xdr:rowOff>
                  </to>
                </anchor>
              </controlPr>
            </control>
          </mc:Choice>
        </mc:AlternateContent>
        <mc:AlternateContent xmlns:mc="http://schemas.openxmlformats.org/markup-compatibility/2006">
          <mc:Choice Requires="x14">
            <control shapeId="52247" r:id="rId25" name="Group Box 23">
              <controlPr defaultSize="0" autoFill="0" autoPict="0">
                <anchor moveWithCells="1">
                  <from>
                    <xdr:col>4</xdr:col>
                    <xdr:colOff>9525</xdr:colOff>
                    <xdr:row>123</xdr:row>
                    <xdr:rowOff>200025</xdr:rowOff>
                  </from>
                  <to>
                    <xdr:col>6</xdr:col>
                    <xdr:colOff>9525</xdr:colOff>
                    <xdr:row>125</xdr:row>
                    <xdr:rowOff>28575</xdr:rowOff>
                  </to>
                </anchor>
              </controlPr>
            </control>
          </mc:Choice>
        </mc:AlternateContent>
        <mc:AlternateContent xmlns:mc="http://schemas.openxmlformats.org/markup-compatibility/2006">
          <mc:Choice Requires="x14">
            <control shapeId="52248" r:id="rId26" name="Group Box 24">
              <controlPr defaultSize="0" autoFill="0" autoPict="0">
                <anchor moveWithCells="1">
                  <from>
                    <xdr:col>4</xdr:col>
                    <xdr:colOff>47625</xdr:colOff>
                    <xdr:row>125</xdr:row>
                    <xdr:rowOff>0</xdr:rowOff>
                  </from>
                  <to>
                    <xdr:col>6</xdr:col>
                    <xdr:colOff>0</xdr:colOff>
                    <xdr:row>126</xdr:row>
                    <xdr:rowOff>76200</xdr:rowOff>
                  </to>
                </anchor>
              </controlPr>
            </control>
          </mc:Choice>
        </mc:AlternateContent>
        <mc:AlternateContent xmlns:mc="http://schemas.openxmlformats.org/markup-compatibility/2006">
          <mc:Choice Requires="x14">
            <control shapeId="52249" r:id="rId27" name="Group Box 25">
              <controlPr defaultSize="0" autoFill="0" autoPict="0">
                <anchor moveWithCells="1">
                  <from>
                    <xdr:col>4</xdr:col>
                    <xdr:colOff>95250</xdr:colOff>
                    <xdr:row>124</xdr:row>
                    <xdr:rowOff>0</xdr:rowOff>
                  </from>
                  <to>
                    <xdr:col>6</xdr:col>
                    <xdr:colOff>0</xdr:colOff>
                    <xdr:row>125</xdr:row>
                    <xdr:rowOff>28575</xdr:rowOff>
                  </to>
                </anchor>
              </controlPr>
            </control>
          </mc:Choice>
        </mc:AlternateContent>
        <mc:AlternateContent xmlns:mc="http://schemas.openxmlformats.org/markup-compatibility/2006">
          <mc:Choice Requires="x14">
            <control shapeId="52250" r:id="rId28" name="Check Box 26">
              <controlPr defaultSize="0" autoFill="0" autoLine="0" autoPict="0">
                <anchor moveWithCells="1">
                  <from>
                    <xdr:col>2</xdr:col>
                    <xdr:colOff>0</xdr:colOff>
                    <xdr:row>230</xdr:row>
                    <xdr:rowOff>9525</xdr:rowOff>
                  </from>
                  <to>
                    <xdr:col>3</xdr:col>
                    <xdr:colOff>104775</xdr:colOff>
                    <xdr:row>230</xdr:row>
                    <xdr:rowOff>228600</xdr:rowOff>
                  </to>
                </anchor>
              </controlPr>
            </control>
          </mc:Choice>
        </mc:AlternateContent>
        <mc:AlternateContent xmlns:mc="http://schemas.openxmlformats.org/markup-compatibility/2006">
          <mc:Choice Requires="x14">
            <control shapeId="52251" r:id="rId29" name="Group Box 27">
              <controlPr defaultSize="0" autoFill="0" autoPict="0">
                <anchor moveWithCells="1">
                  <from>
                    <xdr:col>4</xdr:col>
                    <xdr:colOff>0</xdr:colOff>
                    <xdr:row>224</xdr:row>
                    <xdr:rowOff>0</xdr:rowOff>
                  </from>
                  <to>
                    <xdr:col>6</xdr:col>
                    <xdr:colOff>0</xdr:colOff>
                    <xdr:row>225</xdr:row>
                    <xdr:rowOff>28575</xdr:rowOff>
                  </to>
                </anchor>
              </controlPr>
            </control>
          </mc:Choice>
        </mc:AlternateContent>
        <mc:AlternateContent xmlns:mc="http://schemas.openxmlformats.org/markup-compatibility/2006">
          <mc:Choice Requires="x14">
            <control shapeId="52252" r:id="rId30" name="Group Box 28">
              <controlPr defaultSize="0" autoFill="0" autoPict="0">
                <anchor moveWithCells="1">
                  <from>
                    <xdr:col>4</xdr:col>
                    <xdr:colOff>9525</xdr:colOff>
                    <xdr:row>224</xdr:row>
                    <xdr:rowOff>200025</xdr:rowOff>
                  </from>
                  <to>
                    <xdr:col>6</xdr:col>
                    <xdr:colOff>9525</xdr:colOff>
                    <xdr:row>226</xdr:row>
                    <xdr:rowOff>28575</xdr:rowOff>
                  </to>
                </anchor>
              </controlPr>
            </control>
          </mc:Choice>
        </mc:AlternateContent>
        <mc:AlternateContent xmlns:mc="http://schemas.openxmlformats.org/markup-compatibility/2006">
          <mc:Choice Requires="x14">
            <control shapeId="52253" r:id="rId31" name="Group Box 29">
              <controlPr defaultSize="0" autoFill="0" autoPict="0">
                <anchor moveWithCells="1">
                  <from>
                    <xdr:col>4</xdr:col>
                    <xdr:colOff>47625</xdr:colOff>
                    <xdr:row>226</xdr:row>
                    <xdr:rowOff>0</xdr:rowOff>
                  </from>
                  <to>
                    <xdr:col>6</xdr:col>
                    <xdr:colOff>0</xdr:colOff>
                    <xdr:row>227</xdr:row>
                    <xdr:rowOff>76200</xdr:rowOff>
                  </to>
                </anchor>
              </controlPr>
            </control>
          </mc:Choice>
        </mc:AlternateContent>
        <mc:AlternateContent xmlns:mc="http://schemas.openxmlformats.org/markup-compatibility/2006">
          <mc:Choice Requires="x14">
            <control shapeId="52254" r:id="rId32" name="Group Box 30">
              <controlPr defaultSize="0" autoFill="0" autoPict="0">
                <anchor moveWithCells="1">
                  <from>
                    <xdr:col>4</xdr:col>
                    <xdr:colOff>95250</xdr:colOff>
                    <xdr:row>225</xdr:row>
                    <xdr:rowOff>0</xdr:rowOff>
                  </from>
                  <to>
                    <xdr:col>6</xdr:col>
                    <xdr:colOff>0</xdr:colOff>
                    <xdr:row>226</xdr:row>
                    <xdr:rowOff>28575</xdr:rowOff>
                  </to>
                </anchor>
              </controlPr>
            </control>
          </mc:Choice>
        </mc:AlternateContent>
        <mc:AlternateContent xmlns:mc="http://schemas.openxmlformats.org/markup-compatibility/2006">
          <mc:Choice Requires="x14">
            <control shapeId="52255" r:id="rId33" name="Check Box 31">
              <controlPr defaultSize="0" autoFill="0" autoLine="0" autoPict="0">
                <anchor moveWithCells="1">
                  <from>
                    <xdr:col>4</xdr:col>
                    <xdr:colOff>619125</xdr:colOff>
                    <xdr:row>306</xdr:row>
                    <xdr:rowOff>0</xdr:rowOff>
                  </from>
                  <to>
                    <xdr:col>5</xdr:col>
                    <xdr:colOff>152400</xdr:colOff>
                    <xdr:row>307</xdr:row>
                    <xdr:rowOff>9525</xdr:rowOff>
                  </to>
                </anchor>
              </controlPr>
            </control>
          </mc:Choice>
        </mc:AlternateContent>
        <mc:AlternateContent xmlns:mc="http://schemas.openxmlformats.org/markup-compatibility/2006">
          <mc:Choice Requires="x14">
            <control shapeId="52256" r:id="rId34" name="Check Box 32">
              <controlPr defaultSize="0" autoFill="0" autoLine="0" autoPict="0">
                <anchor moveWithCells="1">
                  <from>
                    <xdr:col>5</xdr:col>
                    <xdr:colOff>104775</xdr:colOff>
                    <xdr:row>407</xdr:row>
                    <xdr:rowOff>0</xdr:rowOff>
                  </from>
                  <to>
                    <xdr:col>5</xdr:col>
                    <xdr:colOff>352425</xdr:colOff>
                    <xdr:row>408</xdr:row>
                    <xdr:rowOff>9525</xdr:rowOff>
                  </to>
                </anchor>
              </controlPr>
            </control>
          </mc:Choice>
        </mc:AlternateContent>
        <mc:AlternateContent xmlns:mc="http://schemas.openxmlformats.org/markup-compatibility/2006">
          <mc:Choice Requires="x14">
            <control shapeId="52257" r:id="rId35" name="Check Box 33">
              <controlPr defaultSize="0" autoFill="0" autoLine="0" autoPict="0">
                <anchor moveWithCells="1">
                  <from>
                    <xdr:col>5</xdr:col>
                    <xdr:colOff>161925</xdr:colOff>
                    <xdr:row>584</xdr:row>
                    <xdr:rowOff>200025</xdr:rowOff>
                  </from>
                  <to>
                    <xdr:col>5</xdr:col>
                    <xdr:colOff>409575</xdr:colOff>
                    <xdr:row>585</xdr:row>
                    <xdr:rowOff>209550</xdr:rowOff>
                  </to>
                </anchor>
              </controlPr>
            </control>
          </mc:Choice>
        </mc:AlternateContent>
        <mc:AlternateContent xmlns:mc="http://schemas.openxmlformats.org/markup-compatibility/2006">
          <mc:Choice Requires="x14">
            <control shapeId="52258" r:id="rId36" name="Group Box 34">
              <controlPr defaultSize="0" autoFill="0" autoPict="0">
                <anchor moveWithCells="1">
                  <from>
                    <xdr:col>4</xdr:col>
                    <xdr:colOff>161925</xdr:colOff>
                    <xdr:row>805</xdr:row>
                    <xdr:rowOff>180975</xdr:rowOff>
                  </from>
                  <to>
                    <xdr:col>5</xdr:col>
                    <xdr:colOff>685800</xdr:colOff>
                    <xdr:row>807</xdr:row>
                    <xdr:rowOff>0</xdr:rowOff>
                  </to>
                </anchor>
              </controlPr>
            </control>
          </mc:Choice>
        </mc:AlternateContent>
        <mc:AlternateContent xmlns:mc="http://schemas.openxmlformats.org/markup-compatibility/2006">
          <mc:Choice Requires="x14">
            <control shapeId="52259" r:id="rId37" name="Group Box 35">
              <controlPr defaultSize="0" autoFill="0" autoPict="0">
                <anchor moveWithCells="1">
                  <from>
                    <xdr:col>4</xdr:col>
                    <xdr:colOff>161925</xdr:colOff>
                    <xdr:row>806</xdr:row>
                    <xdr:rowOff>200025</xdr:rowOff>
                  </from>
                  <to>
                    <xdr:col>5</xdr:col>
                    <xdr:colOff>685800</xdr:colOff>
                    <xdr:row>808</xdr:row>
                    <xdr:rowOff>19050</xdr:rowOff>
                  </to>
                </anchor>
              </controlPr>
            </control>
          </mc:Choice>
        </mc:AlternateContent>
        <mc:AlternateContent xmlns:mc="http://schemas.openxmlformats.org/markup-compatibility/2006">
          <mc:Choice Requires="x14">
            <control shapeId="52260" r:id="rId38" name="Group Box 36">
              <controlPr defaultSize="0" autoFill="0" autoPict="0">
                <anchor moveWithCells="1">
                  <from>
                    <xdr:col>4</xdr:col>
                    <xdr:colOff>161925</xdr:colOff>
                    <xdr:row>807</xdr:row>
                    <xdr:rowOff>200025</xdr:rowOff>
                  </from>
                  <to>
                    <xdr:col>5</xdr:col>
                    <xdr:colOff>685800</xdr:colOff>
                    <xdr:row>809</xdr:row>
                    <xdr:rowOff>19050</xdr:rowOff>
                  </to>
                </anchor>
              </controlPr>
            </control>
          </mc:Choice>
        </mc:AlternateContent>
        <mc:AlternateContent xmlns:mc="http://schemas.openxmlformats.org/markup-compatibility/2006">
          <mc:Choice Requires="x14">
            <control shapeId="52261" r:id="rId39" name="Group Box 37">
              <controlPr defaultSize="0" autoFill="0" autoPict="0">
                <anchor moveWithCells="1">
                  <from>
                    <xdr:col>4</xdr:col>
                    <xdr:colOff>0</xdr:colOff>
                    <xdr:row>911</xdr:row>
                    <xdr:rowOff>171450</xdr:rowOff>
                  </from>
                  <to>
                    <xdr:col>6</xdr:col>
                    <xdr:colOff>0</xdr:colOff>
                    <xdr:row>912</xdr:row>
                    <xdr:rowOff>200025</xdr:rowOff>
                  </to>
                </anchor>
              </controlPr>
            </control>
          </mc:Choice>
        </mc:AlternateContent>
        <mc:AlternateContent xmlns:mc="http://schemas.openxmlformats.org/markup-compatibility/2006">
          <mc:Choice Requires="x14">
            <control shapeId="52262" r:id="rId40" name="Group Box 38">
              <controlPr defaultSize="0" autoFill="0" autoPict="0">
                <anchor moveWithCells="1">
                  <from>
                    <xdr:col>4</xdr:col>
                    <xdr:colOff>9525</xdr:colOff>
                    <xdr:row>912</xdr:row>
                    <xdr:rowOff>200025</xdr:rowOff>
                  </from>
                  <to>
                    <xdr:col>6</xdr:col>
                    <xdr:colOff>9525</xdr:colOff>
                    <xdr:row>914</xdr:row>
                    <xdr:rowOff>28575</xdr:rowOff>
                  </to>
                </anchor>
              </controlPr>
            </control>
          </mc:Choice>
        </mc:AlternateContent>
        <mc:AlternateContent xmlns:mc="http://schemas.openxmlformats.org/markup-compatibility/2006">
          <mc:Choice Requires="x14">
            <control shapeId="52263" r:id="rId41" name="Group Box 39">
              <controlPr defaultSize="0" autoFill="0" autoPict="0">
                <anchor moveWithCells="1">
                  <from>
                    <xdr:col>4</xdr:col>
                    <xdr:colOff>47625</xdr:colOff>
                    <xdr:row>915</xdr:row>
                    <xdr:rowOff>0</xdr:rowOff>
                  </from>
                  <to>
                    <xdr:col>6</xdr:col>
                    <xdr:colOff>0</xdr:colOff>
                    <xdr:row>916</xdr:row>
                    <xdr:rowOff>76200</xdr:rowOff>
                  </to>
                </anchor>
              </controlPr>
            </control>
          </mc:Choice>
        </mc:AlternateContent>
        <mc:AlternateContent xmlns:mc="http://schemas.openxmlformats.org/markup-compatibility/2006">
          <mc:Choice Requires="x14">
            <control shapeId="52264" r:id="rId42" name="Group Box 40">
              <controlPr defaultSize="0" autoFill="0" autoPict="0">
                <anchor moveWithCells="1">
                  <from>
                    <xdr:col>4</xdr:col>
                    <xdr:colOff>161925</xdr:colOff>
                    <xdr:row>912</xdr:row>
                    <xdr:rowOff>180975</xdr:rowOff>
                  </from>
                  <to>
                    <xdr:col>5</xdr:col>
                    <xdr:colOff>685800</xdr:colOff>
                    <xdr:row>914</xdr:row>
                    <xdr:rowOff>0</xdr:rowOff>
                  </to>
                </anchor>
              </controlPr>
            </control>
          </mc:Choice>
        </mc:AlternateContent>
        <mc:AlternateContent xmlns:mc="http://schemas.openxmlformats.org/markup-compatibility/2006">
          <mc:Choice Requires="x14">
            <control shapeId="52265" r:id="rId43" name="Group Box 41">
              <controlPr defaultSize="0" autoFill="0" autoPict="0">
                <anchor moveWithCells="1">
                  <from>
                    <xdr:col>4</xdr:col>
                    <xdr:colOff>161925</xdr:colOff>
                    <xdr:row>913</xdr:row>
                    <xdr:rowOff>200025</xdr:rowOff>
                  </from>
                  <to>
                    <xdr:col>5</xdr:col>
                    <xdr:colOff>685800</xdr:colOff>
                    <xdr:row>915</xdr:row>
                    <xdr:rowOff>19050</xdr:rowOff>
                  </to>
                </anchor>
              </controlPr>
            </control>
          </mc:Choice>
        </mc:AlternateContent>
        <mc:AlternateContent xmlns:mc="http://schemas.openxmlformats.org/markup-compatibility/2006">
          <mc:Choice Requires="x14">
            <control shapeId="52266" r:id="rId44" name="Group Box 42">
              <controlPr defaultSize="0" autoFill="0" autoPict="0">
                <anchor moveWithCells="1">
                  <from>
                    <xdr:col>4</xdr:col>
                    <xdr:colOff>161925</xdr:colOff>
                    <xdr:row>914</xdr:row>
                    <xdr:rowOff>200025</xdr:rowOff>
                  </from>
                  <to>
                    <xdr:col>5</xdr:col>
                    <xdr:colOff>685800</xdr:colOff>
                    <xdr:row>916</xdr:row>
                    <xdr:rowOff>19050</xdr:rowOff>
                  </to>
                </anchor>
              </controlPr>
            </control>
          </mc:Choice>
        </mc:AlternateContent>
        <mc:AlternateContent xmlns:mc="http://schemas.openxmlformats.org/markup-compatibility/2006">
          <mc:Choice Requires="x14">
            <control shapeId="52271" r:id="rId45" name="Group Box 47">
              <controlPr defaultSize="0" autoFill="0" autoPict="0">
                <anchor moveWithCells="1">
                  <from>
                    <xdr:col>4</xdr:col>
                    <xdr:colOff>0</xdr:colOff>
                    <xdr:row>1047</xdr:row>
                    <xdr:rowOff>0</xdr:rowOff>
                  </from>
                  <to>
                    <xdr:col>6</xdr:col>
                    <xdr:colOff>0</xdr:colOff>
                    <xdr:row>1048</xdr:row>
                    <xdr:rowOff>28575</xdr:rowOff>
                  </to>
                </anchor>
              </controlPr>
            </control>
          </mc:Choice>
        </mc:AlternateContent>
        <mc:AlternateContent xmlns:mc="http://schemas.openxmlformats.org/markup-compatibility/2006">
          <mc:Choice Requires="x14">
            <control shapeId="52272" r:id="rId46" name="Group Box 48">
              <controlPr defaultSize="0" autoFill="0" autoPict="0">
                <anchor moveWithCells="1">
                  <from>
                    <xdr:col>4</xdr:col>
                    <xdr:colOff>9525</xdr:colOff>
                    <xdr:row>1047</xdr:row>
                    <xdr:rowOff>0</xdr:rowOff>
                  </from>
                  <to>
                    <xdr:col>6</xdr:col>
                    <xdr:colOff>9525</xdr:colOff>
                    <xdr:row>1048</xdr:row>
                    <xdr:rowOff>47625</xdr:rowOff>
                  </to>
                </anchor>
              </controlPr>
            </control>
          </mc:Choice>
        </mc:AlternateContent>
        <mc:AlternateContent xmlns:mc="http://schemas.openxmlformats.org/markup-compatibility/2006">
          <mc:Choice Requires="x14">
            <control shapeId="52273" r:id="rId47" name="Group Box 49">
              <controlPr defaultSize="0" autoFill="0" autoPict="0">
                <anchor moveWithCells="1">
                  <from>
                    <xdr:col>4</xdr:col>
                    <xdr:colOff>47625</xdr:colOff>
                    <xdr:row>1047</xdr:row>
                    <xdr:rowOff>0</xdr:rowOff>
                  </from>
                  <to>
                    <xdr:col>6</xdr:col>
                    <xdr:colOff>0</xdr:colOff>
                    <xdr:row>1048</xdr:row>
                    <xdr:rowOff>76200</xdr:rowOff>
                  </to>
                </anchor>
              </controlPr>
            </control>
          </mc:Choice>
        </mc:AlternateContent>
        <mc:AlternateContent xmlns:mc="http://schemas.openxmlformats.org/markup-compatibility/2006">
          <mc:Choice Requires="x14">
            <control shapeId="52274" r:id="rId48" name="Group Box 50">
              <controlPr defaultSize="0" autoFill="0" autoPict="0">
                <anchor moveWithCells="1">
                  <from>
                    <xdr:col>4</xdr:col>
                    <xdr:colOff>95250</xdr:colOff>
                    <xdr:row>1047</xdr:row>
                    <xdr:rowOff>0</xdr:rowOff>
                  </from>
                  <to>
                    <xdr:col>6</xdr:col>
                    <xdr:colOff>0</xdr:colOff>
                    <xdr:row>1048</xdr:row>
                    <xdr:rowOff>28575</xdr:rowOff>
                  </to>
                </anchor>
              </controlPr>
            </control>
          </mc:Choice>
        </mc:AlternateContent>
        <mc:AlternateContent xmlns:mc="http://schemas.openxmlformats.org/markup-compatibility/2006">
          <mc:Choice Requires="x14">
            <control shapeId="52276" r:id="rId49" name="Check Box 52">
              <controlPr defaultSize="0" autoFill="0" autoLine="0" autoPict="0">
                <anchor moveWithCells="1">
                  <from>
                    <xdr:col>4</xdr:col>
                    <xdr:colOff>466725</xdr:colOff>
                    <xdr:row>1089</xdr:row>
                    <xdr:rowOff>0</xdr:rowOff>
                  </from>
                  <to>
                    <xdr:col>5</xdr:col>
                    <xdr:colOff>28575</xdr:colOff>
                    <xdr:row>1090</xdr:row>
                    <xdr:rowOff>9525</xdr:rowOff>
                  </to>
                </anchor>
              </controlPr>
            </control>
          </mc:Choice>
        </mc:AlternateContent>
        <mc:AlternateContent xmlns:mc="http://schemas.openxmlformats.org/markup-compatibility/2006">
          <mc:Choice Requires="x14">
            <control shapeId="52277" r:id="rId50" name="Group Box 53">
              <controlPr defaultSize="0" autoFill="0" autoPict="0">
                <anchor moveWithCells="1">
                  <from>
                    <xdr:col>4</xdr:col>
                    <xdr:colOff>0</xdr:colOff>
                    <xdr:row>1110</xdr:row>
                    <xdr:rowOff>0</xdr:rowOff>
                  </from>
                  <to>
                    <xdr:col>6</xdr:col>
                    <xdr:colOff>0</xdr:colOff>
                    <xdr:row>1111</xdr:row>
                    <xdr:rowOff>28575</xdr:rowOff>
                  </to>
                </anchor>
              </controlPr>
            </control>
          </mc:Choice>
        </mc:AlternateContent>
        <mc:AlternateContent xmlns:mc="http://schemas.openxmlformats.org/markup-compatibility/2006">
          <mc:Choice Requires="x14">
            <control shapeId="52278" r:id="rId51" name="Group Box 54">
              <controlPr defaultSize="0" autoFill="0" autoPict="0">
                <anchor moveWithCells="1">
                  <from>
                    <xdr:col>4</xdr:col>
                    <xdr:colOff>9525</xdr:colOff>
                    <xdr:row>1110</xdr:row>
                    <xdr:rowOff>0</xdr:rowOff>
                  </from>
                  <to>
                    <xdr:col>6</xdr:col>
                    <xdr:colOff>9525</xdr:colOff>
                    <xdr:row>1111</xdr:row>
                    <xdr:rowOff>47625</xdr:rowOff>
                  </to>
                </anchor>
              </controlPr>
            </control>
          </mc:Choice>
        </mc:AlternateContent>
        <mc:AlternateContent xmlns:mc="http://schemas.openxmlformats.org/markup-compatibility/2006">
          <mc:Choice Requires="x14">
            <control shapeId="52279" r:id="rId52" name="Group Box 55">
              <controlPr defaultSize="0" autoFill="0" autoPict="0">
                <anchor moveWithCells="1">
                  <from>
                    <xdr:col>4</xdr:col>
                    <xdr:colOff>47625</xdr:colOff>
                    <xdr:row>1110</xdr:row>
                    <xdr:rowOff>0</xdr:rowOff>
                  </from>
                  <to>
                    <xdr:col>6</xdr:col>
                    <xdr:colOff>0</xdr:colOff>
                    <xdr:row>1111</xdr:row>
                    <xdr:rowOff>76200</xdr:rowOff>
                  </to>
                </anchor>
              </controlPr>
            </control>
          </mc:Choice>
        </mc:AlternateContent>
        <mc:AlternateContent xmlns:mc="http://schemas.openxmlformats.org/markup-compatibility/2006">
          <mc:Choice Requires="x14">
            <control shapeId="52280" r:id="rId53" name="Group Box 56">
              <controlPr defaultSize="0" autoFill="0" autoPict="0">
                <anchor moveWithCells="1">
                  <from>
                    <xdr:col>4</xdr:col>
                    <xdr:colOff>95250</xdr:colOff>
                    <xdr:row>1110</xdr:row>
                    <xdr:rowOff>0</xdr:rowOff>
                  </from>
                  <to>
                    <xdr:col>6</xdr:col>
                    <xdr:colOff>0</xdr:colOff>
                    <xdr:row>1111</xdr:row>
                    <xdr:rowOff>28575</xdr:rowOff>
                  </to>
                </anchor>
              </controlPr>
            </control>
          </mc:Choice>
        </mc:AlternateContent>
        <mc:AlternateContent xmlns:mc="http://schemas.openxmlformats.org/markup-compatibility/2006">
          <mc:Choice Requires="x14">
            <control shapeId="52281" r:id="rId54" name="Group Box 57">
              <controlPr defaultSize="0" autoFill="0" autoPict="0">
                <anchor moveWithCells="1">
                  <from>
                    <xdr:col>4</xdr:col>
                    <xdr:colOff>0</xdr:colOff>
                    <xdr:row>1171</xdr:row>
                    <xdr:rowOff>0</xdr:rowOff>
                  </from>
                  <to>
                    <xdr:col>6</xdr:col>
                    <xdr:colOff>0</xdr:colOff>
                    <xdr:row>1172</xdr:row>
                    <xdr:rowOff>28575</xdr:rowOff>
                  </to>
                </anchor>
              </controlPr>
            </control>
          </mc:Choice>
        </mc:AlternateContent>
        <mc:AlternateContent xmlns:mc="http://schemas.openxmlformats.org/markup-compatibility/2006">
          <mc:Choice Requires="x14">
            <control shapeId="52282" r:id="rId55" name="Group Box 58">
              <controlPr defaultSize="0" autoFill="0" autoPict="0">
                <anchor moveWithCells="1">
                  <from>
                    <xdr:col>4</xdr:col>
                    <xdr:colOff>9525</xdr:colOff>
                    <xdr:row>1171</xdr:row>
                    <xdr:rowOff>0</xdr:rowOff>
                  </from>
                  <to>
                    <xdr:col>6</xdr:col>
                    <xdr:colOff>9525</xdr:colOff>
                    <xdr:row>1172</xdr:row>
                    <xdr:rowOff>47625</xdr:rowOff>
                  </to>
                </anchor>
              </controlPr>
            </control>
          </mc:Choice>
        </mc:AlternateContent>
        <mc:AlternateContent xmlns:mc="http://schemas.openxmlformats.org/markup-compatibility/2006">
          <mc:Choice Requires="x14">
            <control shapeId="52283" r:id="rId56" name="Group Box 59">
              <controlPr defaultSize="0" autoFill="0" autoPict="0">
                <anchor moveWithCells="1">
                  <from>
                    <xdr:col>4</xdr:col>
                    <xdr:colOff>47625</xdr:colOff>
                    <xdr:row>1171</xdr:row>
                    <xdr:rowOff>0</xdr:rowOff>
                  </from>
                  <to>
                    <xdr:col>6</xdr:col>
                    <xdr:colOff>0</xdr:colOff>
                    <xdr:row>1172</xdr:row>
                    <xdr:rowOff>76200</xdr:rowOff>
                  </to>
                </anchor>
              </controlPr>
            </control>
          </mc:Choice>
        </mc:AlternateContent>
        <mc:AlternateContent xmlns:mc="http://schemas.openxmlformats.org/markup-compatibility/2006">
          <mc:Choice Requires="x14">
            <control shapeId="52284" r:id="rId57" name="Group Box 60">
              <controlPr defaultSize="0" autoFill="0" autoPict="0">
                <anchor moveWithCells="1">
                  <from>
                    <xdr:col>4</xdr:col>
                    <xdr:colOff>95250</xdr:colOff>
                    <xdr:row>1171</xdr:row>
                    <xdr:rowOff>0</xdr:rowOff>
                  </from>
                  <to>
                    <xdr:col>6</xdr:col>
                    <xdr:colOff>0</xdr:colOff>
                    <xdr:row>1172</xdr:row>
                    <xdr:rowOff>28575</xdr:rowOff>
                  </to>
                </anchor>
              </controlPr>
            </control>
          </mc:Choice>
        </mc:AlternateContent>
        <mc:AlternateContent xmlns:mc="http://schemas.openxmlformats.org/markup-compatibility/2006">
          <mc:Choice Requires="x14">
            <control shapeId="52285" r:id="rId58" name="Group Box 61">
              <controlPr defaultSize="0" autoFill="0" autoPict="0">
                <anchor moveWithCells="1">
                  <from>
                    <xdr:col>4</xdr:col>
                    <xdr:colOff>0</xdr:colOff>
                    <xdr:row>1179</xdr:row>
                    <xdr:rowOff>0</xdr:rowOff>
                  </from>
                  <to>
                    <xdr:col>6</xdr:col>
                    <xdr:colOff>0</xdr:colOff>
                    <xdr:row>1180</xdr:row>
                    <xdr:rowOff>28575</xdr:rowOff>
                  </to>
                </anchor>
              </controlPr>
            </control>
          </mc:Choice>
        </mc:AlternateContent>
        <mc:AlternateContent xmlns:mc="http://schemas.openxmlformats.org/markup-compatibility/2006">
          <mc:Choice Requires="x14">
            <control shapeId="52286" r:id="rId59" name="Group Box 62">
              <controlPr defaultSize="0" autoFill="0" autoPict="0">
                <anchor moveWithCells="1">
                  <from>
                    <xdr:col>4</xdr:col>
                    <xdr:colOff>9525</xdr:colOff>
                    <xdr:row>1179</xdr:row>
                    <xdr:rowOff>0</xdr:rowOff>
                  </from>
                  <to>
                    <xdr:col>6</xdr:col>
                    <xdr:colOff>9525</xdr:colOff>
                    <xdr:row>1180</xdr:row>
                    <xdr:rowOff>47625</xdr:rowOff>
                  </to>
                </anchor>
              </controlPr>
            </control>
          </mc:Choice>
        </mc:AlternateContent>
        <mc:AlternateContent xmlns:mc="http://schemas.openxmlformats.org/markup-compatibility/2006">
          <mc:Choice Requires="x14">
            <control shapeId="52287" r:id="rId60" name="Group Box 63">
              <controlPr defaultSize="0" autoFill="0" autoPict="0">
                <anchor moveWithCells="1">
                  <from>
                    <xdr:col>4</xdr:col>
                    <xdr:colOff>47625</xdr:colOff>
                    <xdr:row>1179</xdr:row>
                    <xdr:rowOff>0</xdr:rowOff>
                  </from>
                  <to>
                    <xdr:col>6</xdr:col>
                    <xdr:colOff>0</xdr:colOff>
                    <xdr:row>1180</xdr:row>
                    <xdr:rowOff>76200</xdr:rowOff>
                  </to>
                </anchor>
              </controlPr>
            </control>
          </mc:Choice>
        </mc:AlternateContent>
        <mc:AlternateContent xmlns:mc="http://schemas.openxmlformats.org/markup-compatibility/2006">
          <mc:Choice Requires="x14">
            <control shapeId="52288" r:id="rId61" name="Group Box 64">
              <controlPr defaultSize="0" autoFill="0" autoPict="0">
                <anchor moveWithCells="1">
                  <from>
                    <xdr:col>4</xdr:col>
                    <xdr:colOff>95250</xdr:colOff>
                    <xdr:row>1179</xdr:row>
                    <xdr:rowOff>0</xdr:rowOff>
                  </from>
                  <to>
                    <xdr:col>6</xdr:col>
                    <xdr:colOff>0</xdr:colOff>
                    <xdr:row>1180</xdr:row>
                    <xdr:rowOff>28575</xdr:rowOff>
                  </to>
                </anchor>
              </controlPr>
            </control>
          </mc:Choice>
        </mc:AlternateContent>
        <mc:AlternateContent xmlns:mc="http://schemas.openxmlformats.org/markup-compatibility/2006">
          <mc:Choice Requires="x14">
            <control shapeId="52289" r:id="rId62" name="Group Box 65">
              <controlPr defaultSize="0" autoFill="0" autoPict="0">
                <anchor moveWithCells="1">
                  <from>
                    <xdr:col>4</xdr:col>
                    <xdr:colOff>0</xdr:colOff>
                    <xdr:row>1196</xdr:row>
                    <xdr:rowOff>0</xdr:rowOff>
                  </from>
                  <to>
                    <xdr:col>6</xdr:col>
                    <xdr:colOff>0</xdr:colOff>
                    <xdr:row>1197</xdr:row>
                    <xdr:rowOff>28575</xdr:rowOff>
                  </to>
                </anchor>
              </controlPr>
            </control>
          </mc:Choice>
        </mc:AlternateContent>
        <mc:AlternateContent xmlns:mc="http://schemas.openxmlformats.org/markup-compatibility/2006">
          <mc:Choice Requires="x14">
            <control shapeId="52290" r:id="rId63" name="Group Box 66">
              <controlPr defaultSize="0" autoFill="0" autoPict="0">
                <anchor moveWithCells="1">
                  <from>
                    <xdr:col>4</xdr:col>
                    <xdr:colOff>9525</xdr:colOff>
                    <xdr:row>1196</xdr:row>
                    <xdr:rowOff>0</xdr:rowOff>
                  </from>
                  <to>
                    <xdr:col>6</xdr:col>
                    <xdr:colOff>9525</xdr:colOff>
                    <xdr:row>1197</xdr:row>
                    <xdr:rowOff>47625</xdr:rowOff>
                  </to>
                </anchor>
              </controlPr>
            </control>
          </mc:Choice>
        </mc:AlternateContent>
        <mc:AlternateContent xmlns:mc="http://schemas.openxmlformats.org/markup-compatibility/2006">
          <mc:Choice Requires="x14">
            <control shapeId="52291" r:id="rId64" name="Group Box 67">
              <controlPr defaultSize="0" autoFill="0" autoPict="0">
                <anchor moveWithCells="1">
                  <from>
                    <xdr:col>4</xdr:col>
                    <xdr:colOff>47625</xdr:colOff>
                    <xdr:row>1196</xdr:row>
                    <xdr:rowOff>0</xdr:rowOff>
                  </from>
                  <to>
                    <xdr:col>6</xdr:col>
                    <xdr:colOff>0</xdr:colOff>
                    <xdr:row>1197</xdr:row>
                    <xdr:rowOff>76200</xdr:rowOff>
                  </to>
                </anchor>
              </controlPr>
            </control>
          </mc:Choice>
        </mc:AlternateContent>
        <mc:AlternateContent xmlns:mc="http://schemas.openxmlformats.org/markup-compatibility/2006">
          <mc:Choice Requires="x14">
            <control shapeId="52292" r:id="rId65" name="Group Box 68">
              <controlPr defaultSize="0" autoFill="0" autoPict="0">
                <anchor moveWithCells="1">
                  <from>
                    <xdr:col>4</xdr:col>
                    <xdr:colOff>95250</xdr:colOff>
                    <xdr:row>1196</xdr:row>
                    <xdr:rowOff>0</xdr:rowOff>
                  </from>
                  <to>
                    <xdr:col>6</xdr:col>
                    <xdr:colOff>0</xdr:colOff>
                    <xdr:row>1197</xdr:row>
                    <xdr:rowOff>28575</xdr:rowOff>
                  </to>
                </anchor>
              </controlPr>
            </control>
          </mc:Choice>
        </mc:AlternateContent>
        <mc:AlternateContent xmlns:mc="http://schemas.openxmlformats.org/markup-compatibility/2006">
          <mc:Choice Requires="x14">
            <control shapeId="52293" r:id="rId66" name="Group Box 69">
              <controlPr defaultSize="0" autoFill="0" autoPict="0">
                <anchor moveWithCells="1">
                  <from>
                    <xdr:col>4</xdr:col>
                    <xdr:colOff>0</xdr:colOff>
                    <xdr:row>1246</xdr:row>
                    <xdr:rowOff>0</xdr:rowOff>
                  </from>
                  <to>
                    <xdr:col>6</xdr:col>
                    <xdr:colOff>0</xdr:colOff>
                    <xdr:row>1247</xdr:row>
                    <xdr:rowOff>28575</xdr:rowOff>
                  </to>
                </anchor>
              </controlPr>
            </control>
          </mc:Choice>
        </mc:AlternateContent>
        <mc:AlternateContent xmlns:mc="http://schemas.openxmlformats.org/markup-compatibility/2006">
          <mc:Choice Requires="x14">
            <control shapeId="52294" r:id="rId67" name="Group Box 70">
              <controlPr defaultSize="0" autoFill="0" autoPict="0">
                <anchor moveWithCells="1">
                  <from>
                    <xdr:col>4</xdr:col>
                    <xdr:colOff>9525</xdr:colOff>
                    <xdr:row>1246</xdr:row>
                    <xdr:rowOff>0</xdr:rowOff>
                  </from>
                  <to>
                    <xdr:col>6</xdr:col>
                    <xdr:colOff>9525</xdr:colOff>
                    <xdr:row>1247</xdr:row>
                    <xdr:rowOff>47625</xdr:rowOff>
                  </to>
                </anchor>
              </controlPr>
            </control>
          </mc:Choice>
        </mc:AlternateContent>
        <mc:AlternateContent xmlns:mc="http://schemas.openxmlformats.org/markup-compatibility/2006">
          <mc:Choice Requires="x14">
            <control shapeId="52295" r:id="rId68" name="Group Box 71">
              <controlPr defaultSize="0" autoFill="0" autoPict="0">
                <anchor moveWithCells="1">
                  <from>
                    <xdr:col>4</xdr:col>
                    <xdr:colOff>47625</xdr:colOff>
                    <xdr:row>1246</xdr:row>
                    <xdr:rowOff>0</xdr:rowOff>
                  </from>
                  <to>
                    <xdr:col>6</xdr:col>
                    <xdr:colOff>0</xdr:colOff>
                    <xdr:row>1247</xdr:row>
                    <xdr:rowOff>76200</xdr:rowOff>
                  </to>
                </anchor>
              </controlPr>
            </control>
          </mc:Choice>
        </mc:AlternateContent>
        <mc:AlternateContent xmlns:mc="http://schemas.openxmlformats.org/markup-compatibility/2006">
          <mc:Choice Requires="x14">
            <control shapeId="52296" r:id="rId69" name="Group Box 72">
              <controlPr defaultSize="0" autoFill="0" autoPict="0">
                <anchor moveWithCells="1">
                  <from>
                    <xdr:col>4</xdr:col>
                    <xdr:colOff>95250</xdr:colOff>
                    <xdr:row>1246</xdr:row>
                    <xdr:rowOff>0</xdr:rowOff>
                  </from>
                  <to>
                    <xdr:col>6</xdr:col>
                    <xdr:colOff>0</xdr:colOff>
                    <xdr:row>1247</xdr:row>
                    <xdr:rowOff>28575</xdr:rowOff>
                  </to>
                </anchor>
              </controlPr>
            </control>
          </mc:Choice>
        </mc:AlternateContent>
        <mc:AlternateContent xmlns:mc="http://schemas.openxmlformats.org/markup-compatibility/2006">
          <mc:Choice Requires="x14">
            <control shapeId="52297" r:id="rId70" name="Group Box 73">
              <controlPr defaultSize="0" autoFill="0" autoPict="0">
                <anchor moveWithCells="1">
                  <from>
                    <xdr:col>4</xdr:col>
                    <xdr:colOff>0</xdr:colOff>
                    <xdr:row>1266</xdr:row>
                    <xdr:rowOff>0</xdr:rowOff>
                  </from>
                  <to>
                    <xdr:col>6</xdr:col>
                    <xdr:colOff>0</xdr:colOff>
                    <xdr:row>1267</xdr:row>
                    <xdr:rowOff>28575</xdr:rowOff>
                  </to>
                </anchor>
              </controlPr>
            </control>
          </mc:Choice>
        </mc:AlternateContent>
        <mc:AlternateContent xmlns:mc="http://schemas.openxmlformats.org/markup-compatibility/2006">
          <mc:Choice Requires="x14">
            <control shapeId="52298" r:id="rId71" name="Group Box 74">
              <controlPr defaultSize="0" autoFill="0" autoPict="0">
                <anchor moveWithCells="1">
                  <from>
                    <xdr:col>4</xdr:col>
                    <xdr:colOff>9525</xdr:colOff>
                    <xdr:row>1266</xdr:row>
                    <xdr:rowOff>0</xdr:rowOff>
                  </from>
                  <to>
                    <xdr:col>6</xdr:col>
                    <xdr:colOff>9525</xdr:colOff>
                    <xdr:row>1267</xdr:row>
                    <xdr:rowOff>47625</xdr:rowOff>
                  </to>
                </anchor>
              </controlPr>
            </control>
          </mc:Choice>
        </mc:AlternateContent>
        <mc:AlternateContent xmlns:mc="http://schemas.openxmlformats.org/markup-compatibility/2006">
          <mc:Choice Requires="x14">
            <control shapeId="52299" r:id="rId72" name="Group Box 75">
              <controlPr defaultSize="0" autoFill="0" autoPict="0">
                <anchor moveWithCells="1">
                  <from>
                    <xdr:col>4</xdr:col>
                    <xdr:colOff>47625</xdr:colOff>
                    <xdr:row>1266</xdr:row>
                    <xdr:rowOff>0</xdr:rowOff>
                  </from>
                  <to>
                    <xdr:col>6</xdr:col>
                    <xdr:colOff>0</xdr:colOff>
                    <xdr:row>1267</xdr:row>
                    <xdr:rowOff>76200</xdr:rowOff>
                  </to>
                </anchor>
              </controlPr>
            </control>
          </mc:Choice>
        </mc:AlternateContent>
        <mc:AlternateContent xmlns:mc="http://schemas.openxmlformats.org/markup-compatibility/2006">
          <mc:Choice Requires="x14">
            <control shapeId="52300" r:id="rId73" name="Group Box 76">
              <controlPr defaultSize="0" autoFill="0" autoPict="0">
                <anchor moveWithCells="1">
                  <from>
                    <xdr:col>4</xdr:col>
                    <xdr:colOff>95250</xdr:colOff>
                    <xdr:row>1266</xdr:row>
                    <xdr:rowOff>0</xdr:rowOff>
                  </from>
                  <to>
                    <xdr:col>6</xdr:col>
                    <xdr:colOff>0</xdr:colOff>
                    <xdr:row>1267</xdr:row>
                    <xdr:rowOff>28575</xdr:rowOff>
                  </to>
                </anchor>
              </controlPr>
            </control>
          </mc:Choice>
        </mc:AlternateContent>
        <mc:AlternateContent xmlns:mc="http://schemas.openxmlformats.org/markup-compatibility/2006">
          <mc:Choice Requires="x14">
            <control shapeId="52301" r:id="rId74" name="Group Box 77">
              <controlPr defaultSize="0" autoFill="0" autoPict="0">
                <anchor moveWithCells="1">
                  <from>
                    <xdr:col>4</xdr:col>
                    <xdr:colOff>0</xdr:colOff>
                    <xdr:row>1315</xdr:row>
                    <xdr:rowOff>0</xdr:rowOff>
                  </from>
                  <to>
                    <xdr:col>6</xdr:col>
                    <xdr:colOff>0</xdr:colOff>
                    <xdr:row>1316</xdr:row>
                    <xdr:rowOff>28575</xdr:rowOff>
                  </to>
                </anchor>
              </controlPr>
            </control>
          </mc:Choice>
        </mc:AlternateContent>
        <mc:AlternateContent xmlns:mc="http://schemas.openxmlformats.org/markup-compatibility/2006">
          <mc:Choice Requires="x14">
            <control shapeId="52302" r:id="rId75" name="Group Box 78">
              <controlPr defaultSize="0" autoFill="0" autoPict="0">
                <anchor moveWithCells="1">
                  <from>
                    <xdr:col>4</xdr:col>
                    <xdr:colOff>9525</xdr:colOff>
                    <xdr:row>1315</xdr:row>
                    <xdr:rowOff>0</xdr:rowOff>
                  </from>
                  <to>
                    <xdr:col>6</xdr:col>
                    <xdr:colOff>9525</xdr:colOff>
                    <xdr:row>1316</xdr:row>
                    <xdr:rowOff>47625</xdr:rowOff>
                  </to>
                </anchor>
              </controlPr>
            </control>
          </mc:Choice>
        </mc:AlternateContent>
        <mc:AlternateContent xmlns:mc="http://schemas.openxmlformats.org/markup-compatibility/2006">
          <mc:Choice Requires="x14">
            <control shapeId="52303" r:id="rId76" name="Group Box 79">
              <controlPr defaultSize="0" autoFill="0" autoPict="0">
                <anchor moveWithCells="1">
                  <from>
                    <xdr:col>4</xdr:col>
                    <xdr:colOff>47625</xdr:colOff>
                    <xdr:row>1315</xdr:row>
                    <xdr:rowOff>0</xdr:rowOff>
                  </from>
                  <to>
                    <xdr:col>6</xdr:col>
                    <xdr:colOff>0</xdr:colOff>
                    <xdr:row>1316</xdr:row>
                    <xdr:rowOff>76200</xdr:rowOff>
                  </to>
                </anchor>
              </controlPr>
            </control>
          </mc:Choice>
        </mc:AlternateContent>
        <mc:AlternateContent xmlns:mc="http://schemas.openxmlformats.org/markup-compatibility/2006">
          <mc:Choice Requires="x14">
            <control shapeId="52304" r:id="rId77" name="Group Box 80">
              <controlPr defaultSize="0" autoFill="0" autoPict="0">
                <anchor moveWithCells="1">
                  <from>
                    <xdr:col>4</xdr:col>
                    <xdr:colOff>95250</xdr:colOff>
                    <xdr:row>1315</xdr:row>
                    <xdr:rowOff>0</xdr:rowOff>
                  </from>
                  <to>
                    <xdr:col>6</xdr:col>
                    <xdr:colOff>0</xdr:colOff>
                    <xdr:row>1316</xdr:row>
                    <xdr:rowOff>28575</xdr:rowOff>
                  </to>
                </anchor>
              </controlPr>
            </control>
          </mc:Choice>
        </mc:AlternateContent>
        <mc:AlternateContent xmlns:mc="http://schemas.openxmlformats.org/markup-compatibility/2006">
          <mc:Choice Requires="x14">
            <control shapeId="52305" r:id="rId78" name="Group Box 81">
              <controlPr defaultSize="0" autoFill="0" autoPict="0">
                <anchor moveWithCells="1">
                  <from>
                    <xdr:col>4</xdr:col>
                    <xdr:colOff>0</xdr:colOff>
                    <xdr:row>1327</xdr:row>
                    <xdr:rowOff>0</xdr:rowOff>
                  </from>
                  <to>
                    <xdr:col>6</xdr:col>
                    <xdr:colOff>0</xdr:colOff>
                    <xdr:row>1328</xdr:row>
                    <xdr:rowOff>28575</xdr:rowOff>
                  </to>
                </anchor>
              </controlPr>
            </control>
          </mc:Choice>
        </mc:AlternateContent>
        <mc:AlternateContent xmlns:mc="http://schemas.openxmlformats.org/markup-compatibility/2006">
          <mc:Choice Requires="x14">
            <control shapeId="52306" r:id="rId79" name="Group Box 82">
              <controlPr defaultSize="0" autoFill="0" autoPict="0">
                <anchor moveWithCells="1">
                  <from>
                    <xdr:col>4</xdr:col>
                    <xdr:colOff>9525</xdr:colOff>
                    <xdr:row>1327</xdr:row>
                    <xdr:rowOff>0</xdr:rowOff>
                  </from>
                  <to>
                    <xdr:col>6</xdr:col>
                    <xdr:colOff>9525</xdr:colOff>
                    <xdr:row>1328</xdr:row>
                    <xdr:rowOff>47625</xdr:rowOff>
                  </to>
                </anchor>
              </controlPr>
            </control>
          </mc:Choice>
        </mc:AlternateContent>
        <mc:AlternateContent xmlns:mc="http://schemas.openxmlformats.org/markup-compatibility/2006">
          <mc:Choice Requires="x14">
            <control shapeId="52307" r:id="rId80" name="Group Box 83">
              <controlPr defaultSize="0" autoFill="0" autoPict="0">
                <anchor moveWithCells="1">
                  <from>
                    <xdr:col>4</xdr:col>
                    <xdr:colOff>47625</xdr:colOff>
                    <xdr:row>1327</xdr:row>
                    <xdr:rowOff>0</xdr:rowOff>
                  </from>
                  <to>
                    <xdr:col>6</xdr:col>
                    <xdr:colOff>0</xdr:colOff>
                    <xdr:row>1328</xdr:row>
                    <xdr:rowOff>76200</xdr:rowOff>
                  </to>
                </anchor>
              </controlPr>
            </control>
          </mc:Choice>
        </mc:AlternateContent>
        <mc:AlternateContent xmlns:mc="http://schemas.openxmlformats.org/markup-compatibility/2006">
          <mc:Choice Requires="x14">
            <control shapeId="52308" r:id="rId81" name="Group Box 84">
              <controlPr defaultSize="0" autoFill="0" autoPict="0">
                <anchor moveWithCells="1">
                  <from>
                    <xdr:col>4</xdr:col>
                    <xdr:colOff>95250</xdr:colOff>
                    <xdr:row>1327</xdr:row>
                    <xdr:rowOff>0</xdr:rowOff>
                  </from>
                  <to>
                    <xdr:col>6</xdr:col>
                    <xdr:colOff>0</xdr:colOff>
                    <xdr:row>1328</xdr:row>
                    <xdr:rowOff>28575</xdr:rowOff>
                  </to>
                </anchor>
              </controlPr>
            </control>
          </mc:Choice>
        </mc:AlternateContent>
        <mc:AlternateContent xmlns:mc="http://schemas.openxmlformats.org/markup-compatibility/2006">
          <mc:Choice Requires="x14">
            <control shapeId="52309" r:id="rId82" name="Group Box 85">
              <controlPr defaultSize="0" autoFill="0" autoPict="0">
                <anchor moveWithCells="1">
                  <from>
                    <xdr:col>4</xdr:col>
                    <xdr:colOff>0</xdr:colOff>
                    <xdr:row>1379</xdr:row>
                    <xdr:rowOff>0</xdr:rowOff>
                  </from>
                  <to>
                    <xdr:col>6</xdr:col>
                    <xdr:colOff>0</xdr:colOff>
                    <xdr:row>1380</xdr:row>
                    <xdr:rowOff>28575</xdr:rowOff>
                  </to>
                </anchor>
              </controlPr>
            </control>
          </mc:Choice>
        </mc:AlternateContent>
        <mc:AlternateContent xmlns:mc="http://schemas.openxmlformats.org/markup-compatibility/2006">
          <mc:Choice Requires="x14">
            <control shapeId="52310" r:id="rId83" name="Group Box 86">
              <controlPr defaultSize="0" autoFill="0" autoPict="0">
                <anchor moveWithCells="1">
                  <from>
                    <xdr:col>4</xdr:col>
                    <xdr:colOff>9525</xdr:colOff>
                    <xdr:row>1379</xdr:row>
                    <xdr:rowOff>0</xdr:rowOff>
                  </from>
                  <to>
                    <xdr:col>6</xdr:col>
                    <xdr:colOff>9525</xdr:colOff>
                    <xdr:row>1380</xdr:row>
                    <xdr:rowOff>47625</xdr:rowOff>
                  </to>
                </anchor>
              </controlPr>
            </control>
          </mc:Choice>
        </mc:AlternateContent>
        <mc:AlternateContent xmlns:mc="http://schemas.openxmlformats.org/markup-compatibility/2006">
          <mc:Choice Requires="x14">
            <control shapeId="52311" r:id="rId84" name="Group Box 87">
              <controlPr defaultSize="0" autoFill="0" autoPict="0">
                <anchor moveWithCells="1">
                  <from>
                    <xdr:col>4</xdr:col>
                    <xdr:colOff>47625</xdr:colOff>
                    <xdr:row>1379</xdr:row>
                    <xdr:rowOff>0</xdr:rowOff>
                  </from>
                  <to>
                    <xdr:col>6</xdr:col>
                    <xdr:colOff>0</xdr:colOff>
                    <xdr:row>1380</xdr:row>
                    <xdr:rowOff>76200</xdr:rowOff>
                  </to>
                </anchor>
              </controlPr>
            </control>
          </mc:Choice>
        </mc:AlternateContent>
        <mc:AlternateContent xmlns:mc="http://schemas.openxmlformats.org/markup-compatibility/2006">
          <mc:Choice Requires="x14">
            <control shapeId="52312" r:id="rId85" name="Group Box 88">
              <controlPr defaultSize="0" autoFill="0" autoPict="0">
                <anchor moveWithCells="1">
                  <from>
                    <xdr:col>4</xdr:col>
                    <xdr:colOff>95250</xdr:colOff>
                    <xdr:row>1379</xdr:row>
                    <xdr:rowOff>0</xdr:rowOff>
                  </from>
                  <to>
                    <xdr:col>6</xdr:col>
                    <xdr:colOff>0</xdr:colOff>
                    <xdr:row>1380</xdr:row>
                    <xdr:rowOff>28575</xdr:rowOff>
                  </to>
                </anchor>
              </controlPr>
            </control>
          </mc:Choice>
        </mc:AlternateContent>
        <mc:AlternateContent xmlns:mc="http://schemas.openxmlformats.org/markup-compatibility/2006">
          <mc:Choice Requires="x14">
            <control shapeId="52314" r:id="rId86" name="Check Box 90">
              <controlPr defaultSize="0" autoFill="0" autoLine="0" autoPict="0">
                <anchor moveWithCells="1">
                  <from>
                    <xdr:col>5</xdr:col>
                    <xdr:colOff>95250</xdr:colOff>
                    <xdr:row>1420</xdr:row>
                    <xdr:rowOff>19050</xdr:rowOff>
                  </from>
                  <to>
                    <xdr:col>5</xdr:col>
                    <xdr:colOff>371475</xdr:colOff>
                    <xdr:row>1421</xdr:row>
                    <xdr:rowOff>28575</xdr:rowOff>
                  </to>
                </anchor>
              </controlPr>
            </control>
          </mc:Choice>
        </mc:AlternateContent>
      </controls>
    </mc:Choice>
  </mc:AlternateContent>
  <tableParts count="1">
    <tablePart r:id="rId8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8">
    <tabColor rgb="FFBF0000"/>
    <pageSetUpPr autoPageBreaks="0" fitToPage="1"/>
  </sheetPr>
  <dimension ref="A1:M1129"/>
  <sheetViews>
    <sheetView showGridLines="0" zoomScaleNormal="100" workbookViewId="0">
      <pane ySplit="5" topLeftCell="A6" activePane="bottomLeft" state="frozen"/>
      <selection activeCell="B12" sqref="B12"/>
      <selection pane="bottomLeft" activeCell="A6" sqref="A6"/>
    </sheetView>
  </sheetViews>
  <sheetFormatPr baseColWidth="10" defaultColWidth="0" defaultRowHeight="0" customHeight="1" zeroHeight="1"/>
  <cols>
    <col min="1" max="1" width="9.140625" style="95" customWidth="1"/>
    <col min="2" max="2" width="14.140625" style="22" customWidth="1"/>
    <col min="3" max="6" width="10.7109375" style="22" customWidth="1"/>
    <col min="7" max="12" width="9.140625" style="22" customWidth="1"/>
    <col min="13" max="13" width="9.140625" style="560" hidden="1" customWidth="1"/>
    <col min="14" max="16384" width="12.140625" style="22" hidden="1"/>
  </cols>
  <sheetData>
    <row r="1" spans="1:13" customFormat="1" ht="3.75" customHeight="1">
      <c r="A1" s="87"/>
      <c r="M1" s="554"/>
    </row>
    <row r="2" spans="1:13" customFormat="1" ht="17.45" customHeight="1">
      <c r="A2" s="88"/>
      <c r="B2" s="44" t="s">
        <v>1855</v>
      </c>
      <c r="C2" s="44"/>
      <c r="D2" s="44"/>
      <c r="E2" s="44"/>
      <c r="F2" s="36"/>
      <c r="G2" s="37" t="s">
        <v>51</v>
      </c>
      <c r="H2" s="680">
        <f>H30/C30</f>
        <v>0</v>
      </c>
      <c r="I2" s="680"/>
      <c r="J2" s="680"/>
      <c r="M2" s="554"/>
    </row>
    <row r="3" spans="1:13" customFormat="1" ht="3.75" customHeight="1">
      <c r="A3" s="87"/>
      <c r="B3" s="44"/>
      <c r="C3" s="44"/>
      <c r="D3" s="44"/>
      <c r="E3" s="44"/>
      <c r="M3" s="554"/>
    </row>
    <row r="4" spans="1:13" customFormat="1" ht="17.45" customHeight="1">
      <c r="A4" s="88"/>
      <c r="B4" s="44" t="s">
        <v>1856</v>
      </c>
      <c r="C4" s="44"/>
      <c r="D4" s="44"/>
      <c r="E4" s="44"/>
      <c r="F4" s="36"/>
      <c r="G4" s="37" t="s">
        <v>53</v>
      </c>
      <c r="H4" s="680">
        <f>[0]!S_Gesamtfortschritt</f>
        <v>0</v>
      </c>
      <c r="I4" s="680"/>
      <c r="J4" s="680"/>
      <c r="M4" s="554"/>
    </row>
    <row r="5" spans="1:13" customFormat="1" ht="3.75" customHeight="1" thickBot="1">
      <c r="A5" s="88"/>
      <c r="B5" s="52"/>
      <c r="C5" s="52"/>
      <c r="D5" s="52"/>
      <c r="E5" s="52"/>
      <c r="F5" s="52"/>
      <c r="G5" s="52"/>
      <c r="H5" s="52"/>
      <c r="I5" s="52"/>
      <c r="J5" s="52"/>
      <c r="K5" s="52"/>
      <c r="L5" s="46"/>
      <c r="M5" s="554"/>
    </row>
    <row r="6" spans="1:13" customFormat="1" ht="17.45" customHeight="1">
      <c r="A6" s="88"/>
      <c r="B6" s="17"/>
      <c r="C6" s="36"/>
      <c r="D6" s="36"/>
      <c r="E6" s="36"/>
      <c r="F6" s="36"/>
      <c r="G6" s="37"/>
      <c r="H6" s="38"/>
      <c r="I6" s="38"/>
      <c r="J6" s="38"/>
      <c r="M6" s="554"/>
    </row>
    <row r="7" spans="1:13" customFormat="1" ht="17.45" customHeight="1">
      <c r="A7" s="88"/>
      <c r="B7" s="17"/>
      <c r="C7" s="36" t="s">
        <v>54</v>
      </c>
      <c r="D7" s="36"/>
      <c r="E7" s="36"/>
      <c r="F7" s="39"/>
      <c r="G7" s="39"/>
      <c r="H7" s="681" t="s">
        <v>55</v>
      </c>
      <c r="I7" s="681"/>
      <c r="J7" s="38"/>
      <c r="M7" s="554"/>
    </row>
    <row r="8" spans="1:13" customFormat="1" ht="17.45" customHeight="1">
      <c r="A8" s="88"/>
      <c r="B8" s="317" t="s">
        <v>1857</v>
      </c>
      <c r="C8" s="785" t="str">
        <f t="shared" ref="C8:C17" si="0">INDEX(B:B,MATCH(B8,A:A,0))</f>
        <v>Diagramme - Grundlagen</v>
      </c>
      <c r="D8" s="785"/>
      <c r="E8" s="785"/>
      <c r="F8" s="785"/>
      <c r="G8" s="40"/>
      <c r="H8" s="86">
        <f>1*J8</f>
        <v>0</v>
      </c>
      <c r="I8" s="41">
        <f>H8</f>
        <v>0</v>
      </c>
      <c r="J8" s="42" t="b">
        <v>0</v>
      </c>
      <c r="M8" s="554"/>
    </row>
    <row r="9" spans="1:13" customFormat="1" ht="17.45" customHeight="1">
      <c r="A9" s="88"/>
      <c r="B9" s="45" t="s">
        <v>1858</v>
      </c>
      <c r="C9" s="785" t="str">
        <f t="shared" si="0"/>
        <v>Diagrammtyp ändern</v>
      </c>
      <c r="D9" s="785"/>
      <c r="E9" s="785"/>
      <c r="F9" s="785"/>
      <c r="G9" s="40"/>
      <c r="H9" s="86">
        <f>1*J9</f>
        <v>0</v>
      </c>
      <c r="I9" s="41">
        <f t="shared" ref="I9:I17" si="1">H9</f>
        <v>0</v>
      </c>
      <c r="J9" s="42" t="b">
        <v>0</v>
      </c>
      <c r="M9" s="554"/>
    </row>
    <row r="10" spans="1:13" customFormat="1" ht="17.45" customHeight="1">
      <c r="A10" s="88"/>
      <c r="B10" s="317" t="s">
        <v>1859</v>
      </c>
      <c r="C10" s="785" t="str">
        <f t="shared" si="0"/>
        <v>Diagrammtitel anpassen</v>
      </c>
      <c r="D10" s="785"/>
      <c r="E10" s="785"/>
      <c r="F10" s="785"/>
      <c r="G10" s="40"/>
      <c r="H10" s="86">
        <f>1*J10</f>
        <v>0</v>
      </c>
      <c r="I10" s="41">
        <f t="shared" si="1"/>
        <v>0</v>
      </c>
      <c r="J10" s="42" t="b">
        <v>0</v>
      </c>
      <c r="M10" s="554"/>
    </row>
    <row r="11" spans="1:13" customFormat="1" ht="17.45" customHeight="1">
      <c r="A11" s="88"/>
      <c r="B11" s="45" t="s">
        <v>1860</v>
      </c>
      <c r="C11" s="785" t="str">
        <f t="shared" si="0"/>
        <v>Achsen und Achsentitel</v>
      </c>
      <c r="D11" s="785"/>
      <c r="E11" s="785"/>
      <c r="F11" s="785"/>
      <c r="G11" s="40"/>
      <c r="H11" s="86">
        <f>1*J11</f>
        <v>0</v>
      </c>
      <c r="I11" s="41">
        <f t="shared" si="1"/>
        <v>0</v>
      </c>
      <c r="J11" s="42" t="b">
        <v>0</v>
      </c>
      <c r="M11" s="554"/>
    </row>
    <row r="12" spans="1:13" customFormat="1" ht="17.45" customHeight="1">
      <c r="A12" s="88"/>
      <c r="B12" s="317" t="s">
        <v>1861</v>
      </c>
      <c r="C12" s="785" t="str">
        <f t="shared" si="0"/>
        <v>Datenbeschriftung</v>
      </c>
      <c r="D12" s="785"/>
      <c r="E12" s="785"/>
      <c r="F12" s="785"/>
      <c r="G12" s="40"/>
      <c r="H12" s="86">
        <f t="shared" ref="H12:H17" si="2">1*J12</f>
        <v>0</v>
      </c>
      <c r="I12" s="41">
        <f t="shared" si="1"/>
        <v>0</v>
      </c>
      <c r="J12" s="42" t="b">
        <v>0</v>
      </c>
      <c r="M12" s="554"/>
    </row>
    <row r="13" spans="1:13" customFormat="1" ht="17.45" customHeight="1">
      <c r="A13" s="88"/>
      <c r="B13" s="45" t="s">
        <v>1862</v>
      </c>
      <c r="C13" s="785" t="str">
        <f t="shared" si="0"/>
        <v>Datentabelle</v>
      </c>
      <c r="D13" s="785"/>
      <c r="E13" s="785"/>
      <c r="F13" s="785"/>
      <c r="G13" s="40"/>
      <c r="H13" s="86">
        <f t="shared" si="2"/>
        <v>0</v>
      </c>
      <c r="I13" s="41">
        <f t="shared" si="1"/>
        <v>0</v>
      </c>
      <c r="J13" s="42" t="b">
        <v>0</v>
      </c>
      <c r="M13" s="554"/>
    </row>
    <row r="14" spans="1:13" customFormat="1" ht="17.45" customHeight="1">
      <c r="A14" s="88"/>
      <c r="B14" s="317" t="s">
        <v>1863</v>
      </c>
      <c r="C14" s="785" t="str">
        <f t="shared" si="0"/>
        <v>Gitternetzlinien</v>
      </c>
      <c r="D14" s="785"/>
      <c r="E14" s="785"/>
      <c r="F14" s="785"/>
      <c r="G14" s="40"/>
      <c r="H14" s="86">
        <f t="shared" si="2"/>
        <v>0</v>
      </c>
      <c r="I14" s="41">
        <f t="shared" si="1"/>
        <v>0</v>
      </c>
      <c r="J14" s="42" t="b">
        <v>0</v>
      </c>
      <c r="M14" s="554"/>
    </row>
    <row r="15" spans="1:13" customFormat="1" ht="17.45" customHeight="1">
      <c r="A15" s="88"/>
      <c r="B15" s="45" t="s">
        <v>1864</v>
      </c>
      <c r="C15" s="785" t="str">
        <f t="shared" si="0"/>
        <v>Legende</v>
      </c>
      <c r="D15" s="785"/>
      <c r="E15" s="785"/>
      <c r="F15" s="785"/>
      <c r="G15" s="40"/>
      <c r="H15" s="86">
        <f t="shared" si="2"/>
        <v>0</v>
      </c>
      <c r="I15" s="41">
        <f t="shared" si="1"/>
        <v>0</v>
      </c>
      <c r="J15" s="42" t="b">
        <v>0</v>
      </c>
      <c r="M15" s="554"/>
    </row>
    <row r="16" spans="1:13" customFormat="1" ht="17.45" customHeight="1">
      <c r="A16" s="88"/>
      <c r="B16" s="317" t="s">
        <v>1865</v>
      </c>
      <c r="C16" s="785" t="str">
        <f t="shared" si="0"/>
        <v>Datenquelle ändern</v>
      </c>
      <c r="D16" s="785"/>
      <c r="E16" s="785"/>
      <c r="F16" s="785"/>
      <c r="G16" s="40"/>
      <c r="H16" s="86">
        <f t="shared" si="2"/>
        <v>0</v>
      </c>
      <c r="I16" s="41">
        <f t="shared" si="1"/>
        <v>0</v>
      </c>
      <c r="J16" s="42" t="b">
        <v>0</v>
      </c>
      <c r="M16" s="554"/>
    </row>
    <row r="17" spans="1:13" customFormat="1" ht="17.45" customHeight="1">
      <c r="A17" s="88"/>
      <c r="B17" s="45" t="s">
        <v>1866</v>
      </c>
      <c r="C17" s="785" t="str">
        <f t="shared" si="0"/>
        <v>Diagramm verschieben</v>
      </c>
      <c r="D17" s="785"/>
      <c r="E17" s="785"/>
      <c r="F17" s="785"/>
      <c r="G17" s="40"/>
      <c r="H17" s="86">
        <f t="shared" si="2"/>
        <v>0</v>
      </c>
      <c r="I17" s="41">
        <f t="shared" si="1"/>
        <v>0</v>
      </c>
      <c r="J17" s="42" t="b">
        <v>0</v>
      </c>
      <c r="M17" s="554"/>
    </row>
    <row r="18" spans="1:13" customFormat="1" ht="17.45" hidden="1" customHeight="1">
      <c r="A18" s="88"/>
      <c r="B18" s="317" t="s">
        <v>1867</v>
      </c>
      <c r="F18" s="40"/>
      <c r="G18" s="40"/>
      <c r="H18" s="5"/>
      <c r="I18" s="41"/>
      <c r="J18" s="42"/>
      <c r="M18" s="554"/>
    </row>
    <row r="19" spans="1:13" customFormat="1" ht="17.45" hidden="1" customHeight="1">
      <c r="A19" s="88"/>
      <c r="B19" s="45" t="s">
        <v>1868</v>
      </c>
      <c r="F19" s="40"/>
      <c r="G19" s="40"/>
      <c r="H19" s="5"/>
      <c r="I19" s="41"/>
      <c r="J19" s="42"/>
      <c r="M19" s="554"/>
    </row>
    <row r="20" spans="1:13" customFormat="1" ht="17.45" hidden="1" customHeight="1">
      <c r="A20" s="88"/>
      <c r="B20" s="317" t="s">
        <v>1869</v>
      </c>
      <c r="F20" s="40"/>
      <c r="G20" s="40"/>
      <c r="H20" s="5"/>
      <c r="I20" s="41"/>
      <c r="J20" s="42"/>
      <c r="M20" s="554"/>
    </row>
    <row r="21" spans="1:13" customFormat="1" ht="17.45" hidden="1" customHeight="1">
      <c r="A21" s="88"/>
      <c r="B21" s="45" t="s">
        <v>1870</v>
      </c>
      <c r="F21" s="40"/>
      <c r="G21" s="40"/>
      <c r="H21" s="5"/>
      <c r="I21" s="41"/>
      <c r="J21" s="42"/>
      <c r="M21" s="554"/>
    </row>
    <row r="22" spans="1:13" customFormat="1" ht="17.45" hidden="1" customHeight="1">
      <c r="A22" s="88"/>
      <c r="B22" s="317" t="s">
        <v>1871</v>
      </c>
      <c r="F22" s="40"/>
      <c r="G22" s="40"/>
      <c r="H22" s="5"/>
      <c r="I22" s="41"/>
      <c r="J22" s="42"/>
      <c r="M22" s="554"/>
    </row>
    <row r="23" spans="1:13" customFormat="1" ht="17.45" hidden="1" customHeight="1">
      <c r="A23" s="88"/>
      <c r="B23" s="45" t="s">
        <v>1872</v>
      </c>
      <c r="F23" s="40"/>
      <c r="G23" s="40"/>
      <c r="H23" s="5"/>
      <c r="I23" s="41"/>
      <c r="J23" s="42"/>
      <c r="M23" s="554"/>
    </row>
    <row r="24" spans="1:13" customFormat="1" ht="17.45" hidden="1" customHeight="1">
      <c r="A24" s="88"/>
      <c r="B24" s="317" t="s">
        <v>1873</v>
      </c>
      <c r="F24" s="40"/>
      <c r="G24" s="40"/>
      <c r="H24" s="5"/>
      <c r="I24" s="41"/>
      <c r="J24" s="42"/>
      <c r="M24" s="554"/>
    </row>
    <row r="25" spans="1:13" customFormat="1" ht="17.45" hidden="1" customHeight="1">
      <c r="A25" s="88"/>
      <c r="B25" s="45" t="s">
        <v>1874</v>
      </c>
      <c r="F25" s="40"/>
      <c r="G25" s="40"/>
      <c r="H25" s="5"/>
      <c r="I25" s="41"/>
      <c r="J25" s="42"/>
      <c r="M25" s="554"/>
    </row>
    <row r="26" spans="1:13" customFormat="1" ht="17.45" hidden="1" customHeight="1">
      <c r="A26" s="88"/>
      <c r="B26" s="317" t="s">
        <v>1875</v>
      </c>
      <c r="F26" s="40"/>
      <c r="G26" s="40"/>
      <c r="H26" s="5"/>
      <c r="I26" s="41"/>
      <c r="J26" s="42"/>
      <c r="M26" s="554"/>
    </row>
    <row r="27" spans="1:13" customFormat="1" ht="17.45" hidden="1" customHeight="1">
      <c r="A27" s="88"/>
      <c r="B27" s="45" t="s">
        <v>1876</v>
      </c>
      <c r="F27" s="40"/>
      <c r="G27" s="40"/>
      <c r="H27" s="5"/>
      <c r="I27" s="41"/>
      <c r="J27" s="43"/>
      <c r="M27" s="554"/>
    </row>
    <row r="28" spans="1:13" customFormat="1" ht="17.45" hidden="1" customHeight="1">
      <c r="A28" s="88"/>
      <c r="B28" s="317" t="s">
        <v>1877</v>
      </c>
      <c r="M28" s="554"/>
    </row>
    <row r="29" spans="1:13" customFormat="1" ht="17.45" hidden="1" customHeight="1" thickBot="1">
      <c r="A29" s="88"/>
      <c r="B29" s="45" t="s">
        <v>1878</v>
      </c>
      <c r="C29" s="6"/>
      <c r="D29" s="6"/>
      <c r="E29" s="6"/>
      <c r="F29" s="6"/>
      <c r="G29" s="6"/>
      <c r="H29" s="6"/>
      <c r="I29" s="6"/>
      <c r="J29" s="6"/>
      <c r="M29" s="554"/>
    </row>
    <row r="30" spans="1:13" customFormat="1" ht="17.45" hidden="1" customHeight="1">
      <c r="A30" s="88"/>
      <c r="B30" s="317" t="s">
        <v>1879</v>
      </c>
      <c r="C30" s="5">
        <f>COUNTA(C8:C29)</f>
        <v>10</v>
      </c>
      <c r="H30" s="5">
        <f>SUM(H8:H29)</f>
        <v>0</v>
      </c>
      <c r="M30" s="554"/>
    </row>
    <row r="31" spans="1:13" customFormat="1" ht="17.45" customHeight="1">
      <c r="A31" s="88"/>
      <c r="C31" s="5"/>
      <c r="H31" s="5"/>
      <c r="M31" s="554"/>
    </row>
    <row r="32" spans="1:13" customFormat="1" ht="17.45" customHeight="1">
      <c r="A32" s="88"/>
      <c r="C32" s="5"/>
      <c r="H32" s="5"/>
      <c r="M32" s="554"/>
    </row>
    <row r="33" spans="1:13" customFormat="1" ht="17.45" customHeight="1">
      <c r="A33" s="88"/>
      <c r="M33" s="554"/>
    </row>
    <row r="34" spans="1:13" customFormat="1" ht="25.5" customHeight="1">
      <c r="A34" s="96" t="str">
        <f>B8</f>
        <v>10.1</v>
      </c>
      <c r="B34" s="675" t="s">
        <v>1880</v>
      </c>
      <c r="C34" s="675"/>
      <c r="D34" s="675"/>
      <c r="E34" s="675"/>
      <c r="F34" s="675"/>
      <c r="G34" s="675"/>
      <c r="H34" s="675"/>
      <c r="I34" s="675"/>
      <c r="J34" s="675"/>
      <c r="K34" s="35">
        <f>H8</f>
        <v>0</v>
      </c>
      <c r="L34" s="7" t="s">
        <v>62</v>
      </c>
      <c r="M34" s="554"/>
    </row>
    <row r="35" spans="1:13" customFormat="1" ht="17.45" customHeight="1">
      <c r="A35" s="88"/>
      <c r="M35" s="554"/>
    </row>
    <row r="36" spans="1:13" customFormat="1" ht="17.45" customHeight="1">
      <c r="A36" s="88"/>
      <c r="B36" s="653" t="s">
        <v>1881</v>
      </c>
      <c r="C36" s="653"/>
      <c r="D36" s="653"/>
      <c r="E36" s="653"/>
      <c r="F36" s="653"/>
      <c r="G36" s="653"/>
      <c r="H36" s="653"/>
      <c r="I36" s="653"/>
      <c r="J36" s="653"/>
      <c r="K36" s="653"/>
      <c r="M36" s="554"/>
    </row>
    <row r="37" spans="1:13" customFormat="1" ht="17.45" customHeight="1">
      <c r="A37" s="88"/>
      <c r="B37" s="653"/>
      <c r="C37" s="653"/>
      <c r="D37" s="653"/>
      <c r="E37" s="653"/>
      <c r="F37" s="653"/>
      <c r="G37" s="653"/>
      <c r="H37" s="653"/>
      <c r="I37" s="653"/>
      <c r="J37" s="653"/>
      <c r="K37" s="653"/>
      <c r="M37" s="554"/>
    </row>
    <row r="38" spans="1:13" customFormat="1" ht="17.45" customHeight="1">
      <c r="A38" s="88"/>
      <c r="B38" s="14"/>
      <c r="C38" s="14"/>
      <c r="D38" s="14"/>
      <c r="E38" s="14"/>
      <c r="F38" s="14"/>
      <c r="G38" s="14"/>
      <c r="H38" s="14"/>
      <c r="I38" s="14"/>
      <c r="J38" s="14"/>
      <c r="K38" s="14"/>
      <c r="M38" s="554"/>
    </row>
    <row r="39" spans="1:13" customFormat="1" ht="17.45" customHeight="1" thickBot="1">
      <c r="A39" s="88"/>
      <c r="B39" s="180" t="s">
        <v>1882</v>
      </c>
      <c r="C39" s="182"/>
      <c r="D39" s="183"/>
      <c r="E39" s="52"/>
      <c r="F39" s="52"/>
      <c r="G39" s="52"/>
      <c r="H39" s="52"/>
      <c r="I39" s="52"/>
      <c r="J39" s="52"/>
      <c r="K39" s="52"/>
      <c r="M39" s="554"/>
    </row>
    <row r="40" spans="1:13" customFormat="1" ht="17.45" customHeight="1">
      <c r="A40" s="88"/>
      <c r="B40" s="696" t="s">
        <v>1883</v>
      </c>
      <c r="C40" s="696"/>
      <c r="D40" s="696"/>
      <c r="E40" s="696"/>
      <c r="F40" s="696"/>
      <c r="G40" s="696"/>
      <c r="H40" s="696"/>
      <c r="I40" s="696"/>
      <c r="J40" s="696"/>
      <c r="K40" s="696"/>
      <c r="M40" s="554"/>
    </row>
    <row r="41" spans="1:13" customFormat="1" ht="17.45" customHeight="1">
      <c r="A41" s="88"/>
      <c r="B41" s="696" t="s">
        <v>1884</v>
      </c>
      <c r="C41" s="696"/>
      <c r="D41" s="696"/>
      <c r="E41" s="696"/>
      <c r="F41" s="696"/>
      <c r="G41" s="696"/>
      <c r="H41" s="696"/>
      <c r="I41" s="696"/>
      <c r="J41" s="696"/>
      <c r="K41" s="696"/>
      <c r="M41" s="554"/>
    </row>
    <row r="42" spans="1:13" customFormat="1" ht="17.45" customHeight="1">
      <c r="A42" s="88"/>
      <c r="B42" s="696"/>
      <c r="C42" s="696"/>
      <c r="D42" s="696"/>
      <c r="E42" s="696"/>
      <c r="F42" s="696"/>
      <c r="G42" s="696"/>
      <c r="H42" s="696"/>
      <c r="I42" s="696"/>
      <c r="J42" s="696"/>
      <c r="K42" s="696"/>
      <c r="M42" s="554"/>
    </row>
    <row r="43" spans="1:13" customFormat="1" ht="17.45" customHeight="1">
      <c r="A43" s="88"/>
      <c r="B43" s="696"/>
      <c r="C43" s="696"/>
      <c r="D43" s="696"/>
      <c r="E43" s="696"/>
      <c r="F43" s="696"/>
      <c r="G43" s="696"/>
      <c r="H43" s="696"/>
      <c r="I43" s="696"/>
      <c r="J43" s="696"/>
      <c r="K43" s="696"/>
      <c r="M43" s="554"/>
    </row>
    <row r="44" spans="1:13" customFormat="1" ht="17.45" customHeight="1">
      <c r="A44" s="88"/>
      <c r="M44" s="554"/>
    </row>
    <row r="45" spans="1:13" customFormat="1" ht="17.45" customHeight="1">
      <c r="A45" s="88"/>
      <c r="M45" s="554"/>
    </row>
    <row r="46" spans="1:13" customFormat="1" ht="17.45" customHeight="1">
      <c r="A46" s="88"/>
      <c r="M46" s="554"/>
    </row>
    <row r="47" spans="1:13" customFormat="1" ht="17.45" customHeight="1">
      <c r="A47" s="88"/>
      <c r="M47" s="554"/>
    </row>
    <row r="48" spans="1:13" customFormat="1" ht="17.45" customHeight="1">
      <c r="A48" s="88"/>
      <c r="M48" s="554"/>
    </row>
    <row r="49" spans="1:13" customFormat="1" ht="17.45" customHeight="1">
      <c r="A49" s="88"/>
      <c r="M49" s="554"/>
    </row>
    <row r="50" spans="1:13" customFormat="1" ht="17.45" customHeight="1">
      <c r="A50" s="88"/>
      <c r="M50" s="554"/>
    </row>
    <row r="51" spans="1:13" customFormat="1" ht="17.45" customHeight="1">
      <c r="A51" s="88"/>
      <c r="M51" s="554"/>
    </row>
    <row r="52" spans="1:13" customFormat="1" ht="17.45" customHeight="1">
      <c r="A52" s="88"/>
      <c r="M52" s="554"/>
    </row>
    <row r="53" spans="1:13" customFormat="1" ht="17.45" customHeight="1">
      <c r="A53" s="88"/>
      <c r="M53" s="554"/>
    </row>
    <row r="54" spans="1:13" customFormat="1" ht="17.45" customHeight="1">
      <c r="A54" s="88"/>
      <c r="M54" s="554"/>
    </row>
    <row r="55" spans="1:13" customFormat="1" ht="17.45" customHeight="1">
      <c r="A55" s="88"/>
      <c r="M55" s="554"/>
    </row>
    <row r="56" spans="1:13" customFormat="1" ht="17.45" customHeight="1">
      <c r="A56" s="88"/>
      <c r="B56" s="653" t="s">
        <v>1885</v>
      </c>
      <c r="C56" s="653"/>
      <c r="D56" s="653"/>
      <c r="E56" s="653"/>
      <c r="F56" s="653"/>
      <c r="G56" s="653"/>
      <c r="H56" s="653"/>
      <c r="I56" s="653"/>
      <c r="J56" s="653"/>
      <c r="K56" s="653"/>
      <c r="M56" s="554"/>
    </row>
    <row r="57" spans="1:13" customFormat="1" ht="17.45" customHeight="1">
      <c r="A57" s="88"/>
      <c r="B57" s="653"/>
      <c r="C57" s="653"/>
      <c r="D57" s="653"/>
      <c r="E57" s="653"/>
      <c r="F57" s="653"/>
      <c r="G57" s="653"/>
      <c r="H57" s="653"/>
      <c r="I57" s="653"/>
      <c r="J57" s="653"/>
      <c r="K57" s="653"/>
      <c r="M57" s="554"/>
    </row>
    <row r="58" spans="1:13" customFormat="1" ht="17.45" customHeight="1">
      <c r="A58" s="88"/>
      <c r="B58" s="653" t="s">
        <v>1886</v>
      </c>
      <c r="C58" s="653"/>
      <c r="D58" s="653"/>
      <c r="E58" s="653"/>
      <c r="F58" s="653"/>
      <c r="G58" s="653"/>
      <c r="H58" s="653"/>
      <c r="I58" s="653"/>
      <c r="J58" s="653"/>
      <c r="K58" s="653"/>
      <c r="M58" s="554"/>
    </row>
    <row r="59" spans="1:13" customFormat="1" ht="17.45" customHeight="1">
      <c r="A59" s="88"/>
      <c r="B59" s="653"/>
      <c r="C59" s="653"/>
      <c r="D59" s="653"/>
      <c r="E59" s="653"/>
      <c r="F59" s="653"/>
      <c r="G59" s="653"/>
      <c r="H59" s="653"/>
      <c r="I59" s="653"/>
      <c r="J59" s="653"/>
      <c r="K59" s="653"/>
      <c r="M59" s="554"/>
    </row>
    <row r="60" spans="1:13" customFormat="1" ht="17.45" customHeight="1">
      <c r="A60" s="88"/>
      <c r="B60" s="653"/>
      <c r="C60" s="653"/>
      <c r="D60" s="653"/>
      <c r="E60" s="653"/>
      <c r="F60" s="653"/>
      <c r="G60" s="653"/>
      <c r="H60" s="653"/>
      <c r="I60" s="653"/>
      <c r="J60" s="653"/>
      <c r="K60" s="653"/>
      <c r="M60" s="554"/>
    </row>
    <row r="61" spans="1:13" customFormat="1" ht="17.45" customHeight="1">
      <c r="A61" s="88"/>
      <c r="M61" s="554"/>
    </row>
    <row r="62" spans="1:13" customFormat="1" ht="17.45" customHeight="1">
      <c r="A62" s="88"/>
      <c r="M62" s="554"/>
    </row>
    <row r="63" spans="1:13" customFormat="1" ht="17.45" customHeight="1">
      <c r="A63" s="88"/>
      <c r="M63" s="554"/>
    </row>
    <row r="64" spans="1:13" customFormat="1" ht="17.45" customHeight="1">
      <c r="A64" s="88"/>
      <c r="M64" s="554"/>
    </row>
    <row r="65" spans="1:13" customFormat="1" ht="17.45" customHeight="1">
      <c r="A65" s="88"/>
      <c r="M65" s="554"/>
    </row>
    <row r="66" spans="1:13" customFormat="1" ht="17.45" customHeight="1">
      <c r="A66" s="88"/>
      <c r="M66" s="554"/>
    </row>
    <row r="67" spans="1:13" customFormat="1" ht="17.45" customHeight="1">
      <c r="A67" s="88"/>
      <c r="M67" s="554"/>
    </row>
    <row r="68" spans="1:13" customFormat="1" ht="17.45" customHeight="1">
      <c r="A68" s="88"/>
      <c r="M68" s="554"/>
    </row>
    <row r="69" spans="1:13" customFormat="1" ht="17.45" customHeight="1">
      <c r="A69" s="88"/>
      <c r="M69" s="554"/>
    </row>
    <row r="70" spans="1:13" customFormat="1" ht="17.45" customHeight="1">
      <c r="A70" s="88"/>
      <c r="M70" s="554"/>
    </row>
    <row r="71" spans="1:13" customFormat="1" ht="17.45" customHeight="1">
      <c r="A71" s="88"/>
      <c r="M71" s="554"/>
    </row>
    <row r="72" spans="1:13" customFormat="1" ht="17.45" customHeight="1">
      <c r="A72" s="88"/>
      <c r="M72" s="554"/>
    </row>
    <row r="73" spans="1:13" customFormat="1" ht="17.45" customHeight="1">
      <c r="A73" s="88"/>
      <c r="M73" s="554"/>
    </row>
    <row r="74" spans="1:13" customFormat="1" ht="17.45" customHeight="1">
      <c r="A74" s="88"/>
      <c r="M74" s="554"/>
    </row>
    <row r="75" spans="1:13" customFormat="1" ht="17.45" customHeight="1">
      <c r="A75" s="88"/>
      <c r="M75" s="554"/>
    </row>
    <row r="76" spans="1:13" customFormat="1" ht="17.45" customHeight="1">
      <c r="A76" s="88"/>
      <c r="M76" s="554"/>
    </row>
    <row r="77" spans="1:13" customFormat="1" ht="17.45" customHeight="1">
      <c r="A77" s="88"/>
      <c r="M77" s="554"/>
    </row>
    <row r="78" spans="1:13" customFormat="1" ht="17.45" customHeight="1">
      <c r="A78" s="88"/>
      <c r="M78" s="554"/>
    </row>
    <row r="79" spans="1:13" customFormat="1" ht="17.45" customHeight="1">
      <c r="A79" s="88"/>
      <c r="M79" s="554"/>
    </row>
    <row r="80" spans="1:13" customFormat="1" ht="17.45" customHeight="1">
      <c r="A80" s="88"/>
      <c r="M80" s="554"/>
    </row>
    <row r="81" spans="1:13" customFormat="1" ht="17.45" customHeight="1">
      <c r="A81" s="88"/>
      <c r="M81" s="554"/>
    </row>
    <row r="82" spans="1:13" customFormat="1" ht="17.45" customHeight="1">
      <c r="A82" s="88"/>
      <c r="M82" s="554"/>
    </row>
    <row r="83" spans="1:13" customFormat="1" ht="17.45" customHeight="1">
      <c r="A83" s="88"/>
      <c r="M83" s="554"/>
    </row>
    <row r="84" spans="1:13" customFormat="1" ht="17.45" customHeight="1">
      <c r="A84" s="88"/>
      <c r="B84" s="653" t="s">
        <v>1887</v>
      </c>
      <c r="C84" s="653"/>
      <c r="D84" s="653"/>
      <c r="E84" s="653"/>
      <c r="F84" s="653"/>
      <c r="G84" s="653"/>
      <c r="H84" s="653"/>
      <c r="I84" s="653"/>
      <c r="J84" s="653"/>
      <c r="K84" s="653"/>
      <c r="M84" s="554"/>
    </row>
    <row r="85" spans="1:13" customFormat="1" ht="17.45" customHeight="1">
      <c r="A85" s="88"/>
      <c r="B85" s="653"/>
      <c r="C85" s="653"/>
      <c r="D85" s="653"/>
      <c r="E85" s="653"/>
      <c r="F85" s="653"/>
      <c r="G85" s="653"/>
      <c r="H85" s="653"/>
      <c r="I85" s="653"/>
      <c r="J85" s="653"/>
      <c r="K85" s="653"/>
      <c r="M85" s="554"/>
    </row>
    <row r="86" spans="1:13" customFormat="1" ht="17.45" customHeight="1">
      <c r="A86" s="88"/>
      <c r="B86" s="30" t="s">
        <v>1888</v>
      </c>
      <c r="M86" s="554"/>
    </row>
    <row r="87" spans="1:13" customFormat="1" ht="17.45" customHeight="1">
      <c r="A87" s="88"/>
      <c r="B87" s="683" t="s">
        <v>1889</v>
      </c>
      <c r="C87" s="683"/>
      <c r="D87" s="683"/>
      <c r="E87" s="683"/>
      <c r="F87" s="683"/>
      <c r="G87" s="683"/>
      <c r="H87" s="683"/>
      <c r="I87" s="683"/>
      <c r="J87" s="683"/>
      <c r="K87" s="683"/>
      <c r="M87" s="554"/>
    </row>
    <row r="88" spans="1:13" customFormat="1" ht="17.45" customHeight="1">
      <c r="A88" s="88"/>
      <c r="B88" s="683"/>
      <c r="C88" s="683"/>
      <c r="D88" s="683"/>
      <c r="E88" s="683"/>
      <c r="F88" s="683"/>
      <c r="G88" s="683"/>
      <c r="H88" s="683"/>
      <c r="I88" s="683"/>
      <c r="J88" s="683"/>
      <c r="K88" s="683"/>
      <c r="M88" s="554"/>
    </row>
    <row r="89" spans="1:13" customFormat="1" ht="17.45" customHeight="1">
      <c r="A89" s="88"/>
      <c r="B89" s="123"/>
      <c r="C89" s="123"/>
      <c r="D89" s="123"/>
      <c r="E89" s="123"/>
      <c r="F89" s="123"/>
      <c r="G89" s="123"/>
      <c r="H89" s="123"/>
      <c r="I89" s="123"/>
      <c r="J89" s="123"/>
      <c r="K89" s="123"/>
      <c r="M89" s="554"/>
    </row>
    <row r="90" spans="1:13" customFormat="1" ht="17.45" customHeight="1">
      <c r="A90" s="88"/>
      <c r="B90" s="123"/>
      <c r="C90" s="123"/>
      <c r="D90" s="123"/>
      <c r="E90" s="123"/>
      <c r="F90" s="123"/>
      <c r="G90" s="123"/>
      <c r="H90" s="123"/>
      <c r="I90" s="123"/>
      <c r="J90" s="123"/>
      <c r="K90" s="123"/>
      <c r="M90" s="554"/>
    </row>
    <row r="91" spans="1:13" customFormat="1" ht="17.45" customHeight="1">
      <c r="A91" s="88"/>
      <c r="B91" s="59" t="s">
        <v>1890</v>
      </c>
      <c r="C91" s="58"/>
      <c r="D91" s="58"/>
      <c r="E91" s="58"/>
      <c r="F91" s="58"/>
      <c r="G91" s="58"/>
      <c r="H91" s="58"/>
      <c r="I91" s="58"/>
      <c r="J91" s="58"/>
      <c r="K91" s="58"/>
      <c r="M91" s="554"/>
    </row>
    <row r="92" spans="1:13" customFormat="1" ht="17.45" customHeight="1">
      <c r="A92" s="88"/>
      <c r="B92" s="61"/>
      <c r="C92" s="60"/>
      <c r="D92" s="60"/>
      <c r="E92" s="60"/>
      <c r="F92" s="60"/>
      <c r="G92" s="60"/>
      <c r="H92" s="60"/>
      <c r="I92" s="60"/>
      <c r="J92" s="60"/>
      <c r="K92" s="62"/>
      <c r="M92" s="554"/>
    </row>
    <row r="93" spans="1:13" customFormat="1" ht="17.45" customHeight="1">
      <c r="A93" s="88"/>
      <c r="B93" s="115" t="s">
        <v>1891</v>
      </c>
      <c r="C93" s="116"/>
      <c r="D93" s="116"/>
      <c r="E93" s="116"/>
      <c r="F93" s="493"/>
      <c r="G93" s="627"/>
      <c r="H93" s="627" t="s">
        <v>330</v>
      </c>
      <c r="I93" s="627" t="s">
        <v>331</v>
      </c>
      <c r="J93" s="627" t="s">
        <v>332</v>
      </c>
      <c r="K93" s="67"/>
      <c r="M93" s="554"/>
    </row>
    <row r="94" spans="1:13" customFormat="1" ht="17.45" customHeight="1">
      <c r="A94" s="88"/>
      <c r="B94" s="495" t="s">
        <v>1892</v>
      </c>
      <c r="C94" s="208"/>
      <c r="D94" s="208"/>
      <c r="E94" s="208"/>
      <c r="F94" s="494"/>
      <c r="G94" s="627" t="s">
        <v>1817</v>
      </c>
      <c r="H94" s="628">
        <v>1958</v>
      </c>
      <c r="I94" s="628">
        <v>2738</v>
      </c>
      <c r="J94" s="628">
        <v>2928</v>
      </c>
      <c r="K94" s="67"/>
      <c r="M94" s="554"/>
    </row>
    <row r="95" spans="1:13" customFormat="1" ht="20.100000000000001" customHeight="1">
      <c r="A95" s="88"/>
      <c r="B95" s="764" t="s">
        <v>1893</v>
      </c>
      <c r="C95" s="765"/>
      <c r="D95" s="765"/>
      <c r="E95" s="765"/>
      <c r="F95" s="900"/>
      <c r="G95" s="627" t="s">
        <v>1818</v>
      </c>
      <c r="H95" s="628">
        <v>2242</v>
      </c>
      <c r="I95" s="628">
        <v>3515</v>
      </c>
      <c r="J95" s="628">
        <v>3778</v>
      </c>
      <c r="K95" s="67"/>
      <c r="M95" s="554"/>
    </row>
    <row r="96" spans="1:13" customFormat="1" ht="20.100000000000001" customHeight="1">
      <c r="A96" s="88"/>
      <c r="B96" s="764"/>
      <c r="C96" s="765"/>
      <c r="D96" s="765"/>
      <c r="E96" s="765"/>
      <c r="F96" s="900"/>
      <c r="G96" s="627" t="s">
        <v>1894</v>
      </c>
      <c r="H96" s="628">
        <v>6000</v>
      </c>
      <c r="I96" s="628">
        <v>3155</v>
      </c>
      <c r="J96" s="628">
        <v>3424</v>
      </c>
      <c r="K96" s="67"/>
      <c r="M96" s="554"/>
    </row>
    <row r="97" spans="1:13" customFormat="1" ht="20.100000000000001" customHeight="1">
      <c r="A97" s="88"/>
      <c r="B97" s="496" t="s">
        <v>1895</v>
      </c>
      <c r="C97" s="160"/>
      <c r="D97" s="160"/>
      <c r="E97" s="160"/>
      <c r="F97" s="160"/>
      <c r="G97" s="69"/>
      <c r="H97" s="69"/>
      <c r="I97" s="69"/>
      <c r="J97" s="69"/>
      <c r="K97" s="70"/>
      <c r="M97" s="554"/>
    </row>
    <row r="98" spans="1:13" customFormat="1" ht="20.100000000000001" customHeight="1">
      <c r="A98" s="88"/>
      <c r="B98" s="764" t="s">
        <v>1896</v>
      </c>
      <c r="C98" s="765"/>
      <c r="D98" s="765"/>
      <c r="E98" s="765"/>
      <c r="F98" s="765"/>
      <c r="G98" s="765"/>
      <c r="H98" s="765"/>
      <c r="I98" s="765"/>
      <c r="J98" s="765"/>
      <c r="K98" s="497"/>
      <c r="M98" s="554"/>
    </row>
    <row r="99" spans="1:13" customFormat="1" ht="20.100000000000001" customHeight="1">
      <c r="A99" s="88"/>
      <c r="B99" s="764"/>
      <c r="C99" s="765"/>
      <c r="D99" s="765"/>
      <c r="E99" s="765"/>
      <c r="F99" s="765"/>
      <c r="G99" s="765"/>
      <c r="H99" s="765"/>
      <c r="I99" s="765"/>
      <c r="J99" s="765"/>
      <c r="K99" s="497"/>
      <c r="M99" s="554"/>
    </row>
    <row r="100" spans="1:13" customFormat="1" ht="20.100000000000001" customHeight="1">
      <c r="A100" s="88"/>
      <c r="B100" s="63"/>
      <c r="C100" s="69"/>
      <c r="D100" s="69"/>
      <c r="E100" s="69"/>
      <c r="F100" s="69"/>
      <c r="G100" s="69"/>
      <c r="H100" s="69"/>
      <c r="I100" s="69"/>
      <c r="J100" s="69"/>
      <c r="K100" s="70"/>
      <c r="M100" s="554"/>
    </row>
    <row r="101" spans="1:13" customFormat="1" ht="20.100000000000001" customHeight="1">
      <c r="A101" s="88"/>
      <c r="B101" s="63"/>
      <c r="C101" s="69"/>
      <c r="D101" s="69"/>
      <c r="E101" s="69"/>
      <c r="F101" s="69"/>
      <c r="G101" s="69"/>
      <c r="H101" s="69"/>
      <c r="I101" s="69"/>
      <c r="J101" s="69"/>
      <c r="K101" s="70"/>
      <c r="M101" s="554"/>
    </row>
    <row r="102" spans="1:13" customFormat="1" ht="20.100000000000001" customHeight="1">
      <c r="A102" s="88"/>
      <c r="B102" s="63"/>
      <c r="C102" s="69"/>
      <c r="D102" s="69"/>
      <c r="E102" s="69"/>
      <c r="F102" s="69"/>
      <c r="G102" s="69"/>
      <c r="H102" s="69"/>
      <c r="I102" s="69"/>
      <c r="J102" s="69"/>
      <c r="K102" s="70"/>
      <c r="M102" s="554"/>
    </row>
    <row r="103" spans="1:13" customFormat="1" ht="20.100000000000001" customHeight="1">
      <c r="A103" s="88"/>
      <c r="B103" s="63"/>
      <c r="C103" s="69"/>
      <c r="D103" s="69"/>
      <c r="E103" s="69"/>
      <c r="F103" s="69"/>
      <c r="G103" s="69"/>
      <c r="H103" s="69"/>
      <c r="I103" s="69"/>
      <c r="J103" s="69"/>
      <c r="K103" s="70"/>
      <c r="M103" s="554"/>
    </row>
    <row r="104" spans="1:13" customFormat="1" ht="20.100000000000001" customHeight="1">
      <c r="A104" s="88"/>
      <c r="B104" s="63"/>
      <c r="C104" s="69"/>
      <c r="D104" s="69"/>
      <c r="E104" s="69"/>
      <c r="F104" s="69"/>
      <c r="G104" s="69"/>
      <c r="H104" s="69"/>
      <c r="I104" s="69"/>
      <c r="J104" s="69"/>
      <c r="K104" s="70"/>
      <c r="M104" s="554"/>
    </row>
    <row r="105" spans="1:13" customFormat="1" ht="20.100000000000001" customHeight="1">
      <c r="A105" s="88"/>
      <c r="B105" s="63"/>
      <c r="C105" s="69"/>
      <c r="D105" s="69"/>
      <c r="E105" s="69"/>
      <c r="F105" s="69"/>
      <c r="G105" s="69"/>
      <c r="H105" s="69"/>
      <c r="I105" s="69"/>
      <c r="J105" s="69"/>
      <c r="K105" s="70"/>
      <c r="M105" s="554"/>
    </row>
    <row r="106" spans="1:13" customFormat="1" ht="20.100000000000001" customHeight="1">
      <c r="A106" s="88"/>
      <c r="B106" s="63"/>
      <c r="C106" s="69"/>
      <c r="D106" s="69"/>
      <c r="E106" s="69"/>
      <c r="F106" s="69"/>
      <c r="G106" s="69"/>
      <c r="H106" s="69"/>
      <c r="I106" s="69"/>
      <c r="J106" s="69"/>
      <c r="K106" s="70"/>
      <c r="M106" s="554"/>
    </row>
    <row r="107" spans="1:13" customFormat="1" ht="20.100000000000001" customHeight="1">
      <c r="A107" s="88"/>
      <c r="B107" s="63"/>
      <c r="C107" s="69"/>
      <c r="D107" s="69"/>
      <c r="E107" s="177"/>
      <c r="F107" s="69"/>
      <c r="G107" s="69"/>
      <c r="H107" s="69"/>
      <c r="I107" s="69"/>
      <c r="J107" s="69"/>
      <c r="K107" s="70"/>
      <c r="M107" s="554"/>
    </row>
    <row r="108" spans="1:13" customFormat="1" ht="20.100000000000001" customHeight="1">
      <c r="A108" s="88"/>
      <c r="B108" s="63"/>
      <c r="C108" s="69"/>
      <c r="D108" s="69"/>
      <c r="E108" s="177"/>
      <c r="F108" s="69"/>
      <c r="G108" s="69"/>
      <c r="H108" s="69"/>
      <c r="I108" s="69"/>
      <c r="J108" s="69"/>
      <c r="K108" s="70"/>
      <c r="M108" s="554"/>
    </row>
    <row r="109" spans="1:13" customFormat="1" ht="20.100000000000001" customHeight="1">
      <c r="A109" s="88"/>
      <c r="B109" s="63"/>
      <c r="C109" s="69"/>
      <c r="D109" s="69"/>
      <c r="E109" s="177"/>
      <c r="F109" s="69"/>
      <c r="G109" s="69"/>
      <c r="H109" s="69"/>
      <c r="I109" s="69"/>
      <c r="J109" s="69"/>
      <c r="K109" s="70"/>
      <c r="M109" s="554"/>
    </row>
    <row r="110" spans="1:13" customFormat="1" ht="20.100000000000001" customHeight="1">
      <c r="A110" s="88"/>
      <c r="B110" s="63"/>
      <c r="C110" s="69"/>
      <c r="D110" s="69"/>
      <c r="E110" s="177"/>
      <c r="F110" s="69"/>
      <c r="G110" s="69"/>
      <c r="H110" s="69"/>
      <c r="I110" s="69"/>
      <c r="J110" s="69"/>
      <c r="K110" s="70"/>
      <c r="M110" s="554"/>
    </row>
    <row r="111" spans="1:13" customFormat="1" ht="17.45" customHeight="1">
      <c r="A111" s="88"/>
      <c r="B111" s="71"/>
      <c r="C111" s="72"/>
      <c r="D111" s="72"/>
      <c r="E111" s="73"/>
      <c r="F111" s="72"/>
      <c r="G111" s="72"/>
      <c r="H111" s="72"/>
      <c r="I111" s="72"/>
      <c r="J111" s="72"/>
      <c r="K111" s="74"/>
      <c r="M111" s="554"/>
    </row>
    <row r="112" spans="1:13" customFormat="1" ht="17.45" customHeight="1">
      <c r="A112" s="88"/>
      <c r="B112" s="123"/>
      <c r="C112" s="123"/>
      <c r="D112" s="123"/>
      <c r="E112" s="123"/>
      <c r="F112" s="123"/>
      <c r="G112" s="123"/>
      <c r="H112" s="123"/>
      <c r="I112" s="123"/>
      <c r="J112" s="123"/>
      <c r="K112" s="123"/>
      <c r="M112" s="554"/>
    </row>
    <row r="113" spans="1:13" customFormat="1" ht="17.45" customHeight="1">
      <c r="A113" s="88"/>
      <c r="M113" s="554"/>
    </row>
    <row r="114" spans="1:13" customFormat="1" ht="17.45" customHeight="1" thickBot="1">
      <c r="A114" s="88"/>
      <c r="B114" s="180" t="s">
        <v>1897</v>
      </c>
      <c r="C114" s="182"/>
      <c r="D114" s="183"/>
      <c r="E114" s="52"/>
      <c r="F114" s="52"/>
      <c r="G114" s="52"/>
      <c r="H114" s="52"/>
      <c r="I114" s="52"/>
      <c r="J114" s="52"/>
      <c r="K114" s="52"/>
      <c r="M114" s="554"/>
    </row>
    <row r="115" spans="1:13" customFormat="1" ht="17.45" customHeight="1">
      <c r="A115" s="88"/>
      <c r="B115" s="889" t="s">
        <v>1898</v>
      </c>
      <c r="C115" s="889"/>
      <c r="D115" s="889"/>
      <c r="E115" s="889"/>
      <c r="F115" s="889"/>
      <c r="G115" s="889"/>
      <c r="H115" s="889"/>
      <c r="I115" s="889"/>
      <c r="J115" s="889"/>
      <c r="K115" s="889"/>
      <c r="M115" s="554"/>
    </row>
    <row r="116" spans="1:13" customFormat="1" ht="17.45" customHeight="1">
      <c r="A116" s="88"/>
      <c r="B116" s="696"/>
      <c r="C116" s="696"/>
      <c r="D116" s="696"/>
      <c r="E116" s="696"/>
      <c r="F116" s="696"/>
      <c r="G116" s="696"/>
      <c r="H116" s="696"/>
      <c r="I116" s="696"/>
      <c r="J116" s="696"/>
      <c r="K116" s="696"/>
      <c r="M116" s="554"/>
    </row>
    <row r="117" spans="1:13" customFormat="1" ht="17.45" customHeight="1">
      <c r="A117" s="88"/>
      <c r="B117" s="696"/>
      <c r="C117" s="696"/>
      <c r="D117" s="696"/>
      <c r="E117" s="696"/>
      <c r="F117" s="696"/>
      <c r="G117" s="696"/>
      <c r="H117" s="696"/>
      <c r="I117" s="696"/>
      <c r="J117" s="696"/>
      <c r="K117" s="696"/>
      <c r="M117" s="554"/>
    </row>
    <row r="118" spans="1:13" customFormat="1" ht="17.45" customHeight="1">
      <c r="A118" s="88"/>
      <c r="M118" s="554"/>
    </row>
    <row r="119" spans="1:13" customFormat="1" ht="17.45" customHeight="1">
      <c r="A119" s="88"/>
      <c r="M119" s="554"/>
    </row>
    <row r="120" spans="1:13" customFormat="1" ht="17.45" customHeight="1">
      <c r="A120" s="88"/>
      <c r="M120" s="554"/>
    </row>
    <row r="121" spans="1:13" customFormat="1" ht="17.45" customHeight="1">
      <c r="A121" s="88"/>
      <c r="M121" s="554"/>
    </row>
    <row r="122" spans="1:13" customFormat="1" ht="17.45" customHeight="1">
      <c r="A122" s="88"/>
      <c r="M122" s="554"/>
    </row>
    <row r="123" spans="1:13" customFormat="1" ht="17.45" customHeight="1">
      <c r="A123" s="88"/>
      <c r="M123" s="554"/>
    </row>
    <row r="124" spans="1:13" customFormat="1" ht="17.45" customHeight="1">
      <c r="A124" s="88"/>
      <c r="M124" s="554"/>
    </row>
    <row r="125" spans="1:13" customFormat="1" ht="17.45" customHeight="1">
      <c r="A125" s="88"/>
      <c r="M125" s="554"/>
    </row>
    <row r="126" spans="1:13" customFormat="1" ht="17.45" customHeight="1">
      <c r="A126" s="88"/>
      <c r="M126" s="554"/>
    </row>
    <row r="127" spans="1:13" customFormat="1" ht="17.45" customHeight="1">
      <c r="A127" s="88"/>
      <c r="M127" s="554"/>
    </row>
    <row r="128" spans="1:13" customFormat="1" ht="17.45" customHeight="1">
      <c r="A128" s="88"/>
      <c r="M128" s="554"/>
    </row>
    <row r="129" spans="1:13" customFormat="1" ht="17.45" customHeight="1">
      <c r="A129" s="88"/>
      <c r="M129" s="554"/>
    </row>
    <row r="130" spans="1:13" customFormat="1" ht="17.45" customHeight="1">
      <c r="A130" s="88"/>
      <c r="M130" s="554"/>
    </row>
    <row r="131" spans="1:13" customFormat="1" ht="17.45" customHeight="1">
      <c r="A131" s="88"/>
      <c r="M131" s="554"/>
    </row>
    <row r="132" spans="1:13" customFormat="1" ht="17.45" customHeight="1">
      <c r="A132" s="88"/>
      <c r="M132" s="554"/>
    </row>
    <row r="133" spans="1:13" customFormat="1" ht="17.45" customHeight="1">
      <c r="A133" s="88"/>
      <c r="M133" s="554"/>
    </row>
    <row r="134" spans="1:13" customFormat="1" ht="17.45" customHeight="1">
      <c r="A134" s="88"/>
      <c r="M134" s="554"/>
    </row>
    <row r="135" spans="1:13" customFormat="1" ht="17.45" customHeight="1">
      <c r="A135" s="88"/>
      <c r="M135" s="554"/>
    </row>
    <row r="136" spans="1:13" customFormat="1" ht="17.45" customHeight="1">
      <c r="A136" s="88"/>
      <c r="M136" s="554"/>
    </row>
    <row r="137" spans="1:13" customFormat="1" ht="17.45" customHeight="1">
      <c r="A137" s="88"/>
      <c r="C137" s="47"/>
      <c r="D137" s="47"/>
      <c r="E137" s="47"/>
      <c r="F137" s="47"/>
      <c r="G137" s="47"/>
      <c r="H137" s="47"/>
      <c r="I137" s="47"/>
      <c r="J137" s="47"/>
      <c r="K137" s="47"/>
      <c r="M137" s="554"/>
    </row>
    <row r="138" spans="1:13" customFormat="1" ht="17.45" customHeight="1">
      <c r="A138" s="88"/>
      <c r="B138" s="59" t="s">
        <v>1899</v>
      </c>
      <c r="C138" s="58"/>
      <c r="D138" s="58"/>
      <c r="E138" s="58"/>
      <c r="F138" s="58"/>
      <c r="G138" s="58"/>
      <c r="H138" s="58"/>
      <c r="I138" s="58"/>
      <c r="J138" s="58"/>
      <c r="K138" s="58"/>
      <c r="M138" s="554"/>
    </row>
    <row r="139" spans="1:13" customFormat="1" ht="17.45" customHeight="1">
      <c r="A139" s="88"/>
      <c r="B139" s="61"/>
      <c r="C139" s="60"/>
      <c r="D139" s="60"/>
      <c r="E139" s="60"/>
      <c r="F139" s="60"/>
      <c r="G139" s="60"/>
      <c r="H139" s="60"/>
      <c r="I139" s="60"/>
      <c r="J139" s="60"/>
      <c r="K139" s="62"/>
      <c r="M139" s="554"/>
    </row>
    <row r="140" spans="1:13" customFormat="1" ht="17.45" customHeight="1">
      <c r="A140" s="88"/>
      <c r="B140" s="689" t="s">
        <v>1900</v>
      </c>
      <c r="C140" s="690"/>
      <c r="D140" s="690"/>
      <c r="E140" s="690"/>
      <c r="F140" s="795"/>
      <c r="G140" s="627"/>
      <c r="H140" s="627" t="s">
        <v>330</v>
      </c>
      <c r="I140" s="627" t="s">
        <v>331</v>
      </c>
      <c r="J140" s="627" t="s">
        <v>332</v>
      </c>
      <c r="K140" s="67"/>
      <c r="M140" s="554"/>
    </row>
    <row r="141" spans="1:13" customFormat="1" ht="17.45" customHeight="1">
      <c r="A141" s="88"/>
      <c r="B141" s="689"/>
      <c r="C141" s="690"/>
      <c r="D141" s="690"/>
      <c r="E141" s="690"/>
      <c r="F141" s="795"/>
      <c r="G141" s="627" t="s">
        <v>1817</v>
      </c>
      <c r="H141" s="628">
        <v>1958</v>
      </c>
      <c r="I141" s="628">
        <v>2738</v>
      </c>
      <c r="J141" s="628">
        <v>2928</v>
      </c>
      <c r="K141" s="67"/>
      <c r="M141" s="554"/>
    </row>
    <row r="142" spans="1:13" customFormat="1" ht="20.100000000000001" customHeight="1">
      <c r="A142" s="88"/>
      <c r="B142" s="115"/>
      <c r="C142" s="69"/>
      <c r="D142" s="69"/>
      <c r="E142" s="69"/>
      <c r="F142" s="392"/>
      <c r="G142" s="627" t="s">
        <v>1818</v>
      </c>
      <c r="H142" s="628">
        <v>2242</v>
      </c>
      <c r="I142" s="628">
        <v>3515</v>
      </c>
      <c r="J142" s="628">
        <v>3778</v>
      </c>
      <c r="K142" s="67"/>
      <c r="M142" s="554"/>
    </row>
    <row r="143" spans="1:13" customFormat="1" ht="20.100000000000001" customHeight="1">
      <c r="A143" s="88"/>
      <c r="B143" s="115" t="s">
        <v>1901</v>
      </c>
      <c r="C143" s="69"/>
      <c r="D143" s="69"/>
      <c r="E143" s="69"/>
      <c r="F143" s="392"/>
      <c r="G143" s="627" t="s">
        <v>1894</v>
      </c>
      <c r="H143" s="628">
        <v>6000</v>
      </c>
      <c r="I143" s="628">
        <v>3155</v>
      </c>
      <c r="J143" s="628">
        <v>3424</v>
      </c>
      <c r="K143" s="67"/>
      <c r="M143" s="554"/>
    </row>
    <row r="144" spans="1:13" customFormat="1" ht="20.100000000000001" customHeight="1">
      <c r="A144" s="88"/>
      <c r="B144" s="63"/>
      <c r="C144" s="69"/>
      <c r="D144" s="69"/>
      <c r="E144" s="69"/>
      <c r="F144" s="69"/>
      <c r="G144" s="69"/>
      <c r="H144" s="69"/>
      <c r="I144" s="69"/>
      <c r="J144" s="69"/>
      <c r="K144" s="70"/>
      <c r="M144" s="554"/>
    </row>
    <row r="145" spans="1:13" customFormat="1" ht="20.100000000000001" customHeight="1">
      <c r="A145" s="88"/>
      <c r="B145" s="63"/>
      <c r="C145" s="69"/>
      <c r="D145" s="69"/>
      <c r="E145" s="69"/>
      <c r="F145" s="69"/>
      <c r="G145" s="69"/>
      <c r="H145" s="69"/>
      <c r="I145" s="69"/>
      <c r="J145" s="69"/>
      <c r="K145" s="70"/>
      <c r="M145" s="554"/>
    </row>
    <row r="146" spans="1:13" customFormat="1" ht="20.100000000000001" customHeight="1">
      <c r="A146" s="88"/>
      <c r="B146" s="63"/>
      <c r="C146" s="69"/>
      <c r="D146" s="69"/>
      <c r="E146" s="177"/>
      <c r="F146" s="69"/>
      <c r="G146" s="69"/>
      <c r="H146" s="69"/>
      <c r="I146" s="69"/>
      <c r="J146" s="69"/>
      <c r="K146" s="70"/>
      <c r="M146" s="554"/>
    </row>
    <row r="147" spans="1:13" customFormat="1" ht="20.100000000000001" customHeight="1">
      <c r="A147" s="88"/>
      <c r="B147" s="63"/>
      <c r="C147" s="69"/>
      <c r="D147" s="69"/>
      <c r="E147" s="177"/>
      <c r="F147" s="69"/>
      <c r="G147" s="69"/>
      <c r="H147" s="69"/>
      <c r="I147" s="69"/>
      <c r="J147" s="69"/>
      <c r="K147" s="70"/>
      <c r="M147" s="554"/>
    </row>
    <row r="148" spans="1:13" customFormat="1" ht="20.100000000000001" customHeight="1">
      <c r="A148" s="88"/>
      <c r="B148" s="63"/>
      <c r="C148" s="69"/>
      <c r="D148" s="69"/>
      <c r="E148" s="177"/>
      <c r="F148" s="69"/>
      <c r="G148" s="69"/>
      <c r="H148" s="69"/>
      <c r="I148" s="69"/>
      <c r="J148" s="69"/>
      <c r="K148" s="70"/>
      <c r="M148" s="554"/>
    </row>
    <row r="149" spans="1:13" customFormat="1" ht="20.100000000000001" customHeight="1">
      <c r="A149" s="88"/>
      <c r="B149" s="63"/>
      <c r="C149" s="69"/>
      <c r="D149" s="69"/>
      <c r="E149" s="177"/>
      <c r="F149" s="69"/>
      <c r="G149" s="69"/>
      <c r="H149" s="69"/>
      <c r="I149" s="69"/>
      <c r="J149" s="69"/>
      <c r="K149" s="70"/>
      <c r="M149" s="554"/>
    </row>
    <row r="150" spans="1:13" customFormat="1" ht="20.100000000000001" customHeight="1">
      <c r="A150" s="88"/>
      <c r="B150" s="63"/>
      <c r="C150" s="69"/>
      <c r="D150" s="69"/>
      <c r="E150" s="177"/>
      <c r="F150" s="69"/>
      <c r="G150" s="69"/>
      <c r="H150" s="69"/>
      <c r="I150" s="69"/>
      <c r="J150" s="69"/>
      <c r="K150" s="70"/>
      <c r="M150" s="554"/>
    </row>
    <row r="151" spans="1:13" customFormat="1" ht="20.100000000000001" customHeight="1">
      <c r="A151" s="88"/>
      <c r="B151" s="63"/>
      <c r="C151" s="69"/>
      <c r="D151" s="69"/>
      <c r="E151" s="177"/>
      <c r="F151" s="69"/>
      <c r="G151" s="69"/>
      <c r="H151" s="69"/>
      <c r="I151" s="69"/>
      <c r="J151" s="69"/>
      <c r="K151" s="70"/>
      <c r="M151" s="554"/>
    </row>
    <row r="152" spans="1:13" customFormat="1" ht="20.100000000000001" customHeight="1">
      <c r="A152" s="88"/>
      <c r="B152" s="63"/>
      <c r="C152" s="69"/>
      <c r="D152" s="69"/>
      <c r="E152" s="177"/>
      <c r="F152" s="69"/>
      <c r="G152" s="69"/>
      <c r="H152" s="69"/>
      <c r="I152" s="69"/>
      <c r="J152" s="69"/>
      <c r="K152" s="70"/>
      <c r="M152" s="554"/>
    </row>
    <row r="153" spans="1:13" customFormat="1" ht="17.45" customHeight="1">
      <c r="A153" s="88"/>
      <c r="B153" s="71"/>
      <c r="C153" s="72"/>
      <c r="D153" s="72"/>
      <c r="E153" s="73"/>
      <c r="F153" s="72"/>
      <c r="G153" s="72"/>
      <c r="H153" s="72"/>
      <c r="I153" s="72"/>
      <c r="J153" s="72"/>
      <c r="K153" s="74"/>
      <c r="M153" s="554"/>
    </row>
    <row r="154" spans="1:13" customFormat="1" ht="17.45" customHeight="1">
      <c r="A154" s="88"/>
      <c r="M154" s="554"/>
    </row>
    <row r="155" spans="1:13" customFormat="1" ht="17.45" customHeight="1">
      <c r="A155" s="88"/>
      <c r="M155" s="554"/>
    </row>
    <row r="156" spans="1:13" customFormat="1" ht="19.149999999999999" customHeight="1">
      <c r="A156" s="88"/>
      <c r="B156" s="170" t="str">
        <f>"Thema "&amp;B8</f>
        <v>Thema 10.1</v>
      </c>
      <c r="C156" s="10"/>
      <c r="D156" s="10"/>
      <c r="E156" s="10"/>
      <c r="F156" s="10"/>
      <c r="G156" s="10"/>
      <c r="H156" s="10"/>
      <c r="I156" s="10"/>
      <c r="M156" s="554"/>
    </row>
    <row r="157" spans="1:13" customFormat="1" ht="17.45" customHeight="1">
      <c r="A157" s="88"/>
      <c r="M157" s="554"/>
    </row>
    <row r="158" spans="1:13" customFormat="1" ht="17.45" customHeight="1">
      <c r="A158" s="88"/>
      <c r="M158" s="554"/>
    </row>
    <row r="159" spans="1:13" customFormat="1" ht="25.5" customHeight="1">
      <c r="A159" s="89" t="str">
        <f>B9</f>
        <v>10.2</v>
      </c>
      <c r="B159" s="675" t="s">
        <v>1902</v>
      </c>
      <c r="C159" s="675"/>
      <c r="D159" s="675"/>
      <c r="E159" s="675"/>
      <c r="F159" s="675"/>
      <c r="G159" s="675"/>
      <c r="H159" s="675"/>
      <c r="I159" s="675"/>
      <c r="J159" s="675"/>
      <c r="K159" s="35">
        <f>H9</f>
        <v>0</v>
      </c>
      <c r="L159" s="7" t="s">
        <v>62</v>
      </c>
      <c r="M159" s="554"/>
    </row>
    <row r="160" spans="1:13" customFormat="1" ht="17.45" customHeight="1">
      <c r="A160" s="88"/>
      <c r="M160" s="554"/>
    </row>
    <row r="161" spans="1:13" customFormat="1" ht="17.45" customHeight="1">
      <c r="A161" s="88"/>
      <c r="B161" s="683" t="s">
        <v>1903</v>
      </c>
      <c r="C161" s="683"/>
      <c r="D161" s="683"/>
      <c r="E161" s="683"/>
      <c r="F161" s="683"/>
      <c r="G161" s="683"/>
      <c r="H161" s="683"/>
      <c r="I161" s="683"/>
      <c r="J161" s="683"/>
      <c r="K161" s="683"/>
      <c r="M161" s="554"/>
    </row>
    <row r="162" spans="1:13" customFormat="1" ht="17.45" customHeight="1">
      <c r="A162" s="88"/>
      <c r="B162" s="683"/>
      <c r="C162" s="683"/>
      <c r="D162" s="683"/>
      <c r="E162" s="683"/>
      <c r="F162" s="683"/>
      <c r="G162" s="683"/>
      <c r="H162" s="683"/>
      <c r="I162" s="683"/>
      <c r="J162" s="683"/>
      <c r="K162" s="683"/>
      <c r="M162" s="554"/>
    </row>
    <row r="163" spans="1:13" customFormat="1" ht="17.45" customHeight="1">
      <c r="A163" s="88"/>
      <c r="M163" s="554"/>
    </row>
    <row r="164" spans="1:13" customFormat="1" ht="17.45" customHeight="1" thickBot="1">
      <c r="A164" s="88"/>
      <c r="B164" s="180" t="s">
        <v>1902</v>
      </c>
      <c r="C164" s="182"/>
      <c r="D164" s="183"/>
      <c r="E164" s="52"/>
      <c r="F164" s="52"/>
      <c r="G164" s="52"/>
      <c r="H164" s="52"/>
      <c r="I164" s="52"/>
      <c r="J164" s="52"/>
      <c r="K164" s="52"/>
      <c r="M164" s="554"/>
    </row>
    <row r="165" spans="1:13" customFormat="1" ht="17.45" customHeight="1">
      <c r="A165" s="88"/>
      <c r="B165" s="889" t="s">
        <v>1904</v>
      </c>
      <c r="C165" s="889"/>
      <c r="D165" s="889"/>
      <c r="E165" s="889"/>
      <c r="F165" s="889"/>
      <c r="G165" s="889"/>
      <c r="H165" s="889"/>
      <c r="I165" s="889"/>
      <c r="J165" s="889"/>
      <c r="K165" s="889"/>
      <c r="M165" s="554"/>
    </row>
    <row r="166" spans="1:13" customFormat="1" ht="17.45" customHeight="1">
      <c r="A166" s="88"/>
      <c r="B166" s="696"/>
      <c r="C166" s="696"/>
      <c r="D166" s="696"/>
      <c r="E166" s="696"/>
      <c r="F166" s="696"/>
      <c r="G166" s="696"/>
      <c r="H166" s="696"/>
      <c r="I166" s="696"/>
      <c r="J166" s="696"/>
      <c r="K166" s="696"/>
      <c r="M166" s="554"/>
    </row>
    <row r="167" spans="1:13" customFormat="1" ht="17.45" customHeight="1">
      <c r="A167" s="88"/>
      <c r="B167" s="696"/>
      <c r="C167" s="696"/>
      <c r="D167" s="696"/>
      <c r="E167" s="696"/>
      <c r="F167" s="696"/>
      <c r="G167" s="696"/>
      <c r="H167" s="696"/>
      <c r="I167" s="696"/>
      <c r="J167" s="696"/>
      <c r="K167" s="696"/>
      <c r="M167" s="554"/>
    </row>
    <row r="168" spans="1:13" customFormat="1" ht="17.45" customHeight="1">
      <c r="A168" s="88"/>
      <c r="B168" s="83"/>
      <c r="C168" s="83"/>
      <c r="D168" s="83"/>
      <c r="E168" s="83"/>
      <c r="F168" s="83"/>
      <c r="G168" s="83"/>
      <c r="H168" s="83"/>
      <c r="I168" s="83"/>
      <c r="J168" s="83"/>
      <c r="K168" s="83"/>
      <c r="M168" s="554"/>
    </row>
    <row r="169" spans="1:13" customFormat="1" ht="17.45" customHeight="1">
      <c r="A169" s="88"/>
      <c r="B169" s="83"/>
      <c r="C169" s="83"/>
      <c r="D169" s="83"/>
      <c r="E169" s="83"/>
      <c r="F169" s="83"/>
      <c r="G169" s="83"/>
      <c r="H169" s="83"/>
      <c r="I169" s="83"/>
      <c r="J169" s="83"/>
      <c r="K169" s="83"/>
      <c r="M169" s="554"/>
    </row>
    <row r="170" spans="1:13" customFormat="1" ht="17.45" customHeight="1">
      <c r="A170" s="88"/>
      <c r="M170" s="554"/>
    </row>
    <row r="171" spans="1:13" customFormat="1" ht="17.45" customHeight="1">
      <c r="A171" s="88"/>
      <c r="M171" s="554"/>
    </row>
    <row r="172" spans="1:13" customFormat="1" ht="17.45" customHeight="1">
      <c r="A172" s="88"/>
      <c r="M172" s="554"/>
    </row>
    <row r="173" spans="1:13" customFormat="1" ht="17.45" customHeight="1">
      <c r="A173" s="88"/>
      <c r="M173" s="554"/>
    </row>
    <row r="174" spans="1:13" customFormat="1" ht="17.45" customHeight="1">
      <c r="A174" s="88"/>
      <c r="M174" s="554"/>
    </row>
    <row r="175" spans="1:13" customFormat="1" ht="17.45" customHeight="1">
      <c r="A175" s="88"/>
      <c r="M175" s="554"/>
    </row>
    <row r="176" spans="1:13" customFormat="1" ht="17.45" customHeight="1">
      <c r="A176" s="88"/>
      <c r="M176" s="554"/>
    </row>
    <row r="177" spans="1:13" customFormat="1" ht="17.45" customHeight="1">
      <c r="A177" s="88"/>
      <c r="M177" s="554"/>
    </row>
    <row r="178" spans="1:13" customFormat="1" ht="17.45" customHeight="1">
      <c r="A178" s="88"/>
      <c r="M178" s="554"/>
    </row>
    <row r="179" spans="1:13" customFormat="1" ht="17.45" customHeight="1">
      <c r="A179" s="88"/>
      <c r="M179" s="554"/>
    </row>
    <row r="180" spans="1:13" customFormat="1" ht="17.45" customHeight="1">
      <c r="A180" s="88"/>
      <c r="M180" s="554"/>
    </row>
    <row r="181" spans="1:13" customFormat="1" ht="17.45" customHeight="1">
      <c r="A181" s="88"/>
      <c r="M181" s="554"/>
    </row>
    <row r="182" spans="1:13" customFormat="1" ht="17.45" customHeight="1">
      <c r="A182" s="88"/>
      <c r="M182" s="554"/>
    </row>
    <row r="183" spans="1:13" customFormat="1" ht="17.45" customHeight="1">
      <c r="A183" s="88"/>
      <c r="B183" t="s">
        <v>1905</v>
      </c>
      <c r="M183" s="554"/>
    </row>
    <row r="184" spans="1:13" customFormat="1" ht="17.45" customHeight="1">
      <c r="A184" s="88"/>
      <c r="M184" s="554"/>
    </row>
    <row r="185" spans="1:13" customFormat="1" ht="17.45" customHeight="1">
      <c r="A185" s="88"/>
      <c r="M185" s="554"/>
    </row>
    <row r="186" spans="1:13" customFormat="1" ht="17.45" customHeight="1">
      <c r="A186" s="88"/>
      <c r="M186" s="554"/>
    </row>
    <row r="187" spans="1:13" customFormat="1" ht="17.45" customHeight="1">
      <c r="A187" s="88"/>
      <c r="M187" s="554"/>
    </row>
    <row r="188" spans="1:13" customFormat="1" ht="17.45" customHeight="1">
      <c r="A188" s="88"/>
      <c r="M188" s="554"/>
    </row>
    <row r="189" spans="1:13" customFormat="1" ht="17.45" customHeight="1">
      <c r="A189" s="88"/>
      <c r="M189" s="554"/>
    </row>
    <row r="190" spans="1:13" customFormat="1" ht="17.45" customHeight="1">
      <c r="A190" s="88"/>
      <c r="B190" s="683" t="s">
        <v>1906</v>
      </c>
      <c r="C190" s="683"/>
      <c r="D190" s="683"/>
      <c r="E190" s="683"/>
      <c r="F190" s="683"/>
      <c r="G190" s="683"/>
      <c r="H190" s="683"/>
      <c r="I190" s="683"/>
      <c r="J190" s="683"/>
      <c r="K190" s="683"/>
      <c r="M190" s="554"/>
    </row>
    <row r="191" spans="1:13" customFormat="1" ht="17.45" customHeight="1">
      <c r="A191" s="88"/>
      <c r="B191" s="683"/>
      <c r="C191" s="683"/>
      <c r="D191" s="683"/>
      <c r="E191" s="683"/>
      <c r="F191" s="683"/>
      <c r="G191" s="683"/>
      <c r="H191" s="683"/>
      <c r="I191" s="683"/>
      <c r="J191" s="683"/>
      <c r="K191" s="683"/>
      <c r="M191" s="554"/>
    </row>
    <row r="192" spans="1:13" customFormat="1" ht="17.45" customHeight="1">
      <c r="A192" s="88"/>
      <c r="M192" s="554"/>
    </row>
    <row r="193" spans="1:13" customFormat="1" ht="17.45" customHeight="1">
      <c r="A193" s="88"/>
      <c r="M193" s="554"/>
    </row>
    <row r="194" spans="1:13" customFormat="1" ht="17.45" customHeight="1">
      <c r="A194" s="88"/>
      <c r="M194" s="554"/>
    </row>
    <row r="195" spans="1:13" customFormat="1" ht="17.45" customHeight="1">
      <c r="A195" s="88"/>
      <c r="M195" s="554"/>
    </row>
    <row r="196" spans="1:13" customFormat="1" ht="17.45" customHeight="1">
      <c r="A196" s="88"/>
      <c r="M196" s="554"/>
    </row>
    <row r="197" spans="1:13" customFormat="1" ht="17.45" customHeight="1">
      <c r="A197" s="88"/>
      <c r="M197" s="554"/>
    </row>
    <row r="198" spans="1:13" customFormat="1" ht="17.45" customHeight="1">
      <c r="A198" s="88"/>
      <c r="M198" s="554"/>
    </row>
    <row r="199" spans="1:13" customFormat="1" ht="17.45" customHeight="1">
      <c r="A199" s="88"/>
      <c r="M199" s="554"/>
    </row>
    <row r="200" spans="1:13" customFormat="1" ht="17.45" customHeight="1">
      <c r="A200" s="88"/>
      <c r="M200" s="554"/>
    </row>
    <row r="201" spans="1:13" customFormat="1" ht="17.45" customHeight="1">
      <c r="A201" s="88"/>
      <c r="M201" s="554"/>
    </row>
    <row r="202" spans="1:13" customFormat="1" ht="17.45" customHeight="1">
      <c r="A202" s="88"/>
      <c r="M202" s="554"/>
    </row>
    <row r="203" spans="1:13" customFormat="1" ht="17.45" customHeight="1">
      <c r="A203" s="88"/>
      <c r="M203" s="554"/>
    </row>
    <row r="204" spans="1:13" customFormat="1" ht="17.45" customHeight="1">
      <c r="A204" s="88"/>
      <c r="M204" s="554"/>
    </row>
    <row r="205" spans="1:13" customFormat="1" ht="17.45" customHeight="1">
      <c r="A205" s="88"/>
      <c r="M205" s="554"/>
    </row>
    <row r="206" spans="1:13" customFormat="1" ht="17.45" customHeight="1">
      <c r="A206" s="88"/>
      <c r="M206" s="554"/>
    </row>
    <row r="207" spans="1:13" customFormat="1" ht="17.45" customHeight="1">
      <c r="A207" s="88"/>
      <c r="M207" s="554"/>
    </row>
    <row r="208" spans="1:13" customFormat="1" ht="17.45" customHeight="1">
      <c r="A208" s="88"/>
      <c r="M208" s="554"/>
    </row>
    <row r="209" spans="1:13" customFormat="1" ht="17.45" customHeight="1">
      <c r="A209" s="88"/>
      <c r="M209" s="554"/>
    </row>
    <row r="210" spans="1:13" customFormat="1" ht="17.45" customHeight="1">
      <c r="A210" s="88"/>
      <c r="M210" s="554"/>
    </row>
    <row r="211" spans="1:13" customFormat="1" ht="17.45" customHeight="1">
      <c r="A211" s="88"/>
      <c r="M211" s="554"/>
    </row>
    <row r="212" spans="1:13" customFormat="1" ht="17.45" customHeight="1">
      <c r="A212" s="88"/>
      <c r="M212" s="554"/>
    </row>
    <row r="213" spans="1:13" customFormat="1" ht="17.45" customHeight="1">
      <c r="A213" s="88"/>
      <c r="B213" t="s">
        <v>1907</v>
      </c>
      <c r="M213" s="554"/>
    </row>
    <row r="214" spans="1:13" customFormat="1" ht="17.45" customHeight="1">
      <c r="A214" s="88"/>
      <c r="M214" s="554"/>
    </row>
    <row r="215" spans="1:13" customFormat="1" ht="17.45" customHeight="1">
      <c r="A215" s="88"/>
      <c r="M215" s="554"/>
    </row>
    <row r="216" spans="1:13" customFormat="1" ht="17.45" customHeight="1">
      <c r="A216" s="88"/>
      <c r="M216" s="554"/>
    </row>
    <row r="217" spans="1:13" customFormat="1" ht="17.45" customHeight="1">
      <c r="A217" s="88"/>
      <c r="M217" s="554"/>
    </row>
    <row r="218" spans="1:13" customFormat="1" ht="17.45" customHeight="1">
      <c r="A218" s="88"/>
      <c r="M218" s="554"/>
    </row>
    <row r="219" spans="1:13" customFormat="1" ht="17.45" customHeight="1">
      <c r="A219" s="88"/>
      <c r="M219" s="554"/>
    </row>
    <row r="220" spans="1:13" customFormat="1" ht="17.45" customHeight="1">
      <c r="A220" s="88"/>
      <c r="M220" s="554"/>
    </row>
    <row r="221" spans="1:13" customFormat="1" ht="17.45" customHeight="1">
      <c r="A221" s="88"/>
      <c r="M221" s="554"/>
    </row>
    <row r="222" spans="1:13" customFormat="1" ht="17.45" customHeight="1">
      <c r="A222" s="88"/>
      <c r="M222" s="554"/>
    </row>
    <row r="223" spans="1:13" customFormat="1" ht="17.45" customHeight="1">
      <c r="A223" s="88"/>
      <c r="M223" s="554"/>
    </row>
    <row r="224" spans="1:13" customFormat="1" ht="17.45" customHeight="1">
      <c r="A224" s="88"/>
      <c r="B224" s="47"/>
      <c r="C224" s="47"/>
      <c r="D224" s="47"/>
      <c r="E224" s="47"/>
      <c r="F224" s="47"/>
      <c r="G224" s="47"/>
      <c r="H224" s="47"/>
      <c r="I224" s="47"/>
      <c r="J224" s="47"/>
      <c r="K224" s="47"/>
      <c r="M224" s="554"/>
    </row>
    <row r="225" spans="1:13" customFormat="1" ht="17.45" customHeight="1">
      <c r="A225" s="88"/>
      <c r="B225" s="47"/>
      <c r="C225" s="47"/>
      <c r="D225" s="47"/>
      <c r="E225" s="47"/>
      <c r="F225" s="47"/>
      <c r="G225" s="47"/>
      <c r="H225" s="47"/>
      <c r="I225" s="47"/>
      <c r="J225" s="47"/>
      <c r="K225" s="47"/>
      <c r="M225" s="554"/>
    </row>
    <row r="226" spans="1:13" customFormat="1" ht="17.45" customHeight="1">
      <c r="A226" s="88"/>
      <c r="B226" s="47"/>
      <c r="C226" s="47"/>
      <c r="D226" s="47"/>
      <c r="E226" s="47"/>
      <c r="F226" s="47"/>
      <c r="G226" s="47"/>
      <c r="H226" s="47"/>
      <c r="I226" s="47"/>
      <c r="J226" s="47"/>
      <c r="K226" s="47"/>
      <c r="M226" s="554"/>
    </row>
    <row r="227" spans="1:13" customFormat="1" ht="17.45" customHeight="1">
      <c r="A227" s="88"/>
      <c r="B227" s="59" t="s">
        <v>1908</v>
      </c>
      <c r="C227" s="47"/>
      <c r="D227" s="47"/>
      <c r="E227" s="47"/>
      <c r="F227" s="47"/>
      <c r="G227" s="47"/>
      <c r="H227" s="47"/>
      <c r="I227" s="47"/>
      <c r="J227" s="47"/>
      <c r="K227" s="47"/>
      <c r="M227" s="554"/>
    </row>
    <row r="228" spans="1:13" customFormat="1" ht="17.45" customHeight="1">
      <c r="A228" s="88"/>
      <c r="B228" s="61"/>
      <c r="C228" s="60"/>
      <c r="D228" s="60"/>
      <c r="E228" s="60"/>
      <c r="F228" s="60"/>
      <c r="G228" s="60"/>
      <c r="H228" s="60"/>
      <c r="I228" s="60"/>
      <c r="J228" s="60"/>
      <c r="K228" s="62"/>
      <c r="M228" s="554"/>
    </row>
    <row r="229" spans="1:13" customFormat="1" ht="17.45" customHeight="1">
      <c r="A229" s="88"/>
      <c r="B229" s="115" t="s">
        <v>1909</v>
      </c>
      <c r="C229" s="116"/>
      <c r="D229" s="116"/>
      <c r="E229" s="116"/>
      <c r="F229" s="116"/>
      <c r="G229" s="69"/>
      <c r="H229" s="69"/>
      <c r="I229" s="69"/>
      <c r="J229" s="69"/>
      <c r="K229" s="67"/>
      <c r="M229" s="554"/>
    </row>
    <row r="230" spans="1:13" customFormat="1" ht="17.45" customHeight="1">
      <c r="A230" s="88"/>
      <c r="B230" s="495" t="s">
        <v>1892</v>
      </c>
      <c r="C230" s="208"/>
      <c r="D230" s="208"/>
      <c r="E230" s="208"/>
      <c r="F230" s="208"/>
      <c r="G230" s="69"/>
      <c r="H230" s="69"/>
      <c r="I230" s="69"/>
      <c r="J230" s="69"/>
      <c r="K230" s="67"/>
      <c r="M230" s="554"/>
    </row>
    <row r="231" spans="1:13" customFormat="1" ht="20.100000000000001" customHeight="1">
      <c r="A231" s="88"/>
      <c r="B231" s="187" t="s">
        <v>1910</v>
      </c>
      <c r="C231" s="208"/>
      <c r="D231" s="208"/>
      <c r="E231" s="208"/>
      <c r="F231" s="208"/>
      <c r="G231" s="69"/>
      <c r="H231" s="69"/>
      <c r="I231" s="69"/>
      <c r="J231" s="69"/>
      <c r="K231" s="67"/>
      <c r="M231" s="554"/>
    </row>
    <row r="232" spans="1:13" customFormat="1" ht="20.100000000000001" customHeight="1">
      <c r="A232" s="88"/>
      <c r="B232" s="496" t="s">
        <v>1895</v>
      </c>
      <c r="C232" s="160"/>
      <c r="D232" s="160"/>
      <c r="E232" s="160"/>
      <c r="F232" s="160"/>
      <c r="G232" s="69"/>
      <c r="H232" s="69"/>
      <c r="I232" s="69"/>
      <c r="J232" s="69"/>
      <c r="K232" s="70"/>
      <c r="M232" s="554"/>
    </row>
    <row r="233" spans="1:13" customFormat="1" ht="20.100000000000001" customHeight="1">
      <c r="A233" s="88"/>
      <c r="B233" s="764" t="s">
        <v>1911</v>
      </c>
      <c r="C233" s="765"/>
      <c r="D233" s="765"/>
      <c r="E233" s="765"/>
      <c r="F233" s="765"/>
      <c r="G233" s="765"/>
      <c r="H233" s="765"/>
      <c r="I233" s="765"/>
      <c r="J233" s="765"/>
      <c r="K233" s="70"/>
      <c r="M233" s="554"/>
    </row>
    <row r="234" spans="1:13" customFormat="1" ht="20.100000000000001" customHeight="1">
      <c r="A234" s="88"/>
      <c r="B234" s="764"/>
      <c r="C234" s="765"/>
      <c r="D234" s="765"/>
      <c r="E234" s="765"/>
      <c r="F234" s="765"/>
      <c r="G234" s="765"/>
      <c r="H234" s="765"/>
      <c r="I234" s="765"/>
      <c r="J234" s="765"/>
      <c r="K234" s="70"/>
      <c r="M234" s="554"/>
    </row>
    <row r="235" spans="1:13" customFormat="1" ht="20.100000000000001" customHeight="1">
      <c r="A235" s="88"/>
      <c r="B235" s="496"/>
      <c r="C235" s="160"/>
      <c r="D235" s="160"/>
      <c r="E235" s="160"/>
      <c r="F235" s="160"/>
      <c r="G235" s="69"/>
      <c r="H235" s="69"/>
      <c r="I235" s="69"/>
      <c r="J235" s="69"/>
      <c r="K235" s="70"/>
      <c r="M235" s="554"/>
    </row>
    <row r="236" spans="1:13" customFormat="1" ht="20.100000000000001" customHeight="1">
      <c r="A236" s="88"/>
      <c r="B236" s="496"/>
      <c r="C236" s="160"/>
      <c r="D236" s="627"/>
      <c r="E236" s="627" t="s">
        <v>330</v>
      </c>
      <c r="F236" s="627" t="s">
        <v>331</v>
      </c>
      <c r="G236" s="627" t="s">
        <v>332</v>
      </c>
      <c r="H236" s="69"/>
      <c r="I236" s="69"/>
      <c r="J236" s="69"/>
      <c r="K236" s="70"/>
      <c r="M236" s="554"/>
    </row>
    <row r="237" spans="1:13" customFormat="1" ht="20.100000000000001" customHeight="1">
      <c r="A237" s="88"/>
      <c r="B237" s="496"/>
      <c r="C237" s="160"/>
      <c r="D237" s="627" t="s">
        <v>1817</v>
      </c>
      <c r="E237" s="628">
        <v>1958</v>
      </c>
      <c r="F237" s="628">
        <v>2738</v>
      </c>
      <c r="G237" s="628">
        <v>2928</v>
      </c>
      <c r="H237" s="69"/>
      <c r="I237" s="69"/>
      <c r="J237" s="69"/>
      <c r="K237" s="70"/>
      <c r="M237" s="554"/>
    </row>
    <row r="238" spans="1:13" customFormat="1" ht="20.100000000000001" customHeight="1">
      <c r="A238" s="88"/>
      <c r="B238" s="496"/>
      <c r="C238" s="160"/>
      <c r="D238" s="627" t="s">
        <v>1818</v>
      </c>
      <c r="E238" s="628">
        <v>2242</v>
      </c>
      <c r="F238" s="628">
        <v>3515</v>
      </c>
      <c r="G238" s="628">
        <v>3778</v>
      </c>
      <c r="H238" s="69"/>
      <c r="I238" s="69"/>
      <c r="J238" s="69"/>
      <c r="K238" s="70"/>
      <c r="M238" s="554"/>
    </row>
    <row r="239" spans="1:13" customFormat="1" ht="20.100000000000001" customHeight="1">
      <c r="A239" s="88"/>
      <c r="B239" s="63"/>
      <c r="C239" s="69"/>
      <c r="D239" s="627" t="s">
        <v>1894</v>
      </c>
      <c r="E239" s="628">
        <v>1000</v>
      </c>
      <c r="F239" s="628">
        <v>3155</v>
      </c>
      <c r="G239" s="628">
        <v>3424</v>
      </c>
      <c r="H239" s="69"/>
      <c r="I239" s="69"/>
      <c r="J239" s="69"/>
      <c r="K239" s="70"/>
      <c r="M239" s="554"/>
    </row>
    <row r="240" spans="1:13" customFormat="1" ht="20.100000000000001" customHeight="1">
      <c r="A240" s="88"/>
      <c r="B240" s="63"/>
      <c r="C240" s="69"/>
      <c r="D240" s="69"/>
      <c r="E240" s="177"/>
      <c r="F240" s="69"/>
      <c r="G240" s="69"/>
      <c r="H240" s="69"/>
      <c r="I240" s="69"/>
      <c r="J240" s="69"/>
      <c r="K240" s="70"/>
      <c r="M240" s="554"/>
    </row>
    <row r="241" spans="1:13" customFormat="1" ht="20.100000000000001" customHeight="1">
      <c r="A241" s="88"/>
      <c r="B241" s="63"/>
      <c r="C241" s="69"/>
      <c r="D241" s="69"/>
      <c r="E241" s="177"/>
      <c r="F241" s="69"/>
      <c r="G241" s="69"/>
      <c r="H241" s="69"/>
      <c r="I241" s="69"/>
      <c r="J241" s="69"/>
      <c r="K241" s="70"/>
      <c r="M241" s="554"/>
    </row>
    <row r="242" spans="1:13" customFormat="1" ht="20.100000000000001" customHeight="1">
      <c r="A242" s="88"/>
      <c r="B242" s="63"/>
      <c r="C242" s="69"/>
      <c r="D242" s="69"/>
      <c r="E242" s="177"/>
      <c r="F242" s="69"/>
      <c r="G242" s="69"/>
      <c r="H242" s="69"/>
      <c r="I242" s="69"/>
      <c r="J242" s="69"/>
      <c r="K242" s="70"/>
      <c r="M242" s="554"/>
    </row>
    <row r="243" spans="1:13" customFormat="1" ht="20.100000000000001" customHeight="1">
      <c r="A243" s="88"/>
      <c r="B243" s="63"/>
      <c r="C243" s="69"/>
      <c r="D243" s="69"/>
      <c r="E243" s="177"/>
      <c r="F243" s="69"/>
      <c r="G243" s="69"/>
      <c r="H243" s="69"/>
      <c r="I243" s="69"/>
      <c r="J243" s="69"/>
      <c r="K243" s="70"/>
      <c r="M243" s="554"/>
    </row>
    <row r="244" spans="1:13" customFormat="1" ht="17.45" customHeight="1">
      <c r="A244" s="88"/>
      <c r="B244" s="71"/>
      <c r="C244" s="72"/>
      <c r="D244" s="72"/>
      <c r="E244" s="73"/>
      <c r="F244" s="72"/>
      <c r="G244" s="72"/>
      <c r="H244" s="72"/>
      <c r="I244" s="72"/>
      <c r="J244" s="72"/>
      <c r="K244" s="74"/>
      <c r="M244" s="554"/>
    </row>
    <row r="245" spans="1:13" customFormat="1" ht="17.45" customHeight="1">
      <c r="A245" s="88"/>
      <c r="M245" s="554"/>
    </row>
    <row r="246" spans="1:13" customFormat="1" ht="17.45" customHeight="1">
      <c r="A246" s="88"/>
      <c r="M246" s="554"/>
    </row>
    <row r="247" spans="1:13" customFormat="1" ht="19.149999999999999" customHeight="1">
      <c r="A247" s="88"/>
      <c r="B247" s="170" t="str">
        <f>"Thema "&amp;B9</f>
        <v>Thema 10.2</v>
      </c>
      <c r="C247" s="10"/>
      <c r="D247" s="10"/>
      <c r="E247" s="10"/>
      <c r="F247" s="10"/>
      <c r="G247" s="10"/>
      <c r="H247" s="10"/>
      <c r="I247" s="10"/>
      <c r="M247" s="554"/>
    </row>
    <row r="248" spans="1:13" customFormat="1" ht="17.45" customHeight="1">
      <c r="A248" s="88"/>
      <c r="M248" s="554"/>
    </row>
    <row r="249" spans="1:13" customFormat="1" ht="17.45" customHeight="1">
      <c r="A249" s="88"/>
      <c r="M249" s="554"/>
    </row>
    <row r="250" spans="1:13" customFormat="1" ht="25.5" customHeight="1">
      <c r="A250" s="89" t="str">
        <f>B10</f>
        <v>10.3</v>
      </c>
      <c r="B250" s="675" t="s">
        <v>1912</v>
      </c>
      <c r="C250" s="675"/>
      <c r="D250" s="675"/>
      <c r="E250" s="675"/>
      <c r="F250" s="675"/>
      <c r="G250" s="675"/>
      <c r="H250" s="675"/>
      <c r="I250" s="675"/>
      <c r="J250" s="675"/>
      <c r="K250" s="35">
        <f>H10</f>
        <v>0</v>
      </c>
      <c r="L250" s="7" t="s">
        <v>62</v>
      </c>
      <c r="M250" s="554"/>
    </row>
    <row r="251" spans="1:13" customFormat="1" ht="17.45" customHeight="1">
      <c r="A251" s="88"/>
      <c r="M251" s="554"/>
    </row>
    <row r="252" spans="1:13" customFormat="1" ht="17.45" customHeight="1">
      <c r="A252" s="88"/>
      <c r="B252" s="799" t="s">
        <v>1913</v>
      </c>
      <c r="C252" s="799"/>
      <c r="D252" s="799"/>
      <c r="E252" s="799"/>
      <c r="F252" s="799"/>
      <c r="G252" s="799"/>
      <c r="H252" s="799"/>
      <c r="I252" s="799"/>
      <c r="J252" s="799"/>
      <c r="K252" s="799"/>
      <c r="M252" s="554"/>
    </row>
    <row r="253" spans="1:13" customFormat="1" ht="17.45" customHeight="1">
      <c r="A253" s="88"/>
      <c r="B253" s="799"/>
      <c r="C253" s="799"/>
      <c r="D253" s="799"/>
      <c r="E253" s="799"/>
      <c r="F253" s="799"/>
      <c r="G253" s="799"/>
      <c r="H253" s="799"/>
      <c r="I253" s="799"/>
      <c r="J253" s="799"/>
      <c r="K253" s="799"/>
      <c r="M253" s="554"/>
    </row>
    <row r="254" spans="1:13" customFormat="1" ht="17.45" customHeight="1">
      <c r="A254" s="88"/>
      <c r="M254" s="554"/>
    </row>
    <row r="255" spans="1:13" customFormat="1" ht="17.45" customHeight="1" thickBot="1">
      <c r="A255" s="88"/>
      <c r="B255" s="180" t="s">
        <v>1914</v>
      </c>
      <c r="C255" s="182"/>
      <c r="D255" s="183"/>
      <c r="E255" s="52"/>
      <c r="F255" s="52"/>
      <c r="G255" s="52"/>
      <c r="H255" s="52"/>
      <c r="I255" s="52"/>
      <c r="J255" s="52"/>
      <c r="K255" s="52"/>
      <c r="M255" s="554"/>
    </row>
    <row r="256" spans="1:13" customFormat="1" ht="17.45" customHeight="1">
      <c r="A256" s="88"/>
      <c r="B256" s="776" t="s">
        <v>1915</v>
      </c>
      <c r="C256" s="776"/>
      <c r="D256" s="776"/>
      <c r="E256" s="776"/>
      <c r="F256" s="776"/>
      <c r="G256" s="776"/>
      <c r="H256" s="776"/>
      <c r="I256" s="776"/>
      <c r="J256" s="776"/>
      <c r="K256" s="776"/>
      <c r="M256" s="554"/>
    </row>
    <row r="257" spans="1:13" customFormat="1" ht="17.45" customHeight="1">
      <c r="A257" s="88"/>
      <c r="B257" s="683"/>
      <c r="C257" s="683"/>
      <c r="D257" s="683"/>
      <c r="E257" s="683"/>
      <c r="F257" s="683"/>
      <c r="G257" s="683"/>
      <c r="H257" s="683"/>
      <c r="I257" s="683"/>
      <c r="J257" s="683"/>
      <c r="K257" s="683"/>
      <c r="M257" s="554"/>
    </row>
    <row r="258" spans="1:13" customFormat="1" ht="17.45" customHeight="1">
      <c r="A258" s="88"/>
      <c r="B258" s="123"/>
      <c r="C258" s="123"/>
      <c r="D258" s="123"/>
      <c r="E258" s="123"/>
      <c r="F258" s="123"/>
      <c r="G258" s="123"/>
      <c r="H258" s="123"/>
      <c r="I258" s="123"/>
      <c r="J258" s="123"/>
      <c r="K258" s="123"/>
      <c r="M258" s="554"/>
    </row>
    <row r="259" spans="1:13" customFormat="1" ht="17.45" customHeight="1">
      <c r="A259" s="88"/>
      <c r="B259" s="653" t="s">
        <v>1916</v>
      </c>
      <c r="C259" s="653"/>
      <c r="D259" s="653"/>
      <c r="E259" s="653"/>
      <c r="F259" s="653"/>
      <c r="G259" s="653"/>
      <c r="H259" s="653"/>
      <c r="I259" s="653"/>
      <c r="J259" s="653"/>
      <c r="K259" s="653"/>
      <c r="M259" s="554"/>
    </row>
    <row r="260" spans="1:13" customFormat="1" ht="17.45" customHeight="1">
      <c r="A260" s="88"/>
      <c r="B260" s="653"/>
      <c r="C260" s="653"/>
      <c r="D260" s="653"/>
      <c r="E260" s="653"/>
      <c r="F260" s="653"/>
      <c r="G260" s="653"/>
      <c r="H260" s="653"/>
      <c r="I260" s="653"/>
      <c r="J260" s="653"/>
      <c r="K260" s="653"/>
      <c r="M260" s="554"/>
    </row>
    <row r="261" spans="1:13" customFormat="1" ht="17.45" customHeight="1">
      <c r="A261" s="88"/>
      <c r="M261" s="554"/>
    </row>
    <row r="262" spans="1:13" customFormat="1" ht="17.45" customHeight="1">
      <c r="A262" s="88"/>
      <c r="M262" s="554"/>
    </row>
    <row r="263" spans="1:13" customFormat="1" ht="17.45" customHeight="1">
      <c r="A263" s="88"/>
      <c r="M263" s="554"/>
    </row>
    <row r="264" spans="1:13" customFormat="1" ht="17.45" customHeight="1">
      <c r="A264" s="88"/>
      <c r="M264" s="554"/>
    </row>
    <row r="265" spans="1:13" customFormat="1" ht="17.45" customHeight="1">
      <c r="A265" s="88"/>
      <c r="M265" s="554"/>
    </row>
    <row r="266" spans="1:13" customFormat="1" ht="17.45" customHeight="1">
      <c r="A266" s="88"/>
      <c r="M266" s="554"/>
    </row>
    <row r="267" spans="1:13" customFormat="1" ht="17.45" customHeight="1">
      <c r="A267" s="88"/>
      <c r="M267" s="554"/>
    </row>
    <row r="268" spans="1:13" customFormat="1" ht="17.45" customHeight="1">
      <c r="A268" s="88"/>
      <c r="B268" s="653" t="s">
        <v>1917</v>
      </c>
      <c r="C268" s="653"/>
      <c r="D268" s="653"/>
      <c r="E268" s="653"/>
      <c r="F268" s="653"/>
      <c r="G268" s="653"/>
      <c r="H268" s="653"/>
      <c r="I268" s="653"/>
      <c r="J268" s="653"/>
      <c r="K268" s="653"/>
      <c r="M268" s="554"/>
    </row>
    <row r="269" spans="1:13" customFormat="1" ht="17.45" customHeight="1">
      <c r="A269" s="88"/>
      <c r="B269" s="653"/>
      <c r="C269" s="653"/>
      <c r="D269" s="653"/>
      <c r="E269" s="653"/>
      <c r="F269" s="653"/>
      <c r="G269" s="653"/>
      <c r="H269" s="653"/>
      <c r="I269" s="653"/>
      <c r="J269" s="653"/>
      <c r="K269" s="653"/>
      <c r="M269" s="554"/>
    </row>
    <row r="270" spans="1:13" customFormat="1" ht="17.45" customHeight="1">
      <c r="A270" s="88"/>
      <c r="B270" s="653"/>
      <c r="C270" s="653"/>
      <c r="D270" s="653"/>
      <c r="E270" s="653"/>
      <c r="F270" s="653"/>
      <c r="G270" s="653"/>
      <c r="H270" s="653"/>
      <c r="I270" s="653"/>
      <c r="J270" s="653"/>
      <c r="K270" s="653"/>
      <c r="M270" s="554"/>
    </row>
    <row r="271" spans="1:13" customFormat="1" ht="17.45" customHeight="1">
      <c r="A271" s="88"/>
      <c r="B271" s="653"/>
      <c r="C271" s="653"/>
      <c r="D271" s="653"/>
      <c r="E271" s="653"/>
      <c r="F271" s="653"/>
      <c r="G271" s="653"/>
      <c r="H271" s="653"/>
      <c r="I271" s="653"/>
      <c r="J271" s="653"/>
      <c r="K271" s="653"/>
      <c r="M271" s="554"/>
    </row>
    <row r="272" spans="1:13" customFormat="1" ht="17.45" customHeight="1">
      <c r="A272" s="88"/>
      <c r="M272" s="554"/>
    </row>
    <row r="273" spans="1:13" customFormat="1" ht="17.45" customHeight="1">
      <c r="A273" s="88"/>
      <c r="M273" s="554"/>
    </row>
    <row r="274" spans="1:13" customFormat="1" ht="17.45" customHeight="1">
      <c r="A274" s="88"/>
      <c r="M274" s="554"/>
    </row>
    <row r="275" spans="1:13" customFormat="1" ht="17.45" customHeight="1">
      <c r="A275" s="88"/>
      <c r="B275" s="653" t="s">
        <v>1918</v>
      </c>
      <c r="C275" s="653"/>
      <c r="D275" s="653"/>
      <c r="E275" s="653"/>
      <c r="F275" s="653"/>
      <c r="G275" s="653"/>
      <c r="H275" s="653"/>
      <c r="I275" s="653"/>
      <c r="J275" s="653"/>
      <c r="K275" s="653"/>
      <c r="M275" s="554"/>
    </row>
    <row r="276" spans="1:13" customFormat="1" ht="17.45" customHeight="1">
      <c r="A276" s="88"/>
      <c r="B276" s="653"/>
      <c r="C276" s="653"/>
      <c r="D276" s="653"/>
      <c r="E276" s="653"/>
      <c r="F276" s="653"/>
      <c r="G276" s="653"/>
      <c r="H276" s="653"/>
      <c r="I276" s="653"/>
      <c r="J276" s="653"/>
      <c r="K276" s="653"/>
      <c r="M276" s="554"/>
    </row>
    <row r="277" spans="1:13" customFormat="1" ht="17.45" customHeight="1">
      <c r="A277" s="88"/>
      <c r="B277" s="14"/>
      <c r="C277" s="14"/>
      <c r="D277" s="14"/>
      <c r="E277" s="14"/>
      <c r="F277" s="14"/>
      <c r="G277" s="14"/>
      <c r="H277" s="14"/>
      <c r="I277" s="14"/>
      <c r="J277" s="14"/>
      <c r="K277" s="14"/>
      <c r="M277" s="554"/>
    </row>
    <row r="278" spans="1:13" customFormat="1" ht="17.45" customHeight="1">
      <c r="A278" s="88"/>
      <c r="B278" s="14"/>
      <c r="C278" s="14"/>
      <c r="D278" s="14"/>
      <c r="E278" s="14"/>
      <c r="F278" s="14"/>
      <c r="G278" s="14"/>
      <c r="H278" s="14"/>
      <c r="I278" s="14"/>
      <c r="J278" s="14"/>
      <c r="K278" s="14"/>
      <c r="M278" s="554"/>
    </row>
    <row r="279" spans="1:13" customFormat="1" ht="17.45" customHeight="1">
      <c r="A279" s="88"/>
      <c r="B279" s="14"/>
      <c r="C279" s="14"/>
      <c r="D279" s="14"/>
      <c r="E279" s="14"/>
      <c r="F279" s="14"/>
      <c r="G279" s="14"/>
      <c r="H279" s="14"/>
      <c r="I279" s="14"/>
      <c r="J279" s="14"/>
      <c r="K279" s="14"/>
      <c r="M279" s="554"/>
    </row>
    <row r="280" spans="1:13" customFormat="1" ht="17.45" customHeight="1">
      <c r="A280" s="88"/>
      <c r="B280" s="14"/>
      <c r="C280" s="14"/>
      <c r="D280" s="14"/>
      <c r="E280" s="14"/>
      <c r="F280" s="14"/>
      <c r="G280" s="14"/>
      <c r="H280" s="14"/>
      <c r="I280" s="14"/>
      <c r="J280" s="14"/>
      <c r="K280" s="14"/>
      <c r="M280" s="554"/>
    </row>
    <row r="281" spans="1:13" customFormat="1" ht="17.45" customHeight="1">
      <c r="A281" s="88"/>
      <c r="B281" s="14"/>
      <c r="C281" s="14"/>
      <c r="D281" s="14"/>
      <c r="E281" s="14"/>
      <c r="F281" s="14"/>
      <c r="G281" s="14"/>
      <c r="H281" s="14"/>
      <c r="I281" s="14"/>
      <c r="J281" s="14"/>
      <c r="K281" s="14"/>
      <c r="M281" s="554"/>
    </row>
    <row r="282" spans="1:13" customFormat="1" ht="17.45" customHeight="1">
      <c r="A282" s="88"/>
      <c r="B282" s="14"/>
      <c r="C282" s="14"/>
      <c r="D282" s="14"/>
      <c r="E282" s="14"/>
      <c r="F282" s="14"/>
      <c r="G282" s="14"/>
      <c r="H282" s="14"/>
      <c r="I282" s="14"/>
      <c r="J282" s="14"/>
      <c r="K282" s="14"/>
      <c r="M282" s="554"/>
    </row>
    <row r="283" spans="1:13" customFormat="1" ht="17.45" customHeight="1">
      <c r="A283" s="88"/>
      <c r="B283" s="14"/>
      <c r="C283" s="14"/>
      <c r="D283" s="14"/>
      <c r="E283" s="14"/>
      <c r="F283" s="14"/>
      <c r="G283" s="14"/>
      <c r="H283" s="14"/>
      <c r="I283" s="14"/>
      <c r="J283" s="14"/>
      <c r="K283" s="14"/>
      <c r="M283" s="554"/>
    </row>
    <row r="284" spans="1:13" customFormat="1" ht="17.45" customHeight="1">
      <c r="A284" s="88"/>
      <c r="B284" s="14"/>
      <c r="C284" s="14"/>
      <c r="D284" s="14"/>
      <c r="E284" s="14"/>
      <c r="F284" s="14"/>
      <c r="G284" s="14"/>
      <c r="H284" s="14"/>
      <c r="I284" s="14"/>
      <c r="J284" s="14"/>
      <c r="K284" s="14"/>
      <c r="M284" s="554"/>
    </row>
    <row r="285" spans="1:13" customFormat="1" ht="17.45" customHeight="1">
      <c r="A285" s="88"/>
      <c r="B285" s="14"/>
      <c r="C285" s="14"/>
      <c r="D285" s="14"/>
      <c r="E285" s="14"/>
      <c r="F285" s="14"/>
      <c r="G285" s="14"/>
      <c r="H285" s="14"/>
      <c r="I285" s="14"/>
      <c r="J285" s="14"/>
      <c r="K285" s="14"/>
      <c r="M285" s="554"/>
    </row>
    <row r="286" spans="1:13" customFormat="1" ht="17.45" customHeight="1">
      <c r="A286" s="88"/>
      <c r="B286" s="14"/>
      <c r="C286" s="14"/>
      <c r="D286" s="14"/>
      <c r="E286" s="14"/>
      <c r="F286" s="14"/>
      <c r="G286" s="14"/>
      <c r="H286" s="14"/>
      <c r="I286" s="14"/>
      <c r="J286" s="14"/>
      <c r="K286" s="14"/>
      <c r="M286" s="554"/>
    </row>
    <row r="287" spans="1:13" customFormat="1" ht="17.45" customHeight="1">
      <c r="A287" s="88"/>
      <c r="B287" s="14"/>
      <c r="C287" s="14"/>
      <c r="D287" s="14"/>
      <c r="E287" s="14"/>
      <c r="F287" s="14"/>
      <c r="G287" s="14"/>
      <c r="H287" s="14"/>
      <c r="I287" s="14"/>
      <c r="J287" s="14"/>
      <c r="K287" s="14"/>
      <c r="M287" s="554"/>
    </row>
    <row r="288" spans="1:13" customFormat="1" ht="17.45" customHeight="1">
      <c r="A288" s="88"/>
      <c r="B288" s="653" t="s">
        <v>1919</v>
      </c>
      <c r="C288" s="653"/>
      <c r="D288" s="653"/>
      <c r="E288" s="653"/>
      <c r="F288" s="653"/>
      <c r="G288" s="653"/>
      <c r="H288" s="653"/>
      <c r="I288" s="653"/>
      <c r="J288" s="653"/>
      <c r="K288" s="653"/>
      <c r="M288" s="554"/>
    </row>
    <row r="289" spans="1:13" customFormat="1" ht="17.45" customHeight="1">
      <c r="A289" s="88"/>
      <c r="B289" s="653"/>
      <c r="C289" s="653"/>
      <c r="D289" s="653"/>
      <c r="E289" s="653"/>
      <c r="F289" s="653"/>
      <c r="G289" s="653"/>
      <c r="H289" s="653"/>
      <c r="I289" s="653"/>
      <c r="J289" s="653"/>
      <c r="K289" s="653"/>
      <c r="M289" s="554"/>
    </row>
    <row r="290" spans="1:13" customFormat="1" ht="17.45" customHeight="1">
      <c r="A290" s="88"/>
      <c r="B290" s="14"/>
      <c r="C290" s="14"/>
      <c r="D290" s="14"/>
      <c r="E290" s="14"/>
      <c r="F290" s="14"/>
      <c r="G290" s="14"/>
      <c r="H290" s="14"/>
      <c r="I290" s="14"/>
      <c r="J290" s="14"/>
      <c r="K290" s="14"/>
      <c r="M290" s="554"/>
    </row>
    <row r="291" spans="1:13" customFormat="1" ht="17.45" customHeight="1" thickBot="1">
      <c r="A291" s="88"/>
      <c r="B291" s="180" t="s">
        <v>1920</v>
      </c>
      <c r="C291" s="182"/>
      <c r="D291" s="183"/>
      <c r="E291" s="52"/>
      <c r="F291" s="52"/>
      <c r="G291" s="52"/>
      <c r="H291" s="52"/>
      <c r="I291" s="52"/>
      <c r="J291" s="52"/>
      <c r="K291" s="52"/>
      <c r="M291" s="554"/>
    </row>
    <row r="292" spans="1:13" customFormat="1" ht="17.45" customHeight="1">
      <c r="A292" s="88"/>
      <c r="B292" s="776" t="s">
        <v>1921</v>
      </c>
      <c r="C292" s="776"/>
      <c r="D292" s="776"/>
      <c r="E292" s="776"/>
      <c r="F292" s="776"/>
      <c r="G292" s="776"/>
      <c r="H292" s="776"/>
      <c r="I292" s="776"/>
      <c r="J292" s="776"/>
      <c r="K292" s="776"/>
      <c r="M292" s="554"/>
    </row>
    <row r="293" spans="1:13" customFormat="1" ht="17.45" customHeight="1">
      <c r="A293" s="88"/>
      <c r="B293" s="683"/>
      <c r="C293" s="683"/>
      <c r="D293" s="683"/>
      <c r="E293" s="683"/>
      <c r="F293" s="683"/>
      <c r="G293" s="683"/>
      <c r="H293" s="683"/>
      <c r="I293" s="683"/>
      <c r="J293" s="683"/>
      <c r="K293" s="683"/>
      <c r="M293" s="554"/>
    </row>
    <row r="294" spans="1:13" customFormat="1" ht="17.45" customHeight="1">
      <c r="A294" s="88"/>
      <c r="B294" s="683"/>
      <c r="C294" s="683"/>
      <c r="D294" s="683"/>
      <c r="E294" s="683"/>
      <c r="F294" s="683"/>
      <c r="G294" s="683"/>
      <c r="H294" s="683"/>
      <c r="I294" s="683"/>
      <c r="J294" s="683"/>
      <c r="K294" s="683"/>
      <c r="M294" s="554"/>
    </row>
    <row r="295" spans="1:13" customFormat="1" ht="17.45" customHeight="1">
      <c r="A295" s="88"/>
      <c r="M295" s="554"/>
    </row>
    <row r="296" spans="1:13" customFormat="1" ht="17.45" customHeight="1">
      <c r="A296" s="88"/>
      <c r="M296" s="554"/>
    </row>
    <row r="297" spans="1:13" customFormat="1" ht="17.45" customHeight="1">
      <c r="A297" s="88"/>
      <c r="M297" s="554"/>
    </row>
    <row r="298" spans="1:13" customFormat="1" ht="17.45" customHeight="1">
      <c r="A298" s="88"/>
      <c r="M298" s="554"/>
    </row>
    <row r="299" spans="1:13" customFormat="1" ht="17.45" customHeight="1">
      <c r="A299" s="88"/>
      <c r="M299" s="554"/>
    </row>
    <row r="300" spans="1:13" customFormat="1" ht="17.45" customHeight="1">
      <c r="A300" s="88"/>
      <c r="M300" s="554"/>
    </row>
    <row r="301" spans="1:13" customFormat="1" ht="17.45" customHeight="1">
      <c r="A301" s="88"/>
      <c r="M301" s="554"/>
    </row>
    <row r="302" spans="1:13" customFormat="1" ht="17.45" customHeight="1">
      <c r="A302" s="88"/>
      <c r="M302" s="554"/>
    </row>
    <row r="303" spans="1:13" customFormat="1" ht="17.45" customHeight="1">
      <c r="A303" s="88"/>
      <c r="M303" s="554"/>
    </row>
    <row r="304" spans="1:13" customFormat="1" ht="17.45" customHeight="1">
      <c r="A304" s="88"/>
      <c r="M304" s="554"/>
    </row>
    <row r="305" spans="1:13" customFormat="1" ht="17.45" customHeight="1">
      <c r="A305" s="88"/>
      <c r="M305" s="554"/>
    </row>
    <row r="306" spans="1:13" customFormat="1" ht="17.45" customHeight="1">
      <c r="A306" s="88"/>
      <c r="M306" s="554"/>
    </row>
    <row r="307" spans="1:13" customFormat="1" ht="17.45" customHeight="1">
      <c r="A307" s="88"/>
      <c r="M307" s="554"/>
    </row>
    <row r="308" spans="1:13" customFormat="1" ht="17.45" customHeight="1">
      <c r="A308" s="88"/>
      <c r="B308" t="s">
        <v>1922</v>
      </c>
      <c r="M308" s="554"/>
    </row>
    <row r="309" spans="1:13" customFormat="1" ht="17.45" customHeight="1">
      <c r="A309" s="88"/>
      <c r="M309" s="554"/>
    </row>
    <row r="310" spans="1:13" customFormat="1" ht="17.45" customHeight="1">
      <c r="A310" s="88"/>
      <c r="M310" s="554"/>
    </row>
    <row r="311" spans="1:13" customFormat="1" ht="17.45" customHeight="1">
      <c r="A311" s="88"/>
      <c r="M311" s="554"/>
    </row>
    <row r="312" spans="1:13" customFormat="1" ht="17.45" customHeight="1">
      <c r="A312" s="88"/>
      <c r="M312" s="554"/>
    </row>
    <row r="313" spans="1:13" customFormat="1" ht="17.45" customHeight="1">
      <c r="A313" s="88"/>
      <c r="M313" s="554"/>
    </row>
    <row r="314" spans="1:13" customFormat="1" ht="17.45" customHeight="1">
      <c r="A314" s="88"/>
      <c r="M314" s="554"/>
    </row>
    <row r="315" spans="1:13" customFormat="1" ht="17.45" customHeight="1">
      <c r="A315" s="88"/>
      <c r="M315" s="554"/>
    </row>
    <row r="316" spans="1:13" customFormat="1" ht="17.45" customHeight="1">
      <c r="A316" s="88"/>
      <c r="M316" s="554"/>
    </row>
    <row r="317" spans="1:13" customFormat="1" ht="17.45" customHeight="1">
      <c r="A317" s="88"/>
      <c r="M317" s="554"/>
    </row>
    <row r="318" spans="1:13" customFormat="1" ht="17.45" customHeight="1">
      <c r="A318" s="88"/>
      <c r="M318" s="554"/>
    </row>
    <row r="319" spans="1:13" customFormat="1" ht="17.45" customHeight="1">
      <c r="A319" s="88"/>
      <c r="M319" s="554"/>
    </row>
    <row r="320" spans="1:13" customFormat="1" ht="17.45" customHeight="1">
      <c r="A320" s="88"/>
      <c r="M320" s="554"/>
    </row>
    <row r="321" spans="1:13" customFormat="1" ht="17.45" customHeight="1">
      <c r="A321" s="88"/>
      <c r="M321" s="554"/>
    </row>
    <row r="322" spans="1:13" customFormat="1" ht="17.45" customHeight="1">
      <c r="A322" s="88"/>
      <c r="M322" s="554"/>
    </row>
    <row r="323" spans="1:13" customFormat="1" ht="17.45" customHeight="1" thickBot="1">
      <c r="A323" s="88"/>
      <c r="B323" s="180" t="s">
        <v>1923</v>
      </c>
      <c r="C323" s="182"/>
      <c r="D323" s="183"/>
      <c r="E323" s="52"/>
      <c r="F323" s="52"/>
      <c r="G323" s="52"/>
      <c r="H323" s="52"/>
      <c r="I323" s="52"/>
      <c r="J323" s="52"/>
      <c r="K323" s="52"/>
      <c r="M323" s="554"/>
    </row>
    <row r="324" spans="1:13" customFormat="1" ht="17.45" customHeight="1">
      <c r="A324" s="88"/>
      <c r="B324" s="776" t="s">
        <v>1924</v>
      </c>
      <c r="C324" s="776"/>
      <c r="D324" s="776"/>
      <c r="E324" s="776"/>
      <c r="F324" s="776"/>
      <c r="G324" s="776"/>
      <c r="H324" s="776"/>
      <c r="I324" s="776"/>
      <c r="J324" s="776"/>
      <c r="K324" s="776"/>
      <c r="M324" s="554"/>
    </row>
    <row r="325" spans="1:13" customFormat="1" ht="17.45" customHeight="1">
      <c r="A325" s="88"/>
      <c r="B325" s="683"/>
      <c r="C325" s="683"/>
      <c r="D325" s="683"/>
      <c r="E325" s="683"/>
      <c r="F325" s="683"/>
      <c r="G325" s="683"/>
      <c r="H325" s="683"/>
      <c r="I325" s="683"/>
      <c r="J325" s="683"/>
      <c r="K325" s="683"/>
      <c r="M325" s="554"/>
    </row>
    <row r="326" spans="1:13" customFormat="1" ht="17.45" customHeight="1">
      <c r="A326" s="88"/>
      <c r="M326" s="554"/>
    </row>
    <row r="327" spans="1:13" customFormat="1" ht="17.45" customHeight="1">
      <c r="A327" s="88"/>
      <c r="M327" s="554"/>
    </row>
    <row r="328" spans="1:13" customFormat="1" ht="17.45" customHeight="1">
      <c r="A328" s="88"/>
      <c r="M328" s="554"/>
    </row>
    <row r="329" spans="1:13" customFormat="1" ht="17.45" customHeight="1">
      <c r="A329" s="88"/>
      <c r="M329" s="554"/>
    </row>
    <row r="330" spans="1:13" customFormat="1" ht="17.45" customHeight="1">
      <c r="A330" s="88"/>
      <c r="M330" s="554"/>
    </row>
    <row r="331" spans="1:13" customFormat="1" ht="17.45" customHeight="1">
      <c r="A331" s="88"/>
      <c r="M331" s="554"/>
    </row>
    <row r="332" spans="1:13" customFormat="1" ht="17.45" customHeight="1">
      <c r="A332" s="88"/>
      <c r="B332" s="696" t="s">
        <v>1925</v>
      </c>
      <c r="C332" s="696"/>
      <c r="D332" s="696"/>
      <c r="E332" s="696"/>
      <c r="F332" s="696"/>
      <c r="G332" s="696"/>
      <c r="H332" s="696"/>
      <c r="I332" s="696"/>
      <c r="J332" s="696"/>
      <c r="K332" s="696"/>
      <c r="M332" s="554"/>
    </row>
    <row r="333" spans="1:13" customFormat="1" ht="17.45" customHeight="1">
      <c r="A333" s="88"/>
      <c r="B333" s="696"/>
      <c r="C333" s="696"/>
      <c r="D333" s="696"/>
      <c r="E333" s="696"/>
      <c r="F333" s="696"/>
      <c r="G333" s="696"/>
      <c r="H333" s="696"/>
      <c r="I333" s="696"/>
      <c r="J333" s="696"/>
      <c r="K333" s="696"/>
      <c r="M333" s="554"/>
    </row>
    <row r="334" spans="1:13" customFormat="1" ht="17.45" customHeight="1">
      <c r="A334" s="88"/>
      <c r="M334" s="554"/>
    </row>
    <row r="335" spans="1:13" customFormat="1" ht="17.45" customHeight="1">
      <c r="A335" s="88"/>
      <c r="M335" s="554"/>
    </row>
    <row r="336" spans="1:13" customFormat="1" ht="17.45" customHeight="1">
      <c r="A336" s="88"/>
      <c r="M336" s="554"/>
    </row>
    <row r="337" spans="1:13" customFormat="1" ht="17.45" customHeight="1">
      <c r="A337" s="88"/>
      <c r="M337" s="554"/>
    </row>
    <row r="338" spans="1:13" customFormat="1" ht="17.45" customHeight="1">
      <c r="A338" s="88"/>
      <c r="M338" s="554"/>
    </row>
    <row r="339" spans="1:13" customFormat="1" ht="17.45" customHeight="1">
      <c r="A339" s="88"/>
      <c r="M339" s="554"/>
    </row>
    <row r="340" spans="1:13" customFormat="1" ht="17.45" customHeight="1">
      <c r="A340" s="88"/>
      <c r="M340" s="554"/>
    </row>
    <row r="341" spans="1:13" customFormat="1" ht="17.45" customHeight="1">
      <c r="A341" s="88"/>
      <c r="B341" s="653" t="s">
        <v>1926</v>
      </c>
      <c r="C341" s="653"/>
      <c r="D341" s="653"/>
      <c r="E341" s="653"/>
      <c r="F341" s="653"/>
      <c r="G341" s="653"/>
      <c r="H341" s="653"/>
      <c r="I341" s="653"/>
      <c r="J341" s="653"/>
      <c r="K341" s="653"/>
      <c r="M341" s="554"/>
    </row>
    <row r="342" spans="1:13" customFormat="1" ht="17.45" customHeight="1">
      <c r="A342" s="88"/>
      <c r="B342" s="653"/>
      <c r="C342" s="653"/>
      <c r="D342" s="653"/>
      <c r="E342" s="653"/>
      <c r="F342" s="653"/>
      <c r="G342" s="653"/>
      <c r="H342" s="653"/>
      <c r="I342" s="653"/>
      <c r="J342" s="653"/>
      <c r="K342" s="653"/>
      <c r="M342" s="554"/>
    </row>
    <row r="343" spans="1:13" customFormat="1" ht="17.45" customHeight="1">
      <c r="A343" s="88"/>
      <c r="M343" s="554"/>
    </row>
    <row r="344" spans="1:13" customFormat="1" ht="17.45" customHeight="1">
      <c r="A344" s="88"/>
      <c r="M344" s="554"/>
    </row>
    <row r="345" spans="1:13" customFormat="1" ht="17.45" customHeight="1">
      <c r="A345" s="88"/>
      <c r="M345" s="554"/>
    </row>
    <row r="346" spans="1:13" customFormat="1" ht="17.45" customHeight="1">
      <c r="A346" s="88"/>
      <c r="M346" s="554"/>
    </row>
    <row r="347" spans="1:13" customFormat="1" ht="17.45" customHeight="1">
      <c r="A347" s="88"/>
      <c r="M347" s="554"/>
    </row>
    <row r="348" spans="1:13" customFormat="1" ht="17.45" customHeight="1">
      <c r="A348" s="88"/>
      <c r="M348" s="554"/>
    </row>
    <row r="349" spans="1:13" customFormat="1" ht="17.45" customHeight="1">
      <c r="A349" s="88"/>
      <c r="M349" s="554"/>
    </row>
    <row r="350" spans="1:13" customFormat="1" ht="17.45" customHeight="1">
      <c r="A350" s="88"/>
      <c r="M350" s="554"/>
    </row>
    <row r="351" spans="1:13" customFormat="1" ht="17.45" customHeight="1">
      <c r="A351" s="88"/>
      <c r="M351" s="554"/>
    </row>
    <row r="352" spans="1:13" customFormat="1" ht="17.45" customHeight="1">
      <c r="A352" s="88"/>
      <c r="M352" s="554"/>
    </row>
    <row r="353" spans="1:13" customFormat="1" ht="17.45" customHeight="1">
      <c r="A353" s="88"/>
      <c r="C353" s="47"/>
      <c r="D353" s="47"/>
      <c r="E353" s="47"/>
      <c r="F353" s="47"/>
      <c r="G353" s="47"/>
      <c r="H353" s="47"/>
      <c r="I353" s="47"/>
      <c r="J353" s="47"/>
      <c r="K353" s="47"/>
      <c r="M353" s="554"/>
    </row>
    <row r="354" spans="1:13" customFormat="1" ht="17.45" customHeight="1">
      <c r="A354" s="88"/>
      <c r="B354" s="59" t="s">
        <v>1927</v>
      </c>
      <c r="C354" s="58"/>
      <c r="D354" s="58"/>
      <c r="E354" s="58"/>
      <c r="F354" s="58"/>
      <c r="G354" s="58"/>
      <c r="H354" s="58"/>
      <c r="I354" s="58"/>
      <c r="J354" s="58"/>
      <c r="K354" s="58"/>
      <c r="M354" s="554"/>
    </row>
    <row r="355" spans="1:13" customFormat="1" ht="17.45" customHeight="1">
      <c r="A355" s="88"/>
      <c r="B355" s="61"/>
      <c r="C355" s="60"/>
      <c r="D355" s="60"/>
      <c r="E355" s="60"/>
      <c r="F355" s="60"/>
      <c r="G355" s="60"/>
      <c r="H355" s="60"/>
      <c r="I355" s="60"/>
      <c r="J355" s="60"/>
      <c r="K355" s="62"/>
      <c r="M355" s="554"/>
    </row>
    <row r="356" spans="1:13" customFormat="1" ht="17.45" customHeight="1">
      <c r="A356" s="88"/>
      <c r="B356" s="689" t="s">
        <v>1928</v>
      </c>
      <c r="C356" s="690"/>
      <c r="D356" s="690"/>
      <c r="E356" s="690"/>
      <c r="F356" s="392"/>
      <c r="G356" s="901" t="s">
        <v>1929</v>
      </c>
      <c r="H356" s="902"/>
      <c r="I356" s="628"/>
      <c r="J356" s="628"/>
      <c r="K356" s="67"/>
      <c r="M356" s="554"/>
    </row>
    <row r="357" spans="1:13" customFormat="1" ht="17.45" customHeight="1">
      <c r="A357" s="88"/>
      <c r="B357" s="689"/>
      <c r="C357" s="690"/>
      <c r="D357" s="690"/>
      <c r="E357" s="690"/>
      <c r="F357" s="392"/>
      <c r="G357" s="627"/>
      <c r="H357" s="627" t="s">
        <v>330</v>
      </c>
      <c r="I357" s="627" t="s">
        <v>331</v>
      </c>
      <c r="J357" s="627" t="s">
        <v>332</v>
      </c>
      <c r="K357" s="67"/>
      <c r="M357" s="554"/>
    </row>
    <row r="358" spans="1:13" customFormat="1" ht="17.45" customHeight="1">
      <c r="A358" s="88"/>
      <c r="B358" s="764" t="s">
        <v>1930</v>
      </c>
      <c r="C358" s="765"/>
      <c r="D358" s="765"/>
      <c r="E358" s="765"/>
      <c r="F358" s="900"/>
      <c r="G358" s="627" t="s">
        <v>1817</v>
      </c>
      <c r="H358" s="628">
        <v>100</v>
      </c>
      <c r="I358" s="628">
        <v>2738</v>
      </c>
      <c r="J358" s="628">
        <v>2928</v>
      </c>
      <c r="K358" s="67"/>
      <c r="M358" s="554"/>
    </row>
    <row r="359" spans="1:13" customFormat="1" ht="17.45" customHeight="1">
      <c r="A359" s="88"/>
      <c r="B359" s="764"/>
      <c r="C359" s="765"/>
      <c r="D359" s="765"/>
      <c r="E359" s="765"/>
      <c r="F359" s="900"/>
      <c r="G359" s="627" t="s">
        <v>1818</v>
      </c>
      <c r="H359" s="628">
        <v>2242</v>
      </c>
      <c r="I359" s="628">
        <v>3515</v>
      </c>
      <c r="J359" s="628">
        <v>3778</v>
      </c>
      <c r="K359" s="67"/>
      <c r="M359" s="554"/>
    </row>
    <row r="360" spans="1:13" customFormat="1" ht="17.45" customHeight="1">
      <c r="A360" s="88"/>
      <c r="B360" s="496"/>
      <c r="C360" s="160"/>
      <c r="D360" s="160"/>
      <c r="E360" s="160"/>
      <c r="F360" s="160"/>
      <c r="G360" s="627" t="s">
        <v>1894</v>
      </c>
      <c r="H360" s="628">
        <v>6000</v>
      </c>
      <c r="I360" s="628">
        <v>3155</v>
      </c>
      <c r="J360" s="628">
        <v>3424</v>
      </c>
      <c r="K360" s="70"/>
      <c r="M360" s="554"/>
    </row>
    <row r="361" spans="1:13" customFormat="1" ht="17.45" customHeight="1">
      <c r="A361" s="88"/>
      <c r="B361" s="764"/>
      <c r="C361" s="765"/>
      <c r="D361" s="765"/>
      <c r="E361" s="765"/>
      <c r="F361" s="765"/>
      <c r="G361" s="765"/>
      <c r="H361" s="765"/>
      <c r="I361" s="765"/>
      <c r="J361" s="765"/>
      <c r="K361" s="70"/>
      <c r="M361" s="554"/>
    </row>
    <row r="362" spans="1:13" customFormat="1" ht="17.45" customHeight="1">
      <c r="A362" s="88"/>
      <c r="B362" s="764"/>
      <c r="C362" s="765"/>
      <c r="D362" s="765"/>
      <c r="E362" s="765"/>
      <c r="F362" s="765"/>
      <c r="G362" s="765"/>
      <c r="H362" s="765"/>
      <c r="I362" s="765"/>
      <c r="J362" s="765"/>
      <c r="K362" s="70"/>
      <c r="M362" s="554"/>
    </row>
    <row r="363" spans="1:13" customFormat="1" ht="17.45" customHeight="1">
      <c r="A363" s="88"/>
      <c r="B363" s="496"/>
      <c r="C363" s="160"/>
      <c r="D363" s="160"/>
      <c r="E363" s="160"/>
      <c r="F363" s="160"/>
      <c r="G363" s="69"/>
      <c r="H363" s="69"/>
      <c r="I363" s="69"/>
      <c r="J363" s="69"/>
      <c r="K363" s="70"/>
      <c r="M363" s="554"/>
    </row>
    <row r="364" spans="1:13" customFormat="1" ht="17.45" customHeight="1">
      <c r="A364" s="88"/>
      <c r="B364" s="496"/>
      <c r="C364" s="160"/>
      <c r="D364" s="160"/>
      <c r="E364" s="160"/>
      <c r="F364" s="160"/>
      <c r="G364" s="69"/>
      <c r="H364" s="69"/>
      <c r="I364" s="69"/>
      <c r="J364" s="69"/>
      <c r="K364" s="70"/>
      <c r="M364" s="554"/>
    </row>
    <row r="365" spans="1:13" customFormat="1" ht="17.45" customHeight="1">
      <c r="A365" s="88"/>
      <c r="B365" s="496"/>
      <c r="C365" s="160"/>
      <c r="D365" s="160"/>
      <c r="E365" s="160"/>
      <c r="F365" s="160"/>
      <c r="G365" s="69"/>
      <c r="H365" s="69"/>
      <c r="I365" s="69"/>
      <c r="J365" s="69"/>
      <c r="K365" s="70"/>
      <c r="M365" s="554"/>
    </row>
    <row r="366" spans="1:13" customFormat="1" ht="17.45" customHeight="1">
      <c r="A366" s="88"/>
      <c r="B366" s="496"/>
      <c r="C366" s="160"/>
      <c r="D366" s="160"/>
      <c r="E366" s="160"/>
      <c r="F366" s="160"/>
      <c r="G366" s="69"/>
      <c r="H366" s="69"/>
      <c r="I366" s="69"/>
      <c r="J366" s="69"/>
      <c r="K366" s="70"/>
      <c r="M366" s="554"/>
    </row>
    <row r="367" spans="1:13" customFormat="1" ht="17.45" customHeight="1">
      <c r="A367" s="88"/>
      <c r="B367" s="63"/>
      <c r="C367" s="69"/>
      <c r="D367" s="69"/>
      <c r="E367" s="177"/>
      <c r="F367" s="69"/>
      <c r="G367" s="69"/>
      <c r="H367" s="69"/>
      <c r="I367" s="69"/>
      <c r="J367" s="69"/>
      <c r="K367" s="70"/>
      <c r="M367" s="554"/>
    </row>
    <row r="368" spans="1:13" customFormat="1" ht="17.45" customHeight="1">
      <c r="A368" s="88"/>
      <c r="B368" s="63"/>
      <c r="C368" s="69"/>
      <c r="D368" s="69"/>
      <c r="E368" s="177"/>
      <c r="F368" s="69"/>
      <c r="G368" s="69"/>
      <c r="H368" s="69"/>
      <c r="I368" s="69"/>
      <c r="J368" s="69"/>
      <c r="K368" s="70"/>
      <c r="M368" s="554"/>
    </row>
    <row r="369" spans="1:13" customFormat="1" ht="17.45" customHeight="1">
      <c r="A369" s="88"/>
      <c r="B369" s="63"/>
      <c r="C369" s="69"/>
      <c r="D369" s="69"/>
      <c r="E369" s="177"/>
      <c r="F369" s="69"/>
      <c r="G369" s="69"/>
      <c r="H369" s="69"/>
      <c r="I369" s="69"/>
      <c r="J369" s="69"/>
      <c r="K369" s="70"/>
      <c r="M369" s="554"/>
    </row>
    <row r="370" spans="1:13" customFormat="1" ht="17.45" customHeight="1">
      <c r="A370" s="88"/>
      <c r="B370" s="63"/>
      <c r="C370" s="69"/>
      <c r="D370" s="69"/>
      <c r="E370" s="177"/>
      <c r="F370" s="69"/>
      <c r="G370" s="69"/>
      <c r="H370" s="69"/>
      <c r="I370" s="69"/>
      <c r="J370" s="69"/>
      <c r="K370" s="70"/>
      <c r="M370" s="554"/>
    </row>
    <row r="371" spans="1:13" customFormat="1" ht="17.45" customHeight="1">
      <c r="A371" s="88"/>
      <c r="B371" s="63"/>
      <c r="C371" s="69"/>
      <c r="D371" s="69"/>
      <c r="E371" s="177"/>
      <c r="F371" s="69"/>
      <c r="G371" s="69"/>
      <c r="H371" s="69"/>
      <c r="I371" s="69"/>
      <c r="J371" s="69"/>
      <c r="K371" s="70"/>
      <c r="M371" s="554"/>
    </row>
    <row r="372" spans="1:13" customFormat="1" ht="17.45" customHeight="1">
      <c r="A372" s="88"/>
      <c r="B372" s="63"/>
      <c r="C372" s="69"/>
      <c r="D372" s="69"/>
      <c r="E372" s="177"/>
      <c r="F372" s="69"/>
      <c r="G372" s="69"/>
      <c r="H372" s="69"/>
      <c r="I372" s="69"/>
      <c r="J372" s="69"/>
      <c r="K372" s="70"/>
      <c r="M372" s="554"/>
    </row>
    <row r="373" spans="1:13" customFormat="1" ht="17.45" customHeight="1">
      <c r="A373" s="88"/>
      <c r="B373" s="63" t="s">
        <v>1931</v>
      </c>
      <c r="C373" s="69"/>
      <c r="D373" s="69"/>
      <c r="E373" s="177"/>
      <c r="F373" s="69"/>
      <c r="G373" s="69"/>
      <c r="H373" s="69"/>
      <c r="I373" s="69"/>
      <c r="J373" s="69"/>
      <c r="K373" s="70"/>
      <c r="M373" s="554" t="b">
        <v>0</v>
      </c>
    </row>
    <row r="374" spans="1:13" customFormat="1" ht="17.45" customHeight="1">
      <c r="A374" s="88"/>
      <c r="B374" s="890" t="str">
        <f>M374</f>
        <v>1. Markiere das Diagramm und öffne dann das Register "Entwurf". Klicke auf die Schaltfläche "Diagrammelement hinzufügen" und füge den Diagrammtitel dazu.</v>
      </c>
      <c r="C374" s="891"/>
      <c r="D374" s="891"/>
      <c r="E374" s="891"/>
      <c r="F374" s="891"/>
      <c r="G374" s="891"/>
      <c r="H374" s="891"/>
      <c r="I374" s="891"/>
      <c r="J374" s="891"/>
      <c r="K374" s="892"/>
      <c r="M374" s="554" t="s">
        <v>1932</v>
      </c>
    </row>
    <row r="375" spans="1:13" customFormat="1" ht="17.45" customHeight="1">
      <c r="A375" s="88"/>
      <c r="B375" s="890"/>
      <c r="C375" s="891"/>
      <c r="D375" s="891"/>
      <c r="E375" s="891"/>
      <c r="F375" s="891"/>
      <c r="G375" s="891"/>
      <c r="H375" s="891"/>
      <c r="I375" s="891"/>
      <c r="J375" s="891"/>
      <c r="K375" s="892"/>
      <c r="M375" s="554"/>
    </row>
    <row r="376" spans="1:13" customFormat="1" ht="17.45" customHeight="1">
      <c r="A376" s="88"/>
      <c r="B376" s="890" t="str">
        <f>M376</f>
        <v>2. Gib oben in der Bearbeitungszeile (nicht im Diagramm!) das Gleichheitszeichen ein - der Diagrammtitel muss dabei noch markiert sein - und klicke dann in die gelbe Zelle oben in der Tabelle. Bestätige die Eingabe mit der Enter-Taste.</v>
      </c>
      <c r="C376" s="891"/>
      <c r="D376" s="891"/>
      <c r="E376" s="891"/>
      <c r="F376" s="891"/>
      <c r="G376" s="891"/>
      <c r="H376" s="891"/>
      <c r="I376" s="891"/>
      <c r="J376" s="891"/>
      <c r="K376" s="892"/>
      <c r="M376" s="554" t="s">
        <v>1933</v>
      </c>
    </row>
    <row r="377" spans="1:13" customFormat="1" ht="17.45" customHeight="1">
      <c r="A377" s="88"/>
      <c r="B377" s="890"/>
      <c r="C377" s="891"/>
      <c r="D377" s="891"/>
      <c r="E377" s="891"/>
      <c r="F377" s="891"/>
      <c r="G377" s="891"/>
      <c r="H377" s="891"/>
      <c r="I377" s="891"/>
      <c r="J377" s="891"/>
      <c r="K377" s="892"/>
      <c r="M377" s="554"/>
    </row>
    <row r="378" spans="1:13" customFormat="1" ht="17.45" customHeight="1">
      <c r="A378" s="88"/>
      <c r="B378" s="890"/>
      <c r="C378" s="891"/>
      <c r="D378" s="891"/>
      <c r="E378" s="891"/>
      <c r="F378" s="891"/>
      <c r="G378" s="891"/>
      <c r="H378" s="891"/>
      <c r="I378" s="891"/>
      <c r="J378" s="891"/>
      <c r="K378" s="892"/>
      <c r="M378" s="554"/>
    </row>
    <row r="379" spans="1:13" customFormat="1" ht="17.45" customHeight="1">
      <c r="A379" s="88"/>
      <c r="B379" s="896" t="str">
        <f>M379</f>
        <v>3. Öffne jetzt das Register "Format", wähle im Auswahlfenster links in der Menüleiste "Diagrammtitel" aus und ändere die Formatierung dann nach deinen Vorstellungen.</v>
      </c>
      <c r="C379" s="712"/>
      <c r="D379" s="712"/>
      <c r="E379" s="712"/>
      <c r="F379" s="712"/>
      <c r="G379" s="712"/>
      <c r="H379" s="712"/>
      <c r="I379" s="712"/>
      <c r="J379" s="712"/>
      <c r="K379" s="713"/>
      <c r="M379" s="554" t="s">
        <v>1934</v>
      </c>
    </row>
    <row r="380" spans="1:13" customFormat="1" ht="17.45" customHeight="1">
      <c r="A380" s="88"/>
      <c r="B380" s="897"/>
      <c r="C380" s="833"/>
      <c r="D380" s="833"/>
      <c r="E380" s="833"/>
      <c r="F380" s="833"/>
      <c r="G380" s="833"/>
      <c r="H380" s="833"/>
      <c r="I380" s="833"/>
      <c r="J380" s="833"/>
      <c r="K380" s="834"/>
      <c r="M380" s="554"/>
    </row>
    <row r="381" spans="1:13" customFormat="1" ht="17.45" customHeight="1">
      <c r="A381" s="88"/>
      <c r="M381" s="554"/>
    </row>
    <row r="382" spans="1:13" customFormat="1" ht="17.45" customHeight="1">
      <c r="A382" s="88"/>
      <c r="M382" s="554"/>
    </row>
    <row r="383" spans="1:13" customFormat="1" ht="19.149999999999999" customHeight="1">
      <c r="A383" s="88"/>
      <c r="B383" s="170" t="str">
        <f>"Thema "&amp;B10</f>
        <v>Thema 10.3</v>
      </c>
      <c r="C383" s="10"/>
      <c r="D383" s="10"/>
      <c r="E383" s="10"/>
      <c r="F383" s="10"/>
      <c r="G383" s="10"/>
      <c r="H383" s="10"/>
      <c r="I383" s="10"/>
      <c r="M383" s="554"/>
    </row>
    <row r="384" spans="1:13" customFormat="1" ht="17.45" customHeight="1">
      <c r="A384" s="88"/>
      <c r="M384" s="554"/>
    </row>
    <row r="385" spans="1:13" customFormat="1" ht="17.45" customHeight="1">
      <c r="A385" s="88"/>
      <c r="M385" s="554"/>
    </row>
    <row r="386" spans="1:13" customFormat="1" ht="25.5" customHeight="1">
      <c r="A386" s="89" t="str">
        <f>B11</f>
        <v>10.4</v>
      </c>
      <c r="B386" s="675" t="s">
        <v>1935</v>
      </c>
      <c r="C386" s="675"/>
      <c r="D386" s="675"/>
      <c r="E386" s="675"/>
      <c r="F386" s="675"/>
      <c r="G386" s="675"/>
      <c r="H386" s="675"/>
      <c r="I386" s="675"/>
      <c r="J386" s="675"/>
      <c r="K386" s="35">
        <f>H11</f>
        <v>0</v>
      </c>
      <c r="L386" s="7" t="s">
        <v>62</v>
      </c>
      <c r="M386" s="554"/>
    </row>
    <row r="387" spans="1:13" customFormat="1" ht="17.45" customHeight="1">
      <c r="A387" s="88"/>
      <c r="M387" s="554"/>
    </row>
    <row r="388" spans="1:13" customFormat="1" ht="17.45" customHeight="1">
      <c r="A388" s="88"/>
      <c r="B388" s="683" t="s">
        <v>1936</v>
      </c>
      <c r="C388" s="683"/>
      <c r="D388" s="683"/>
      <c r="E388" s="683"/>
      <c r="F388" s="683"/>
      <c r="G388" s="683"/>
      <c r="H388" s="683"/>
      <c r="I388" s="683"/>
      <c r="J388" s="683"/>
      <c r="K388" s="683"/>
      <c r="M388" s="554"/>
    </row>
    <row r="389" spans="1:13" customFormat="1" ht="17.45" customHeight="1">
      <c r="A389" s="88"/>
      <c r="B389" s="683"/>
      <c r="C389" s="683"/>
      <c r="D389" s="683"/>
      <c r="E389" s="683"/>
      <c r="F389" s="683"/>
      <c r="G389" s="683"/>
      <c r="H389" s="683"/>
      <c r="I389" s="683"/>
      <c r="J389" s="683"/>
      <c r="K389" s="683"/>
      <c r="M389" s="554"/>
    </row>
    <row r="390" spans="1:13" customFormat="1" ht="17.45" customHeight="1">
      <c r="A390" s="88"/>
      <c r="B390" s="683" t="s">
        <v>1937</v>
      </c>
      <c r="C390" s="683"/>
      <c r="D390" s="683"/>
      <c r="E390" s="683"/>
      <c r="F390" s="683"/>
      <c r="G390" s="683"/>
      <c r="H390" s="683"/>
      <c r="I390" s="683"/>
      <c r="J390" s="683"/>
      <c r="K390" s="683"/>
      <c r="M390" s="554"/>
    </row>
    <row r="391" spans="1:13" customFormat="1" ht="17.45" customHeight="1">
      <c r="A391" s="88"/>
      <c r="B391" s="683"/>
      <c r="C391" s="683"/>
      <c r="D391" s="683"/>
      <c r="E391" s="683"/>
      <c r="F391" s="683"/>
      <c r="G391" s="683"/>
      <c r="H391" s="683"/>
      <c r="I391" s="683"/>
      <c r="J391" s="683"/>
      <c r="K391" s="683"/>
      <c r="M391" s="554"/>
    </row>
    <row r="392" spans="1:13" customFormat="1" ht="17.45" customHeight="1">
      <c r="A392" s="88"/>
      <c r="B392" s="683" t="s">
        <v>1938</v>
      </c>
      <c r="C392" s="683"/>
      <c r="D392" s="683"/>
      <c r="E392" s="683"/>
      <c r="F392" s="683"/>
      <c r="G392" s="683"/>
      <c r="H392" s="683"/>
      <c r="I392" s="683"/>
      <c r="J392" s="683"/>
      <c r="K392" s="683"/>
      <c r="M392" s="554"/>
    </row>
    <row r="393" spans="1:13" customFormat="1" ht="17.45" customHeight="1">
      <c r="A393" s="88"/>
      <c r="B393" s="683"/>
      <c r="C393" s="683"/>
      <c r="D393" s="683"/>
      <c r="E393" s="683"/>
      <c r="F393" s="683"/>
      <c r="G393" s="683"/>
      <c r="H393" s="683"/>
      <c r="I393" s="683"/>
      <c r="J393" s="683"/>
      <c r="K393" s="683"/>
      <c r="M393" s="554"/>
    </row>
    <row r="394" spans="1:13" customFormat="1" ht="17.45" customHeight="1">
      <c r="A394" s="88"/>
      <c r="M394" s="554"/>
    </row>
    <row r="395" spans="1:13" customFormat="1" ht="17.45" customHeight="1" thickBot="1">
      <c r="A395" s="88"/>
      <c r="B395" s="180" t="s">
        <v>1939</v>
      </c>
      <c r="C395" s="182"/>
      <c r="D395" s="183"/>
      <c r="E395" s="52"/>
      <c r="F395" s="52"/>
      <c r="G395" s="52"/>
      <c r="H395" s="52"/>
      <c r="I395" s="52"/>
      <c r="J395" s="52"/>
      <c r="K395" s="52"/>
      <c r="M395" s="554"/>
    </row>
    <row r="396" spans="1:13" customFormat="1" ht="17.45" customHeight="1">
      <c r="A396" s="88"/>
      <c r="B396" s="683" t="s">
        <v>1940</v>
      </c>
      <c r="C396" s="683"/>
      <c r="D396" s="683"/>
      <c r="E396" s="683"/>
      <c r="F396" s="683"/>
      <c r="G396" s="683"/>
      <c r="H396" s="683"/>
      <c r="I396" s="683"/>
      <c r="J396" s="683"/>
      <c r="K396" s="683"/>
      <c r="M396" s="554"/>
    </row>
    <row r="397" spans="1:13" customFormat="1" ht="17.45" customHeight="1">
      <c r="A397" s="88"/>
      <c r="B397" s="683"/>
      <c r="C397" s="683"/>
      <c r="D397" s="683"/>
      <c r="E397" s="683"/>
      <c r="F397" s="683"/>
      <c r="G397" s="683"/>
      <c r="H397" s="683"/>
      <c r="I397" s="683"/>
      <c r="J397" s="683"/>
      <c r="K397" s="683"/>
      <c r="M397" s="554"/>
    </row>
    <row r="398" spans="1:13" customFormat="1" ht="17.45" customHeight="1">
      <c r="B398" s="683"/>
      <c r="C398" s="683"/>
      <c r="D398" s="683"/>
      <c r="E398" s="683"/>
      <c r="F398" s="683"/>
      <c r="G398" s="683"/>
      <c r="H398" s="683"/>
      <c r="I398" s="683"/>
      <c r="J398" s="683"/>
      <c r="K398" s="683"/>
      <c r="M398" s="554"/>
    </row>
    <row r="399" spans="1:13" customFormat="1" ht="17.45" customHeight="1">
      <c r="A399" s="88"/>
      <c r="M399" s="554"/>
    </row>
    <row r="400" spans="1:13" customFormat="1" ht="17.45" customHeight="1">
      <c r="A400" s="88"/>
      <c r="M400" s="554"/>
    </row>
    <row r="401" spans="1:13" customFormat="1" ht="17.45" customHeight="1">
      <c r="A401" s="88"/>
      <c r="M401" s="554"/>
    </row>
    <row r="402" spans="1:13" customFormat="1" ht="17.45" customHeight="1">
      <c r="A402" s="88"/>
      <c r="M402" s="554"/>
    </row>
    <row r="403" spans="1:13" customFormat="1" ht="17.45" customHeight="1">
      <c r="A403" s="88"/>
      <c r="M403" s="554"/>
    </row>
    <row r="404" spans="1:13" customFormat="1" ht="17.45" customHeight="1">
      <c r="A404" s="88"/>
      <c r="M404" s="554"/>
    </row>
    <row r="405" spans="1:13" customFormat="1" ht="17.45" customHeight="1">
      <c r="A405" s="88"/>
      <c r="M405" s="554"/>
    </row>
    <row r="406" spans="1:13" customFormat="1" ht="17.45" customHeight="1">
      <c r="A406" s="88"/>
      <c r="M406" s="554"/>
    </row>
    <row r="407" spans="1:13" customFormat="1" ht="17.45" customHeight="1">
      <c r="A407" s="88"/>
      <c r="M407" s="554"/>
    </row>
    <row r="408" spans="1:13" customFormat="1" ht="17.45" customHeight="1">
      <c r="A408" s="88"/>
      <c r="M408" s="554"/>
    </row>
    <row r="409" spans="1:13" customFormat="1" ht="17.45" customHeight="1">
      <c r="A409" s="88"/>
      <c r="M409" s="554"/>
    </row>
    <row r="410" spans="1:13" customFormat="1" ht="17.45" customHeight="1">
      <c r="A410" s="88"/>
      <c r="M410" s="554"/>
    </row>
    <row r="411" spans="1:13" customFormat="1" ht="17.45" customHeight="1">
      <c r="A411" s="88"/>
      <c r="B411" s="683" t="s">
        <v>1941</v>
      </c>
      <c r="C411" s="683"/>
      <c r="D411" s="683"/>
      <c r="E411" s="683"/>
      <c r="F411" s="683"/>
      <c r="G411" s="683"/>
      <c r="H411" s="683"/>
      <c r="I411" s="683"/>
      <c r="J411" s="683"/>
      <c r="K411" s="683"/>
      <c r="M411" s="554"/>
    </row>
    <row r="412" spans="1:13" customFormat="1" ht="17.45" customHeight="1">
      <c r="A412" s="88"/>
      <c r="B412" s="683"/>
      <c r="C412" s="683"/>
      <c r="D412" s="683"/>
      <c r="E412" s="683"/>
      <c r="F412" s="683"/>
      <c r="G412" s="683"/>
      <c r="H412" s="683"/>
      <c r="I412" s="683"/>
      <c r="J412" s="683"/>
      <c r="K412" s="683"/>
      <c r="M412" s="554"/>
    </row>
    <row r="413" spans="1:13" customFormat="1" ht="17.45" customHeight="1">
      <c r="A413" s="88"/>
      <c r="M413" s="554"/>
    </row>
    <row r="414" spans="1:13" customFormat="1" ht="17.45" customHeight="1">
      <c r="A414" s="88"/>
      <c r="M414" s="554"/>
    </row>
    <row r="415" spans="1:13" customFormat="1" ht="17.45" customHeight="1">
      <c r="A415" s="88"/>
      <c r="M415" s="554"/>
    </row>
    <row r="416" spans="1:13" customFormat="1" ht="17.45" customHeight="1">
      <c r="A416" s="88"/>
      <c r="M416" s="554"/>
    </row>
    <row r="417" spans="1:13" customFormat="1" ht="17.45" customHeight="1">
      <c r="A417" s="88"/>
      <c r="M417" s="554"/>
    </row>
    <row r="418" spans="1:13" customFormat="1" ht="17.45" customHeight="1">
      <c r="A418" s="88"/>
      <c r="M418" s="554"/>
    </row>
    <row r="419" spans="1:13" customFormat="1" ht="17.45" customHeight="1">
      <c r="A419" s="88"/>
      <c r="M419" s="554"/>
    </row>
    <row r="420" spans="1:13" customFormat="1" ht="17.45" customHeight="1">
      <c r="A420" s="88"/>
      <c r="M420" s="554"/>
    </row>
    <row r="421" spans="1:13" customFormat="1" ht="17.45" customHeight="1">
      <c r="A421" s="88"/>
      <c r="M421" s="554"/>
    </row>
    <row r="422" spans="1:13" customFormat="1" ht="17.45" customHeight="1">
      <c r="A422" s="88"/>
      <c r="M422" s="554"/>
    </row>
    <row r="423" spans="1:13" customFormat="1" ht="17.45" customHeight="1">
      <c r="A423" s="88"/>
      <c r="M423" s="554"/>
    </row>
    <row r="424" spans="1:13" customFormat="1" ht="17.45" customHeight="1">
      <c r="A424" s="88"/>
      <c r="M424" s="554"/>
    </row>
    <row r="425" spans="1:13" customFormat="1" ht="17.45" customHeight="1">
      <c r="A425" s="88"/>
      <c r="M425" s="554"/>
    </row>
    <row r="426" spans="1:13" customFormat="1" ht="17.45" customHeight="1">
      <c r="A426" s="88"/>
      <c r="M426" s="554"/>
    </row>
    <row r="427" spans="1:13" customFormat="1" ht="17.45" customHeight="1">
      <c r="A427" s="88"/>
      <c r="M427" s="554"/>
    </row>
    <row r="428" spans="1:13" customFormat="1" ht="17.45" customHeight="1">
      <c r="A428" s="88"/>
      <c r="M428" s="554"/>
    </row>
    <row r="429" spans="1:13" customFormat="1" ht="17.45" customHeight="1">
      <c r="A429" s="88"/>
      <c r="M429" s="554"/>
    </row>
    <row r="430" spans="1:13" customFormat="1" ht="17.45" customHeight="1">
      <c r="A430" s="88"/>
      <c r="M430" s="554"/>
    </row>
    <row r="431" spans="1:13" customFormat="1" ht="17.45" customHeight="1">
      <c r="A431" s="88"/>
      <c r="B431" t="s">
        <v>1942</v>
      </c>
      <c r="M431" s="554"/>
    </row>
    <row r="432" spans="1:13" customFormat="1" ht="17.45" customHeight="1">
      <c r="A432" s="88"/>
      <c r="M432" s="554"/>
    </row>
    <row r="433" spans="1:13" customFormat="1" ht="17.45" customHeight="1">
      <c r="A433" s="88"/>
      <c r="M433" s="554"/>
    </row>
    <row r="434" spans="1:13" customFormat="1" ht="17.45" customHeight="1">
      <c r="A434" s="88"/>
      <c r="M434" s="554"/>
    </row>
    <row r="435" spans="1:13" customFormat="1" ht="17.45" customHeight="1">
      <c r="A435" s="88"/>
      <c r="M435" s="554"/>
    </row>
    <row r="436" spans="1:13" customFormat="1" ht="17.45" customHeight="1">
      <c r="A436" s="88"/>
      <c r="M436" s="554"/>
    </row>
    <row r="437" spans="1:13" customFormat="1" ht="17.45" customHeight="1">
      <c r="A437" s="88"/>
      <c r="M437" s="554"/>
    </row>
    <row r="438" spans="1:13" customFormat="1" ht="17.45" customHeight="1">
      <c r="A438" s="88"/>
      <c r="M438" s="554"/>
    </row>
    <row r="439" spans="1:13" customFormat="1" ht="17.45" customHeight="1">
      <c r="A439" s="88"/>
      <c r="M439" s="554"/>
    </row>
    <row r="440" spans="1:13" customFormat="1" ht="17.45" customHeight="1">
      <c r="A440" s="88"/>
      <c r="M440" s="554"/>
    </row>
    <row r="441" spans="1:13" customFormat="1" ht="17.45" customHeight="1">
      <c r="A441" s="88"/>
      <c r="M441" s="554"/>
    </row>
    <row r="442" spans="1:13" customFormat="1" ht="17.45" customHeight="1">
      <c r="A442" s="88"/>
      <c r="M442" s="554"/>
    </row>
    <row r="443" spans="1:13" customFormat="1" ht="17.45" customHeight="1">
      <c r="A443" s="88"/>
      <c r="M443" s="554"/>
    </row>
    <row r="444" spans="1:13" customFormat="1" ht="17.45" customHeight="1">
      <c r="A444" s="88"/>
      <c r="M444" s="554"/>
    </row>
    <row r="445" spans="1:13" customFormat="1" ht="17.45" customHeight="1">
      <c r="A445" s="88"/>
      <c r="M445" s="554"/>
    </row>
    <row r="446" spans="1:13" customFormat="1" ht="17.45" customHeight="1">
      <c r="A446" s="88"/>
      <c r="M446" s="554"/>
    </row>
    <row r="447" spans="1:13" customFormat="1" ht="17.45" customHeight="1">
      <c r="A447" s="88"/>
      <c r="M447" s="554"/>
    </row>
    <row r="448" spans="1:13" customFormat="1" ht="17.45" customHeight="1">
      <c r="A448" s="88"/>
      <c r="M448" s="554"/>
    </row>
    <row r="449" spans="1:13" customFormat="1" ht="17.45" customHeight="1">
      <c r="A449" s="88"/>
      <c r="M449" s="554"/>
    </row>
    <row r="450" spans="1:13" customFormat="1" ht="17.45" customHeight="1">
      <c r="A450" s="88"/>
      <c r="B450" t="s">
        <v>1943</v>
      </c>
      <c r="M450" s="554"/>
    </row>
    <row r="451" spans="1:13" customFormat="1" ht="17.45" customHeight="1">
      <c r="A451" s="88"/>
      <c r="M451" s="554"/>
    </row>
    <row r="452" spans="1:13" customFormat="1" ht="17.45" customHeight="1">
      <c r="A452" s="88"/>
      <c r="B452" s="9" t="s">
        <v>1944</v>
      </c>
      <c r="M452" s="554"/>
    </row>
    <row r="453" spans="1:13" customFormat="1" ht="17.45" customHeight="1">
      <c r="A453" s="88"/>
      <c r="B453" t="s">
        <v>1945</v>
      </c>
      <c r="M453" s="554"/>
    </row>
    <row r="454" spans="1:13" customFormat="1" ht="17.45" customHeight="1">
      <c r="A454" s="88"/>
      <c r="M454" s="554"/>
    </row>
    <row r="455" spans="1:13" customFormat="1" ht="17.45" customHeight="1">
      <c r="A455" s="88"/>
      <c r="M455" s="554"/>
    </row>
    <row r="456" spans="1:13" customFormat="1" ht="17.45" customHeight="1">
      <c r="A456" s="88"/>
      <c r="M456" s="554"/>
    </row>
    <row r="457" spans="1:13" customFormat="1" ht="17.45" customHeight="1">
      <c r="A457" s="88"/>
      <c r="M457" s="554"/>
    </row>
    <row r="458" spans="1:13" customFormat="1" ht="17.45" customHeight="1">
      <c r="A458" s="88"/>
      <c r="M458" s="554"/>
    </row>
    <row r="459" spans="1:13" customFormat="1" ht="17.45" customHeight="1">
      <c r="A459" s="88"/>
      <c r="M459" s="554"/>
    </row>
    <row r="460" spans="1:13" customFormat="1" ht="17.45" customHeight="1">
      <c r="A460" s="88"/>
      <c r="M460" s="554"/>
    </row>
    <row r="461" spans="1:13" customFormat="1" ht="17.45" customHeight="1">
      <c r="A461" s="88"/>
      <c r="M461" s="554"/>
    </row>
    <row r="462" spans="1:13" customFormat="1" ht="17.45" customHeight="1">
      <c r="A462" s="88"/>
      <c r="M462" s="554"/>
    </row>
    <row r="463" spans="1:13" customFormat="1" ht="17.45" customHeight="1">
      <c r="A463" s="88"/>
      <c r="M463" s="554"/>
    </row>
    <row r="464" spans="1:13" customFormat="1" ht="17.45" customHeight="1">
      <c r="A464" s="88"/>
      <c r="M464" s="554"/>
    </row>
    <row r="465" spans="1:13" customFormat="1" ht="17.45" customHeight="1">
      <c r="A465" s="88"/>
      <c r="M465" s="554"/>
    </row>
    <row r="466" spans="1:13" customFormat="1" ht="17.45" customHeight="1">
      <c r="A466" s="88"/>
      <c r="B466" s="9" t="s">
        <v>1946</v>
      </c>
      <c r="M466" s="554"/>
    </row>
    <row r="467" spans="1:13" customFormat="1" ht="17.45" customHeight="1">
      <c r="A467" s="88"/>
      <c r="B467" t="s">
        <v>1947</v>
      </c>
      <c r="M467" s="554"/>
    </row>
    <row r="468" spans="1:13" customFormat="1" ht="17.45" customHeight="1">
      <c r="A468" s="88"/>
      <c r="M468" s="554"/>
    </row>
    <row r="469" spans="1:13" customFormat="1" ht="17.45" customHeight="1">
      <c r="A469" s="88"/>
      <c r="M469" s="554"/>
    </row>
    <row r="470" spans="1:13" customFormat="1" ht="17.45" customHeight="1">
      <c r="A470" s="88"/>
      <c r="M470" s="554"/>
    </row>
    <row r="471" spans="1:13" customFormat="1" ht="17.45" customHeight="1">
      <c r="A471" s="88"/>
      <c r="M471" s="554"/>
    </row>
    <row r="472" spans="1:13" customFormat="1" ht="17.45" customHeight="1">
      <c r="A472" s="88"/>
      <c r="M472" s="554"/>
    </row>
    <row r="473" spans="1:13" customFormat="1" ht="17.45" customHeight="1">
      <c r="A473" s="88"/>
      <c r="M473" s="554"/>
    </row>
    <row r="474" spans="1:13" customFormat="1" ht="17.45" customHeight="1">
      <c r="A474" s="88"/>
      <c r="M474" s="554"/>
    </row>
    <row r="475" spans="1:13" customFormat="1" ht="17.45" customHeight="1">
      <c r="A475" s="88"/>
      <c r="M475" s="554"/>
    </row>
    <row r="476" spans="1:13" customFormat="1" ht="17.45" customHeight="1">
      <c r="A476" s="88"/>
      <c r="M476" s="554"/>
    </row>
    <row r="477" spans="1:13" customFormat="1" ht="17.45" customHeight="1">
      <c r="A477" s="88"/>
      <c r="M477" s="554"/>
    </row>
    <row r="478" spans="1:13" customFormat="1" ht="17.45" customHeight="1">
      <c r="A478" s="88"/>
      <c r="M478" s="554"/>
    </row>
    <row r="479" spans="1:13" customFormat="1" ht="17.45" customHeight="1">
      <c r="A479" s="88"/>
      <c r="M479" s="554"/>
    </row>
    <row r="480" spans="1:13" customFormat="1" ht="17.45" customHeight="1">
      <c r="A480" s="88"/>
      <c r="B480" t="s">
        <v>1948</v>
      </c>
      <c r="M480" s="554"/>
    </row>
    <row r="481" spans="1:13" customFormat="1" ht="17.45" customHeight="1">
      <c r="A481" s="88"/>
      <c r="M481" s="554"/>
    </row>
    <row r="482" spans="1:13" customFormat="1" ht="17.45" customHeight="1">
      <c r="A482" s="88"/>
      <c r="M482" s="554"/>
    </row>
    <row r="483" spans="1:13" customFormat="1" ht="17.45" customHeight="1">
      <c r="A483" s="88"/>
      <c r="M483" s="554"/>
    </row>
    <row r="484" spans="1:13" customFormat="1" ht="17.45" customHeight="1">
      <c r="A484" s="88"/>
      <c r="M484" s="554"/>
    </row>
    <row r="485" spans="1:13" customFormat="1" ht="17.45" customHeight="1">
      <c r="A485" s="88"/>
      <c r="M485" s="554"/>
    </row>
    <row r="486" spans="1:13" customFormat="1" ht="17.45" customHeight="1">
      <c r="A486" s="88"/>
      <c r="M486" s="554"/>
    </row>
    <row r="487" spans="1:13" customFormat="1" ht="17.45" customHeight="1">
      <c r="A487" s="88"/>
      <c r="M487" s="554"/>
    </row>
    <row r="488" spans="1:13" customFormat="1" ht="17.45" customHeight="1">
      <c r="A488" s="88"/>
      <c r="M488" s="554"/>
    </row>
    <row r="489" spans="1:13" customFormat="1" ht="17.45" customHeight="1">
      <c r="A489" s="88"/>
      <c r="M489" s="554"/>
    </row>
    <row r="490" spans="1:13" customFormat="1" ht="17.45" customHeight="1">
      <c r="A490" s="88"/>
      <c r="M490" s="554"/>
    </row>
    <row r="491" spans="1:13" customFormat="1" ht="17.45" customHeight="1">
      <c r="A491" s="88"/>
      <c r="M491" s="554"/>
    </row>
    <row r="492" spans="1:13" customFormat="1" ht="17.45" customHeight="1">
      <c r="A492" s="88"/>
      <c r="M492" s="554"/>
    </row>
    <row r="493" spans="1:13" customFormat="1" ht="17.45" customHeight="1">
      <c r="A493" s="88"/>
      <c r="M493" s="554"/>
    </row>
    <row r="494" spans="1:13" customFormat="1" ht="17.45" customHeight="1">
      <c r="A494" s="88"/>
      <c r="B494" s="9" t="s">
        <v>1949</v>
      </c>
      <c r="M494" s="554"/>
    </row>
    <row r="495" spans="1:13" customFormat="1" ht="17.45" customHeight="1">
      <c r="A495" s="88"/>
      <c r="B495" s="683" t="s">
        <v>1950</v>
      </c>
      <c r="C495" s="683"/>
      <c r="D495" s="683"/>
      <c r="E495" s="683"/>
      <c r="F495" s="683"/>
      <c r="G495" s="683"/>
      <c r="H495" s="683"/>
      <c r="I495" s="683"/>
      <c r="J495" s="683"/>
      <c r="K495" s="683"/>
      <c r="M495" s="554"/>
    </row>
    <row r="496" spans="1:13" customFormat="1" ht="17.45" customHeight="1">
      <c r="A496" s="88"/>
      <c r="B496" s="683"/>
      <c r="C496" s="683"/>
      <c r="D496" s="683"/>
      <c r="E496" s="683"/>
      <c r="F496" s="683"/>
      <c r="G496" s="683"/>
      <c r="H496" s="683"/>
      <c r="I496" s="683"/>
      <c r="J496" s="683"/>
      <c r="K496" s="683"/>
      <c r="M496" s="554"/>
    </row>
    <row r="497" spans="1:13" customFormat="1" ht="17.45" customHeight="1">
      <c r="A497" s="88"/>
      <c r="B497" s="683"/>
      <c r="C497" s="683"/>
      <c r="D497" s="683"/>
      <c r="E497" s="683"/>
      <c r="F497" s="683"/>
      <c r="G497" s="683"/>
      <c r="H497" s="683"/>
      <c r="I497" s="683"/>
      <c r="J497" s="683"/>
      <c r="K497" s="683"/>
      <c r="M497" s="554"/>
    </row>
    <row r="498" spans="1:13" customFormat="1" ht="17.45" customHeight="1">
      <c r="A498" s="88"/>
      <c r="M498" s="554"/>
    </row>
    <row r="499" spans="1:13" customFormat="1" ht="17.45" customHeight="1">
      <c r="A499" s="88"/>
      <c r="M499" s="554"/>
    </row>
    <row r="500" spans="1:13" customFormat="1" ht="17.45" customHeight="1">
      <c r="A500" s="88"/>
      <c r="M500" s="554"/>
    </row>
    <row r="501" spans="1:13" customFormat="1" ht="17.45" customHeight="1">
      <c r="A501" s="88"/>
      <c r="M501" s="554"/>
    </row>
    <row r="502" spans="1:13" customFormat="1" ht="17.45" customHeight="1">
      <c r="A502" s="88"/>
      <c r="M502" s="554"/>
    </row>
    <row r="503" spans="1:13" customFormat="1" ht="17.45" customHeight="1">
      <c r="A503" s="88"/>
      <c r="M503" s="554"/>
    </row>
    <row r="504" spans="1:13" customFormat="1" ht="17.45" customHeight="1">
      <c r="A504" s="88"/>
      <c r="M504" s="554"/>
    </row>
    <row r="505" spans="1:13" customFormat="1" ht="17.45" customHeight="1">
      <c r="A505" s="88"/>
      <c r="M505" s="554"/>
    </row>
    <row r="506" spans="1:13" customFormat="1" ht="17.45" customHeight="1">
      <c r="A506" s="88"/>
      <c r="M506" s="554"/>
    </row>
    <row r="507" spans="1:13" customFormat="1" ht="17.45" customHeight="1">
      <c r="A507" s="88"/>
      <c r="M507" s="554"/>
    </row>
    <row r="508" spans="1:13" customFormat="1" ht="17.45" customHeight="1">
      <c r="A508" s="88"/>
      <c r="M508" s="554"/>
    </row>
    <row r="509" spans="1:13" customFormat="1" ht="17.45" customHeight="1">
      <c r="A509" s="88"/>
      <c r="M509" s="554"/>
    </row>
    <row r="510" spans="1:13" customFormat="1" ht="17.45" customHeight="1">
      <c r="A510" s="88"/>
      <c r="B510" t="s">
        <v>1951</v>
      </c>
      <c r="M510" s="554"/>
    </row>
    <row r="511" spans="1:13" customFormat="1" ht="17.45" customHeight="1">
      <c r="A511" s="88"/>
      <c r="M511" s="554"/>
    </row>
    <row r="512" spans="1:13" customFormat="1" ht="17.45" customHeight="1">
      <c r="A512" s="88"/>
      <c r="M512" s="554"/>
    </row>
    <row r="513" spans="1:13" customFormat="1" ht="17.45" customHeight="1">
      <c r="A513" s="88"/>
      <c r="M513" s="554"/>
    </row>
    <row r="514" spans="1:13" customFormat="1" ht="17.45" customHeight="1">
      <c r="A514" s="88"/>
      <c r="M514" s="554"/>
    </row>
    <row r="515" spans="1:13" customFormat="1" ht="17.45" customHeight="1">
      <c r="A515" s="88"/>
      <c r="M515" s="554"/>
    </row>
    <row r="516" spans="1:13" customFormat="1" ht="17.45" customHeight="1">
      <c r="A516" s="88"/>
      <c r="M516" s="554"/>
    </row>
    <row r="517" spans="1:13" customFormat="1" ht="17.45" customHeight="1">
      <c r="A517" s="88"/>
      <c r="M517" s="554"/>
    </row>
    <row r="518" spans="1:13" customFormat="1" ht="17.45" customHeight="1">
      <c r="A518" s="88"/>
      <c r="M518" s="554"/>
    </row>
    <row r="519" spans="1:13" customFormat="1" ht="17.45" customHeight="1" thickBot="1">
      <c r="A519" s="88"/>
      <c r="B519" s="180" t="s">
        <v>1952</v>
      </c>
      <c r="C519" s="182"/>
      <c r="D519" s="183"/>
      <c r="E519" s="52"/>
      <c r="F519" s="52"/>
      <c r="G519" s="52"/>
      <c r="H519" s="52"/>
      <c r="I519" s="52"/>
      <c r="J519" s="52"/>
      <c r="K519" s="52"/>
      <c r="M519" s="554"/>
    </row>
    <row r="520" spans="1:13" customFormat="1" ht="17.45" customHeight="1">
      <c r="A520" s="88"/>
      <c r="B520" s="776" t="s">
        <v>1953</v>
      </c>
      <c r="C520" s="776"/>
      <c r="D520" s="776"/>
      <c r="E520" s="776"/>
      <c r="F520" s="776"/>
      <c r="G520" s="776"/>
      <c r="H520" s="776"/>
      <c r="I520" s="776"/>
      <c r="J520" s="776"/>
      <c r="K520" s="776"/>
      <c r="M520" s="554"/>
    </row>
    <row r="521" spans="1:13" customFormat="1" ht="17.45" customHeight="1">
      <c r="A521" s="88"/>
      <c r="B521" s="683"/>
      <c r="C521" s="683"/>
      <c r="D521" s="683"/>
      <c r="E521" s="683"/>
      <c r="F521" s="683"/>
      <c r="G521" s="683"/>
      <c r="H521" s="683"/>
      <c r="I521" s="683"/>
      <c r="J521" s="683"/>
      <c r="K521" s="683"/>
      <c r="M521" s="554"/>
    </row>
    <row r="522" spans="1:13" customFormat="1" ht="17.45" customHeight="1">
      <c r="A522" s="88"/>
      <c r="M522" s="554"/>
    </row>
    <row r="523" spans="1:13" customFormat="1" ht="17.45" customHeight="1">
      <c r="A523" s="88"/>
      <c r="M523" s="554"/>
    </row>
    <row r="524" spans="1:13" customFormat="1" ht="17.45" customHeight="1">
      <c r="A524" s="88"/>
      <c r="M524" s="554"/>
    </row>
    <row r="525" spans="1:13" customFormat="1" ht="17.45" customHeight="1">
      <c r="A525" s="88"/>
      <c r="M525" s="554"/>
    </row>
    <row r="526" spans="1:13" customFormat="1" ht="17.45" customHeight="1">
      <c r="A526" s="88"/>
      <c r="M526" s="554"/>
    </row>
    <row r="527" spans="1:13" customFormat="1" ht="17.45" customHeight="1">
      <c r="A527" s="88"/>
      <c r="M527" s="554"/>
    </row>
    <row r="528" spans="1:13" customFormat="1" ht="17.45" customHeight="1">
      <c r="A528" s="88"/>
      <c r="M528" s="554"/>
    </row>
    <row r="529" spans="1:13" customFormat="1" ht="17.45" customHeight="1">
      <c r="A529" s="88"/>
      <c r="M529" s="554"/>
    </row>
    <row r="530" spans="1:13" customFormat="1" ht="17.45" customHeight="1">
      <c r="A530" s="88"/>
      <c r="M530" s="554"/>
    </row>
    <row r="531" spans="1:13" customFormat="1" ht="17.45" customHeight="1">
      <c r="A531" s="88"/>
      <c r="M531" s="554"/>
    </row>
    <row r="532" spans="1:13" customFormat="1" ht="17.45" customHeight="1">
      <c r="A532" s="88"/>
      <c r="B532" t="s">
        <v>1954</v>
      </c>
      <c r="M532" s="554"/>
    </row>
    <row r="533" spans="1:13" customFormat="1" ht="17.45" customHeight="1">
      <c r="A533" s="88"/>
      <c r="M533" s="554"/>
    </row>
    <row r="534" spans="1:13" customFormat="1" ht="17.45" customHeight="1">
      <c r="A534" s="88"/>
      <c r="B534" s="9" t="s">
        <v>953</v>
      </c>
      <c r="M534" s="554"/>
    </row>
    <row r="535" spans="1:13" customFormat="1" ht="17.45" customHeight="1">
      <c r="A535" s="88"/>
      <c r="M535" s="554"/>
    </row>
    <row r="536" spans="1:13" customFormat="1" ht="17.45" customHeight="1">
      <c r="A536" s="88"/>
      <c r="M536" s="554"/>
    </row>
    <row r="537" spans="1:13" customFormat="1" ht="17.45" customHeight="1">
      <c r="A537" s="88"/>
      <c r="M537" s="554"/>
    </row>
    <row r="538" spans="1:13" customFormat="1" ht="17.45" customHeight="1">
      <c r="A538" s="88"/>
      <c r="M538" s="554"/>
    </row>
    <row r="539" spans="1:13" customFormat="1" ht="17.45" customHeight="1">
      <c r="A539" s="88"/>
      <c r="M539" s="554"/>
    </row>
    <row r="540" spans="1:13" customFormat="1" ht="17.45" customHeight="1">
      <c r="A540" s="88"/>
      <c r="M540" s="554"/>
    </row>
    <row r="541" spans="1:13" customFormat="1" ht="17.45" customHeight="1">
      <c r="A541" s="88"/>
      <c r="M541" s="554"/>
    </row>
    <row r="542" spans="1:13" customFormat="1" ht="17.45" customHeight="1">
      <c r="A542" s="88"/>
      <c r="M542" s="554"/>
    </row>
    <row r="543" spans="1:13" customFormat="1" ht="17.45" customHeight="1">
      <c r="A543" s="88"/>
      <c r="M543" s="554"/>
    </row>
    <row r="544" spans="1:13" customFormat="1" ht="17.45" customHeight="1">
      <c r="A544" s="88"/>
      <c r="M544" s="554"/>
    </row>
    <row r="545" spans="1:13" customFormat="1" ht="17.45" customHeight="1">
      <c r="A545" s="88"/>
      <c r="M545" s="554"/>
    </row>
    <row r="546" spans="1:13" customFormat="1" ht="17.45" customHeight="1">
      <c r="A546" s="88"/>
      <c r="M546" s="554"/>
    </row>
    <row r="547" spans="1:13" customFormat="1" ht="17.45" customHeight="1">
      <c r="A547" s="88"/>
      <c r="M547" s="554"/>
    </row>
    <row r="548" spans="1:13" customFormat="1" ht="17.45" customHeight="1">
      <c r="A548" s="88"/>
      <c r="M548" s="554"/>
    </row>
    <row r="549" spans="1:13" customFormat="1" ht="17.45" customHeight="1">
      <c r="A549" s="88"/>
      <c r="M549" s="554"/>
    </row>
    <row r="550" spans="1:13" customFormat="1" ht="17.45" customHeight="1">
      <c r="A550" s="88"/>
      <c r="M550" s="554"/>
    </row>
    <row r="551" spans="1:13" customFormat="1" ht="17.45" customHeight="1">
      <c r="A551" s="88"/>
      <c r="M551" s="554"/>
    </row>
    <row r="552" spans="1:13" customFormat="1" ht="17.45" customHeight="1">
      <c r="A552" s="88"/>
      <c r="B552" s="683" t="s">
        <v>1955</v>
      </c>
      <c r="C552" s="683"/>
      <c r="D552" s="683"/>
      <c r="E552" s="683"/>
      <c r="F552" s="683"/>
      <c r="G552" s="683"/>
      <c r="H552" s="683"/>
      <c r="I552" s="683"/>
      <c r="J552" s="683"/>
      <c r="K552" s="683"/>
      <c r="M552" s="554"/>
    </row>
    <row r="553" spans="1:13" customFormat="1" ht="17.45" customHeight="1">
      <c r="A553" s="88"/>
      <c r="B553" s="683"/>
      <c r="C553" s="683"/>
      <c r="D553" s="683"/>
      <c r="E553" s="683"/>
      <c r="F553" s="683"/>
      <c r="G553" s="683"/>
      <c r="H553" s="683"/>
      <c r="I553" s="683"/>
      <c r="J553" s="683"/>
      <c r="K553" s="683"/>
      <c r="M553" s="554"/>
    </row>
    <row r="554" spans="1:13" customFormat="1" ht="17.45" customHeight="1">
      <c r="A554" s="88"/>
      <c r="B554" s="683"/>
      <c r="C554" s="683"/>
      <c r="D554" s="683"/>
      <c r="E554" s="683"/>
      <c r="F554" s="683"/>
      <c r="G554" s="683"/>
      <c r="H554" s="683"/>
      <c r="I554" s="683"/>
      <c r="J554" s="683"/>
      <c r="K554" s="683"/>
      <c r="M554" s="554"/>
    </row>
    <row r="555" spans="1:13" customFormat="1" ht="17.45" customHeight="1">
      <c r="A555" s="88"/>
      <c r="B555" s="683"/>
      <c r="C555" s="683"/>
      <c r="D555" s="683"/>
      <c r="E555" s="683"/>
      <c r="F555" s="683"/>
      <c r="G555" s="683"/>
      <c r="H555" s="683"/>
      <c r="I555" s="683"/>
      <c r="J555" s="683"/>
      <c r="K555" s="683"/>
      <c r="M555" s="554"/>
    </row>
    <row r="556" spans="1:13" customFormat="1" ht="17.45" customHeight="1">
      <c r="A556" s="88"/>
      <c r="B556" s="9" t="s">
        <v>1956</v>
      </c>
      <c r="M556" s="554"/>
    </row>
    <row r="557" spans="1:13" customFormat="1" ht="17.45" customHeight="1">
      <c r="A557" s="88"/>
      <c r="B557" s="696" t="s">
        <v>1957</v>
      </c>
      <c r="C557" s="696"/>
      <c r="D557" s="696"/>
      <c r="E557" s="696"/>
      <c r="F557" s="696"/>
      <c r="G557" s="696"/>
      <c r="H557" s="696"/>
      <c r="I557" s="696"/>
      <c r="J557" s="696"/>
      <c r="K557" s="696"/>
      <c r="M557" s="554"/>
    </row>
    <row r="558" spans="1:13" customFormat="1" ht="17.45" customHeight="1">
      <c r="A558" s="88"/>
      <c r="B558" s="696"/>
      <c r="C558" s="696"/>
      <c r="D558" s="696"/>
      <c r="E558" s="696"/>
      <c r="F558" s="696"/>
      <c r="G558" s="696"/>
      <c r="H558" s="696"/>
      <c r="I558" s="696"/>
      <c r="J558" s="696"/>
      <c r="K558" s="696"/>
      <c r="M558" s="554"/>
    </row>
    <row r="559" spans="1:13" customFormat="1" ht="17.45" customHeight="1">
      <c r="A559" s="88"/>
      <c r="B559" s="9"/>
      <c r="M559" s="554"/>
    </row>
    <row r="560" spans="1:13" customFormat="1" ht="17.45" customHeight="1">
      <c r="A560" s="88"/>
      <c r="B560" s="9"/>
      <c r="M560" s="554"/>
    </row>
    <row r="561" spans="1:13" customFormat="1" ht="17.45" customHeight="1">
      <c r="A561" s="88"/>
      <c r="B561" s="9"/>
      <c r="M561" s="554"/>
    </row>
    <row r="562" spans="1:13" customFormat="1" ht="17.45" customHeight="1">
      <c r="A562" s="88"/>
      <c r="B562" s="9"/>
      <c r="M562" s="554"/>
    </row>
    <row r="563" spans="1:13" customFormat="1" ht="17.45" customHeight="1">
      <c r="A563" s="88"/>
      <c r="B563" s="9"/>
      <c r="M563" s="554"/>
    </row>
    <row r="564" spans="1:13" customFormat="1" ht="17.45" customHeight="1">
      <c r="A564" s="88"/>
      <c r="B564" s="9"/>
      <c r="M564" s="554"/>
    </row>
    <row r="565" spans="1:13" customFormat="1" ht="17.45" customHeight="1">
      <c r="A565" s="88"/>
      <c r="B565" s="9"/>
      <c r="M565" s="554"/>
    </row>
    <row r="566" spans="1:13" customFormat="1" ht="17.45" customHeight="1">
      <c r="A566" s="88"/>
      <c r="B566" s="9"/>
      <c r="M566" s="554"/>
    </row>
    <row r="567" spans="1:13" customFormat="1" ht="17.45" customHeight="1">
      <c r="A567" s="88"/>
      <c r="B567" s="9"/>
      <c r="M567" s="554"/>
    </row>
    <row r="568" spans="1:13" customFormat="1" ht="17.45" customHeight="1">
      <c r="A568" s="88"/>
      <c r="B568" s="9"/>
      <c r="M568" s="554"/>
    </row>
    <row r="569" spans="1:13" customFormat="1" ht="17.45" customHeight="1">
      <c r="A569" s="88"/>
      <c r="B569" s="9"/>
      <c r="M569" s="554"/>
    </row>
    <row r="570" spans="1:13" customFormat="1" ht="17.45" customHeight="1">
      <c r="A570" s="88"/>
      <c r="B570" s="9"/>
      <c r="M570" s="554"/>
    </row>
    <row r="571" spans="1:13" customFormat="1" ht="17.45" customHeight="1">
      <c r="A571" s="88"/>
      <c r="B571" s="9"/>
      <c r="M571" s="554"/>
    </row>
    <row r="572" spans="1:13" customFormat="1" ht="17.45" customHeight="1">
      <c r="A572" s="88"/>
      <c r="B572" s="9"/>
      <c r="M572" s="554"/>
    </row>
    <row r="573" spans="1:13" customFormat="1" ht="17.45" customHeight="1">
      <c r="A573" s="88"/>
      <c r="B573" s="9"/>
      <c r="M573" s="554"/>
    </row>
    <row r="574" spans="1:13" customFormat="1" ht="17.45" customHeight="1">
      <c r="A574" s="88"/>
      <c r="B574" s="9"/>
      <c r="M574" s="554"/>
    </row>
    <row r="575" spans="1:13" customFormat="1" ht="17.45" customHeight="1">
      <c r="A575" s="88"/>
      <c r="B575" s="9"/>
      <c r="M575" s="554"/>
    </row>
    <row r="576" spans="1:13" customFormat="1" ht="17.45" customHeight="1">
      <c r="A576" s="88"/>
      <c r="B576" s="9"/>
      <c r="M576" s="554"/>
    </row>
    <row r="577" spans="1:13" customFormat="1" ht="17.45" customHeight="1">
      <c r="A577" s="88"/>
      <c r="B577" s="9"/>
      <c r="M577" s="554"/>
    </row>
    <row r="578" spans="1:13" customFormat="1" ht="17.45" customHeight="1">
      <c r="A578" s="88"/>
      <c r="B578" s="9"/>
      <c r="M578" s="554"/>
    </row>
    <row r="579" spans="1:13" customFormat="1" ht="17.45" customHeight="1">
      <c r="A579" s="88"/>
      <c r="M579" s="554"/>
    </row>
    <row r="580" spans="1:13" customFormat="1" ht="17.45" customHeight="1">
      <c r="A580" s="88"/>
      <c r="B580" s="59" t="s">
        <v>1958</v>
      </c>
      <c r="C580" s="58"/>
      <c r="D580" s="58"/>
      <c r="E580" s="58"/>
      <c r="F580" s="58"/>
      <c r="G580" s="58"/>
      <c r="H580" s="58"/>
      <c r="I580" s="58"/>
      <c r="J580" s="58"/>
      <c r="K580" s="58"/>
      <c r="M580" s="554"/>
    </row>
    <row r="581" spans="1:13" customFormat="1" ht="17.45" customHeight="1">
      <c r="A581" s="88"/>
      <c r="B581" s="61"/>
      <c r="C581" s="60"/>
      <c r="D581" s="60"/>
      <c r="E581" s="60"/>
      <c r="F581" s="60"/>
      <c r="G581" s="60"/>
      <c r="H581" s="60"/>
      <c r="I581" s="60"/>
      <c r="J581" s="60"/>
      <c r="K581" s="62"/>
      <c r="M581" s="554"/>
    </row>
    <row r="582" spans="1:13" customFormat="1" ht="17.45" customHeight="1">
      <c r="A582" s="88"/>
      <c r="B582" s="689" t="s">
        <v>1959</v>
      </c>
      <c r="C582" s="690"/>
      <c r="D582" s="690"/>
      <c r="E582" s="690"/>
      <c r="F582" s="690"/>
      <c r="G582" s="690"/>
      <c r="H582" s="690"/>
      <c r="I582" s="690"/>
      <c r="J582" s="690"/>
      <c r="K582" s="780"/>
      <c r="M582" s="554"/>
    </row>
    <row r="583" spans="1:13" customFormat="1" ht="17.45" customHeight="1">
      <c r="A583" s="88"/>
      <c r="B583" s="689"/>
      <c r="C583" s="690"/>
      <c r="D583" s="690"/>
      <c r="E583" s="690"/>
      <c r="F583" s="690"/>
      <c r="G583" s="690"/>
      <c r="H583" s="690"/>
      <c r="I583" s="690"/>
      <c r="J583" s="690"/>
      <c r="K583" s="780"/>
      <c r="M583" s="554"/>
    </row>
    <row r="584" spans="1:13" customFormat="1" ht="17.45" customHeight="1">
      <c r="A584" s="88"/>
      <c r="B584" s="187"/>
      <c r="C584" s="208"/>
      <c r="D584" s="208"/>
      <c r="E584" s="208"/>
      <c r="F584" s="116"/>
      <c r="G584" s="65"/>
      <c r="H584" s="65"/>
      <c r="I584" s="65"/>
      <c r="J584" s="65"/>
      <c r="K584" s="70"/>
      <c r="M584" s="554"/>
    </row>
    <row r="585" spans="1:13" customFormat="1" ht="17.45" customHeight="1">
      <c r="A585" s="88"/>
      <c r="B585" s="187"/>
      <c r="C585" s="208"/>
      <c r="D585" s="208"/>
      <c r="E585" s="208"/>
      <c r="F585" s="116"/>
      <c r="G585" s="65"/>
      <c r="H585" s="65"/>
      <c r="I585" s="65"/>
      <c r="J585" s="65"/>
      <c r="K585" s="70"/>
      <c r="M585" s="554"/>
    </row>
    <row r="586" spans="1:13" customFormat="1" ht="17.45" customHeight="1">
      <c r="A586" s="88"/>
      <c r="B586" s="496"/>
      <c r="C586" s="898" t="s">
        <v>1929</v>
      </c>
      <c r="D586" s="899"/>
      <c r="E586" s="492"/>
      <c r="F586" s="492"/>
      <c r="G586" s="65"/>
      <c r="H586" s="65"/>
      <c r="I586" s="65"/>
      <c r="J586" s="65"/>
      <c r="K586" s="70"/>
      <c r="M586" s="554"/>
    </row>
    <row r="587" spans="1:13" customFormat="1" ht="17.45" customHeight="1">
      <c r="A587" s="88"/>
      <c r="B587" s="78"/>
      <c r="C587" s="491"/>
      <c r="D587" s="491" t="s">
        <v>330</v>
      </c>
      <c r="E587" s="491" t="s">
        <v>331</v>
      </c>
      <c r="F587" s="491" t="s">
        <v>332</v>
      </c>
      <c r="G587" s="65"/>
      <c r="H587" s="65"/>
      <c r="I587" s="65"/>
      <c r="J587" s="65"/>
      <c r="K587" s="70"/>
      <c r="M587" s="554"/>
    </row>
    <row r="588" spans="1:13" customFormat="1" ht="17.45" customHeight="1">
      <c r="A588" s="88"/>
      <c r="B588" s="78"/>
      <c r="C588" s="491" t="s">
        <v>1817</v>
      </c>
      <c r="D588" s="492">
        <v>4512</v>
      </c>
      <c r="E588" s="492">
        <v>2738</v>
      </c>
      <c r="F588" s="492">
        <v>2928</v>
      </c>
      <c r="G588" s="65"/>
      <c r="H588" s="65"/>
      <c r="I588" s="65"/>
      <c r="J588" s="65"/>
      <c r="K588" s="70"/>
      <c r="M588" s="554"/>
    </row>
    <row r="589" spans="1:13" customFormat="1" ht="17.45" customHeight="1">
      <c r="A589" s="88"/>
      <c r="B589" s="78"/>
      <c r="C589" s="491" t="s">
        <v>1818</v>
      </c>
      <c r="D589" s="492">
        <v>2242</v>
      </c>
      <c r="E589" s="492">
        <v>3515</v>
      </c>
      <c r="F589" s="492">
        <v>3778</v>
      </c>
      <c r="G589" s="65"/>
      <c r="H589" s="65"/>
      <c r="I589" s="65"/>
      <c r="J589" s="65"/>
      <c r="K589" s="70"/>
      <c r="M589" s="554"/>
    </row>
    <row r="590" spans="1:13" customFormat="1" ht="17.45" customHeight="1">
      <c r="A590" s="88"/>
      <c r="B590" s="78"/>
      <c r="C590" s="491" t="s">
        <v>1894</v>
      </c>
      <c r="D590" s="492">
        <v>6000</v>
      </c>
      <c r="E590" s="492">
        <v>3155</v>
      </c>
      <c r="F590" s="492">
        <v>3424</v>
      </c>
      <c r="G590" s="65"/>
      <c r="H590" s="65"/>
      <c r="I590" s="65"/>
      <c r="J590" s="65"/>
      <c r="K590" s="70"/>
      <c r="M590" s="554"/>
    </row>
    <row r="591" spans="1:13" customFormat="1" ht="17.45" customHeight="1">
      <c r="A591" s="88"/>
      <c r="B591" s="78"/>
      <c r="C591" s="79"/>
      <c r="D591" s="79"/>
      <c r="E591" s="79"/>
      <c r="F591" s="79"/>
      <c r="G591" s="65"/>
      <c r="H591" s="65"/>
      <c r="I591" s="65"/>
      <c r="J591" s="65"/>
      <c r="K591" s="70"/>
      <c r="M591" s="554"/>
    </row>
    <row r="592" spans="1:13" customFormat="1" ht="17.45" customHeight="1">
      <c r="A592" s="88"/>
      <c r="B592" s="78"/>
      <c r="C592" s="79"/>
      <c r="D592" s="79"/>
      <c r="E592" s="79"/>
      <c r="F592" s="79"/>
      <c r="G592" s="65"/>
      <c r="H592" s="65"/>
      <c r="I592" s="65"/>
      <c r="J592" s="65"/>
      <c r="K592" s="70"/>
      <c r="M592" s="554"/>
    </row>
    <row r="593" spans="1:13" customFormat="1" ht="17.45" customHeight="1">
      <c r="A593" s="88"/>
      <c r="B593" s="78"/>
      <c r="C593" s="79"/>
      <c r="D593" s="79"/>
      <c r="E593" s="79"/>
      <c r="F593" s="79"/>
      <c r="G593" s="65"/>
      <c r="H593" s="65"/>
      <c r="I593" s="65"/>
      <c r="J593" s="65"/>
      <c r="K593" s="70"/>
      <c r="M593" s="554"/>
    </row>
    <row r="594" spans="1:13" customFormat="1" ht="17.45" customHeight="1">
      <c r="A594" s="88"/>
      <c r="B594" s="78"/>
      <c r="C594" s="79"/>
      <c r="D594" s="79"/>
      <c r="E594" s="79"/>
      <c r="F594" s="79"/>
      <c r="G594" s="65"/>
      <c r="H594" s="65"/>
      <c r="I594" s="65"/>
      <c r="J594" s="65"/>
      <c r="K594" s="70"/>
      <c r="M594" s="554"/>
    </row>
    <row r="595" spans="1:13" customFormat="1" ht="17.45" customHeight="1">
      <c r="A595" s="88"/>
      <c r="B595" s="78"/>
      <c r="C595" s="79"/>
      <c r="D595" s="79"/>
      <c r="E595" s="79"/>
      <c r="F595" s="79"/>
      <c r="G595" s="65"/>
      <c r="H595" s="65"/>
      <c r="I595" s="65"/>
      <c r="J595" s="65"/>
      <c r="K595" s="70"/>
      <c r="M595" s="554"/>
    </row>
    <row r="596" spans="1:13" customFormat="1" ht="17.45" customHeight="1">
      <c r="A596" s="88"/>
      <c r="B596" s="63" t="s">
        <v>1931</v>
      </c>
      <c r="C596" s="69"/>
      <c r="D596" s="69"/>
      <c r="E596" s="177"/>
      <c r="F596" s="69"/>
      <c r="G596" s="69"/>
      <c r="H596" s="69"/>
      <c r="I596" s="69"/>
      <c r="J596" s="69"/>
      <c r="K596" s="70"/>
      <c r="M596" s="554" t="b">
        <v>0</v>
      </c>
    </row>
    <row r="597" spans="1:13" customFormat="1" ht="17.45" customHeight="1">
      <c r="A597" s="88"/>
      <c r="B597" s="890" t="str">
        <f>M597</f>
        <v>1. Markiere mit der Maus die vertikale Achse (Y-Achse), indem du auf einen beliebigen Wert auf der Achse klickst.</v>
      </c>
      <c r="C597" s="891"/>
      <c r="D597" s="891"/>
      <c r="E597" s="891"/>
      <c r="F597" s="891"/>
      <c r="G597" s="891"/>
      <c r="H597" s="891"/>
      <c r="I597" s="891"/>
      <c r="J597" s="891"/>
      <c r="K597" s="892"/>
      <c r="M597" s="554" t="s">
        <v>1960</v>
      </c>
    </row>
    <row r="598" spans="1:13" customFormat="1" ht="17.45" customHeight="1">
      <c r="A598" s="88"/>
      <c r="B598" s="890" t="str">
        <f>M598</f>
        <v>2. Führe dann einen Rechtsklick auf einen der Werte auf der Achse aus und wähle aus dem Kontextmenü die Option "Achse formatieren…"</v>
      </c>
      <c r="C598" s="891"/>
      <c r="D598" s="891"/>
      <c r="E598" s="891"/>
      <c r="F598" s="891"/>
      <c r="G598" s="891"/>
      <c r="H598" s="891"/>
      <c r="I598" s="891"/>
      <c r="J598" s="891"/>
      <c r="K598" s="892"/>
      <c r="M598" s="554" t="s">
        <v>1961</v>
      </c>
    </row>
    <row r="599" spans="1:13" customFormat="1" ht="17.45" customHeight="1">
      <c r="A599" s="88"/>
      <c r="B599" s="890"/>
      <c r="C599" s="891"/>
      <c r="D599" s="891"/>
      <c r="E599" s="891"/>
      <c r="F599" s="891"/>
      <c r="G599" s="891"/>
      <c r="H599" s="891"/>
      <c r="I599" s="891"/>
      <c r="J599" s="891"/>
      <c r="K599" s="892"/>
      <c r="M599" s="554"/>
    </row>
    <row r="600" spans="1:13" customFormat="1" ht="17.45" customHeight="1">
      <c r="A600" s="88"/>
      <c r="B600" s="896" t="str">
        <f>M600</f>
        <v>3. In dem sich nun öffnenden Fenster wählst du die Kategorie "Achsenoptionen". Gib dort bei den Grenzen ein Minimum von 1000 und ein Maximum von 10000 ein.</v>
      </c>
      <c r="C600" s="712"/>
      <c r="D600" s="712"/>
      <c r="E600" s="712"/>
      <c r="F600" s="712"/>
      <c r="G600" s="712"/>
      <c r="H600" s="712"/>
      <c r="I600" s="712"/>
      <c r="J600" s="712"/>
      <c r="K600" s="713"/>
      <c r="M600" s="554" t="s">
        <v>1962</v>
      </c>
    </row>
    <row r="601" spans="1:13" customFormat="1" ht="17.45" customHeight="1">
      <c r="A601" s="88"/>
      <c r="B601" s="897"/>
      <c r="C601" s="833"/>
      <c r="D601" s="833"/>
      <c r="E601" s="833"/>
      <c r="F601" s="833"/>
      <c r="G601" s="833"/>
      <c r="H601" s="833"/>
      <c r="I601" s="833"/>
      <c r="J601" s="833"/>
      <c r="K601" s="834"/>
      <c r="M601" s="554"/>
    </row>
    <row r="602" spans="1:13" customFormat="1" ht="17.45" customHeight="1">
      <c r="A602" s="88"/>
      <c r="M602" s="554"/>
    </row>
    <row r="603" spans="1:13" customFormat="1" ht="17.45" customHeight="1">
      <c r="A603" s="88"/>
      <c r="M603" s="554"/>
    </row>
    <row r="604" spans="1:13" customFormat="1" ht="19.149999999999999" customHeight="1">
      <c r="A604" s="88"/>
      <c r="B604" s="170" t="str">
        <f>"Thema "&amp;B11</f>
        <v>Thema 10.4</v>
      </c>
      <c r="C604" s="10"/>
      <c r="D604" s="10"/>
      <c r="E604" s="10"/>
      <c r="F604" s="10"/>
      <c r="G604" s="10"/>
      <c r="H604" s="10"/>
      <c r="I604" s="10"/>
      <c r="M604" s="554"/>
    </row>
    <row r="605" spans="1:13" customFormat="1" ht="17.45" customHeight="1">
      <c r="A605" s="88"/>
      <c r="M605" s="554"/>
    </row>
    <row r="606" spans="1:13" customFormat="1" ht="17.45" customHeight="1">
      <c r="A606" s="88"/>
      <c r="M606" s="554"/>
    </row>
    <row r="607" spans="1:13" customFormat="1" ht="25.5" customHeight="1">
      <c r="A607" s="89" t="str">
        <f>B12</f>
        <v>10.5</v>
      </c>
      <c r="B607" s="675" t="s">
        <v>1963</v>
      </c>
      <c r="C607" s="675"/>
      <c r="D607" s="675"/>
      <c r="E607" s="675"/>
      <c r="F607" s="675"/>
      <c r="G607" s="675"/>
      <c r="H607" s="675"/>
      <c r="I607" s="675"/>
      <c r="J607" s="675"/>
      <c r="K607" s="35">
        <f>H12</f>
        <v>0</v>
      </c>
      <c r="L607" s="7" t="s">
        <v>62</v>
      </c>
      <c r="M607" s="554"/>
    </row>
    <row r="608" spans="1:13" customFormat="1" ht="17.45" customHeight="1">
      <c r="A608" s="88"/>
      <c r="M608" s="554"/>
    </row>
    <row r="609" spans="1:13" customFormat="1" ht="17.45" customHeight="1">
      <c r="A609" s="88"/>
      <c r="B609" s="683" t="s">
        <v>1964</v>
      </c>
      <c r="C609" s="683"/>
      <c r="D609" s="683"/>
      <c r="E609" s="683"/>
      <c r="F609" s="683"/>
      <c r="G609" s="683"/>
      <c r="H609" s="683"/>
      <c r="I609" s="683"/>
      <c r="J609" s="683"/>
      <c r="K609" s="683"/>
      <c r="M609" s="554"/>
    </row>
    <row r="610" spans="1:13" customFormat="1" ht="17.45" customHeight="1">
      <c r="A610" s="88"/>
      <c r="B610" s="683"/>
      <c r="C610" s="683"/>
      <c r="D610" s="683"/>
      <c r="E610" s="683"/>
      <c r="F610" s="683"/>
      <c r="G610" s="683"/>
      <c r="H610" s="683"/>
      <c r="I610" s="683"/>
      <c r="J610" s="683"/>
      <c r="K610" s="683"/>
      <c r="M610" s="554"/>
    </row>
    <row r="611" spans="1:13" customFormat="1" ht="17.45" customHeight="1">
      <c r="A611" s="88"/>
      <c r="B611" s="653" t="s">
        <v>1965</v>
      </c>
      <c r="C611" s="653"/>
      <c r="D611" s="653"/>
      <c r="E611" s="653"/>
      <c r="F611" s="653"/>
      <c r="G611" s="653"/>
      <c r="H611" s="653"/>
      <c r="I611" s="653"/>
      <c r="J611" s="653"/>
      <c r="K611" s="653"/>
      <c r="M611" s="554"/>
    </row>
    <row r="612" spans="1:13" customFormat="1" ht="17.45" customHeight="1">
      <c r="A612" s="88"/>
      <c r="B612" s="653"/>
      <c r="C612" s="653"/>
      <c r="D612" s="653"/>
      <c r="E612" s="653"/>
      <c r="F612" s="653"/>
      <c r="G612" s="653"/>
      <c r="H612" s="653"/>
      <c r="I612" s="653"/>
      <c r="J612" s="653"/>
      <c r="K612" s="653"/>
      <c r="M612" s="554"/>
    </row>
    <row r="613" spans="1:13" customFormat="1" ht="17.45" customHeight="1">
      <c r="A613" s="88"/>
      <c r="B613" s="653"/>
      <c r="C613" s="653"/>
      <c r="D613" s="653"/>
      <c r="E613" s="653"/>
      <c r="F613" s="653"/>
      <c r="G613" s="653"/>
      <c r="H613" s="653"/>
      <c r="I613" s="653"/>
      <c r="J613" s="653"/>
      <c r="K613" s="653"/>
      <c r="M613" s="554"/>
    </row>
    <row r="614" spans="1:13" customFormat="1" ht="17.45" customHeight="1">
      <c r="A614" s="88"/>
      <c r="B614" s="683"/>
      <c r="C614" s="683"/>
      <c r="D614" s="683"/>
      <c r="E614" s="683"/>
      <c r="F614" s="683"/>
      <c r="G614" s="683"/>
      <c r="H614" s="683"/>
      <c r="I614" s="683"/>
      <c r="J614" s="683"/>
      <c r="K614" s="683"/>
      <c r="M614" s="554"/>
    </row>
    <row r="615" spans="1:13" customFormat="1" ht="17.45" customHeight="1">
      <c r="A615" s="88"/>
      <c r="M615" s="554"/>
    </row>
    <row r="616" spans="1:13" customFormat="1" ht="17.45" customHeight="1">
      <c r="A616" s="88"/>
      <c r="M616" s="554"/>
    </row>
    <row r="617" spans="1:13" customFormat="1" ht="17.45" customHeight="1">
      <c r="A617" s="88"/>
      <c r="M617" s="554"/>
    </row>
    <row r="618" spans="1:13" customFormat="1" ht="17.45" customHeight="1">
      <c r="A618" s="88"/>
      <c r="M618" s="554"/>
    </row>
    <row r="619" spans="1:13" customFormat="1" ht="17.45" customHeight="1">
      <c r="A619" s="88"/>
      <c r="M619" s="554"/>
    </row>
    <row r="620" spans="1:13" customFormat="1" ht="17.45" customHeight="1">
      <c r="A620" s="88"/>
      <c r="M620" s="554"/>
    </row>
    <row r="621" spans="1:13" customFormat="1" ht="17.45" customHeight="1">
      <c r="A621" s="88"/>
      <c r="M621" s="554"/>
    </row>
    <row r="622" spans="1:13" customFormat="1" ht="17.45" customHeight="1">
      <c r="A622" s="88"/>
      <c r="M622" s="554"/>
    </row>
    <row r="623" spans="1:13" customFormat="1" ht="17.45" customHeight="1">
      <c r="A623" s="88"/>
      <c r="M623" s="554"/>
    </row>
    <row r="624" spans="1:13" customFormat="1" ht="17.45" customHeight="1">
      <c r="A624" s="88"/>
      <c r="M624" s="554"/>
    </row>
    <row r="625" spans="1:13" customFormat="1" ht="17.45" customHeight="1">
      <c r="A625" s="88"/>
      <c r="M625" s="554"/>
    </row>
    <row r="626" spans="1:13" customFormat="1" ht="17.45" customHeight="1">
      <c r="A626" s="88"/>
      <c r="M626" s="554"/>
    </row>
    <row r="627" spans="1:13" customFormat="1" ht="17.45" customHeight="1">
      <c r="A627" s="88"/>
      <c r="M627" s="554"/>
    </row>
    <row r="628" spans="1:13" customFormat="1" ht="17.45" customHeight="1">
      <c r="A628" s="88"/>
      <c r="M628" s="554"/>
    </row>
    <row r="629" spans="1:13" customFormat="1" ht="17.45" customHeight="1">
      <c r="A629" s="88"/>
      <c r="M629" s="554"/>
    </row>
    <row r="630" spans="1:13" customFormat="1" ht="17.45" customHeight="1">
      <c r="A630" s="88"/>
      <c r="M630" s="554"/>
    </row>
    <row r="631" spans="1:13" customFormat="1" ht="17.45" customHeight="1">
      <c r="A631" s="88"/>
      <c r="M631" s="554"/>
    </row>
    <row r="632" spans="1:13" customFormat="1" ht="17.45" customHeight="1">
      <c r="A632" s="88"/>
      <c r="M632" s="554"/>
    </row>
    <row r="633" spans="1:13" customFormat="1" ht="17.45" customHeight="1">
      <c r="A633" s="88"/>
      <c r="M633" s="554"/>
    </row>
    <row r="634" spans="1:13" customFormat="1" ht="17.45" customHeight="1">
      <c r="A634" s="88"/>
      <c r="M634" s="554"/>
    </row>
    <row r="635" spans="1:13" customFormat="1" ht="17.45" customHeight="1">
      <c r="A635" s="88"/>
      <c r="M635" s="554"/>
    </row>
    <row r="636" spans="1:13" customFormat="1" ht="17.45" customHeight="1">
      <c r="A636" s="88"/>
      <c r="B636" s="9" t="s">
        <v>1966</v>
      </c>
      <c r="M636" s="554"/>
    </row>
    <row r="637" spans="1:13" customFormat="1" ht="17.45" customHeight="1">
      <c r="A637" s="88"/>
      <c r="B637" s="683" t="s">
        <v>1967</v>
      </c>
      <c r="C637" s="683"/>
      <c r="D637" s="683"/>
      <c r="E637" s="683"/>
      <c r="F637" s="683"/>
      <c r="G637" s="683"/>
      <c r="H637" s="683"/>
      <c r="I637" s="683"/>
      <c r="J637" s="683"/>
      <c r="K637" s="683"/>
      <c r="M637" s="554"/>
    </row>
    <row r="638" spans="1:13" customFormat="1" ht="17.45" customHeight="1">
      <c r="A638" s="88"/>
      <c r="B638" s="683"/>
      <c r="C638" s="683"/>
      <c r="D638" s="683"/>
      <c r="E638" s="683"/>
      <c r="F638" s="683"/>
      <c r="G638" s="683"/>
      <c r="H638" s="683"/>
      <c r="I638" s="683"/>
      <c r="J638" s="683"/>
      <c r="K638" s="683"/>
      <c r="M638" s="554"/>
    </row>
    <row r="639" spans="1:13" customFormat="1" ht="17.45" customHeight="1">
      <c r="A639" s="88"/>
      <c r="M639" s="554"/>
    </row>
    <row r="640" spans="1:13" customFormat="1" ht="17.45" customHeight="1">
      <c r="A640" s="88"/>
      <c r="M640" s="554"/>
    </row>
    <row r="641" spans="1:13" customFormat="1" ht="17.45" customHeight="1">
      <c r="A641" s="88"/>
      <c r="M641" s="554"/>
    </row>
    <row r="642" spans="1:13" customFormat="1" ht="17.45" customHeight="1">
      <c r="A642" s="88"/>
      <c r="M642" s="554"/>
    </row>
    <row r="643" spans="1:13" customFormat="1" ht="17.45" customHeight="1">
      <c r="A643" s="88"/>
      <c r="M643" s="554"/>
    </row>
    <row r="644" spans="1:13" customFormat="1" ht="17.45" customHeight="1">
      <c r="A644" s="88"/>
      <c r="M644" s="554"/>
    </row>
    <row r="645" spans="1:13" customFormat="1" ht="17.45" customHeight="1">
      <c r="A645" s="88"/>
      <c r="M645" s="554"/>
    </row>
    <row r="646" spans="1:13" customFormat="1" ht="17.45" customHeight="1">
      <c r="A646" s="88"/>
      <c r="M646" s="554"/>
    </row>
    <row r="647" spans="1:13" customFormat="1" ht="17.45" customHeight="1">
      <c r="A647" s="88"/>
      <c r="M647" s="554"/>
    </row>
    <row r="648" spans="1:13" customFormat="1" ht="17.45" customHeight="1">
      <c r="A648" s="88"/>
      <c r="M648" s="554"/>
    </row>
    <row r="649" spans="1:13" customFormat="1" ht="17.45" customHeight="1">
      <c r="A649" s="88"/>
      <c r="M649" s="554"/>
    </row>
    <row r="650" spans="1:13" customFormat="1" ht="17.45" customHeight="1">
      <c r="A650" s="88"/>
      <c r="M650" s="554"/>
    </row>
    <row r="651" spans="1:13" customFormat="1" ht="17.45" customHeight="1">
      <c r="A651" s="88"/>
      <c r="M651" s="554"/>
    </row>
    <row r="652" spans="1:13" customFormat="1" ht="17.45" customHeight="1">
      <c r="A652" s="88"/>
      <c r="M652" s="554"/>
    </row>
    <row r="653" spans="1:13" customFormat="1" ht="17.45" customHeight="1">
      <c r="A653" s="88"/>
      <c r="M653" s="554"/>
    </row>
    <row r="654" spans="1:13" customFormat="1" ht="17.45" customHeight="1">
      <c r="A654" s="88"/>
      <c r="M654" s="554"/>
    </row>
    <row r="655" spans="1:13" customFormat="1" ht="17.45" customHeight="1">
      <c r="A655" s="88"/>
      <c r="M655" s="554"/>
    </row>
    <row r="656" spans="1:13" customFormat="1" ht="17.45" customHeight="1">
      <c r="A656" s="88"/>
      <c r="M656" s="554"/>
    </row>
    <row r="657" spans="1:13" customFormat="1" ht="17.45" customHeight="1">
      <c r="A657" s="88"/>
      <c r="M657" s="554"/>
    </row>
    <row r="658" spans="1:13" customFormat="1" ht="17.45" customHeight="1">
      <c r="A658" s="88"/>
      <c r="M658" s="554"/>
    </row>
    <row r="659" spans="1:13" customFormat="1" ht="17.45" customHeight="1">
      <c r="A659" s="88"/>
      <c r="M659" s="554"/>
    </row>
    <row r="660" spans="1:13" customFormat="1" ht="17.45" customHeight="1">
      <c r="A660" s="88"/>
      <c r="B660" s="9" t="s">
        <v>1968</v>
      </c>
      <c r="M660" s="554"/>
    </row>
    <row r="661" spans="1:13" customFormat="1" ht="17.45" customHeight="1">
      <c r="A661" s="88"/>
      <c r="B661" s="683" t="s">
        <v>1969</v>
      </c>
      <c r="C661" s="683"/>
      <c r="D661" s="683"/>
      <c r="E661" s="683"/>
      <c r="F661" s="683"/>
      <c r="G661" s="683"/>
      <c r="H661" s="683"/>
      <c r="I661" s="683"/>
      <c r="J661" s="683"/>
      <c r="K661" s="683"/>
      <c r="M661" s="554"/>
    </row>
    <row r="662" spans="1:13" customFormat="1" ht="17.45" customHeight="1">
      <c r="A662" s="88"/>
      <c r="B662" s="683"/>
      <c r="C662" s="683"/>
      <c r="D662" s="683"/>
      <c r="E662" s="683"/>
      <c r="F662" s="683"/>
      <c r="G662" s="683"/>
      <c r="H662" s="683"/>
      <c r="I662" s="683"/>
      <c r="J662" s="683"/>
      <c r="K662" s="683"/>
      <c r="M662" s="554"/>
    </row>
    <row r="663" spans="1:13" customFormat="1" ht="17.45" customHeight="1">
      <c r="A663" s="88"/>
      <c r="B663" s="883" t="s">
        <v>1970</v>
      </c>
      <c r="C663" s="883"/>
      <c r="D663" s="883"/>
      <c r="E663" s="883"/>
      <c r="F663" s="883"/>
      <c r="G663" s="883"/>
      <c r="H663" s="883"/>
      <c r="I663" s="883"/>
      <c r="J663" s="883"/>
      <c r="K663" s="883"/>
      <c r="M663" s="554"/>
    </row>
    <row r="664" spans="1:13" customFormat="1" ht="17.45" customHeight="1">
      <c r="A664" s="88"/>
      <c r="B664" s="883"/>
      <c r="C664" s="883"/>
      <c r="D664" s="883"/>
      <c r="E664" s="883"/>
      <c r="F664" s="883"/>
      <c r="G664" s="883"/>
      <c r="H664" s="883"/>
      <c r="I664" s="883"/>
      <c r="J664" s="883"/>
      <c r="K664" s="883"/>
      <c r="M664" s="554"/>
    </row>
    <row r="665" spans="1:13" customFormat="1" ht="17.45" customHeight="1">
      <c r="A665" s="88"/>
      <c r="B665" s="123"/>
      <c r="C665" s="123"/>
      <c r="D665" s="123"/>
      <c r="E665" s="123"/>
      <c r="F665" s="123"/>
      <c r="G665" s="123"/>
      <c r="H665" s="123"/>
      <c r="I665" s="123"/>
      <c r="J665" s="123"/>
      <c r="K665" s="123"/>
      <c r="M665" s="554"/>
    </row>
    <row r="666" spans="1:13" customFormat="1" ht="17.45" customHeight="1">
      <c r="A666" s="88"/>
      <c r="B666" s="123"/>
      <c r="C666" s="123"/>
      <c r="D666" s="123"/>
      <c r="E666" s="123"/>
      <c r="F666" s="123"/>
      <c r="G666" s="123"/>
      <c r="H666" s="123"/>
      <c r="I666" s="123"/>
      <c r="J666" s="123"/>
      <c r="K666" s="123"/>
      <c r="M666" s="554"/>
    </row>
    <row r="667" spans="1:13" customFormat="1" ht="17.45" customHeight="1">
      <c r="A667" s="88"/>
      <c r="B667" s="123"/>
      <c r="C667" s="123"/>
      <c r="D667" s="123"/>
      <c r="E667" s="123"/>
      <c r="F667" s="123"/>
      <c r="G667" s="123"/>
      <c r="H667" s="123"/>
      <c r="I667" s="123"/>
      <c r="J667" s="123"/>
      <c r="K667" s="123"/>
      <c r="M667" s="554"/>
    </row>
    <row r="668" spans="1:13" customFormat="1" ht="17.45" customHeight="1">
      <c r="A668" s="88"/>
      <c r="B668" s="123"/>
      <c r="C668" s="123"/>
      <c r="D668" s="123"/>
      <c r="E668" s="123"/>
      <c r="F668" s="123"/>
      <c r="G668" s="123"/>
      <c r="H668" s="123"/>
      <c r="I668" s="123"/>
      <c r="J668" s="123"/>
      <c r="K668" s="123"/>
      <c r="M668" s="554"/>
    </row>
    <row r="669" spans="1:13" customFormat="1" ht="17.45" customHeight="1">
      <c r="A669" s="88"/>
      <c r="B669" s="123"/>
      <c r="C669" s="123"/>
      <c r="D669" s="123"/>
      <c r="E669" s="123"/>
      <c r="F669" s="123"/>
      <c r="G669" s="123"/>
      <c r="H669" s="123"/>
      <c r="I669" s="123"/>
      <c r="J669" s="123"/>
      <c r="K669" s="123"/>
      <c r="M669" s="554"/>
    </row>
    <row r="670" spans="1:13" customFormat="1" ht="17.45" customHeight="1">
      <c r="A670" s="88"/>
      <c r="B670" s="123"/>
      <c r="C670" s="123"/>
      <c r="D670" s="123"/>
      <c r="E670" s="123"/>
      <c r="F670" s="123"/>
      <c r="G670" s="123"/>
      <c r="H670" s="123"/>
      <c r="I670" s="123"/>
      <c r="J670" s="123"/>
      <c r="K670" s="123"/>
      <c r="M670" s="554"/>
    </row>
    <row r="671" spans="1:13" customFormat="1" ht="17.45" customHeight="1">
      <c r="A671" s="88"/>
      <c r="B671" s="123"/>
      <c r="C671" s="123"/>
      <c r="D671" s="123"/>
      <c r="E671" s="123"/>
      <c r="F671" s="123"/>
      <c r="G671" s="123"/>
      <c r="H671" s="123"/>
      <c r="I671" s="123"/>
      <c r="J671" s="123"/>
      <c r="K671" s="123"/>
      <c r="M671" s="554"/>
    </row>
    <row r="672" spans="1:13" customFormat="1" ht="17.45" customHeight="1">
      <c r="A672" s="88"/>
      <c r="B672" s="123"/>
      <c r="C672" s="123"/>
      <c r="D672" s="123"/>
      <c r="E672" s="123"/>
      <c r="F672" s="123"/>
      <c r="G672" s="123"/>
      <c r="H672" s="123"/>
      <c r="I672" s="123"/>
      <c r="J672" s="123"/>
      <c r="K672" s="123"/>
      <c r="M672" s="554"/>
    </row>
    <row r="673" spans="1:13" customFormat="1" ht="17.45" customHeight="1">
      <c r="A673" s="88"/>
      <c r="B673" s="123"/>
      <c r="C673" s="123"/>
      <c r="D673" s="123"/>
      <c r="E673" s="123"/>
      <c r="F673" s="123"/>
      <c r="G673" s="123"/>
      <c r="H673" s="123"/>
      <c r="I673" s="123"/>
      <c r="J673" s="123"/>
      <c r="K673" s="123"/>
      <c r="M673" s="554"/>
    </row>
    <row r="674" spans="1:13" customFormat="1" ht="17.45" customHeight="1">
      <c r="A674" s="88"/>
      <c r="B674" s="123" t="s">
        <v>633</v>
      </c>
      <c r="C674" s="123"/>
      <c r="D674" s="123"/>
      <c r="E674" s="123"/>
      <c r="F674" s="123"/>
      <c r="G674" s="123"/>
      <c r="H674" s="123"/>
      <c r="I674" s="123"/>
      <c r="J674" s="123"/>
      <c r="K674" s="123"/>
      <c r="M674" s="554"/>
    </row>
    <row r="675" spans="1:13" customFormat="1" ht="17.45" customHeight="1">
      <c r="A675" s="88"/>
      <c r="B675" s="883" t="s">
        <v>1971</v>
      </c>
      <c r="C675" s="883"/>
      <c r="D675" s="883"/>
      <c r="E675" s="883"/>
      <c r="F675" s="883"/>
      <c r="G675" s="883"/>
      <c r="H675" s="883"/>
      <c r="I675" s="883"/>
      <c r="J675" s="883"/>
      <c r="K675" s="883"/>
      <c r="M675" s="554"/>
    </row>
    <row r="676" spans="1:13" customFormat="1" ht="17.45" customHeight="1">
      <c r="A676" s="88"/>
      <c r="B676" s="883"/>
      <c r="C676" s="883"/>
      <c r="D676" s="883"/>
      <c r="E676" s="883"/>
      <c r="F676" s="883"/>
      <c r="G676" s="883"/>
      <c r="H676" s="883"/>
      <c r="I676" s="883"/>
      <c r="J676" s="883"/>
      <c r="K676" s="883"/>
      <c r="M676" s="554"/>
    </row>
    <row r="677" spans="1:13" customFormat="1" ht="17.45" customHeight="1">
      <c r="A677" s="88"/>
      <c r="B677" s="123"/>
      <c r="C677" s="123"/>
      <c r="D677" s="123"/>
      <c r="E677" s="123"/>
      <c r="F677" s="123"/>
      <c r="G677" s="123"/>
      <c r="H677" s="123"/>
      <c r="I677" s="123"/>
      <c r="J677" s="123"/>
      <c r="K677" s="123"/>
      <c r="M677" s="554"/>
    </row>
    <row r="678" spans="1:13" customFormat="1" ht="17.45" customHeight="1">
      <c r="A678" s="88"/>
      <c r="B678" s="123"/>
      <c r="C678" s="123"/>
      <c r="D678" s="123"/>
      <c r="E678" s="123"/>
      <c r="F678" s="123"/>
      <c r="G678" s="123"/>
      <c r="H678" s="123"/>
      <c r="I678" s="123"/>
      <c r="J678" s="123"/>
      <c r="K678" s="123"/>
      <c r="M678" s="554"/>
    </row>
    <row r="679" spans="1:13" customFormat="1" ht="17.45" customHeight="1">
      <c r="A679" s="88"/>
      <c r="B679" s="123"/>
      <c r="C679" s="123"/>
      <c r="D679" s="123"/>
      <c r="E679" s="123"/>
      <c r="F679" s="123"/>
      <c r="G679" s="123"/>
      <c r="H679" s="123"/>
      <c r="I679" s="123"/>
      <c r="J679" s="123"/>
      <c r="K679" s="123"/>
      <c r="M679" s="554"/>
    </row>
    <row r="680" spans="1:13" customFormat="1" ht="17.45" customHeight="1">
      <c r="A680" s="88"/>
      <c r="B680" s="123"/>
      <c r="C680" s="123"/>
      <c r="D680" s="123"/>
      <c r="E680" s="123"/>
      <c r="F680" s="123"/>
      <c r="G680" s="123"/>
      <c r="H680" s="123"/>
      <c r="I680" s="123"/>
      <c r="J680" s="123"/>
      <c r="K680" s="123"/>
      <c r="M680" s="554"/>
    </row>
    <row r="681" spans="1:13" customFormat="1" ht="17.45" customHeight="1">
      <c r="A681" s="88"/>
      <c r="B681" s="123"/>
      <c r="C681" s="123"/>
      <c r="D681" s="123"/>
      <c r="E681" s="123"/>
      <c r="F681" s="123"/>
      <c r="G681" s="123"/>
      <c r="H681" s="123"/>
      <c r="I681" s="123"/>
      <c r="J681" s="123"/>
      <c r="K681" s="123"/>
      <c r="M681" s="554"/>
    </row>
    <row r="682" spans="1:13" customFormat="1" ht="17.45" customHeight="1">
      <c r="A682" s="88"/>
      <c r="B682" s="123"/>
      <c r="C682" s="123"/>
      <c r="D682" s="123"/>
      <c r="E682" s="123"/>
      <c r="F682" s="123"/>
      <c r="G682" s="123"/>
      <c r="H682" s="123"/>
      <c r="I682" s="123"/>
      <c r="J682" s="123"/>
      <c r="K682" s="123"/>
      <c r="M682" s="554"/>
    </row>
    <row r="683" spans="1:13" customFormat="1" ht="17.45" customHeight="1">
      <c r="A683" s="88"/>
      <c r="B683" s="123"/>
      <c r="C683" s="123"/>
      <c r="D683" s="123"/>
      <c r="E683" s="123"/>
      <c r="F683" s="123"/>
      <c r="G683" s="123"/>
      <c r="H683" s="123"/>
      <c r="I683" s="123"/>
      <c r="J683" s="123"/>
      <c r="K683" s="123"/>
      <c r="M683" s="554"/>
    </row>
    <row r="684" spans="1:13" customFormat="1" ht="17.45" customHeight="1">
      <c r="A684" s="88"/>
      <c r="B684" s="123"/>
      <c r="C684" s="123"/>
      <c r="D684" s="123"/>
      <c r="E684" s="123"/>
      <c r="F684" s="123"/>
      <c r="G684" s="123"/>
      <c r="H684" s="123"/>
      <c r="I684" s="123"/>
      <c r="J684" s="123"/>
      <c r="K684" s="123"/>
      <c r="M684" s="554"/>
    </row>
    <row r="685" spans="1:13" customFormat="1" ht="17.45" customHeight="1">
      <c r="A685" s="88"/>
      <c r="B685" s="123"/>
      <c r="C685" s="123"/>
      <c r="D685" s="123"/>
      <c r="E685" s="123"/>
      <c r="F685" s="123"/>
      <c r="G685" s="123"/>
      <c r="H685" s="123"/>
      <c r="I685" s="123"/>
      <c r="J685" s="123"/>
      <c r="K685" s="123"/>
      <c r="M685" s="554"/>
    </row>
    <row r="686" spans="1:13" customFormat="1" ht="17.45" customHeight="1">
      <c r="A686" s="88"/>
      <c r="B686" s="123"/>
      <c r="C686" s="123"/>
      <c r="D686" s="123"/>
      <c r="E686" s="123"/>
      <c r="F686" s="123"/>
      <c r="G686" s="123"/>
      <c r="H686" s="123"/>
      <c r="I686" s="123"/>
      <c r="J686" s="123"/>
      <c r="K686" s="123"/>
      <c r="M686" s="554"/>
    </row>
    <row r="687" spans="1:13" customFormat="1" ht="17.45" customHeight="1">
      <c r="A687" s="88"/>
      <c r="B687" s="123"/>
      <c r="C687" s="123"/>
      <c r="D687" s="123"/>
      <c r="E687" s="123"/>
      <c r="F687" s="123"/>
      <c r="G687" s="123"/>
      <c r="H687" s="123"/>
      <c r="I687" s="123"/>
      <c r="J687" s="123"/>
      <c r="K687" s="123"/>
      <c r="M687" s="554"/>
    </row>
    <row r="688" spans="1:13" customFormat="1" ht="17.45" customHeight="1">
      <c r="A688" s="88"/>
      <c r="B688" s="123"/>
      <c r="C688" s="123"/>
      <c r="D688" s="123"/>
      <c r="E688" s="123"/>
      <c r="F688" s="123"/>
      <c r="G688" s="123"/>
      <c r="H688" s="123"/>
      <c r="I688" s="123"/>
      <c r="J688" s="123"/>
      <c r="K688" s="123"/>
      <c r="M688" s="554"/>
    </row>
    <row r="689" spans="1:13" customFormat="1" ht="17.45" customHeight="1">
      <c r="A689" s="88"/>
      <c r="B689" s="123"/>
      <c r="C689" s="123"/>
      <c r="D689" s="123"/>
      <c r="E689" s="123"/>
      <c r="F689" s="123"/>
      <c r="G689" s="123"/>
      <c r="H689" s="123"/>
      <c r="I689" s="123"/>
      <c r="J689" s="123"/>
      <c r="K689" s="123"/>
      <c r="M689" s="554"/>
    </row>
    <row r="690" spans="1:13" customFormat="1" ht="17.45" customHeight="1">
      <c r="A690" s="88"/>
      <c r="B690" s="123"/>
      <c r="C690" s="123"/>
      <c r="D690" s="123"/>
      <c r="E690" s="123"/>
      <c r="F690" s="123"/>
      <c r="G690" s="123"/>
      <c r="H690" s="123"/>
      <c r="I690" s="123"/>
      <c r="J690" s="123"/>
      <c r="K690" s="123"/>
      <c r="M690" s="554"/>
    </row>
    <row r="691" spans="1:13" customFormat="1" ht="17.45" customHeight="1">
      <c r="A691" s="88"/>
      <c r="B691" s="9" t="s">
        <v>1972</v>
      </c>
      <c r="C691" s="123"/>
      <c r="D691" s="123"/>
      <c r="E691" s="123"/>
      <c r="F691" s="123"/>
      <c r="G691" s="123"/>
      <c r="H691" s="123"/>
      <c r="I691" s="123"/>
      <c r="J691" s="123"/>
      <c r="K691" s="123"/>
      <c r="M691" s="554"/>
    </row>
    <row r="692" spans="1:13" customFormat="1" ht="17.45" customHeight="1">
      <c r="A692" s="88"/>
      <c r="B692" s="683" t="s">
        <v>1973</v>
      </c>
      <c r="C692" s="683"/>
      <c r="D692" s="683"/>
      <c r="E692" s="683"/>
      <c r="F692" s="683"/>
      <c r="G692" s="683"/>
      <c r="H692" s="683"/>
      <c r="I692" s="683"/>
      <c r="J692" s="683"/>
      <c r="K692" s="683"/>
      <c r="M692" s="554"/>
    </row>
    <row r="693" spans="1:13" customFormat="1" ht="17.45" customHeight="1">
      <c r="A693" s="88"/>
      <c r="B693" s="683"/>
      <c r="C693" s="683"/>
      <c r="D693" s="683"/>
      <c r="E693" s="683"/>
      <c r="F693" s="683"/>
      <c r="G693" s="683"/>
      <c r="H693" s="683"/>
      <c r="I693" s="683"/>
      <c r="J693" s="683"/>
      <c r="K693" s="683"/>
      <c r="M693" s="554"/>
    </row>
    <row r="694" spans="1:13" customFormat="1" ht="17.45" customHeight="1">
      <c r="A694" s="88"/>
      <c r="B694" s="123"/>
      <c r="C694" s="123"/>
      <c r="D694" s="123"/>
      <c r="E694" s="123"/>
      <c r="F694" s="123"/>
      <c r="G694" s="123"/>
      <c r="H694" s="123"/>
      <c r="I694" s="123"/>
      <c r="J694" s="123"/>
      <c r="K694" s="123"/>
      <c r="M694" s="554"/>
    </row>
    <row r="695" spans="1:13" customFormat="1" ht="17.45" customHeight="1">
      <c r="A695" s="88"/>
      <c r="B695" s="123"/>
      <c r="C695" s="123"/>
      <c r="D695" s="123"/>
      <c r="E695" s="123"/>
      <c r="F695" s="123"/>
      <c r="G695" s="123"/>
      <c r="H695" s="123"/>
      <c r="I695" s="123"/>
      <c r="J695" s="123"/>
      <c r="K695" s="123"/>
      <c r="M695" s="554"/>
    </row>
    <row r="696" spans="1:13" customFormat="1" ht="17.45" customHeight="1">
      <c r="A696" s="88"/>
      <c r="B696" s="123"/>
      <c r="C696" s="123"/>
      <c r="D696" s="123"/>
      <c r="E696" s="123"/>
      <c r="F696" s="123"/>
      <c r="G696" s="123"/>
      <c r="H696" s="123"/>
      <c r="I696" s="123"/>
      <c r="J696" s="123"/>
      <c r="K696" s="123"/>
      <c r="M696" s="554"/>
    </row>
    <row r="697" spans="1:13" customFormat="1" ht="17.45" customHeight="1">
      <c r="A697" s="88"/>
      <c r="B697" s="123"/>
      <c r="C697" s="123"/>
      <c r="D697" s="123"/>
      <c r="E697" s="123"/>
      <c r="F697" s="123"/>
      <c r="G697" s="123"/>
      <c r="H697" s="123"/>
      <c r="I697" s="123"/>
      <c r="J697" s="123"/>
      <c r="K697" s="123"/>
      <c r="M697" s="554"/>
    </row>
    <row r="698" spans="1:13" customFormat="1" ht="17.45" customHeight="1">
      <c r="A698" s="88"/>
      <c r="B698" s="123"/>
      <c r="C698" s="123"/>
      <c r="D698" s="123"/>
      <c r="E698" s="123"/>
      <c r="F698" s="123"/>
      <c r="G698" s="123"/>
      <c r="H698" s="123"/>
      <c r="I698" s="123"/>
      <c r="J698" s="123"/>
      <c r="K698" s="123"/>
      <c r="M698" s="554"/>
    </row>
    <row r="699" spans="1:13" customFormat="1" ht="17.45" customHeight="1">
      <c r="A699" s="88"/>
      <c r="B699" s="123"/>
      <c r="C699" s="123"/>
      <c r="D699" s="123"/>
      <c r="E699" s="123"/>
      <c r="F699" s="123"/>
      <c r="G699" s="123"/>
      <c r="H699" s="123"/>
      <c r="I699" s="123"/>
      <c r="J699" s="123"/>
      <c r="K699" s="123"/>
      <c r="M699" s="554"/>
    </row>
    <row r="700" spans="1:13" customFormat="1" ht="17.45" customHeight="1">
      <c r="A700" s="88"/>
      <c r="B700" s="123"/>
      <c r="C700" s="123"/>
      <c r="D700" s="123"/>
      <c r="E700" s="123"/>
      <c r="F700" s="123"/>
      <c r="G700" s="123"/>
      <c r="H700" s="123"/>
      <c r="I700" s="123"/>
      <c r="J700" s="123"/>
      <c r="K700" s="123"/>
      <c r="M700" s="554"/>
    </row>
    <row r="701" spans="1:13" customFormat="1" ht="17.45" customHeight="1">
      <c r="A701" s="88"/>
      <c r="B701" s="123"/>
      <c r="C701" s="123"/>
      <c r="D701" s="123"/>
      <c r="E701" s="123"/>
      <c r="F701" s="123"/>
      <c r="G701" s="123"/>
      <c r="H701" s="123"/>
      <c r="I701" s="123"/>
      <c r="J701" s="123"/>
      <c r="K701" s="123"/>
      <c r="M701" s="554"/>
    </row>
    <row r="702" spans="1:13" customFormat="1" ht="17.45" customHeight="1">
      <c r="A702" s="88"/>
      <c r="B702" s="123"/>
      <c r="C702" s="123"/>
      <c r="D702" s="123"/>
      <c r="E702" s="123"/>
      <c r="F702" s="123"/>
      <c r="G702" s="123"/>
      <c r="H702" s="123"/>
      <c r="I702" s="123"/>
      <c r="J702" s="123"/>
      <c r="K702" s="123"/>
      <c r="M702" s="554"/>
    </row>
    <row r="703" spans="1:13" customFormat="1" ht="17.45" customHeight="1">
      <c r="A703" s="88"/>
      <c r="B703" s="123"/>
      <c r="C703" s="123"/>
      <c r="D703" s="123"/>
      <c r="E703" s="123"/>
      <c r="F703" s="123"/>
      <c r="G703" s="123"/>
      <c r="H703" s="123"/>
      <c r="I703" s="123"/>
      <c r="J703" s="123"/>
      <c r="K703" s="123"/>
      <c r="M703" s="554"/>
    </row>
    <row r="704" spans="1:13" customFormat="1" ht="17.45" customHeight="1">
      <c r="A704" s="88"/>
      <c r="B704" s="123"/>
      <c r="C704" s="123"/>
      <c r="D704" s="123"/>
      <c r="E704" s="123"/>
      <c r="F704" s="123"/>
      <c r="G704" s="123"/>
      <c r="H704" s="123"/>
      <c r="I704" s="123"/>
      <c r="J704" s="123"/>
      <c r="K704" s="123"/>
      <c r="M704" s="554"/>
    </row>
    <row r="705" spans="1:13" customFormat="1" ht="17.45" customHeight="1">
      <c r="A705" s="88"/>
      <c r="B705" s="123"/>
      <c r="C705" s="123"/>
      <c r="D705" s="123"/>
      <c r="E705" s="123"/>
      <c r="F705" s="123"/>
      <c r="G705" s="123"/>
      <c r="H705" s="123"/>
      <c r="I705" s="123"/>
      <c r="J705" s="123"/>
      <c r="K705" s="123"/>
      <c r="M705" s="554"/>
    </row>
    <row r="706" spans="1:13" customFormat="1" ht="17.45" customHeight="1">
      <c r="A706" s="88"/>
      <c r="B706" s="123"/>
      <c r="C706" s="123"/>
      <c r="D706" s="123"/>
      <c r="E706" s="123"/>
      <c r="F706" s="123"/>
      <c r="G706" s="123"/>
      <c r="H706" s="123"/>
      <c r="I706" s="123"/>
      <c r="J706" s="123"/>
      <c r="K706" s="123"/>
      <c r="M706" s="554"/>
    </row>
    <row r="707" spans="1:13" customFormat="1" ht="17.45" customHeight="1">
      <c r="A707" s="88"/>
      <c r="B707" s="123"/>
      <c r="C707" s="123"/>
      <c r="D707" s="123"/>
      <c r="E707" s="123"/>
      <c r="F707" s="123"/>
      <c r="G707" s="123"/>
      <c r="H707" s="123"/>
      <c r="I707" s="123"/>
      <c r="J707" s="123"/>
      <c r="K707" s="123"/>
      <c r="M707" s="554"/>
    </row>
    <row r="708" spans="1:13" customFormat="1" ht="17.45" customHeight="1">
      <c r="A708" s="88"/>
      <c r="C708" s="47"/>
      <c r="D708" s="47"/>
      <c r="E708" s="47"/>
      <c r="F708" s="47"/>
      <c r="G708" s="47"/>
      <c r="H708" s="47"/>
      <c r="I708" s="47"/>
      <c r="J708" s="47"/>
      <c r="K708" s="47"/>
      <c r="M708" s="554"/>
    </row>
    <row r="709" spans="1:13" customFormat="1" ht="17.45" customHeight="1">
      <c r="A709" s="88"/>
      <c r="B709" s="59" t="s">
        <v>1974</v>
      </c>
      <c r="C709" s="58"/>
      <c r="D709" s="58"/>
      <c r="E709" s="58"/>
      <c r="F709" s="58"/>
      <c r="G709" s="58"/>
      <c r="H709" s="58"/>
      <c r="I709" s="58"/>
      <c r="J709" s="58"/>
      <c r="K709" s="58"/>
      <c r="M709" s="554"/>
    </row>
    <row r="710" spans="1:13" customFormat="1" ht="17.45" customHeight="1">
      <c r="A710" s="88"/>
      <c r="B710" s="61"/>
      <c r="C710" s="60"/>
      <c r="D710" s="60"/>
      <c r="E710" s="60"/>
      <c r="F710" s="60"/>
      <c r="G710" s="60"/>
      <c r="H710" s="60"/>
      <c r="I710" s="60"/>
      <c r="J710" s="60"/>
      <c r="K710" s="62"/>
      <c r="M710" s="554"/>
    </row>
    <row r="711" spans="1:13" customFormat="1" ht="17.45" customHeight="1">
      <c r="A711" s="88"/>
      <c r="B711" s="689" t="s">
        <v>1975</v>
      </c>
      <c r="C711" s="690"/>
      <c r="D711" s="690"/>
      <c r="E711" s="690"/>
      <c r="F711" s="690"/>
      <c r="G711" s="690"/>
      <c r="H711" s="690"/>
      <c r="I711" s="690"/>
      <c r="J711" s="690"/>
      <c r="K711" s="780"/>
      <c r="M711" s="554"/>
    </row>
    <row r="712" spans="1:13" customFormat="1" ht="17.45" customHeight="1">
      <c r="A712" s="88"/>
      <c r="B712" s="689"/>
      <c r="C712" s="690"/>
      <c r="D712" s="690"/>
      <c r="E712" s="690"/>
      <c r="F712" s="690"/>
      <c r="G712" s="690"/>
      <c r="H712" s="690"/>
      <c r="I712" s="690"/>
      <c r="J712" s="690"/>
      <c r="K712" s="780"/>
      <c r="M712" s="554"/>
    </row>
    <row r="713" spans="1:13" customFormat="1" ht="17.45" customHeight="1">
      <c r="A713" s="88"/>
      <c r="B713" s="187"/>
      <c r="C713" s="208"/>
      <c r="D713" s="208"/>
      <c r="E713" s="208"/>
      <c r="F713" s="116"/>
      <c r="G713" s="65"/>
      <c r="H713" s="65"/>
      <c r="I713" s="65"/>
      <c r="J713" s="65"/>
      <c r="K713" s="70"/>
      <c r="M713" s="554"/>
    </row>
    <row r="714" spans="1:13" customFormat="1" ht="17.45" customHeight="1">
      <c r="A714" s="88"/>
      <c r="B714" s="187"/>
      <c r="C714" s="208"/>
      <c r="D714" s="208"/>
      <c r="E714" s="208"/>
      <c r="F714" s="116"/>
      <c r="G714" s="65"/>
      <c r="H714" s="65"/>
      <c r="I714" s="65"/>
      <c r="J714" s="65"/>
      <c r="K714" s="70"/>
      <c r="M714" s="554"/>
    </row>
    <row r="715" spans="1:13" customFormat="1" ht="17.45" customHeight="1">
      <c r="A715" s="88"/>
      <c r="B715" s="496"/>
      <c r="C715" s="898" t="s">
        <v>1929</v>
      </c>
      <c r="D715" s="899"/>
      <c r="E715" s="492"/>
      <c r="F715" s="492"/>
      <c r="G715" s="65"/>
      <c r="H715" s="65"/>
      <c r="I715" s="65"/>
      <c r="J715" s="65"/>
      <c r="K715" s="70"/>
      <c r="M715" s="554"/>
    </row>
    <row r="716" spans="1:13" customFormat="1" ht="17.45" customHeight="1">
      <c r="A716" s="88"/>
      <c r="B716" s="78"/>
      <c r="C716" s="491"/>
      <c r="D716" s="491" t="s">
        <v>330</v>
      </c>
      <c r="E716" s="491" t="s">
        <v>331</v>
      </c>
      <c r="F716" s="491" t="s">
        <v>332</v>
      </c>
      <c r="G716" s="65"/>
      <c r="H716" s="65"/>
      <c r="I716" s="65"/>
      <c r="J716" s="65"/>
      <c r="K716" s="70"/>
      <c r="M716" s="554"/>
    </row>
    <row r="717" spans="1:13" customFormat="1" ht="17.45" customHeight="1">
      <c r="A717" s="88"/>
      <c r="B717" s="78"/>
      <c r="C717" s="491" t="s">
        <v>1817</v>
      </c>
      <c r="D717" s="492">
        <v>4512</v>
      </c>
      <c r="E717" s="492">
        <v>2738</v>
      </c>
      <c r="F717" s="492">
        <v>2928</v>
      </c>
      <c r="G717" s="65"/>
      <c r="H717" s="65"/>
      <c r="I717" s="65"/>
      <c r="J717" s="65"/>
      <c r="K717" s="70"/>
      <c r="M717" s="554"/>
    </row>
    <row r="718" spans="1:13" customFormat="1" ht="17.45" customHeight="1">
      <c r="A718" s="88"/>
      <c r="B718" s="78"/>
      <c r="C718" s="491" t="s">
        <v>1818</v>
      </c>
      <c r="D718" s="492">
        <v>2242</v>
      </c>
      <c r="E718" s="492">
        <v>3515</v>
      </c>
      <c r="F718" s="492">
        <v>3778</v>
      </c>
      <c r="G718" s="65"/>
      <c r="H718" s="65"/>
      <c r="I718" s="65"/>
      <c r="J718" s="65"/>
      <c r="K718" s="70"/>
      <c r="M718" s="554"/>
    </row>
    <row r="719" spans="1:13" customFormat="1" ht="17.45" customHeight="1">
      <c r="A719" s="88"/>
      <c r="B719" s="78"/>
      <c r="C719" s="491" t="s">
        <v>1894</v>
      </c>
      <c r="D719" s="492">
        <v>6000</v>
      </c>
      <c r="E719" s="492">
        <v>3155</v>
      </c>
      <c r="F719" s="492">
        <v>3424</v>
      </c>
      <c r="G719" s="65"/>
      <c r="H719" s="65"/>
      <c r="I719" s="65"/>
      <c r="J719" s="65"/>
      <c r="K719" s="70"/>
      <c r="M719" s="554"/>
    </row>
    <row r="720" spans="1:13" customFormat="1" ht="17.45" customHeight="1">
      <c r="A720" s="88"/>
      <c r="B720" s="78"/>
      <c r="C720" s="79"/>
      <c r="D720" s="79"/>
      <c r="E720" s="79"/>
      <c r="F720" s="79"/>
      <c r="G720" s="65"/>
      <c r="H720" s="65"/>
      <c r="I720" s="65"/>
      <c r="J720" s="65"/>
      <c r="K720" s="70"/>
      <c r="M720" s="554"/>
    </row>
    <row r="721" spans="1:13" customFormat="1" ht="17.45" customHeight="1">
      <c r="A721" s="88"/>
      <c r="B721" s="78"/>
      <c r="C721" s="79"/>
      <c r="D721" s="79"/>
      <c r="E721" s="79"/>
      <c r="F721" s="79"/>
      <c r="G721" s="65"/>
      <c r="H721" s="65"/>
      <c r="I721" s="65"/>
      <c r="J721" s="65"/>
      <c r="K721" s="70"/>
      <c r="M721" s="554"/>
    </row>
    <row r="722" spans="1:13" customFormat="1" ht="17.45" customHeight="1">
      <c r="A722" s="88"/>
      <c r="B722" s="78"/>
      <c r="C722" s="79"/>
      <c r="D722" s="79"/>
      <c r="E722" s="79"/>
      <c r="F722" s="79"/>
      <c r="G722" s="65"/>
      <c r="H722" s="65"/>
      <c r="I722" s="65"/>
      <c r="J722" s="65"/>
      <c r="K722" s="70"/>
      <c r="M722" s="554"/>
    </row>
    <row r="723" spans="1:13" customFormat="1" ht="17.45" customHeight="1">
      <c r="A723" s="88"/>
      <c r="B723" s="78"/>
      <c r="C723" s="79"/>
      <c r="D723" s="79"/>
      <c r="E723" s="79"/>
      <c r="F723" s="79"/>
      <c r="G723" s="65"/>
      <c r="H723" s="65"/>
      <c r="I723" s="65"/>
      <c r="J723" s="65"/>
      <c r="K723" s="70"/>
      <c r="M723" s="554"/>
    </row>
    <row r="724" spans="1:13" customFormat="1" ht="17.45" customHeight="1">
      <c r="A724" s="88"/>
      <c r="B724" s="78"/>
      <c r="C724" s="79"/>
      <c r="D724" s="79"/>
      <c r="E724" s="79"/>
      <c r="F724" s="79"/>
      <c r="G724" s="65"/>
      <c r="H724" s="65"/>
      <c r="I724" s="65"/>
      <c r="J724" s="65"/>
      <c r="K724" s="70"/>
      <c r="M724" s="554"/>
    </row>
    <row r="725" spans="1:13" customFormat="1" ht="17.45" customHeight="1">
      <c r="A725" s="88"/>
      <c r="B725" s="63" t="s">
        <v>1931</v>
      </c>
      <c r="C725" s="69"/>
      <c r="D725" s="69"/>
      <c r="E725" s="177"/>
      <c r="F725" s="69"/>
      <c r="G725" s="69"/>
      <c r="H725" s="69"/>
      <c r="I725" s="69"/>
      <c r="J725" s="69"/>
      <c r="K725" s="70"/>
      <c r="M725" s="554" t="b">
        <v>0</v>
      </c>
    </row>
    <row r="726" spans="1:13" customFormat="1" ht="17.45" customHeight="1">
      <c r="A726" s="88"/>
      <c r="B726" s="890" t="str">
        <f>M726</f>
        <v>1. Markiere das Diagramm und wähle im Menüband den Reiter "Diagrammentwurf"</v>
      </c>
      <c r="C726" s="891"/>
      <c r="D726" s="891"/>
      <c r="E726" s="891"/>
      <c r="F726" s="891"/>
      <c r="G726" s="891"/>
      <c r="H726" s="891"/>
      <c r="I726" s="891"/>
      <c r="J726" s="891"/>
      <c r="K726" s="892"/>
      <c r="M726" s="554" t="s">
        <v>1976</v>
      </c>
    </row>
    <row r="727" spans="1:13" customFormat="1" ht="17.45" customHeight="1">
      <c r="A727" s="88"/>
      <c r="B727" s="890" t="str">
        <f>M727</f>
        <v>2. Klicke die Schaltfläche "Diagrammelement hinzufügen" und wähle die Option "Datenbeschriftungen"</v>
      </c>
      <c r="C727" s="891"/>
      <c r="D727" s="891"/>
      <c r="E727" s="891"/>
      <c r="F727" s="891"/>
      <c r="G727" s="891"/>
      <c r="H727" s="891"/>
      <c r="I727" s="891"/>
      <c r="J727" s="891"/>
      <c r="K727" s="892"/>
      <c r="M727" s="554" t="s">
        <v>1977</v>
      </c>
    </row>
    <row r="728" spans="1:13" customFormat="1" ht="17.45" customHeight="1">
      <c r="A728" s="88"/>
      <c r="B728" s="890" t="str">
        <f>M728</f>
        <v>3. Klicke auf einen der angezeigten Werte und wähle dann im Menüband das Register "Start". Dort änderst du die Schriftfarbe auf weiß und fett und die Textausrichtung auf "Text nach oben drehen".</v>
      </c>
      <c r="C728" s="891"/>
      <c r="D728" s="891"/>
      <c r="E728" s="891"/>
      <c r="F728" s="891"/>
      <c r="G728" s="891"/>
      <c r="H728" s="891"/>
      <c r="I728" s="891"/>
      <c r="J728" s="891"/>
      <c r="K728" s="892"/>
      <c r="M728" s="554" t="s">
        <v>1978</v>
      </c>
    </row>
    <row r="729" spans="1:13" customFormat="1" ht="17.45" customHeight="1">
      <c r="A729" s="88"/>
      <c r="B729" s="890"/>
      <c r="C729" s="891"/>
      <c r="D729" s="891"/>
      <c r="E729" s="891"/>
      <c r="F729" s="891"/>
      <c r="G729" s="891"/>
      <c r="H729" s="891"/>
      <c r="I729" s="891"/>
      <c r="J729" s="891"/>
      <c r="K729" s="892"/>
      <c r="M729" s="554"/>
    </row>
    <row r="730" spans="1:13" customFormat="1" ht="17.45" customHeight="1">
      <c r="A730" s="88"/>
      <c r="B730" s="893" t="str">
        <f>M730</f>
        <v>4. Wiederhole den letzten Schritt dann noch für die beiden anderen Datenreihen.</v>
      </c>
      <c r="C730" s="894"/>
      <c r="D730" s="894"/>
      <c r="E730" s="894"/>
      <c r="F730" s="894"/>
      <c r="G730" s="894"/>
      <c r="H730" s="894"/>
      <c r="I730" s="894"/>
      <c r="J730" s="894"/>
      <c r="K730" s="895"/>
      <c r="M730" s="554" t="s">
        <v>1979</v>
      </c>
    </row>
    <row r="731" spans="1:13" customFormat="1" ht="17.45" customHeight="1">
      <c r="A731" s="88"/>
      <c r="M731" s="554"/>
    </row>
    <row r="732" spans="1:13" customFormat="1" ht="17.45" customHeight="1">
      <c r="A732" s="88"/>
      <c r="M732" s="554"/>
    </row>
    <row r="733" spans="1:13" customFormat="1" ht="19.149999999999999" customHeight="1">
      <c r="A733" s="88"/>
      <c r="B733" s="170" t="str">
        <f>"Thema "&amp;B12</f>
        <v>Thema 10.5</v>
      </c>
      <c r="C733" s="10"/>
      <c r="D733" s="10"/>
      <c r="E733" s="10"/>
      <c r="F733" s="10"/>
      <c r="G733" s="10"/>
      <c r="H733" s="10"/>
      <c r="I733" s="10"/>
      <c r="M733" s="554"/>
    </row>
    <row r="734" spans="1:13" customFormat="1" ht="17.45" customHeight="1">
      <c r="A734" s="88"/>
      <c r="M734" s="554"/>
    </row>
    <row r="735" spans="1:13" customFormat="1" ht="17.45" customHeight="1">
      <c r="A735" s="88"/>
      <c r="M735" s="554"/>
    </row>
    <row r="736" spans="1:13" customFormat="1" ht="25.5" customHeight="1">
      <c r="A736" s="89" t="str">
        <f>B13</f>
        <v>10.6</v>
      </c>
      <c r="B736" s="675" t="s">
        <v>1980</v>
      </c>
      <c r="C736" s="675"/>
      <c r="D736" s="675"/>
      <c r="E736" s="675"/>
      <c r="F736" s="675"/>
      <c r="G736" s="675"/>
      <c r="H736" s="675"/>
      <c r="I736" s="675"/>
      <c r="J736" s="675"/>
      <c r="K736" s="35">
        <f>H13</f>
        <v>0</v>
      </c>
      <c r="L736" s="7" t="s">
        <v>62</v>
      </c>
      <c r="M736" s="554"/>
    </row>
    <row r="737" spans="1:13" customFormat="1" ht="17.45" customHeight="1">
      <c r="A737" s="88"/>
      <c r="M737" s="554"/>
    </row>
    <row r="738" spans="1:13" customFormat="1" ht="17.45" customHeight="1">
      <c r="A738" s="88"/>
      <c r="B738" s="653" t="s">
        <v>1981</v>
      </c>
      <c r="C738" s="653"/>
      <c r="D738" s="653"/>
      <c r="E738" s="653"/>
      <c r="F738" s="653"/>
      <c r="G738" s="653"/>
      <c r="H738" s="653"/>
      <c r="I738" s="653"/>
      <c r="J738" s="653"/>
      <c r="K738" s="653"/>
      <c r="M738" s="554"/>
    </row>
    <row r="739" spans="1:13" customFormat="1" ht="17.45" customHeight="1">
      <c r="A739" s="88"/>
      <c r="B739" s="653"/>
      <c r="C739" s="653"/>
      <c r="D739" s="653"/>
      <c r="E739" s="653"/>
      <c r="F739" s="653"/>
      <c r="G739" s="653"/>
      <c r="H739" s="653"/>
      <c r="I739" s="653"/>
      <c r="J739" s="653"/>
      <c r="K739" s="653"/>
      <c r="M739" s="554"/>
    </row>
    <row r="740" spans="1:13" customFormat="1" ht="17.45" customHeight="1">
      <c r="A740" s="88"/>
      <c r="B740" s="653"/>
      <c r="C740" s="653"/>
      <c r="D740" s="653"/>
      <c r="E740" s="653"/>
      <c r="F740" s="653"/>
      <c r="G740" s="653"/>
      <c r="H740" s="653"/>
      <c r="I740" s="653"/>
      <c r="J740" s="653"/>
      <c r="K740" s="653"/>
      <c r="M740" s="554"/>
    </row>
    <row r="741" spans="1:13" customFormat="1" ht="17.45" customHeight="1">
      <c r="A741" s="88"/>
      <c r="B741" s="97" t="s">
        <v>1982</v>
      </c>
      <c r="C741" s="14"/>
      <c r="D741" s="14"/>
      <c r="E741" s="14"/>
      <c r="F741" s="14"/>
      <c r="G741" s="14"/>
      <c r="H741" s="14"/>
      <c r="I741" s="14"/>
      <c r="J741" s="14"/>
      <c r="K741" s="14"/>
      <c r="M741" s="554"/>
    </row>
    <row r="742" spans="1:13" customFormat="1" ht="17.45" customHeight="1">
      <c r="A742" s="88"/>
      <c r="B742" s="97" t="s">
        <v>1983</v>
      </c>
      <c r="C742" s="14"/>
      <c r="D742" s="14"/>
      <c r="E742" s="14"/>
      <c r="F742" s="14"/>
      <c r="G742" s="14"/>
      <c r="H742" s="14"/>
      <c r="I742" s="14"/>
      <c r="J742" s="14"/>
      <c r="K742" s="14"/>
      <c r="M742" s="554"/>
    </row>
    <row r="743" spans="1:13" customFormat="1" ht="17.45" customHeight="1">
      <c r="A743" s="88"/>
      <c r="B743" s="97" t="s">
        <v>1984</v>
      </c>
      <c r="C743" s="14"/>
      <c r="D743" s="14"/>
      <c r="E743" s="14"/>
      <c r="F743" s="14"/>
      <c r="G743" s="14"/>
      <c r="H743" s="14"/>
      <c r="I743" s="14"/>
      <c r="J743" s="14"/>
      <c r="K743" s="14"/>
      <c r="M743" s="554"/>
    </row>
    <row r="744" spans="1:13" customFormat="1" ht="17.45" customHeight="1">
      <c r="A744" s="88"/>
      <c r="B744" s="14"/>
      <c r="C744" s="14"/>
      <c r="D744" s="14"/>
      <c r="E744" s="14"/>
      <c r="F744" s="14"/>
      <c r="G744" s="14"/>
      <c r="H744" s="14"/>
      <c r="I744" s="14"/>
      <c r="J744" s="14"/>
      <c r="K744" s="14"/>
      <c r="M744" s="554"/>
    </row>
    <row r="745" spans="1:13" customFormat="1" ht="17.45" customHeight="1">
      <c r="A745" s="88"/>
      <c r="B745" s="14"/>
      <c r="C745" s="14"/>
      <c r="D745" s="14"/>
      <c r="E745" s="14"/>
      <c r="F745" s="14"/>
      <c r="G745" s="14"/>
      <c r="H745" s="14"/>
      <c r="I745" s="14"/>
      <c r="J745" s="14"/>
      <c r="K745" s="14"/>
      <c r="M745" s="554"/>
    </row>
    <row r="746" spans="1:13" customFormat="1" ht="17.45" customHeight="1">
      <c r="A746" s="88"/>
      <c r="B746" s="14"/>
      <c r="C746" s="14"/>
      <c r="D746" s="14"/>
      <c r="E746" s="14"/>
      <c r="F746" s="14"/>
      <c r="G746" s="14"/>
      <c r="H746" s="14"/>
      <c r="I746" s="14"/>
      <c r="J746" s="14"/>
      <c r="K746" s="14"/>
      <c r="M746" s="554"/>
    </row>
    <row r="747" spans="1:13" customFormat="1" ht="17.45" customHeight="1">
      <c r="A747" s="88"/>
      <c r="B747" s="14"/>
      <c r="C747" s="14"/>
      <c r="D747" s="14"/>
      <c r="E747" s="14"/>
      <c r="F747" s="14"/>
      <c r="G747" s="14"/>
      <c r="H747" s="14"/>
      <c r="I747" s="14"/>
      <c r="J747" s="14"/>
      <c r="K747" s="14"/>
      <c r="M747" s="554"/>
    </row>
    <row r="748" spans="1:13" customFormat="1" ht="17.45" customHeight="1">
      <c r="A748" s="88"/>
      <c r="B748" s="14"/>
      <c r="C748" s="14"/>
      <c r="D748" s="14"/>
      <c r="E748" s="14"/>
      <c r="F748" s="14"/>
      <c r="G748" s="14"/>
      <c r="H748" s="14"/>
      <c r="I748" s="14"/>
      <c r="J748" s="14"/>
      <c r="K748" s="14"/>
      <c r="M748" s="554"/>
    </row>
    <row r="749" spans="1:13" customFormat="1" ht="17.45" customHeight="1">
      <c r="A749" s="88"/>
      <c r="B749" s="14"/>
      <c r="C749" s="14"/>
      <c r="D749" s="14"/>
      <c r="E749" s="14"/>
      <c r="F749" s="14"/>
      <c r="G749" s="14"/>
      <c r="H749" s="14"/>
      <c r="I749" s="14"/>
      <c r="J749" s="14"/>
      <c r="K749" s="14"/>
      <c r="M749" s="554"/>
    </row>
    <row r="750" spans="1:13" customFormat="1" ht="17.45" customHeight="1">
      <c r="A750" s="88"/>
      <c r="B750" s="14"/>
      <c r="C750" s="14"/>
      <c r="D750" s="14"/>
      <c r="E750" s="14"/>
      <c r="F750" s="14"/>
      <c r="G750" s="14"/>
      <c r="H750" s="14"/>
      <c r="I750" s="14"/>
      <c r="J750" s="14"/>
      <c r="K750" s="14"/>
      <c r="M750" s="554"/>
    </row>
    <row r="751" spans="1:13" customFormat="1" ht="17.45" customHeight="1">
      <c r="A751" s="88"/>
      <c r="B751" s="14"/>
      <c r="C751" s="14"/>
      <c r="D751" s="14"/>
      <c r="E751" s="14"/>
      <c r="F751" s="14"/>
      <c r="G751" s="14"/>
      <c r="H751" s="14"/>
      <c r="I751" s="14"/>
      <c r="J751" s="14"/>
      <c r="K751" s="14"/>
      <c r="M751" s="554"/>
    </row>
    <row r="752" spans="1:13" customFormat="1" ht="17.45" customHeight="1">
      <c r="A752" s="88"/>
      <c r="B752" s="14"/>
      <c r="C752" s="14"/>
      <c r="D752" s="14"/>
      <c r="E752" s="14"/>
      <c r="F752" s="14"/>
      <c r="G752" s="14"/>
      <c r="H752" s="14"/>
      <c r="I752" s="14"/>
      <c r="J752" s="14"/>
      <c r="K752" s="14"/>
      <c r="M752" s="554"/>
    </row>
    <row r="753" spans="1:13" customFormat="1" ht="17.45" customHeight="1">
      <c r="A753" s="88"/>
      <c r="B753" s="14"/>
      <c r="C753" s="14"/>
      <c r="D753" s="14"/>
      <c r="E753" s="14"/>
      <c r="F753" s="14"/>
      <c r="G753" s="14"/>
      <c r="H753" s="14"/>
      <c r="I753" s="14"/>
      <c r="J753" s="14"/>
      <c r="K753" s="14"/>
      <c r="M753" s="554"/>
    </row>
    <row r="754" spans="1:13" customFormat="1" ht="17.45" customHeight="1">
      <c r="A754" s="88"/>
      <c r="M754" s="554"/>
    </row>
    <row r="755" spans="1:13" customFormat="1" ht="17.45" customHeight="1">
      <c r="A755" s="88"/>
      <c r="M755" s="554"/>
    </row>
    <row r="756" spans="1:13" customFormat="1" ht="17.45" customHeight="1">
      <c r="A756" s="88"/>
      <c r="M756" s="554"/>
    </row>
    <row r="757" spans="1:13" customFormat="1" ht="17.45" customHeight="1">
      <c r="A757" s="88"/>
      <c r="M757" s="554"/>
    </row>
    <row r="758" spans="1:13" customFormat="1" ht="17.45" customHeight="1">
      <c r="A758" s="88"/>
      <c r="M758" s="554"/>
    </row>
    <row r="759" spans="1:13" customFormat="1" ht="17.45" customHeight="1">
      <c r="A759" s="88"/>
      <c r="M759" s="554"/>
    </row>
    <row r="760" spans="1:13" customFormat="1" ht="17.45" customHeight="1">
      <c r="A760" s="88"/>
      <c r="M760" s="554"/>
    </row>
    <row r="761" spans="1:13" customFormat="1" ht="17.45" customHeight="1">
      <c r="A761" s="88"/>
      <c r="M761" s="554"/>
    </row>
    <row r="762" spans="1:13" customFormat="1" ht="17.45" customHeight="1">
      <c r="A762" s="88"/>
      <c r="M762" s="554"/>
    </row>
    <row r="763" spans="1:13" customFormat="1" ht="17.45" customHeight="1">
      <c r="A763" s="88"/>
      <c r="M763" s="554"/>
    </row>
    <row r="764" spans="1:13" customFormat="1" ht="17.45" customHeight="1">
      <c r="A764" s="88"/>
      <c r="M764" s="554"/>
    </row>
    <row r="765" spans="1:13" customFormat="1" ht="17.45" customHeight="1">
      <c r="A765" s="88"/>
      <c r="M765" s="554"/>
    </row>
    <row r="766" spans="1:13" customFormat="1" ht="17.45" customHeight="1">
      <c r="A766" s="88"/>
      <c r="M766" s="554"/>
    </row>
    <row r="767" spans="1:13" customFormat="1" ht="17.45" customHeight="1">
      <c r="A767" s="88"/>
      <c r="B767" s="59" t="s">
        <v>1985</v>
      </c>
      <c r="C767" s="58"/>
      <c r="D767" s="58"/>
      <c r="E767" s="58"/>
      <c r="F767" s="58"/>
      <c r="G767" s="58"/>
      <c r="H767" s="58"/>
      <c r="I767" s="58"/>
      <c r="J767" s="58"/>
      <c r="K767" s="58"/>
      <c r="M767" s="554"/>
    </row>
    <row r="768" spans="1:13" customFormat="1" ht="17.45" customHeight="1">
      <c r="A768" s="88"/>
      <c r="B768" s="61"/>
      <c r="C768" s="60"/>
      <c r="D768" s="60"/>
      <c r="E768" s="60"/>
      <c r="F768" s="60"/>
      <c r="G768" s="60"/>
      <c r="H768" s="60"/>
      <c r="I768" s="60"/>
      <c r="J768" s="60"/>
      <c r="K768" s="62"/>
      <c r="M768" s="554"/>
    </row>
    <row r="769" spans="1:13" customFormat="1" ht="17.45" customHeight="1">
      <c r="A769" s="88"/>
      <c r="B769" s="689" t="s">
        <v>1986</v>
      </c>
      <c r="C769" s="690"/>
      <c r="D769" s="690"/>
      <c r="E769" s="690"/>
      <c r="F769" s="690"/>
      <c r="G769" s="690"/>
      <c r="H769" s="690"/>
      <c r="I769" s="690"/>
      <c r="J769" s="690"/>
      <c r="K769" s="780"/>
      <c r="M769" s="554"/>
    </row>
    <row r="770" spans="1:13" customFormat="1" ht="17.45" customHeight="1">
      <c r="A770" s="88"/>
      <c r="B770" s="187"/>
      <c r="C770" s="208"/>
      <c r="D770" s="208"/>
      <c r="E770" s="208"/>
      <c r="F770" s="116"/>
      <c r="G770" s="65"/>
      <c r="H770" s="65"/>
      <c r="I770" s="65"/>
      <c r="J770" s="65"/>
      <c r="K770" s="70"/>
      <c r="M770" s="554"/>
    </row>
    <row r="771" spans="1:13" customFormat="1" ht="17.45" customHeight="1">
      <c r="A771" s="88"/>
      <c r="B771" s="187"/>
      <c r="C771" s="208"/>
      <c r="D771" s="208"/>
      <c r="E771" s="208"/>
      <c r="F771" s="116"/>
      <c r="G771" s="65"/>
      <c r="H771" s="65"/>
      <c r="I771" s="65"/>
      <c r="J771" s="65"/>
      <c r="K771" s="70"/>
      <c r="M771" s="554"/>
    </row>
    <row r="772" spans="1:13" customFormat="1" ht="17.45" customHeight="1">
      <c r="A772" s="88"/>
      <c r="B772" s="496"/>
      <c r="C772" s="898" t="s">
        <v>1929</v>
      </c>
      <c r="D772" s="899"/>
      <c r="E772" s="492"/>
      <c r="F772" s="492"/>
      <c r="G772" s="65"/>
      <c r="H772" s="65"/>
      <c r="I772" s="65"/>
      <c r="J772" s="65"/>
      <c r="K772" s="70"/>
      <c r="M772" s="554"/>
    </row>
    <row r="773" spans="1:13" customFormat="1" ht="17.45" customHeight="1">
      <c r="A773" s="88"/>
      <c r="B773" s="78"/>
      <c r="C773" s="491"/>
      <c r="D773" s="491" t="s">
        <v>330</v>
      </c>
      <c r="E773" s="491" t="s">
        <v>331</v>
      </c>
      <c r="F773" s="491" t="s">
        <v>332</v>
      </c>
      <c r="G773" s="65"/>
      <c r="H773" s="65"/>
      <c r="I773" s="65"/>
      <c r="J773" s="65"/>
      <c r="K773" s="70"/>
      <c r="M773" s="554"/>
    </row>
    <row r="774" spans="1:13" customFormat="1" ht="17.45" customHeight="1">
      <c r="A774" s="88"/>
      <c r="B774" s="78"/>
      <c r="C774" s="491" t="s">
        <v>1817</v>
      </c>
      <c r="D774" s="492">
        <v>4512</v>
      </c>
      <c r="E774" s="492">
        <v>2738</v>
      </c>
      <c r="F774" s="492">
        <v>2928</v>
      </c>
      <c r="G774" s="65"/>
      <c r="H774" s="65"/>
      <c r="I774" s="65"/>
      <c r="J774" s="65"/>
      <c r="K774" s="70"/>
      <c r="M774" s="554"/>
    </row>
    <row r="775" spans="1:13" customFormat="1" ht="17.45" customHeight="1">
      <c r="A775" s="88"/>
      <c r="B775" s="78"/>
      <c r="C775" s="491" t="s">
        <v>1818</v>
      </c>
      <c r="D775" s="492">
        <v>2242</v>
      </c>
      <c r="E775" s="492">
        <v>3515</v>
      </c>
      <c r="F775" s="492">
        <v>3778</v>
      </c>
      <c r="G775" s="65"/>
      <c r="H775" s="65"/>
      <c r="I775" s="65"/>
      <c r="J775" s="65"/>
      <c r="K775" s="70"/>
      <c r="M775" s="554"/>
    </row>
    <row r="776" spans="1:13" customFormat="1" ht="17.45" customHeight="1">
      <c r="A776" s="88"/>
      <c r="B776" s="78"/>
      <c r="C776" s="491" t="s">
        <v>1894</v>
      </c>
      <c r="D776" s="492">
        <v>6000</v>
      </c>
      <c r="E776" s="492">
        <v>3155</v>
      </c>
      <c r="F776" s="492">
        <v>3424</v>
      </c>
      <c r="G776" s="65"/>
      <c r="H776" s="65"/>
      <c r="I776" s="65"/>
      <c r="J776" s="65"/>
      <c r="K776" s="70"/>
      <c r="M776" s="554"/>
    </row>
    <row r="777" spans="1:13" customFormat="1" ht="17.45" customHeight="1">
      <c r="A777" s="88"/>
      <c r="B777" s="78"/>
      <c r="C777" s="79"/>
      <c r="D777" s="79"/>
      <c r="E777" s="79"/>
      <c r="F777" s="79"/>
      <c r="G777" s="65"/>
      <c r="H777" s="65"/>
      <c r="I777" s="65"/>
      <c r="J777" s="65"/>
      <c r="K777" s="70"/>
      <c r="M777" s="554"/>
    </row>
    <row r="778" spans="1:13" customFormat="1" ht="17.45" customHeight="1">
      <c r="A778" s="88"/>
      <c r="B778" s="78"/>
      <c r="C778" s="79"/>
      <c r="D778" s="79"/>
      <c r="E778" s="79"/>
      <c r="F778" s="79"/>
      <c r="G778" s="65"/>
      <c r="H778" s="65"/>
      <c r="I778" s="65"/>
      <c r="J778" s="65"/>
      <c r="K778" s="70"/>
      <c r="M778" s="554"/>
    </row>
    <row r="779" spans="1:13" customFormat="1" ht="17.45" customHeight="1">
      <c r="A779" s="88"/>
      <c r="B779" s="78"/>
      <c r="C779" s="79"/>
      <c r="D779" s="79"/>
      <c r="E779" s="79"/>
      <c r="F779" s="79"/>
      <c r="G779" s="65"/>
      <c r="H779" s="65"/>
      <c r="I779" s="65"/>
      <c r="J779" s="65"/>
      <c r="K779" s="70"/>
      <c r="M779" s="554"/>
    </row>
    <row r="780" spans="1:13" customFormat="1" ht="17.45" customHeight="1">
      <c r="A780" s="88"/>
      <c r="B780" s="78"/>
      <c r="C780" s="79"/>
      <c r="D780" s="79"/>
      <c r="E780" s="79"/>
      <c r="F780" s="79"/>
      <c r="G780" s="65"/>
      <c r="H780" s="65"/>
      <c r="I780" s="65"/>
      <c r="J780" s="65"/>
      <c r="K780" s="70"/>
      <c r="M780" s="554"/>
    </row>
    <row r="781" spans="1:13" customFormat="1" ht="17.45" customHeight="1">
      <c r="A781" s="88"/>
      <c r="B781" s="78"/>
      <c r="C781" s="79"/>
      <c r="D781" s="79"/>
      <c r="E781" s="79"/>
      <c r="F781" s="79"/>
      <c r="G781" s="65"/>
      <c r="H781" s="65"/>
      <c r="I781" s="65"/>
      <c r="J781" s="65"/>
      <c r="K781" s="70"/>
      <c r="M781" s="554"/>
    </row>
    <row r="782" spans="1:13" customFormat="1" ht="17.45" customHeight="1">
      <c r="A782" s="88"/>
      <c r="B782" s="63" t="s">
        <v>1931</v>
      </c>
      <c r="C782" s="69"/>
      <c r="D782" s="69"/>
      <c r="E782" s="177"/>
      <c r="F782" s="69"/>
      <c r="G782" s="69"/>
      <c r="H782" s="69"/>
      <c r="I782" s="69"/>
      <c r="J782" s="69"/>
      <c r="K782" s="70"/>
      <c r="M782" s="554" t="b">
        <v>0</v>
      </c>
    </row>
    <row r="783" spans="1:13" customFormat="1" ht="17.45" customHeight="1">
      <c r="A783" s="88"/>
      <c r="B783" s="890" t="str">
        <f>M783</f>
        <v>1. Markiere das Diagramm und wähle im Menüband den Reiter "Diagrammentwurf"</v>
      </c>
      <c r="C783" s="891"/>
      <c r="D783" s="891"/>
      <c r="E783" s="891"/>
      <c r="F783" s="891"/>
      <c r="G783" s="891"/>
      <c r="H783" s="891"/>
      <c r="I783" s="891"/>
      <c r="J783" s="891"/>
      <c r="K783" s="892"/>
      <c r="M783" s="554" t="s">
        <v>1976</v>
      </c>
    </row>
    <row r="784" spans="1:13" customFormat="1" ht="17.45" customHeight="1">
      <c r="A784" s="88"/>
      <c r="B784" s="890" t="str">
        <f>M784</f>
        <v>2. Klicke die Schaltfläche "Diagrammelement hinzufügen" und wähle die Option "Datentabelle"</v>
      </c>
      <c r="C784" s="891"/>
      <c r="D784" s="891"/>
      <c r="E784" s="891"/>
      <c r="F784" s="891"/>
      <c r="G784" s="891"/>
      <c r="H784" s="891"/>
      <c r="I784" s="891"/>
      <c r="J784" s="891"/>
      <c r="K784" s="892"/>
      <c r="M784" s="554" t="s">
        <v>1987</v>
      </c>
    </row>
    <row r="785" spans="1:13" customFormat="1" ht="17.45" customHeight="1">
      <c r="A785" s="88"/>
      <c r="B785" s="498" t="str">
        <f>M785</f>
        <v>3. Wähle die Option "Mit Legendensymbolen"</v>
      </c>
      <c r="C785" s="339"/>
      <c r="D785" s="339"/>
      <c r="E785" s="499"/>
      <c r="F785" s="339"/>
      <c r="G785" s="339"/>
      <c r="H785" s="339"/>
      <c r="I785" s="339"/>
      <c r="J785" s="339"/>
      <c r="K785" s="500"/>
      <c r="M785" s="554" t="s">
        <v>1988</v>
      </c>
    </row>
    <row r="786" spans="1:13" customFormat="1" ht="17.45" customHeight="1">
      <c r="A786" s="88"/>
      <c r="M786" s="554"/>
    </row>
    <row r="787" spans="1:13" customFormat="1" ht="17.45" customHeight="1">
      <c r="A787" s="88"/>
      <c r="M787" s="554"/>
    </row>
    <row r="788" spans="1:13" customFormat="1" ht="19.149999999999999" customHeight="1">
      <c r="A788" s="88"/>
      <c r="B788" s="170" t="str">
        <f>"Thema "&amp;B13</f>
        <v>Thema 10.6</v>
      </c>
      <c r="C788" s="10"/>
      <c r="D788" s="10"/>
      <c r="E788" s="10"/>
      <c r="F788" s="10"/>
      <c r="G788" s="10"/>
      <c r="H788" s="10"/>
      <c r="I788" s="10"/>
      <c r="M788" s="554"/>
    </row>
    <row r="789" spans="1:13" customFormat="1" ht="17.45" customHeight="1">
      <c r="A789" s="88"/>
      <c r="M789" s="554"/>
    </row>
    <row r="790" spans="1:13" customFormat="1" ht="17.45" customHeight="1">
      <c r="A790" s="88"/>
      <c r="M790" s="554"/>
    </row>
    <row r="791" spans="1:13" customFormat="1" ht="25.5" customHeight="1">
      <c r="A791" s="89" t="str">
        <f>B14</f>
        <v>10.7</v>
      </c>
      <c r="B791" s="675" t="s">
        <v>1101</v>
      </c>
      <c r="C791" s="675"/>
      <c r="D791" s="675"/>
      <c r="E791" s="675"/>
      <c r="F791" s="675"/>
      <c r="G791" s="675"/>
      <c r="H791" s="675"/>
      <c r="I791" s="675"/>
      <c r="J791" s="675"/>
      <c r="K791" s="35">
        <f>H14</f>
        <v>0</v>
      </c>
      <c r="L791" s="7" t="s">
        <v>62</v>
      </c>
      <c r="M791" s="554"/>
    </row>
    <row r="792" spans="1:13" customFormat="1" ht="17.45" customHeight="1">
      <c r="A792" s="88"/>
      <c r="M792" s="554"/>
    </row>
    <row r="793" spans="1:13" customFormat="1" ht="17.45" customHeight="1">
      <c r="A793" s="88"/>
      <c r="B793" s="98" t="s">
        <v>1989</v>
      </c>
      <c r="M793" s="554"/>
    </row>
    <row r="794" spans="1:13" customFormat="1" ht="17.45" customHeight="1">
      <c r="A794" s="88"/>
      <c r="B794" s="97" t="s">
        <v>1990</v>
      </c>
      <c r="M794" s="554"/>
    </row>
    <row r="795" spans="1:13" customFormat="1" ht="17.45" customHeight="1">
      <c r="A795" s="88"/>
      <c r="B795" s="97" t="s">
        <v>1991</v>
      </c>
      <c r="M795" s="554"/>
    </row>
    <row r="796" spans="1:13" customFormat="1" ht="17.45" customHeight="1">
      <c r="A796" s="88"/>
      <c r="B796" s="97" t="s">
        <v>1992</v>
      </c>
      <c r="M796" s="554"/>
    </row>
    <row r="797" spans="1:13" customFormat="1" ht="17.45" customHeight="1">
      <c r="A797" s="88"/>
      <c r="B797" s="97"/>
      <c r="M797" s="554"/>
    </row>
    <row r="798" spans="1:13" customFormat="1" ht="17.45" customHeight="1">
      <c r="A798" s="88"/>
      <c r="M798" s="554"/>
    </row>
    <row r="799" spans="1:13" customFormat="1" ht="17.45" customHeight="1">
      <c r="A799" s="88"/>
      <c r="M799" s="554"/>
    </row>
    <row r="800" spans="1:13" customFormat="1" ht="17.45" customHeight="1">
      <c r="A800" s="88"/>
      <c r="M800" s="554"/>
    </row>
    <row r="801" spans="1:13" customFormat="1" ht="17.45" customHeight="1">
      <c r="A801" s="88"/>
      <c r="M801" s="554"/>
    </row>
    <row r="802" spans="1:13" customFormat="1" ht="17.45" customHeight="1">
      <c r="A802" s="88"/>
      <c r="M802" s="554"/>
    </row>
    <row r="803" spans="1:13" customFormat="1" ht="17.45" customHeight="1">
      <c r="A803" s="88"/>
      <c r="M803" s="554"/>
    </row>
    <row r="804" spans="1:13" customFormat="1" ht="17.45" customHeight="1">
      <c r="A804" s="88"/>
      <c r="M804" s="554"/>
    </row>
    <row r="805" spans="1:13" customFormat="1" ht="17.45" customHeight="1">
      <c r="A805" s="88"/>
      <c r="M805" s="554"/>
    </row>
    <row r="806" spans="1:13" customFormat="1" ht="17.45" customHeight="1">
      <c r="A806" s="88"/>
      <c r="M806" s="554"/>
    </row>
    <row r="807" spans="1:13" customFormat="1" ht="17.45" customHeight="1">
      <c r="A807" s="88"/>
      <c r="M807" s="554"/>
    </row>
    <row r="808" spans="1:13" customFormat="1" ht="17.45" customHeight="1">
      <c r="A808" s="88"/>
      <c r="M808" s="554"/>
    </row>
    <row r="809" spans="1:13" customFormat="1" ht="17.45" customHeight="1">
      <c r="A809" s="88"/>
      <c r="M809" s="554"/>
    </row>
    <row r="810" spans="1:13" customFormat="1" ht="17.45" customHeight="1">
      <c r="A810" s="88"/>
      <c r="M810" s="554"/>
    </row>
    <row r="811" spans="1:13" customFormat="1" ht="17.45" customHeight="1">
      <c r="A811" s="88"/>
      <c r="M811" s="554"/>
    </row>
    <row r="812" spans="1:13" customFormat="1" ht="17.45" customHeight="1">
      <c r="A812" s="88"/>
      <c r="M812" s="554"/>
    </row>
    <row r="813" spans="1:13" customFormat="1" ht="17.45" customHeight="1">
      <c r="A813" s="88"/>
      <c r="M813" s="554"/>
    </row>
    <row r="814" spans="1:13" customFormat="1" ht="17.45" customHeight="1">
      <c r="A814" s="88"/>
      <c r="M814" s="554"/>
    </row>
    <row r="815" spans="1:13" customFormat="1" ht="17.45" customHeight="1">
      <c r="A815" s="88"/>
      <c r="M815" s="554"/>
    </row>
    <row r="816" spans="1:13" customFormat="1" ht="17.45" customHeight="1">
      <c r="A816" s="88"/>
      <c r="B816" s="97" t="s">
        <v>1993</v>
      </c>
      <c r="M816" s="554"/>
    </row>
    <row r="817" spans="1:13" customFormat="1" ht="17.45" customHeight="1">
      <c r="A817" s="88"/>
      <c r="M817" s="554"/>
    </row>
    <row r="818" spans="1:13" customFormat="1" ht="17.45" customHeight="1">
      <c r="A818" s="88"/>
      <c r="M818" s="554"/>
    </row>
    <row r="819" spans="1:13" customFormat="1" ht="17.45" customHeight="1">
      <c r="A819" s="88"/>
      <c r="M819" s="554"/>
    </row>
    <row r="820" spans="1:13" customFormat="1" ht="17.45" customHeight="1">
      <c r="A820" s="88"/>
      <c r="M820" s="554"/>
    </row>
    <row r="821" spans="1:13" customFormat="1" ht="17.45" customHeight="1">
      <c r="A821" s="88"/>
      <c r="M821" s="554"/>
    </row>
    <row r="822" spans="1:13" customFormat="1" ht="17.45" customHeight="1">
      <c r="A822" s="88"/>
      <c r="M822" s="554"/>
    </row>
    <row r="823" spans="1:13" customFormat="1" ht="17.45" customHeight="1">
      <c r="A823" s="88"/>
      <c r="M823" s="554"/>
    </row>
    <row r="824" spans="1:13" customFormat="1" ht="17.45" customHeight="1">
      <c r="A824" s="88"/>
      <c r="M824" s="554"/>
    </row>
    <row r="825" spans="1:13" customFormat="1" ht="17.45" customHeight="1">
      <c r="A825" s="88"/>
      <c r="M825" s="554"/>
    </row>
    <row r="826" spans="1:13" customFormat="1" ht="17.45" customHeight="1">
      <c r="A826" s="88"/>
      <c r="M826" s="554"/>
    </row>
    <row r="827" spans="1:13" customFormat="1" ht="17.45" customHeight="1">
      <c r="A827" s="88"/>
      <c r="M827" s="554"/>
    </row>
    <row r="828" spans="1:13" customFormat="1" ht="17.45" customHeight="1">
      <c r="A828" s="88"/>
      <c r="M828" s="554"/>
    </row>
    <row r="829" spans="1:13" customFormat="1" ht="17.45" customHeight="1">
      <c r="A829" s="88"/>
      <c r="M829" s="554"/>
    </row>
    <row r="830" spans="1:13" customFormat="1" ht="17.45" customHeight="1">
      <c r="A830" s="88"/>
      <c r="M830" s="554"/>
    </row>
    <row r="831" spans="1:13" customFormat="1" ht="17.45" customHeight="1">
      <c r="A831" s="88"/>
      <c r="M831" s="554"/>
    </row>
    <row r="832" spans="1:13" customFormat="1" ht="17.45" customHeight="1">
      <c r="A832" s="88"/>
      <c r="M832" s="554"/>
    </row>
    <row r="833" spans="1:13" customFormat="1" ht="17.45" customHeight="1">
      <c r="A833" s="88"/>
      <c r="B833" s="59" t="s">
        <v>1994</v>
      </c>
      <c r="C833" s="58"/>
      <c r="D833" s="58"/>
      <c r="E833" s="58"/>
      <c r="F833" s="58"/>
      <c r="G833" s="58"/>
      <c r="H833" s="58"/>
      <c r="I833" s="58"/>
      <c r="J833" s="58"/>
      <c r="K833" s="58"/>
      <c r="M833" s="554"/>
    </row>
    <row r="834" spans="1:13" customFormat="1" ht="17.45" customHeight="1">
      <c r="A834" s="88"/>
      <c r="B834" s="61"/>
      <c r="C834" s="60"/>
      <c r="D834" s="60"/>
      <c r="E834" s="60"/>
      <c r="F834" s="60"/>
      <c r="G834" s="60"/>
      <c r="H834" s="60"/>
      <c r="I834" s="60"/>
      <c r="J834" s="60"/>
      <c r="K834" s="62"/>
      <c r="M834" s="554"/>
    </row>
    <row r="835" spans="1:13" customFormat="1" ht="17.45" customHeight="1">
      <c r="A835" s="88"/>
      <c r="B835" s="689" t="s">
        <v>1995</v>
      </c>
      <c r="C835" s="690"/>
      <c r="D835" s="690"/>
      <c r="E835" s="690"/>
      <c r="F835" s="690"/>
      <c r="G835" s="690"/>
      <c r="H835" s="690"/>
      <c r="I835" s="690"/>
      <c r="J835" s="690"/>
      <c r="K835" s="780"/>
      <c r="M835" s="554"/>
    </row>
    <row r="836" spans="1:13" customFormat="1" ht="17.45" customHeight="1">
      <c r="A836" s="88"/>
      <c r="B836" s="187"/>
      <c r="C836" s="208"/>
      <c r="D836" s="208"/>
      <c r="E836" s="208"/>
      <c r="F836" s="116"/>
      <c r="G836" s="65"/>
      <c r="H836" s="65"/>
      <c r="I836" s="65"/>
      <c r="J836" s="65"/>
      <c r="K836" s="70"/>
      <c r="M836" s="554"/>
    </row>
    <row r="837" spans="1:13" customFormat="1" ht="17.45" customHeight="1">
      <c r="A837" s="88"/>
      <c r="B837" s="187"/>
      <c r="C837" s="208"/>
      <c r="D837" s="208"/>
      <c r="E837" s="208"/>
      <c r="F837" s="116"/>
      <c r="G837" s="65"/>
      <c r="H837" s="65"/>
      <c r="I837" s="65"/>
      <c r="J837" s="65"/>
      <c r="K837" s="70"/>
      <c r="M837" s="554"/>
    </row>
    <row r="838" spans="1:13" customFormat="1" ht="17.45" customHeight="1">
      <c r="A838" s="88"/>
      <c r="B838" s="496"/>
      <c r="C838" s="898" t="s">
        <v>1929</v>
      </c>
      <c r="D838" s="899"/>
      <c r="E838" s="492"/>
      <c r="F838" s="492"/>
      <c r="G838" s="65"/>
      <c r="H838" s="65"/>
      <c r="I838" s="65"/>
      <c r="J838" s="65"/>
      <c r="K838" s="70"/>
      <c r="M838" s="554"/>
    </row>
    <row r="839" spans="1:13" customFormat="1" ht="17.45" customHeight="1">
      <c r="A839" s="88"/>
      <c r="B839" s="78"/>
      <c r="C839" s="491"/>
      <c r="D839" s="491" t="s">
        <v>330</v>
      </c>
      <c r="E839" s="491" t="s">
        <v>331</v>
      </c>
      <c r="F839" s="491" t="s">
        <v>332</v>
      </c>
      <c r="G839" s="65"/>
      <c r="H839" s="65"/>
      <c r="I839" s="65"/>
      <c r="J839" s="65"/>
      <c r="K839" s="70"/>
      <c r="M839" s="554"/>
    </row>
    <row r="840" spans="1:13" customFormat="1" ht="17.45" customHeight="1">
      <c r="A840" s="88"/>
      <c r="B840" s="78"/>
      <c r="C840" s="491" t="s">
        <v>1817</v>
      </c>
      <c r="D840" s="492">
        <v>4512</v>
      </c>
      <c r="E840" s="492">
        <v>2738</v>
      </c>
      <c r="F840" s="492">
        <v>2928</v>
      </c>
      <c r="G840" s="65"/>
      <c r="H840" s="65"/>
      <c r="I840" s="65"/>
      <c r="J840" s="65"/>
      <c r="K840" s="70"/>
      <c r="M840" s="554"/>
    </row>
    <row r="841" spans="1:13" customFormat="1" ht="17.45" customHeight="1">
      <c r="A841" s="88"/>
      <c r="B841" s="78"/>
      <c r="C841" s="491" t="s">
        <v>1818</v>
      </c>
      <c r="D841" s="492">
        <v>2242</v>
      </c>
      <c r="E841" s="492">
        <v>3515</v>
      </c>
      <c r="F841" s="492">
        <v>3778</v>
      </c>
      <c r="G841" s="65"/>
      <c r="H841" s="65"/>
      <c r="I841" s="65"/>
      <c r="J841" s="65"/>
      <c r="K841" s="70"/>
      <c r="M841" s="554"/>
    </row>
    <row r="842" spans="1:13" customFormat="1" ht="17.45" customHeight="1">
      <c r="A842" s="88"/>
      <c r="B842" s="78"/>
      <c r="C842" s="491" t="s">
        <v>1894</v>
      </c>
      <c r="D842" s="492">
        <v>6000</v>
      </c>
      <c r="E842" s="492">
        <v>3155</v>
      </c>
      <c r="F842" s="492">
        <v>3424</v>
      </c>
      <c r="G842" s="65"/>
      <c r="H842" s="65"/>
      <c r="I842" s="65"/>
      <c r="J842" s="65"/>
      <c r="K842" s="70"/>
      <c r="M842" s="554"/>
    </row>
    <row r="843" spans="1:13" customFormat="1" ht="17.45" customHeight="1">
      <c r="A843" s="88"/>
      <c r="B843" s="78"/>
      <c r="C843" s="79"/>
      <c r="D843" s="79"/>
      <c r="E843" s="79"/>
      <c r="F843" s="79"/>
      <c r="G843" s="65"/>
      <c r="H843" s="65"/>
      <c r="I843" s="65"/>
      <c r="J843" s="65"/>
      <c r="K843" s="70"/>
      <c r="M843" s="554"/>
    </row>
    <row r="844" spans="1:13" customFormat="1" ht="17.45" customHeight="1">
      <c r="A844" s="88"/>
      <c r="B844" s="78"/>
      <c r="C844" s="79"/>
      <c r="D844" s="79"/>
      <c r="E844" s="79"/>
      <c r="F844" s="79"/>
      <c r="G844" s="65"/>
      <c r="H844" s="65"/>
      <c r="I844" s="65"/>
      <c r="J844" s="65"/>
      <c r="K844" s="70"/>
      <c r="M844" s="554"/>
    </row>
    <row r="845" spans="1:13" customFormat="1" ht="17.45" customHeight="1">
      <c r="A845" s="88"/>
      <c r="B845" s="78"/>
      <c r="C845" s="79"/>
      <c r="D845" s="79"/>
      <c r="E845" s="79"/>
      <c r="F845" s="79"/>
      <c r="G845" s="65"/>
      <c r="H845" s="65"/>
      <c r="I845" s="65"/>
      <c r="J845" s="65"/>
      <c r="K845" s="70"/>
      <c r="M845" s="554"/>
    </row>
    <row r="846" spans="1:13" customFormat="1" ht="17.45" customHeight="1">
      <c r="A846" s="88"/>
      <c r="B846" s="78"/>
      <c r="C846" s="79"/>
      <c r="D846" s="79"/>
      <c r="E846" s="79"/>
      <c r="F846" s="79"/>
      <c r="G846" s="65"/>
      <c r="H846" s="65"/>
      <c r="I846" s="65"/>
      <c r="J846" s="65"/>
      <c r="K846" s="70"/>
      <c r="M846" s="554"/>
    </row>
    <row r="847" spans="1:13" customFormat="1" ht="17.45" customHeight="1">
      <c r="A847" s="88"/>
      <c r="B847" s="498">
        <f>N847</f>
        <v>0</v>
      </c>
      <c r="C847" s="339"/>
      <c r="D847" s="339"/>
      <c r="E847" s="499"/>
      <c r="F847" s="339"/>
      <c r="G847" s="339"/>
      <c r="H847" s="339"/>
      <c r="I847" s="339"/>
      <c r="J847" s="339"/>
      <c r="K847" s="500"/>
      <c r="M847" s="554"/>
    </row>
    <row r="848" spans="1:13" customFormat="1" ht="17.45" customHeight="1">
      <c r="A848" s="88"/>
      <c r="M848" s="554"/>
    </row>
    <row r="849" spans="1:13" customFormat="1" ht="17.45" customHeight="1">
      <c r="A849" s="88"/>
      <c r="M849" s="554"/>
    </row>
    <row r="850" spans="1:13" customFormat="1" ht="19.149999999999999" customHeight="1">
      <c r="A850" s="88"/>
      <c r="B850" s="170" t="str">
        <f>"Thema "&amp;B14</f>
        <v>Thema 10.7</v>
      </c>
      <c r="C850" s="10"/>
      <c r="D850" s="10"/>
      <c r="E850" s="10"/>
      <c r="F850" s="10"/>
      <c r="G850" s="10"/>
      <c r="H850" s="10"/>
      <c r="I850" s="10"/>
      <c r="M850" s="554"/>
    </row>
    <row r="851" spans="1:13" customFormat="1" ht="17.45" customHeight="1">
      <c r="A851" s="88"/>
      <c r="M851" s="554"/>
    </row>
    <row r="852" spans="1:13" customFormat="1" ht="17.45" customHeight="1">
      <c r="A852" s="88"/>
      <c r="M852" s="554"/>
    </row>
    <row r="853" spans="1:13" customFormat="1" ht="25.5" customHeight="1">
      <c r="A853" s="89" t="str">
        <f>B15</f>
        <v>10.8</v>
      </c>
      <c r="B853" s="675" t="s">
        <v>1996</v>
      </c>
      <c r="C853" s="675"/>
      <c r="D853" s="675"/>
      <c r="E853" s="675"/>
      <c r="F853" s="675"/>
      <c r="G853" s="675"/>
      <c r="H853" s="675"/>
      <c r="I853" s="675"/>
      <c r="J853" s="675"/>
      <c r="K853" s="35">
        <f>H15</f>
        <v>0</v>
      </c>
      <c r="L853" s="7" t="s">
        <v>62</v>
      </c>
      <c r="M853" s="554"/>
    </row>
    <row r="854" spans="1:13" customFormat="1" ht="17.45" customHeight="1">
      <c r="A854" s="88"/>
      <c r="M854" s="554"/>
    </row>
    <row r="855" spans="1:13" customFormat="1" ht="17.45" customHeight="1">
      <c r="A855" s="88"/>
      <c r="B855" s="653" t="s">
        <v>1997</v>
      </c>
      <c r="C855" s="653"/>
      <c r="D855" s="653"/>
      <c r="E855" s="653"/>
      <c r="F855" s="653"/>
      <c r="G855" s="653"/>
      <c r="H855" s="653"/>
      <c r="I855" s="653"/>
      <c r="J855" s="653"/>
      <c r="K855" s="653"/>
      <c r="M855" s="554"/>
    </row>
    <row r="856" spans="1:13" customFormat="1" ht="17.45" customHeight="1">
      <c r="A856" s="88"/>
      <c r="B856" s="653"/>
      <c r="C856" s="653"/>
      <c r="D856" s="653"/>
      <c r="E856" s="653"/>
      <c r="F856" s="653"/>
      <c r="G856" s="653"/>
      <c r="H856" s="653"/>
      <c r="I856" s="653"/>
      <c r="J856" s="653"/>
      <c r="K856" s="653"/>
      <c r="M856" s="554"/>
    </row>
    <row r="857" spans="1:13" customFormat="1" ht="17.45" customHeight="1">
      <c r="A857" s="88"/>
      <c r="B857" s="97" t="s">
        <v>1982</v>
      </c>
      <c r="M857" s="554"/>
    </row>
    <row r="858" spans="1:13" customFormat="1" ht="17.45" customHeight="1">
      <c r="A858" s="88"/>
      <c r="B858" s="97" t="s">
        <v>1998</v>
      </c>
      <c r="M858" s="554"/>
    </row>
    <row r="859" spans="1:13" customFormat="1" ht="17.45" customHeight="1">
      <c r="A859" s="88"/>
      <c r="B859" s="97" t="s">
        <v>1999</v>
      </c>
      <c r="M859" s="554"/>
    </row>
    <row r="860" spans="1:13" customFormat="1" ht="17.45" customHeight="1">
      <c r="A860" s="88"/>
      <c r="M860" s="554"/>
    </row>
    <row r="861" spans="1:13" customFormat="1" ht="17.45" customHeight="1">
      <c r="A861" s="88"/>
      <c r="M861" s="554"/>
    </row>
    <row r="862" spans="1:13" customFormat="1" ht="17.45" customHeight="1">
      <c r="A862" s="88"/>
      <c r="M862" s="554"/>
    </row>
    <row r="863" spans="1:13" customFormat="1" ht="17.45" customHeight="1">
      <c r="A863" s="88"/>
      <c r="M863" s="554"/>
    </row>
    <row r="864" spans="1:13" customFormat="1" ht="17.45" customHeight="1">
      <c r="A864" s="88"/>
      <c r="M864" s="554"/>
    </row>
    <row r="865" spans="1:13" customFormat="1" ht="17.45" customHeight="1">
      <c r="A865" s="88"/>
      <c r="M865" s="554"/>
    </row>
    <row r="866" spans="1:13" customFormat="1" ht="17.45" customHeight="1">
      <c r="A866" s="88"/>
      <c r="M866" s="554"/>
    </row>
    <row r="867" spans="1:13" customFormat="1" ht="17.45" customHeight="1">
      <c r="A867" s="88"/>
      <c r="M867" s="554"/>
    </row>
    <row r="868" spans="1:13" customFormat="1" ht="17.45" customHeight="1">
      <c r="A868" s="88"/>
      <c r="M868" s="554"/>
    </row>
    <row r="869" spans="1:13" customFormat="1" ht="17.45" customHeight="1">
      <c r="A869" s="88"/>
      <c r="M869" s="554"/>
    </row>
    <row r="870" spans="1:13" customFormat="1" ht="17.45" customHeight="1">
      <c r="A870" s="88"/>
      <c r="M870" s="554"/>
    </row>
    <row r="871" spans="1:13" customFormat="1" ht="17.45" customHeight="1">
      <c r="A871" s="88"/>
      <c r="M871" s="554"/>
    </row>
    <row r="872" spans="1:13" customFormat="1" ht="17.45" customHeight="1">
      <c r="A872" s="88"/>
      <c r="M872" s="554"/>
    </row>
    <row r="873" spans="1:13" customFormat="1" ht="17.45" customHeight="1">
      <c r="A873" s="88"/>
      <c r="M873" s="554"/>
    </row>
    <row r="874" spans="1:13" customFormat="1" ht="17.45" customHeight="1">
      <c r="A874" s="88"/>
      <c r="M874" s="554"/>
    </row>
    <row r="875" spans="1:13" customFormat="1" ht="17.45" customHeight="1">
      <c r="A875" s="88"/>
      <c r="M875" s="554"/>
    </row>
    <row r="876" spans="1:13" customFormat="1" ht="17.45" customHeight="1">
      <c r="A876" s="88"/>
      <c r="M876" s="554"/>
    </row>
    <row r="877" spans="1:13" customFormat="1" ht="17.45" customHeight="1">
      <c r="A877" s="88"/>
      <c r="B877" s="653" t="s">
        <v>2000</v>
      </c>
      <c r="C877" s="653"/>
      <c r="D877" s="653"/>
      <c r="E877" s="653"/>
      <c r="F877" s="653"/>
      <c r="G877" s="653"/>
      <c r="H877" s="653"/>
      <c r="I877" s="653"/>
      <c r="J877" s="653"/>
      <c r="K877" s="653"/>
      <c r="M877" s="554"/>
    </row>
    <row r="878" spans="1:13" customFormat="1" ht="17.45" customHeight="1">
      <c r="A878" s="88"/>
      <c r="B878" s="653"/>
      <c r="C878" s="653"/>
      <c r="D878" s="653"/>
      <c r="E878" s="653"/>
      <c r="F878" s="653"/>
      <c r="G878" s="653"/>
      <c r="H878" s="653"/>
      <c r="I878" s="653"/>
      <c r="J878" s="653"/>
      <c r="K878" s="653"/>
      <c r="M878" s="554"/>
    </row>
    <row r="879" spans="1:13" customFormat="1" ht="17.45" customHeight="1">
      <c r="A879" s="88"/>
      <c r="M879" s="554"/>
    </row>
    <row r="880" spans="1:13" customFormat="1" ht="17.45" customHeight="1">
      <c r="A880" s="88"/>
      <c r="B880" s="59" t="s">
        <v>2001</v>
      </c>
      <c r="C880" s="58"/>
      <c r="D880" s="58"/>
      <c r="E880" s="58"/>
      <c r="F880" s="58"/>
      <c r="G880" s="58"/>
      <c r="H880" s="58"/>
      <c r="I880" s="58"/>
      <c r="J880" s="58"/>
      <c r="K880" s="58"/>
      <c r="M880" s="554"/>
    </row>
    <row r="881" spans="1:13" customFormat="1" ht="17.45" customHeight="1">
      <c r="A881" s="88"/>
      <c r="B881" s="61"/>
      <c r="C881" s="60"/>
      <c r="D881" s="60"/>
      <c r="E881" s="60"/>
      <c r="F881" s="60"/>
      <c r="G881" s="60"/>
      <c r="H881" s="60"/>
      <c r="I881" s="60"/>
      <c r="J881" s="60"/>
      <c r="K881" s="62"/>
      <c r="M881" s="554"/>
    </row>
    <row r="882" spans="1:13" customFormat="1" ht="17.45" customHeight="1">
      <c r="A882" s="88"/>
      <c r="B882" s="689" t="s">
        <v>2002</v>
      </c>
      <c r="C882" s="690"/>
      <c r="D882" s="690"/>
      <c r="E882" s="690"/>
      <c r="F882" s="690"/>
      <c r="G882" s="690"/>
      <c r="H882" s="690"/>
      <c r="I882" s="690"/>
      <c r="J882" s="690"/>
      <c r="K882" s="780"/>
      <c r="M882" s="554"/>
    </row>
    <row r="883" spans="1:13" customFormat="1" ht="17.45" customHeight="1">
      <c r="A883" s="88"/>
      <c r="B883" s="187"/>
      <c r="C883" s="208"/>
      <c r="D883" s="208"/>
      <c r="E883" s="208"/>
      <c r="F883" s="116"/>
      <c r="G883" s="65"/>
      <c r="H883" s="65"/>
      <c r="I883" s="65"/>
      <c r="J883" s="65"/>
      <c r="K883" s="70"/>
      <c r="M883" s="554"/>
    </row>
    <row r="884" spans="1:13" customFormat="1" ht="17.45" customHeight="1">
      <c r="A884" s="88"/>
      <c r="B884" s="187"/>
      <c r="C884" s="208"/>
      <c r="D884" s="208"/>
      <c r="E884" s="208"/>
      <c r="F884" s="116"/>
      <c r="G884" s="65"/>
      <c r="H884" s="65"/>
      <c r="I884" s="65"/>
      <c r="J884" s="65"/>
      <c r="K884" s="70"/>
      <c r="M884" s="554"/>
    </row>
    <row r="885" spans="1:13" customFormat="1" ht="17.45" customHeight="1">
      <c r="A885" s="88"/>
      <c r="B885" s="496"/>
      <c r="C885" s="898" t="s">
        <v>1929</v>
      </c>
      <c r="D885" s="899"/>
      <c r="E885" s="492"/>
      <c r="F885" s="492"/>
      <c r="G885" s="65"/>
      <c r="H885" s="65"/>
      <c r="I885" s="65"/>
      <c r="J885" s="65"/>
      <c r="K885" s="70"/>
      <c r="M885" s="554"/>
    </row>
    <row r="886" spans="1:13" customFormat="1" ht="17.45" customHeight="1">
      <c r="A886" s="88"/>
      <c r="B886" s="78"/>
      <c r="C886" s="491"/>
      <c r="D886" s="491" t="s">
        <v>330</v>
      </c>
      <c r="E886" s="491" t="s">
        <v>331</v>
      </c>
      <c r="F886" s="491" t="s">
        <v>332</v>
      </c>
      <c r="G886" s="65"/>
      <c r="H886" s="65"/>
      <c r="I886" s="65"/>
      <c r="J886" s="65"/>
      <c r="K886" s="70"/>
      <c r="M886" s="554"/>
    </row>
    <row r="887" spans="1:13" customFormat="1" ht="17.45" customHeight="1">
      <c r="A887" s="88"/>
      <c r="B887" s="78"/>
      <c r="C887" s="491" t="s">
        <v>1817</v>
      </c>
      <c r="D887" s="492">
        <v>4512</v>
      </c>
      <c r="E887" s="492">
        <v>2738</v>
      </c>
      <c r="F887" s="492">
        <v>2928</v>
      </c>
      <c r="G887" s="65"/>
      <c r="H887" s="65"/>
      <c r="I887" s="65"/>
      <c r="J887" s="65"/>
      <c r="K887" s="70"/>
      <c r="M887" s="554"/>
    </row>
    <row r="888" spans="1:13" customFormat="1" ht="17.45" customHeight="1">
      <c r="A888" s="88"/>
      <c r="B888" s="78"/>
      <c r="C888" s="491" t="s">
        <v>1818</v>
      </c>
      <c r="D888" s="492">
        <v>2242</v>
      </c>
      <c r="E888" s="492">
        <v>3515</v>
      </c>
      <c r="F888" s="492">
        <v>3778</v>
      </c>
      <c r="G888" s="65"/>
      <c r="H888" s="65"/>
      <c r="I888" s="65"/>
      <c r="J888" s="65"/>
      <c r="K888" s="70"/>
      <c r="M888" s="554"/>
    </row>
    <row r="889" spans="1:13" customFormat="1" ht="17.45" customHeight="1">
      <c r="A889" s="88"/>
      <c r="B889" s="78"/>
      <c r="C889" s="491" t="s">
        <v>1894</v>
      </c>
      <c r="D889" s="492">
        <v>6000</v>
      </c>
      <c r="E889" s="492">
        <v>3155</v>
      </c>
      <c r="F889" s="492">
        <v>3424</v>
      </c>
      <c r="G889" s="65"/>
      <c r="H889" s="65"/>
      <c r="I889" s="65"/>
      <c r="J889" s="65"/>
      <c r="K889" s="70"/>
      <c r="M889" s="554"/>
    </row>
    <row r="890" spans="1:13" customFormat="1" ht="17.45" customHeight="1">
      <c r="A890" s="88"/>
      <c r="B890" s="78"/>
      <c r="C890" s="79"/>
      <c r="D890" s="79"/>
      <c r="E890" s="79"/>
      <c r="F890" s="79"/>
      <c r="G890" s="65"/>
      <c r="H890" s="65"/>
      <c r="I890" s="65"/>
      <c r="J890" s="65"/>
      <c r="K890" s="70"/>
      <c r="M890" s="554"/>
    </row>
    <row r="891" spans="1:13" customFormat="1" ht="17.45" customHeight="1">
      <c r="A891" s="88"/>
      <c r="B891" s="78"/>
      <c r="C891" s="79"/>
      <c r="D891" s="79"/>
      <c r="E891" s="79"/>
      <c r="F891" s="79"/>
      <c r="G891" s="65"/>
      <c r="H891" s="65"/>
      <c r="I891" s="65"/>
      <c r="J891" s="65"/>
      <c r="K891" s="70"/>
      <c r="M891" s="554"/>
    </row>
    <row r="892" spans="1:13" customFormat="1" ht="17.45" customHeight="1">
      <c r="A892" s="88"/>
      <c r="B892" s="78"/>
      <c r="C892" s="79"/>
      <c r="D892" s="79"/>
      <c r="E892" s="79"/>
      <c r="F892" s="79"/>
      <c r="G892" s="65"/>
      <c r="H892" s="65"/>
      <c r="I892" s="65"/>
      <c r="J892" s="65"/>
      <c r="K892" s="70"/>
      <c r="M892" s="554"/>
    </row>
    <row r="893" spans="1:13" customFormat="1" ht="17.45" customHeight="1">
      <c r="A893" s="88"/>
      <c r="B893" s="78"/>
      <c r="C893" s="79"/>
      <c r="D893" s="79"/>
      <c r="E893" s="79"/>
      <c r="F893" s="79"/>
      <c r="G893" s="65"/>
      <c r="H893" s="65"/>
      <c r="I893" s="65"/>
      <c r="J893" s="65"/>
      <c r="K893" s="70"/>
      <c r="M893" s="554"/>
    </row>
    <row r="894" spans="1:13" customFormat="1" ht="17.45" customHeight="1">
      <c r="A894" s="88"/>
      <c r="B894" s="78"/>
      <c r="C894" s="79"/>
      <c r="D894" s="79"/>
      <c r="E894" s="79"/>
      <c r="F894" s="79"/>
      <c r="G894" s="65"/>
      <c r="H894" s="65"/>
      <c r="I894" s="65"/>
      <c r="J894" s="65"/>
      <c r="K894" s="70"/>
      <c r="M894" s="554"/>
    </row>
    <row r="895" spans="1:13" customFormat="1" ht="17.45" customHeight="1">
      <c r="A895" s="88"/>
      <c r="B895" s="63" t="s">
        <v>1931</v>
      </c>
      <c r="C895" s="69"/>
      <c r="D895" s="69"/>
      <c r="E895" s="177"/>
      <c r="F895" s="69"/>
      <c r="G895" s="69"/>
      <c r="H895" s="69"/>
      <c r="I895" s="69"/>
      <c r="J895" s="69"/>
      <c r="K895" s="70"/>
      <c r="M895" s="554" t="b">
        <v>0</v>
      </c>
    </row>
    <row r="896" spans="1:13" customFormat="1" ht="17.45" customHeight="1">
      <c r="A896" s="88"/>
      <c r="B896" s="890" t="str">
        <f>M896</f>
        <v>1. Markiere das Diagramm und wähle im Menüband den Reiter "Diagrammentwurf"</v>
      </c>
      <c r="C896" s="891"/>
      <c r="D896" s="891"/>
      <c r="E896" s="891"/>
      <c r="F896" s="891"/>
      <c r="G896" s="891"/>
      <c r="H896" s="891"/>
      <c r="I896" s="891"/>
      <c r="J896" s="891"/>
      <c r="K896" s="892"/>
      <c r="M896" s="554" t="s">
        <v>1976</v>
      </c>
    </row>
    <row r="897" spans="1:13" customFormat="1" ht="17.45" customHeight="1">
      <c r="A897" s="88"/>
      <c r="B897" s="890" t="str">
        <f>M897</f>
        <v>2. Klicke die Schaltfläche "Diagrammelement hinzufügen" und wähle die Option "Legende"</v>
      </c>
      <c r="C897" s="891"/>
      <c r="D897" s="891"/>
      <c r="E897" s="891"/>
      <c r="F897" s="891"/>
      <c r="G897" s="891"/>
      <c r="H897" s="891"/>
      <c r="I897" s="891"/>
      <c r="J897" s="891"/>
      <c r="K897" s="892"/>
      <c r="M897" s="554" t="s">
        <v>2003</v>
      </c>
    </row>
    <row r="898" spans="1:13" customFormat="1" ht="17.45" customHeight="1">
      <c r="A898" s="88"/>
      <c r="B898" s="498" t="str">
        <f>M898</f>
        <v>3. Wähle die Option "Rechts"</v>
      </c>
      <c r="C898" s="339"/>
      <c r="D898" s="339"/>
      <c r="E898" s="499"/>
      <c r="F898" s="339"/>
      <c r="G898" s="339"/>
      <c r="H898" s="339"/>
      <c r="I898" s="339"/>
      <c r="J898" s="339"/>
      <c r="K898" s="500"/>
      <c r="M898" s="554" t="s">
        <v>2004</v>
      </c>
    </row>
    <row r="899" spans="1:13" customFormat="1" ht="17.45" customHeight="1">
      <c r="A899" s="88"/>
      <c r="M899" s="554"/>
    </row>
    <row r="900" spans="1:13" customFormat="1" ht="17.45" customHeight="1">
      <c r="A900" s="88"/>
      <c r="M900" s="554"/>
    </row>
    <row r="901" spans="1:13" customFormat="1" ht="19.149999999999999" customHeight="1">
      <c r="A901" s="88"/>
      <c r="B901" s="170" t="str">
        <f>"Thema "&amp;B15</f>
        <v>Thema 10.8</v>
      </c>
      <c r="C901" s="10"/>
      <c r="D901" s="10"/>
      <c r="E901" s="10"/>
      <c r="F901" s="10"/>
      <c r="G901" s="10"/>
      <c r="H901" s="10"/>
      <c r="I901" s="10"/>
      <c r="M901" s="554"/>
    </row>
    <row r="902" spans="1:13" customFormat="1" ht="17.45" customHeight="1">
      <c r="A902" s="88"/>
      <c r="M902" s="554"/>
    </row>
    <row r="903" spans="1:13" customFormat="1" ht="17.45" customHeight="1">
      <c r="A903" s="88"/>
      <c r="M903" s="554"/>
    </row>
    <row r="904" spans="1:13" customFormat="1" ht="25.5" customHeight="1">
      <c r="A904" s="89" t="str">
        <f>B16</f>
        <v>10.9</v>
      </c>
      <c r="B904" s="675" t="s">
        <v>2005</v>
      </c>
      <c r="C904" s="675"/>
      <c r="D904" s="675"/>
      <c r="E904" s="675"/>
      <c r="F904" s="675"/>
      <c r="G904" s="675"/>
      <c r="H904" s="675"/>
      <c r="I904" s="675"/>
      <c r="J904" s="675"/>
      <c r="K904" s="35">
        <f>H16</f>
        <v>0</v>
      </c>
      <c r="L904" s="7" t="s">
        <v>62</v>
      </c>
      <c r="M904" s="554"/>
    </row>
    <row r="905" spans="1:13" customFormat="1" ht="17.45" customHeight="1">
      <c r="A905" s="88"/>
      <c r="M905" s="554"/>
    </row>
    <row r="906" spans="1:13" customFormat="1" ht="17.45" customHeight="1">
      <c r="A906" s="88"/>
      <c r="B906" s="653" t="s">
        <v>2006</v>
      </c>
      <c r="C906" s="653"/>
      <c r="D906" s="653"/>
      <c r="E906" s="653"/>
      <c r="F906" s="653"/>
      <c r="G906" s="653"/>
      <c r="H906" s="653"/>
      <c r="I906" s="653"/>
      <c r="J906" s="653"/>
      <c r="K906" s="653"/>
      <c r="M906" s="554"/>
    </row>
    <row r="907" spans="1:13" customFormat="1" ht="17.45" customHeight="1">
      <c r="A907" s="88"/>
      <c r="B907" s="653"/>
      <c r="C907" s="653"/>
      <c r="D907" s="653"/>
      <c r="E907" s="653"/>
      <c r="F907" s="653"/>
      <c r="G907" s="653"/>
      <c r="H907" s="653"/>
      <c r="I907" s="653"/>
      <c r="J907" s="653"/>
      <c r="K907" s="653"/>
      <c r="M907" s="554"/>
    </row>
    <row r="908" spans="1:13" customFormat="1" ht="17.45" customHeight="1">
      <c r="A908" s="88"/>
      <c r="B908" s="653"/>
      <c r="C908" s="653"/>
      <c r="D908" s="653"/>
      <c r="E908" s="653"/>
      <c r="F908" s="653"/>
      <c r="G908" s="653"/>
      <c r="H908" s="653"/>
      <c r="I908" s="653"/>
      <c r="J908" s="653"/>
      <c r="K908" s="653"/>
      <c r="M908" s="554"/>
    </row>
    <row r="909" spans="1:13" customFormat="1" ht="17.45" customHeight="1">
      <c r="A909" s="88"/>
      <c r="B909" s="653" t="s">
        <v>2007</v>
      </c>
      <c r="C909" s="653"/>
      <c r="D909" s="653"/>
      <c r="E909" s="653"/>
      <c r="F909" s="653"/>
      <c r="G909" s="653"/>
      <c r="H909" s="653"/>
      <c r="I909" s="653"/>
      <c r="J909" s="653"/>
      <c r="K909" s="653"/>
      <c r="M909" s="554"/>
    </row>
    <row r="910" spans="1:13" customFormat="1" ht="17.45" customHeight="1">
      <c r="A910" s="88"/>
      <c r="B910" s="653"/>
      <c r="C910" s="653"/>
      <c r="D910" s="653"/>
      <c r="E910" s="653"/>
      <c r="F910" s="653"/>
      <c r="G910" s="653"/>
      <c r="H910" s="653"/>
      <c r="I910" s="653"/>
      <c r="J910" s="653"/>
      <c r="K910" s="653"/>
      <c r="M910" s="554"/>
    </row>
    <row r="911" spans="1:13" customFormat="1" ht="17.45" customHeight="1">
      <c r="A911" s="88"/>
      <c r="M911" s="554"/>
    </row>
    <row r="912" spans="1:13" customFormat="1" ht="17.45" customHeight="1">
      <c r="A912" s="88"/>
      <c r="M912" s="554"/>
    </row>
    <row r="913" spans="1:13" customFormat="1" ht="17.45" customHeight="1">
      <c r="A913" s="88"/>
      <c r="M913" s="554"/>
    </row>
    <row r="914" spans="1:13" customFormat="1" ht="17.45" customHeight="1">
      <c r="A914" s="88"/>
      <c r="M914" s="554"/>
    </row>
    <row r="915" spans="1:13" customFormat="1" ht="17.45" customHeight="1">
      <c r="A915" s="88"/>
      <c r="M915" s="554"/>
    </row>
    <row r="916" spans="1:13" customFormat="1" ht="17.45" customHeight="1">
      <c r="A916" s="222"/>
      <c r="M916" s="554"/>
    </row>
    <row r="917" spans="1:13" customFormat="1" ht="17.45" customHeight="1">
      <c r="A917" s="222"/>
      <c r="M917" s="554"/>
    </row>
    <row r="918" spans="1:13" customFormat="1" ht="17.45" customHeight="1">
      <c r="A918" s="222"/>
      <c r="M918" s="554"/>
    </row>
    <row r="919" spans="1:13" customFormat="1" ht="17.45" customHeight="1">
      <c r="A919" s="88"/>
      <c r="M919" s="554"/>
    </row>
    <row r="920" spans="1:13" customFormat="1" ht="17.45" customHeight="1">
      <c r="A920" s="88"/>
      <c r="M920" s="554"/>
    </row>
    <row r="921" spans="1:13" customFormat="1" ht="17.45" customHeight="1">
      <c r="A921" s="88"/>
      <c r="M921" s="554"/>
    </row>
    <row r="922" spans="1:13" customFormat="1" ht="17.45" customHeight="1">
      <c r="A922" s="88"/>
      <c r="M922" s="554"/>
    </row>
    <row r="923" spans="1:13" customFormat="1" ht="17.45" customHeight="1">
      <c r="A923" s="88"/>
      <c r="M923" s="554"/>
    </row>
    <row r="924" spans="1:13" customFormat="1" ht="17.45" customHeight="1">
      <c r="A924" s="88"/>
      <c r="M924" s="554"/>
    </row>
    <row r="925" spans="1:13" customFormat="1" ht="17.45" customHeight="1">
      <c r="A925" s="88"/>
      <c r="M925" s="554"/>
    </row>
    <row r="926" spans="1:13" customFormat="1" ht="17.45" customHeight="1">
      <c r="A926" s="88"/>
      <c r="B926" s="653" t="s">
        <v>2008</v>
      </c>
      <c r="C926" s="653"/>
      <c r="D926" s="653"/>
      <c r="E926" s="653"/>
      <c r="F926" s="653"/>
      <c r="G926" s="653"/>
      <c r="H926" s="653"/>
      <c r="I926" s="653"/>
      <c r="J926" s="653"/>
      <c r="K926" s="653"/>
      <c r="M926" s="554"/>
    </row>
    <row r="927" spans="1:13" customFormat="1" ht="17.45" customHeight="1">
      <c r="A927" s="88"/>
      <c r="B927" s="653"/>
      <c r="C927" s="653"/>
      <c r="D927" s="653"/>
      <c r="E927" s="653"/>
      <c r="F927" s="653"/>
      <c r="G927" s="653"/>
      <c r="H927" s="653"/>
      <c r="I927" s="653"/>
      <c r="J927" s="653"/>
      <c r="K927" s="653"/>
      <c r="M927" s="554"/>
    </row>
    <row r="928" spans="1:13" customFormat="1" ht="17.45" customHeight="1">
      <c r="A928" s="88"/>
      <c r="M928" s="554"/>
    </row>
    <row r="929" spans="1:13" customFormat="1" ht="17.45" customHeight="1">
      <c r="A929" s="88"/>
      <c r="M929" s="554"/>
    </row>
    <row r="930" spans="1:13" customFormat="1" ht="17.45" customHeight="1">
      <c r="A930" s="88"/>
      <c r="M930" s="554"/>
    </row>
    <row r="931" spans="1:13" customFormat="1" ht="17.45" customHeight="1">
      <c r="A931" s="88"/>
      <c r="M931" s="554"/>
    </row>
    <row r="932" spans="1:13" customFormat="1" ht="17.45" customHeight="1">
      <c r="A932" s="88"/>
      <c r="M932" s="554"/>
    </row>
    <row r="933" spans="1:13" customFormat="1" ht="17.45" customHeight="1">
      <c r="A933" s="88"/>
      <c r="M933" s="554"/>
    </row>
    <row r="934" spans="1:13" customFormat="1" ht="17.45" customHeight="1">
      <c r="A934" s="88"/>
      <c r="M934" s="554"/>
    </row>
    <row r="935" spans="1:13" customFormat="1" ht="17.45" customHeight="1">
      <c r="A935" s="88"/>
      <c r="M935" s="554"/>
    </row>
    <row r="936" spans="1:13" customFormat="1" ht="17.45" customHeight="1">
      <c r="A936" s="88"/>
      <c r="M936" s="554"/>
    </row>
    <row r="937" spans="1:13" customFormat="1" ht="17.45" customHeight="1">
      <c r="A937" s="88"/>
      <c r="M937" s="554"/>
    </row>
    <row r="938" spans="1:13" customFormat="1" ht="17.45" customHeight="1">
      <c r="A938" s="88"/>
      <c r="M938" s="554"/>
    </row>
    <row r="939" spans="1:13" customFormat="1" ht="17.45" customHeight="1">
      <c r="A939" s="88"/>
      <c r="M939" s="554"/>
    </row>
    <row r="940" spans="1:13" customFormat="1" ht="17.45" customHeight="1">
      <c r="A940" s="88"/>
      <c r="M940" s="554"/>
    </row>
    <row r="941" spans="1:13" customFormat="1" ht="17.45" customHeight="1">
      <c r="A941" s="88"/>
      <c r="M941" s="554"/>
    </row>
    <row r="942" spans="1:13" customFormat="1" ht="17.45" customHeight="1">
      <c r="A942" s="88"/>
      <c r="M942" s="554"/>
    </row>
    <row r="943" spans="1:13" customFormat="1" ht="17.45" customHeight="1">
      <c r="A943" s="88"/>
      <c r="M943" s="554"/>
    </row>
    <row r="944" spans="1:13" customFormat="1" ht="17.45" customHeight="1">
      <c r="A944" s="88"/>
      <c r="B944" t="s">
        <v>2009</v>
      </c>
      <c r="M944" s="554"/>
    </row>
    <row r="945" spans="1:13" customFormat="1" ht="17.45" customHeight="1">
      <c r="A945" s="88"/>
      <c r="M945" s="554"/>
    </row>
    <row r="946" spans="1:13" customFormat="1" ht="17.45" customHeight="1">
      <c r="A946" s="88"/>
      <c r="M946" s="554"/>
    </row>
    <row r="947" spans="1:13" customFormat="1" ht="17.45" customHeight="1">
      <c r="A947" s="88"/>
      <c r="M947" s="554"/>
    </row>
    <row r="948" spans="1:13" customFormat="1" ht="17.45" customHeight="1">
      <c r="A948" s="88"/>
      <c r="M948" s="554"/>
    </row>
    <row r="949" spans="1:13" customFormat="1" ht="17.45" customHeight="1">
      <c r="A949" s="88"/>
      <c r="M949" s="554"/>
    </row>
    <row r="950" spans="1:13" customFormat="1" ht="17.45" customHeight="1">
      <c r="A950" s="88"/>
      <c r="M950" s="554"/>
    </row>
    <row r="951" spans="1:13" customFormat="1" ht="17.45" customHeight="1">
      <c r="A951" s="88"/>
      <c r="M951" s="554"/>
    </row>
    <row r="952" spans="1:13" customFormat="1" ht="17.45" customHeight="1">
      <c r="A952" s="88"/>
      <c r="M952" s="554"/>
    </row>
    <row r="953" spans="1:13" customFormat="1" ht="17.45" customHeight="1">
      <c r="A953" s="88"/>
      <c r="M953" s="554"/>
    </row>
    <row r="954" spans="1:13" customFormat="1" ht="17.45" customHeight="1">
      <c r="A954" s="88"/>
      <c r="M954" s="554"/>
    </row>
    <row r="955" spans="1:13" customFormat="1" ht="17.45" customHeight="1">
      <c r="A955" s="88"/>
      <c r="M955" s="554"/>
    </row>
    <row r="956" spans="1:13" customFormat="1" ht="17.45" customHeight="1">
      <c r="A956" s="88"/>
      <c r="M956" s="554"/>
    </row>
    <row r="957" spans="1:13" customFormat="1" ht="17.45" customHeight="1">
      <c r="A957" s="88"/>
      <c r="B957" s="653" t="s">
        <v>2010</v>
      </c>
      <c r="C957" s="653"/>
      <c r="D957" s="653"/>
      <c r="E957" s="653"/>
      <c r="F957" s="653"/>
      <c r="G957" s="653"/>
      <c r="H957" s="653"/>
      <c r="I957" s="653"/>
      <c r="J957" s="653"/>
      <c r="K957" s="653"/>
      <c r="M957" s="554"/>
    </row>
    <row r="958" spans="1:13" customFormat="1" ht="17.45" customHeight="1">
      <c r="A958" s="88"/>
      <c r="B958" s="653"/>
      <c r="C958" s="653"/>
      <c r="D958" s="653"/>
      <c r="E958" s="653"/>
      <c r="F958" s="653"/>
      <c r="G958" s="653"/>
      <c r="H958" s="653"/>
      <c r="I958" s="653"/>
      <c r="J958" s="653"/>
      <c r="K958" s="653"/>
      <c r="M958" s="554"/>
    </row>
    <row r="959" spans="1:13" customFormat="1" ht="17.45" customHeight="1">
      <c r="A959" s="88"/>
      <c r="M959" s="554"/>
    </row>
    <row r="960" spans="1:13" customFormat="1" ht="17.45" customHeight="1">
      <c r="A960" s="88"/>
      <c r="M960" s="554"/>
    </row>
    <row r="961" spans="1:13" customFormat="1" ht="17.45" customHeight="1">
      <c r="A961" s="88"/>
      <c r="M961" s="554"/>
    </row>
    <row r="962" spans="1:13" customFormat="1" ht="17.45" customHeight="1">
      <c r="A962" s="88"/>
      <c r="M962" s="554"/>
    </row>
    <row r="963" spans="1:13" customFormat="1" ht="17.45" customHeight="1">
      <c r="A963" s="88"/>
      <c r="M963" s="554"/>
    </row>
    <row r="964" spans="1:13" customFormat="1" ht="17.45" customHeight="1">
      <c r="A964" s="88"/>
      <c r="M964" s="554"/>
    </row>
    <row r="965" spans="1:13" customFormat="1" ht="17.45" customHeight="1">
      <c r="A965" s="88"/>
      <c r="M965" s="554"/>
    </row>
    <row r="966" spans="1:13" customFormat="1" ht="17.45" customHeight="1">
      <c r="A966" s="88"/>
      <c r="M966" s="554"/>
    </row>
    <row r="967" spans="1:13" customFormat="1" ht="17.45" customHeight="1">
      <c r="A967" s="88"/>
      <c r="M967" s="554"/>
    </row>
    <row r="968" spans="1:13" customFormat="1" ht="17.45" customHeight="1">
      <c r="A968" s="88"/>
      <c r="M968" s="554"/>
    </row>
    <row r="969" spans="1:13" customFormat="1" ht="17.45" customHeight="1">
      <c r="A969" s="88"/>
      <c r="M969" s="554"/>
    </row>
    <row r="970" spans="1:13" customFormat="1" ht="17.45" customHeight="1">
      <c r="A970" s="88"/>
      <c r="M970" s="554"/>
    </row>
    <row r="971" spans="1:13" customFormat="1" ht="17.45" customHeight="1">
      <c r="A971" s="88"/>
      <c r="M971" s="554"/>
    </row>
    <row r="972" spans="1:13" customFormat="1" ht="17.45" customHeight="1">
      <c r="A972" s="88"/>
      <c r="M972" s="554"/>
    </row>
    <row r="973" spans="1:13" customFormat="1" ht="17.45" customHeight="1">
      <c r="A973" s="88"/>
      <c r="M973" s="554"/>
    </row>
    <row r="974" spans="1:13" customFormat="1" ht="17.45" customHeight="1">
      <c r="A974" s="88"/>
      <c r="M974" s="554"/>
    </row>
    <row r="975" spans="1:13" customFormat="1" ht="17.45" customHeight="1">
      <c r="A975" s="88"/>
      <c r="M975" s="554"/>
    </row>
    <row r="976" spans="1:13" customFormat="1" ht="17.45" customHeight="1">
      <c r="A976" s="88"/>
      <c r="M976" s="554"/>
    </row>
    <row r="977" spans="1:13" customFormat="1" ht="17.45" customHeight="1">
      <c r="A977" s="88"/>
      <c r="B977" s="83"/>
      <c r="C977" s="83"/>
      <c r="D977" s="83"/>
      <c r="E977" s="83"/>
      <c r="F977" s="83"/>
      <c r="G977" s="83"/>
      <c r="H977" s="83"/>
      <c r="I977" s="83"/>
      <c r="J977" s="83"/>
      <c r="K977" s="83"/>
      <c r="M977" s="554"/>
    </row>
    <row r="978" spans="1:13" customFormat="1" ht="17.45" customHeight="1">
      <c r="A978" s="88"/>
      <c r="B978" s="59" t="s">
        <v>2011</v>
      </c>
      <c r="C978" s="58"/>
      <c r="D978" s="58"/>
      <c r="E978" s="58"/>
      <c r="F978" s="58"/>
      <c r="G978" s="58"/>
      <c r="H978" s="58"/>
      <c r="I978" s="58"/>
      <c r="J978" s="58"/>
      <c r="K978" s="58"/>
      <c r="M978" s="554"/>
    </row>
    <row r="979" spans="1:13" customFormat="1" ht="17.45" customHeight="1">
      <c r="A979" s="88"/>
      <c r="B979" s="61"/>
      <c r="C979" s="60"/>
      <c r="D979" s="60"/>
      <c r="E979" s="60"/>
      <c r="F979" s="60"/>
      <c r="G979" s="60"/>
      <c r="H979" s="60"/>
      <c r="I979" s="60"/>
      <c r="J979" s="60"/>
      <c r="K979" s="62"/>
      <c r="M979" s="554"/>
    </row>
    <row r="980" spans="1:13" customFormat="1" ht="17.45" customHeight="1">
      <c r="A980" s="88"/>
      <c r="B980" s="689" t="s">
        <v>2012</v>
      </c>
      <c r="C980" s="690"/>
      <c r="D980" s="690"/>
      <c r="E980" s="690"/>
      <c r="F980" s="690"/>
      <c r="G980" s="690"/>
      <c r="H980" s="690"/>
      <c r="I980" s="690"/>
      <c r="J980" s="690"/>
      <c r="K980" s="780"/>
      <c r="M980" s="554"/>
    </row>
    <row r="981" spans="1:13" customFormat="1" ht="17.45" customHeight="1">
      <c r="A981" s="88"/>
      <c r="B981" s="689"/>
      <c r="C981" s="690"/>
      <c r="D981" s="690"/>
      <c r="E981" s="690"/>
      <c r="F981" s="690"/>
      <c r="G981" s="690"/>
      <c r="H981" s="690"/>
      <c r="I981" s="690"/>
      <c r="J981" s="690"/>
      <c r="K981" s="780"/>
      <c r="M981" s="554"/>
    </row>
    <row r="982" spans="1:13" customFormat="1" ht="17.45" customHeight="1">
      <c r="A982" s="88"/>
      <c r="B982" s="78"/>
      <c r="C982" s="491"/>
      <c r="D982" s="491" t="s">
        <v>330</v>
      </c>
      <c r="E982" s="491" t="s">
        <v>331</v>
      </c>
      <c r="F982" s="491" t="s">
        <v>332</v>
      </c>
      <c r="G982" s="501" t="s">
        <v>2013</v>
      </c>
      <c r="H982" s="65"/>
      <c r="I982" s="65"/>
      <c r="J982" s="65"/>
      <c r="K982" s="70"/>
      <c r="M982" s="554"/>
    </row>
    <row r="983" spans="1:13" customFormat="1" ht="17.45" customHeight="1">
      <c r="A983" s="88"/>
      <c r="B983" s="78"/>
      <c r="C983" s="491" t="s">
        <v>1817</v>
      </c>
      <c r="D983" s="492">
        <v>3082</v>
      </c>
      <c r="E983" s="492">
        <v>5626</v>
      </c>
      <c r="F983" s="492">
        <v>2854</v>
      </c>
      <c r="G983" s="502">
        <v>2661</v>
      </c>
      <c r="H983" s="65"/>
      <c r="I983" s="65"/>
      <c r="J983" s="65"/>
      <c r="K983" s="70"/>
      <c r="M983" s="554"/>
    </row>
    <row r="984" spans="1:13" customFormat="1" ht="17.45" customHeight="1">
      <c r="A984" s="88"/>
      <c r="B984" s="78"/>
      <c r="C984" s="491" t="s">
        <v>1818</v>
      </c>
      <c r="D984" s="492">
        <v>3916</v>
      </c>
      <c r="E984" s="492">
        <v>4623</v>
      </c>
      <c r="F984" s="492">
        <v>5268</v>
      </c>
      <c r="G984" s="502">
        <v>5444</v>
      </c>
      <c r="H984" s="65"/>
      <c r="I984" s="65"/>
      <c r="J984" s="65"/>
      <c r="K984" s="70"/>
      <c r="M984" s="554"/>
    </row>
    <row r="985" spans="1:13" customFormat="1" ht="17.45" customHeight="1">
      <c r="A985" s="88"/>
      <c r="B985" s="78"/>
      <c r="C985" s="491" t="s">
        <v>1894</v>
      </c>
      <c r="D985" s="492">
        <v>2800</v>
      </c>
      <c r="E985" s="492">
        <v>2837</v>
      </c>
      <c r="F985" s="492">
        <v>4995</v>
      </c>
      <c r="G985" s="502">
        <v>3130</v>
      </c>
      <c r="H985" s="65"/>
      <c r="I985" s="65"/>
      <c r="J985" s="65"/>
      <c r="K985" s="70"/>
      <c r="M985" s="554"/>
    </row>
    <row r="986" spans="1:13" customFormat="1" ht="17.45" customHeight="1">
      <c r="A986" s="88"/>
      <c r="B986" s="78"/>
      <c r="C986" s="501" t="s">
        <v>2014</v>
      </c>
      <c r="D986" s="502">
        <v>2145</v>
      </c>
      <c r="E986" s="502">
        <v>5408</v>
      </c>
      <c r="F986" s="502">
        <v>4399</v>
      </c>
      <c r="G986" s="502">
        <v>4407</v>
      </c>
      <c r="H986" s="65"/>
      <c r="I986" s="65"/>
      <c r="J986" s="65"/>
      <c r="K986" s="70"/>
      <c r="M986" s="554"/>
    </row>
    <row r="987" spans="1:13" customFormat="1" ht="17.45" customHeight="1">
      <c r="A987" s="88"/>
      <c r="B987" s="78"/>
      <c r="C987" s="79"/>
      <c r="D987" s="79"/>
      <c r="E987" s="79"/>
      <c r="F987" s="79"/>
      <c r="G987" s="65"/>
      <c r="H987" s="65"/>
      <c r="I987" s="65"/>
      <c r="J987" s="65"/>
      <c r="K987" s="70"/>
      <c r="M987" s="554"/>
    </row>
    <row r="988" spans="1:13" customFormat="1" ht="17.45" customHeight="1">
      <c r="A988" s="88"/>
      <c r="B988" s="78"/>
      <c r="C988" s="79"/>
      <c r="D988" s="79"/>
      <c r="E988" s="79"/>
      <c r="F988" s="79"/>
      <c r="G988" s="65"/>
      <c r="H988" s="65"/>
      <c r="I988" s="65"/>
      <c r="J988" s="65"/>
      <c r="K988" s="70"/>
      <c r="M988" s="554"/>
    </row>
    <row r="989" spans="1:13" customFormat="1" ht="17.45" customHeight="1">
      <c r="A989" s="88"/>
      <c r="B989" s="78"/>
      <c r="C989" s="79"/>
      <c r="D989" s="79"/>
      <c r="E989" s="79"/>
      <c r="F989" s="79"/>
      <c r="G989" s="65"/>
      <c r="H989" s="65"/>
      <c r="I989" s="65"/>
      <c r="J989" s="65"/>
      <c r="K989" s="70"/>
      <c r="M989" s="554"/>
    </row>
    <row r="990" spans="1:13" customFormat="1" ht="17.45" customHeight="1">
      <c r="A990" s="88"/>
      <c r="B990" s="78"/>
      <c r="C990" s="79"/>
      <c r="D990" s="79"/>
      <c r="E990" s="79"/>
      <c r="F990" s="79"/>
      <c r="G990" s="65"/>
      <c r="H990" s="65"/>
      <c r="I990" s="65"/>
      <c r="J990" s="65"/>
      <c r="K990" s="70"/>
      <c r="M990" s="554"/>
    </row>
    <row r="991" spans="1:13" customFormat="1" ht="17.45" customHeight="1">
      <c r="A991" s="88"/>
      <c r="B991" s="78"/>
      <c r="C991" s="79"/>
      <c r="D991" s="79"/>
      <c r="E991" s="79"/>
      <c r="F991" s="79"/>
      <c r="G991" s="65"/>
      <c r="H991" s="65"/>
      <c r="I991" s="65"/>
      <c r="J991" s="65"/>
      <c r="K991" s="70"/>
      <c r="M991" s="554"/>
    </row>
    <row r="992" spans="1:13" customFormat="1" ht="17.45" customHeight="1">
      <c r="A992" s="88"/>
      <c r="B992" s="78"/>
      <c r="C992" s="79"/>
      <c r="D992" s="79"/>
      <c r="E992" s="79"/>
      <c r="F992" s="79"/>
      <c r="G992" s="65"/>
      <c r="H992" s="65"/>
      <c r="I992" s="65"/>
      <c r="J992" s="65"/>
      <c r="K992" s="70"/>
      <c r="M992" s="554"/>
    </row>
    <row r="993" spans="1:13" customFormat="1" ht="17.45" customHeight="1">
      <c r="A993" s="88"/>
      <c r="B993" s="78"/>
      <c r="C993" s="79"/>
      <c r="D993" s="79"/>
      <c r="E993" s="79"/>
      <c r="F993" s="79"/>
      <c r="G993" s="65"/>
      <c r="H993" s="65"/>
      <c r="I993" s="65"/>
      <c r="J993" s="65"/>
      <c r="K993" s="70"/>
      <c r="M993" s="554"/>
    </row>
    <row r="994" spans="1:13" customFormat="1" ht="17.45" customHeight="1">
      <c r="A994" s="88"/>
      <c r="B994" s="78"/>
      <c r="C994" s="79"/>
      <c r="D994" s="79"/>
      <c r="E994" s="79"/>
      <c r="F994" s="79"/>
      <c r="G994" s="65"/>
      <c r="H994" s="65"/>
      <c r="I994" s="65"/>
      <c r="J994" s="65"/>
      <c r="K994" s="70"/>
      <c r="M994" s="554"/>
    </row>
    <row r="995" spans="1:13" customFormat="1" ht="17.45" customHeight="1">
      <c r="A995" s="88"/>
      <c r="B995" s="78"/>
      <c r="C995" s="79"/>
      <c r="D995" s="79"/>
      <c r="E995" s="79"/>
      <c r="F995" s="79"/>
      <c r="G995" s="65"/>
      <c r="H995" s="65"/>
      <c r="I995" s="65"/>
      <c r="J995" s="65"/>
      <c r="K995" s="70"/>
      <c r="M995" s="554"/>
    </row>
    <row r="996" spans="1:13" customFormat="1" ht="17.45" customHeight="1">
      <c r="A996" s="88"/>
      <c r="B996" s="78"/>
      <c r="C996" s="79"/>
      <c r="D996" s="79"/>
      <c r="E996" s="79"/>
      <c r="F996" s="79"/>
      <c r="G996" s="65"/>
      <c r="H996" s="65"/>
      <c r="I996" s="65"/>
      <c r="J996" s="65"/>
      <c r="K996" s="70"/>
      <c r="M996" s="554"/>
    </row>
    <row r="997" spans="1:13" customFormat="1" ht="17.45" customHeight="1">
      <c r="A997" s="88"/>
      <c r="B997" s="78"/>
      <c r="C997" s="79"/>
      <c r="D997" s="79"/>
      <c r="E997" s="79"/>
      <c r="F997" s="79"/>
      <c r="G997" s="65"/>
      <c r="H997" s="65"/>
      <c r="I997" s="65"/>
      <c r="J997" s="65"/>
      <c r="K997" s="70"/>
      <c r="M997" s="554"/>
    </row>
    <row r="998" spans="1:13" customFormat="1" ht="17.45" customHeight="1">
      <c r="A998" s="88"/>
      <c r="B998" s="78"/>
      <c r="C998" s="79"/>
      <c r="D998" s="79"/>
      <c r="E998" s="79"/>
      <c r="F998" s="79"/>
      <c r="G998" s="65"/>
      <c r="H998" s="65"/>
      <c r="I998" s="65"/>
      <c r="J998" s="65"/>
      <c r="K998" s="70"/>
      <c r="M998" s="554"/>
    </row>
    <row r="999" spans="1:13" customFormat="1" ht="17.45" customHeight="1">
      <c r="A999" s="88"/>
      <c r="B999" s="63" t="s">
        <v>1931</v>
      </c>
      <c r="C999" s="69"/>
      <c r="D999" s="69"/>
      <c r="E999" s="177"/>
      <c r="F999" s="69"/>
      <c r="G999" s="69"/>
      <c r="H999" s="69"/>
      <c r="I999" s="69"/>
      <c r="J999" s="69"/>
      <c r="K999" s="70"/>
      <c r="M999" s="554" t="b">
        <v>0</v>
      </c>
    </row>
    <row r="1000" spans="1:13" customFormat="1" ht="17.45" customHeight="1">
      <c r="A1000" s="88"/>
      <c r="B1000" s="890" t="str">
        <f>M1000</f>
        <v>1. Markiere das Diagramm und wähle im Menüband den Reiter "Diagrammentwurf"</v>
      </c>
      <c r="C1000" s="891"/>
      <c r="D1000" s="891"/>
      <c r="E1000" s="891"/>
      <c r="F1000" s="891"/>
      <c r="G1000" s="891"/>
      <c r="H1000" s="891"/>
      <c r="I1000" s="891"/>
      <c r="J1000" s="891"/>
      <c r="K1000" s="892"/>
      <c r="M1000" s="554" t="s">
        <v>1976</v>
      </c>
    </row>
    <row r="1001" spans="1:13" customFormat="1" ht="17.45" customHeight="1">
      <c r="A1001" s="88"/>
      <c r="B1001" s="498" t="str">
        <f>M1001</f>
        <v>2. Klicke die Schaltfläche "Daten auswählen" und markiere dann mit der Maus den neuen Diagrammdatenbereich</v>
      </c>
      <c r="C1001" s="339"/>
      <c r="D1001" s="339"/>
      <c r="E1001" s="499"/>
      <c r="F1001" s="339"/>
      <c r="G1001" s="339"/>
      <c r="H1001" s="339"/>
      <c r="I1001" s="339"/>
      <c r="J1001" s="339"/>
      <c r="K1001" s="500"/>
      <c r="M1001" s="554" t="s">
        <v>2015</v>
      </c>
    </row>
    <row r="1002" spans="1:13" customFormat="1" ht="17.45" customHeight="1">
      <c r="A1002" s="88"/>
      <c r="M1002" s="554"/>
    </row>
    <row r="1003" spans="1:13" customFormat="1" ht="17.45" customHeight="1">
      <c r="A1003" s="88"/>
      <c r="M1003" s="554"/>
    </row>
    <row r="1004" spans="1:13" customFormat="1" ht="19.149999999999999" customHeight="1">
      <c r="A1004" s="88"/>
      <c r="B1004" s="170" t="str">
        <f>"Thema "&amp;B16</f>
        <v>Thema 10.9</v>
      </c>
      <c r="C1004" s="10"/>
      <c r="D1004" s="10"/>
      <c r="E1004" s="10"/>
      <c r="F1004" s="10"/>
      <c r="G1004" s="10"/>
      <c r="H1004" s="10"/>
      <c r="I1004" s="10"/>
      <c r="M1004" s="554"/>
    </row>
    <row r="1005" spans="1:13" customFormat="1" ht="17.45" customHeight="1">
      <c r="A1005" s="88"/>
      <c r="M1005" s="554"/>
    </row>
    <row r="1006" spans="1:13" customFormat="1" ht="17.45" customHeight="1">
      <c r="A1006" s="88"/>
      <c r="M1006" s="554"/>
    </row>
    <row r="1007" spans="1:13" customFormat="1" ht="25.5" customHeight="1">
      <c r="A1007" s="89" t="str">
        <f>B17</f>
        <v>10.10</v>
      </c>
      <c r="B1007" s="675" t="s">
        <v>2016</v>
      </c>
      <c r="C1007" s="675"/>
      <c r="D1007" s="675"/>
      <c r="E1007" s="675"/>
      <c r="F1007" s="675"/>
      <c r="G1007" s="675"/>
      <c r="H1007" s="675"/>
      <c r="I1007" s="675"/>
      <c r="J1007" s="675"/>
      <c r="K1007" s="35">
        <f>H17</f>
        <v>0</v>
      </c>
      <c r="L1007" s="7" t="s">
        <v>62</v>
      </c>
      <c r="M1007" s="554"/>
    </row>
    <row r="1008" spans="1:13" customFormat="1" ht="17.45" customHeight="1">
      <c r="A1008" s="88"/>
      <c r="M1008" s="554"/>
    </row>
    <row r="1009" spans="1:13" customFormat="1" ht="17.45" customHeight="1">
      <c r="A1009" s="88"/>
      <c r="B1009" s="653" t="s">
        <v>2017</v>
      </c>
      <c r="C1009" s="653"/>
      <c r="D1009" s="653"/>
      <c r="E1009" s="653"/>
      <c r="F1009" s="653"/>
      <c r="G1009" s="653"/>
      <c r="H1009" s="653"/>
      <c r="I1009" s="653"/>
      <c r="J1009" s="653"/>
      <c r="K1009" s="653"/>
      <c r="M1009" s="554"/>
    </row>
    <row r="1010" spans="1:13" customFormat="1" ht="17.45" customHeight="1">
      <c r="A1010" s="88"/>
      <c r="B1010" s="653"/>
      <c r="C1010" s="653"/>
      <c r="D1010" s="653"/>
      <c r="E1010" s="653"/>
      <c r="F1010" s="653"/>
      <c r="G1010" s="653"/>
      <c r="H1010" s="653"/>
      <c r="I1010" s="653"/>
      <c r="J1010" s="653"/>
      <c r="K1010" s="653"/>
      <c r="M1010" s="554"/>
    </row>
    <row r="1011" spans="1:13" customFormat="1" ht="17.45" customHeight="1">
      <c r="A1011" s="88"/>
      <c r="B1011" s="653" t="s">
        <v>2018</v>
      </c>
      <c r="C1011" s="653"/>
      <c r="D1011" s="653"/>
      <c r="E1011" s="653"/>
      <c r="F1011" s="653"/>
      <c r="G1011" s="653"/>
      <c r="H1011" s="653"/>
      <c r="I1011" s="653"/>
      <c r="J1011" s="653"/>
      <c r="K1011" s="653"/>
      <c r="M1011" s="554"/>
    </row>
    <row r="1012" spans="1:13" customFormat="1" ht="17.45" customHeight="1">
      <c r="A1012" s="88"/>
      <c r="B1012" s="653"/>
      <c r="C1012" s="653"/>
      <c r="D1012" s="653"/>
      <c r="E1012" s="653"/>
      <c r="F1012" s="653"/>
      <c r="G1012" s="653"/>
      <c r="H1012" s="653"/>
      <c r="I1012" s="653"/>
      <c r="J1012" s="653"/>
      <c r="K1012" s="653"/>
      <c r="M1012" s="554"/>
    </row>
    <row r="1013" spans="1:13" customFormat="1" ht="17.45" customHeight="1">
      <c r="A1013" s="88"/>
      <c r="B1013" s="14"/>
      <c r="C1013" s="14"/>
      <c r="D1013" s="14"/>
      <c r="E1013" s="14"/>
      <c r="F1013" s="14"/>
      <c r="G1013" s="14"/>
      <c r="H1013" s="14"/>
      <c r="I1013" s="14"/>
      <c r="J1013" s="14"/>
      <c r="K1013" s="14"/>
      <c r="M1013" s="554"/>
    </row>
    <row r="1014" spans="1:13" customFormat="1" ht="17.45" customHeight="1" thickBot="1">
      <c r="A1014" s="88"/>
      <c r="B1014" s="180" t="s">
        <v>2019</v>
      </c>
      <c r="C1014" s="52"/>
      <c r="D1014" s="52"/>
      <c r="E1014" s="52"/>
      <c r="F1014" s="52"/>
      <c r="G1014" s="52"/>
      <c r="H1014" s="52"/>
      <c r="I1014" s="52"/>
      <c r="J1014" s="52"/>
      <c r="K1014" s="52"/>
      <c r="M1014" s="554"/>
    </row>
    <row r="1015" spans="1:13" customFormat="1" ht="17.45" customHeight="1">
      <c r="A1015" s="88"/>
      <c r="B1015" s="124" t="s">
        <v>1982</v>
      </c>
      <c r="M1015" s="554"/>
    </row>
    <row r="1016" spans="1:13" customFormat="1" ht="17.45" customHeight="1">
      <c r="A1016" s="88"/>
      <c r="B1016" s="124" t="s">
        <v>2020</v>
      </c>
      <c r="M1016" s="554"/>
    </row>
    <row r="1017" spans="1:13" customFormat="1" ht="17.45" customHeight="1">
      <c r="A1017" s="88"/>
      <c r="B1017" s="97"/>
      <c r="M1017" s="554"/>
    </row>
    <row r="1018" spans="1:13" customFormat="1" ht="17.45" customHeight="1">
      <c r="A1018" s="88"/>
      <c r="M1018" s="554"/>
    </row>
    <row r="1019" spans="1:13" customFormat="1" ht="17.45" customHeight="1">
      <c r="A1019" s="222"/>
      <c r="M1019" s="554"/>
    </row>
    <row r="1020" spans="1:13" customFormat="1" ht="17.45" customHeight="1">
      <c r="A1020" s="222"/>
      <c r="M1020" s="554"/>
    </row>
    <row r="1021" spans="1:13" customFormat="1" ht="17.45" customHeight="1">
      <c r="A1021" s="222"/>
      <c r="M1021" s="554"/>
    </row>
    <row r="1022" spans="1:13" customFormat="1" ht="17.45" customHeight="1">
      <c r="A1022" s="222"/>
      <c r="M1022" s="554"/>
    </row>
    <row r="1023" spans="1:13" customFormat="1" ht="17.45" customHeight="1">
      <c r="A1023" s="88"/>
      <c r="B1023" s="683" t="s">
        <v>2021</v>
      </c>
      <c r="C1023" s="683"/>
      <c r="D1023" s="683"/>
      <c r="E1023" s="683"/>
      <c r="F1023" s="683"/>
      <c r="G1023" s="683"/>
      <c r="H1023" s="683"/>
      <c r="I1023" s="683"/>
      <c r="J1023" s="683"/>
      <c r="K1023" s="683"/>
      <c r="M1023" s="554"/>
    </row>
    <row r="1024" spans="1:13" customFormat="1" ht="17.45" customHeight="1">
      <c r="A1024" s="88"/>
      <c r="B1024" s="683"/>
      <c r="C1024" s="683"/>
      <c r="D1024" s="683"/>
      <c r="E1024" s="683"/>
      <c r="F1024" s="683"/>
      <c r="G1024" s="683"/>
      <c r="H1024" s="683"/>
      <c r="I1024" s="683"/>
      <c r="J1024" s="683"/>
      <c r="K1024" s="683"/>
      <c r="M1024" s="554"/>
    </row>
    <row r="1025" spans="1:13" customFormat="1" ht="17.45" customHeight="1">
      <c r="A1025" s="88"/>
      <c r="M1025" s="554"/>
    </row>
    <row r="1026" spans="1:13" customFormat="1" ht="17.45" customHeight="1">
      <c r="A1026" s="88"/>
      <c r="M1026" s="554"/>
    </row>
    <row r="1027" spans="1:13" customFormat="1" ht="17.45" customHeight="1">
      <c r="A1027" s="88"/>
      <c r="M1027" s="554"/>
    </row>
    <row r="1028" spans="1:13" customFormat="1" ht="17.45" customHeight="1">
      <c r="A1028" s="88"/>
      <c r="M1028" s="554"/>
    </row>
    <row r="1029" spans="1:13" customFormat="1" ht="17.45" customHeight="1">
      <c r="A1029" s="222"/>
      <c r="M1029" s="554"/>
    </row>
    <row r="1030" spans="1:13" customFormat="1" ht="17.45" customHeight="1">
      <c r="A1030" s="222"/>
      <c r="M1030" s="554"/>
    </row>
    <row r="1031" spans="1:13" customFormat="1" ht="17.45" customHeight="1">
      <c r="A1031" s="222"/>
      <c r="M1031" s="554"/>
    </row>
    <row r="1032" spans="1:13" customFormat="1" ht="17.45" customHeight="1">
      <c r="A1032" s="222"/>
      <c r="M1032" s="554"/>
    </row>
    <row r="1033" spans="1:13" customFormat="1" ht="17.45" customHeight="1">
      <c r="A1033" s="222"/>
      <c r="B1033" t="s">
        <v>2022</v>
      </c>
      <c r="M1033" s="554"/>
    </row>
    <row r="1034" spans="1:13" customFormat="1" ht="17.45" customHeight="1">
      <c r="A1034" s="222"/>
      <c r="M1034" s="554"/>
    </row>
    <row r="1035" spans="1:13" customFormat="1" ht="17.45" customHeight="1">
      <c r="A1035" s="222"/>
      <c r="M1035" s="554"/>
    </row>
    <row r="1036" spans="1:13" customFormat="1" ht="17.45" customHeight="1">
      <c r="A1036" s="222"/>
      <c r="M1036" s="554"/>
    </row>
    <row r="1037" spans="1:13" customFormat="1" ht="17.45" customHeight="1">
      <c r="A1037" s="222"/>
      <c r="M1037" s="554"/>
    </row>
    <row r="1038" spans="1:13" customFormat="1" ht="17.45" customHeight="1">
      <c r="A1038" s="222"/>
      <c r="M1038" s="554"/>
    </row>
    <row r="1039" spans="1:13" customFormat="1" ht="17.45" customHeight="1">
      <c r="A1039" s="222"/>
      <c r="M1039" s="554"/>
    </row>
    <row r="1040" spans="1:13" customFormat="1" ht="17.45" customHeight="1">
      <c r="A1040" s="222"/>
      <c r="M1040" s="554"/>
    </row>
    <row r="1041" spans="1:13" customFormat="1" ht="17.45" customHeight="1">
      <c r="A1041" s="222"/>
      <c r="M1041" s="554"/>
    </row>
    <row r="1042" spans="1:13" customFormat="1" ht="17.45" customHeight="1">
      <c r="A1042" s="222"/>
      <c r="M1042" s="554"/>
    </row>
    <row r="1043" spans="1:13" customFormat="1" ht="17.45" customHeight="1">
      <c r="A1043" s="222"/>
      <c r="M1043" s="554"/>
    </row>
    <row r="1044" spans="1:13" customFormat="1" ht="17.45" customHeight="1">
      <c r="A1044" s="222"/>
      <c r="M1044" s="554"/>
    </row>
    <row r="1045" spans="1:13" customFormat="1" ht="17.45" customHeight="1">
      <c r="A1045" s="222"/>
      <c r="M1045" s="554"/>
    </row>
    <row r="1046" spans="1:13" customFormat="1" ht="17.45" customHeight="1">
      <c r="A1046" s="222"/>
      <c r="M1046" s="554"/>
    </row>
    <row r="1047" spans="1:13" customFormat="1" ht="17.45" customHeight="1">
      <c r="A1047" s="222"/>
      <c r="M1047" s="554"/>
    </row>
    <row r="1048" spans="1:13" customFormat="1" ht="17.45" customHeight="1">
      <c r="A1048" s="222"/>
      <c r="M1048" s="554"/>
    </row>
    <row r="1049" spans="1:13" customFormat="1" ht="17.45" customHeight="1">
      <c r="A1049" s="222"/>
      <c r="M1049" s="554"/>
    </row>
    <row r="1050" spans="1:13" customFormat="1" ht="17.45" customHeight="1">
      <c r="A1050" s="222"/>
      <c r="M1050" s="554"/>
    </row>
    <row r="1051" spans="1:13" customFormat="1" ht="17.45" customHeight="1">
      <c r="A1051" s="222"/>
      <c r="M1051" s="554"/>
    </row>
    <row r="1052" spans="1:13" customFormat="1" ht="17.45" customHeight="1">
      <c r="A1052" s="222"/>
      <c r="M1052" s="554"/>
    </row>
    <row r="1053" spans="1:13" customFormat="1" ht="17.45" customHeight="1">
      <c r="A1053" s="222"/>
      <c r="M1053" s="554"/>
    </row>
    <row r="1054" spans="1:13" customFormat="1" ht="17.45" customHeight="1">
      <c r="A1054" s="222"/>
      <c r="M1054" s="554"/>
    </row>
    <row r="1055" spans="1:13" customFormat="1" ht="17.45" customHeight="1">
      <c r="A1055" s="222"/>
      <c r="M1055" s="554"/>
    </row>
    <row r="1056" spans="1:13" customFormat="1" ht="17.45" customHeight="1">
      <c r="A1056" s="222"/>
      <c r="M1056" s="554"/>
    </row>
    <row r="1057" spans="1:13" customFormat="1" ht="17.45" customHeight="1">
      <c r="A1057" s="222"/>
      <c r="M1057" s="554"/>
    </row>
    <row r="1058" spans="1:13" customFormat="1" ht="17.45" customHeight="1">
      <c r="A1058" s="222"/>
      <c r="M1058" s="554"/>
    </row>
    <row r="1059" spans="1:13" customFormat="1" ht="17.45" customHeight="1">
      <c r="A1059" s="222"/>
      <c r="M1059" s="554"/>
    </row>
    <row r="1060" spans="1:13" customFormat="1" ht="17.45" customHeight="1">
      <c r="A1060" s="222"/>
      <c r="B1060" s="9" t="s">
        <v>2023</v>
      </c>
      <c r="M1060" s="554"/>
    </row>
    <row r="1061" spans="1:13" customFormat="1" ht="17.45" customHeight="1">
      <c r="A1061" s="222"/>
      <c r="B1061" s="653" t="s">
        <v>2024</v>
      </c>
      <c r="C1061" s="653"/>
      <c r="D1061" s="653"/>
      <c r="E1061" s="653"/>
      <c r="F1061" s="653"/>
      <c r="G1061" s="653"/>
      <c r="H1061" s="653"/>
      <c r="I1061" s="653"/>
      <c r="J1061" s="653"/>
      <c r="K1061" s="653"/>
      <c r="M1061" s="554"/>
    </row>
    <row r="1062" spans="1:13" customFormat="1" ht="17.45" customHeight="1">
      <c r="A1062" s="222"/>
      <c r="B1062" s="653"/>
      <c r="C1062" s="653"/>
      <c r="D1062" s="653"/>
      <c r="E1062" s="653"/>
      <c r="F1062" s="653"/>
      <c r="G1062" s="653"/>
      <c r="H1062" s="653"/>
      <c r="I1062" s="653"/>
      <c r="J1062" s="653"/>
      <c r="K1062" s="653"/>
      <c r="M1062" s="554"/>
    </row>
    <row r="1063" spans="1:13" customFormat="1" ht="17.45" customHeight="1">
      <c r="A1063" s="222"/>
      <c r="B1063" s="14"/>
      <c r="C1063" s="14"/>
      <c r="D1063" s="14"/>
      <c r="E1063" s="14"/>
      <c r="F1063" s="14"/>
      <c r="G1063" s="14"/>
      <c r="H1063" s="14"/>
      <c r="I1063" s="14"/>
      <c r="J1063" s="14"/>
      <c r="K1063" s="14"/>
      <c r="M1063" s="554"/>
    </row>
    <row r="1064" spans="1:13" customFormat="1" ht="17.45" customHeight="1" thickBot="1">
      <c r="A1064" s="222"/>
      <c r="B1064" s="180" t="s">
        <v>2025</v>
      </c>
      <c r="C1064" s="52"/>
      <c r="D1064" s="52"/>
      <c r="E1064" s="52"/>
      <c r="F1064" s="52"/>
      <c r="G1064" s="52"/>
      <c r="H1064" s="52"/>
      <c r="I1064" s="52"/>
      <c r="J1064" s="52"/>
      <c r="K1064" s="52"/>
      <c r="M1064" s="554"/>
    </row>
    <row r="1065" spans="1:13" customFormat="1" ht="17.45" customHeight="1">
      <c r="A1065" s="222"/>
      <c r="B1065" s="889" t="s">
        <v>2026</v>
      </c>
      <c r="C1065" s="889"/>
      <c r="D1065" s="889"/>
      <c r="E1065" s="889"/>
      <c r="F1065" s="889"/>
      <c r="G1065" s="889"/>
      <c r="H1065" s="889"/>
      <c r="I1065" s="889"/>
      <c r="J1065" s="889"/>
      <c r="K1065" s="889"/>
      <c r="M1065" s="554"/>
    </row>
    <row r="1066" spans="1:13" customFormat="1" ht="17.45" customHeight="1">
      <c r="A1066" s="222"/>
      <c r="B1066" s="696"/>
      <c r="C1066" s="696"/>
      <c r="D1066" s="696"/>
      <c r="E1066" s="696"/>
      <c r="F1066" s="696"/>
      <c r="G1066" s="696"/>
      <c r="H1066" s="696"/>
      <c r="I1066" s="696"/>
      <c r="J1066" s="696"/>
      <c r="K1066" s="696"/>
      <c r="M1066" s="554"/>
    </row>
    <row r="1067" spans="1:13" customFormat="1" ht="17.45" customHeight="1">
      <c r="A1067" s="222"/>
      <c r="B1067" s="124" t="s">
        <v>2027</v>
      </c>
      <c r="C1067" s="14"/>
      <c r="D1067" s="14"/>
      <c r="E1067" s="14"/>
      <c r="F1067" s="14"/>
      <c r="G1067" s="14"/>
      <c r="H1067" s="14"/>
      <c r="I1067" s="14"/>
      <c r="J1067" s="14"/>
      <c r="K1067" s="14"/>
      <c r="M1067" s="554"/>
    </row>
    <row r="1068" spans="1:13" customFormat="1" ht="17.45" customHeight="1">
      <c r="A1068" s="222"/>
      <c r="B1068" s="124" t="s">
        <v>2020</v>
      </c>
      <c r="C1068" s="14"/>
      <c r="D1068" s="14"/>
      <c r="E1068" s="14"/>
      <c r="F1068" s="14"/>
      <c r="G1068" s="14"/>
      <c r="H1068" s="14"/>
      <c r="I1068" s="14"/>
      <c r="J1068" s="14"/>
      <c r="K1068" s="14"/>
      <c r="M1068" s="554"/>
    </row>
    <row r="1069" spans="1:13" customFormat="1" ht="17.45" customHeight="1">
      <c r="A1069" s="222"/>
      <c r="B1069" s="683" t="s">
        <v>2028</v>
      </c>
      <c r="C1069" s="683"/>
      <c r="D1069" s="683"/>
      <c r="E1069" s="683"/>
      <c r="F1069" s="683"/>
      <c r="G1069" s="683"/>
      <c r="H1069" s="683"/>
      <c r="I1069" s="683"/>
      <c r="J1069" s="683"/>
      <c r="K1069" s="683"/>
      <c r="M1069" s="554"/>
    </row>
    <row r="1070" spans="1:13" customFormat="1" ht="17.45" customHeight="1">
      <c r="A1070" s="222"/>
      <c r="B1070" s="683"/>
      <c r="C1070" s="683"/>
      <c r="D1070" s="683"/>
      <c r="E1070" s="683"/>
      <c r="F1070" s="683"/>
      <c r="G1070" s="683"/>
      <c r="H1070" s="683"/>
      <c r="I1070" s="683"/>
      <c r="J1070" s="683"/>
      <c r="K1070" s="683"/>
      <c r="M1070" s="554"/>
    </row>
    <row r="1071" spans="1:13" customFormat="1" ht="17.45" customHeight="1">
      <c r="A1071" s="222"/>
      <c r="B1071" s="14"/>
      <c r="C1071" s="14"/>
      <c r="D1071" s="14"/>
      <c r="E1071" s="14"/>
      <c r="F1071" s="14"/>
      <c r="G1071" s="14"/>
      <c r="H1071" s="14"/>
      <c r="I1071" s="14"/>
      <c r="J1071" s="14"/>
      <c r="K1071" s="14"/>
      <c r="M1071" s="554"/>
    </row>
    <row r="1072" spans="1:13" customFormat="1" ht="17.45" customHeight="1">
      <c r="A1072" s="222"/>
      <c r="B1072" s="14"/>
      <c r="C1072" s="14"/>
      <c r="D1072" s="14"/>
      <c r="E1072" s="14"/>
      <c r="F1072" s="14"/>
      <c r="G1072" s="14"/>
      <c r="H1072" s="14"/>
      <c r="I1072" s="14"/>
      <c r="J1072" s="14"/>
      <c r="K1072" s="14"/>
      <c r="M1072" s="554"/>
    </row>
    <row r="1073" spans="1:13" customFormat="1" ht="17.45" customHeight="1">
      <c r="A1073" s="222"/>
      <c r="B1073" s="14"/>
      <c r="C1073" s="14"/>
      <c r="D1073" s="14"/>
      <c r="E1073" s="14"/>
      <c r="F1073" s="14"/>
      <c r="G1073" s="14"/>
      <c r="H1073" s="14"/>
      <c r="I1073" s="14"/>
      <c r="J1073" s="14"/>
      <c r="K1073" s="14"/>
      <c r="M1073" s="554"/>
    </row>
    <row r="1074" spans="1:13" customFormat="1" ht="17.45" customHeight="1">
      <c r="A1074" s="222"/>
      <c r="B1074" s="14"/>
      <c r="C1074" s="14"/>
      <c r="D1074" s="14"/>
      <c r="E1074" s="14"/>
      <c r="F1074" s="14"/>
      <c r="G1074" s="14"/>
      <c r="H1074" s="14"/>
      <c r="I1074" s="14"/>
      <c r="J1074" s="14"/>
      <c r="K1074" s="14"/>
      <c r="M1074" s="554"/>
    </row>
    <row r="1075" spans="1:13" customFormat="1" ht="17.45" customHeight="1">
      <c r="A1075" s="222"/>
      <c r="B1075" s="14"/>
      <c r="C1075" s="14"/>
      <c r="D1075" s="14"/>
      <c r="E1075" s="14"/>
      <c r="F1075" s="14"/>
      <c r="G1075" s="14"/>
      <c r="H1075" s="14"/>
      <c r="I1075" s="14"/>
      <c r="J1075" s="14"/>
      <c r="K1075" s="14"/>
      <c r="M1075" s="554"/>
    </row>
    <row r="1076" spans="1:13" customFormat="1" ht="17.45" customHeight="1">
      <c r="A1076" s="222"/>
      <c r="B1076" s="14"/>
      <c r="C1076" s="14"/>
      <c r="D1076" s="14"/>
      <c r="E1076" s="14"/>
      <c r="F1076" s="14"/>
      <c r="G1076" s="14"/>
      <c r="H1076" s="14"/>
      <c r="I1076" s="14"/>
      <c r="J1076" s="14"/>
      <c r="K1076" s="14"/>
      <c r="M1076" s="554"/>
    </row>
    <row r="1077" spans="1:13" customFormat="1" ht="17.45" customHeight="1">
      <c r="A1077" s="222"/>
      <c r="B1077" s="14"/>
      <c r="C1077" s="14"/>
      <c r="D1077" s="14"/>
      <c r="E1077" s="14"/>
      <c r="F1077" s="14"/>
      <c r="G1077" s="14"/>
      <c r="H1077" s="14"/>
      <c r="I1077" s="14"/>
      <c r="J1077" s="14"/>
      <c r="K1077" s="14"/>
      <c r="M1077" s="554"/>
    </row>
    <row r="1078" spans="1:13" customFormat="1" ht="17.45" customHeight="1">
      <c r="A1078" s="222"/>
      <c r="B1078" s="14"/>
      <c r="C1078" s="14"/>
      <c r="D1078" s="14"/>
      <c r="E1078" s="14"/>
      <c r="F1078" s="14"/>
      <c r="G1078" s="14"/>
      <c r="H1078" s="14"/>
      <c r="I1078" s="14"/>
      <c r="J1078" s="14"/>
      <c r="K1078" s="14"/>
      <c r="M1078" s="554"/>
    </row>
    <row r="1079" spans="1:13" customFormat="1" ht="17.45" customHeight="1">
      <c r="A1079" s="222"/>
      <c r="B1079" s="14"/>
      <c r="C1079" s="14"/>
      <c r="D1079" s="14"/>
      <c r="E1079" s="14"/>
      <c r="F1079" s="14"/>
      <c r="G1079" s="14"/>
      <c r="H1079" s="14"/>
      <c r="I1079" s="14"/>
      <c r="J1079" s="14"/>
      <c r="K1079" s="14"/>
      <c r="M1079" s="554"/>
    </row>
    <row r="1080" spans="1:13" customFormat="1" ht="17.45" customHeight="1">
      <c r="A1080" s="222"/>
      <c r="B1080" s="14"/>
      <c r="C1080" s="14"/>
      <c r="D1080" s="14"/>
      <c r="E1080" s="14"/>
      <c r="F1080" s="14"/>
      <c r="G1080" s="14"/>
      <c r="H1080" s="14"/>
      <c r="I1080" s="14"/>
      <c r="J1080" s="14"/>
      <c r="K1080" s="14"/>
      <c r="M1080" s="554"/>
    </row>
    <row r="1081" spans="1:13" customFormat="1" ht="17.45" customHeight="1">
      <c r="A1081" s="222"/>
      <c r="B1081" s="14"/>
      <c r="C1081" s="14"/>
      <c r="D1081" s="14"/>
      <c r="E1081" s="14"/>
      <c r="F1081" s="14"/>
      <c r="G1081" s="14"/>
      <c r="H1081" s="14"/>
      <c r="I1081" s="14"/>
      <c r="J1081" s="14"/>
      <c r="K1081" s="14"/>
      <c r="M1081" s="554"/>
    </row>
    <row r="1082" spans="1:13" customFormat="1" ht="17.45" customHeight="1">
      <c r="A1082" s="222"/>
      <c r="B1082" s="14"/>
      <c r="C1082" s="14"/>
      <c r="D1082" s="14"/>
      <c r="E1082" s="14"/>
      <c r="F1082" s="14"/>
      <c r="G1082" s="14"/>
      <c r="H1082" s="14"/>
      <c r="I1082" s="14"/>
      <c r="J1082" s="14"/>
      <c r="K1082" s="14"/>
      <c r="M1082" s="554"/>
    </row>
    <row r="1083" spans="1:13" customFormat="1" ht="17.45" customHeight="1">
      <c r="A1083" s="222"/>
      <c r="B1083" s="14"/>
      <c r="C1083" s="14"/>
      <c r="D1083" s="14"/>
      <c r="E1083" s="14"/>
      <c r="F1083" s="14"/>
      <c r="G1083" s="14"/>
      <c r="H1083" s="14"/>
      <c r="I1083" s="14"/>
      <c r="J1083" s="14"/>
      <c r="K1083" s="14"/>
      <c r="M1083" s="554"/>
    </row>
    <row r="1084" spans="1:13" customFormat="1" ht="17.45" customHeight="1">
      <c r="A1084" s="222"/>
      <c r="B1084" s="14"/>
      <c r="C1084" s="14"/>
      <c r="D1084" s="14"/>
      <c r="E1084" s="14"/>
      <c r="F1084" s="14"/>
      <c r="G1084" s="14"/>
      <c r="H1084" s="14"/>
      <c r="I1084" s="14"/>
      <c r="J1084" s="14"/>
      <c r="K1084" s="14"/>
      <c r="M1084" s="554"/>
    </row>
    <row r="1085" spans="1:13" customFormat="1" ht="17.45" customHeight="1">
      <c r="A1085" s="222"/>
      <c r="B1085" s="14"/>
      <c r="C1085" s="14"/>
      <c r="D1085" s="14"/>
      <c r="E1085" s="14"/>
      <c r="F1085" s="14"/>
      <c r="G1085" s="14"/>
      <c r="H1085" s="14"/>
      <c r="I1085" s="14"/>
      <c r="J1085" s="14"/>
      <c r="K1085" s="14"/>
      <c r="M1085" s="554"/>
    </row>
    <row r="1086" spans="1:13" customFormat="1" ht="17.45" customHeight="1">
      <c r="A1086" s="222"/>
      <c r="B1086" s="14"/>
      <c r="C1086" s="14"/>
      <c r="D1086" s="14"/>
      <c r="E1086" s="14"/>
      <c r="F1086" s="14"/>
      <c r="G1086" s="14"/>
      <c r="H1086" s="14"/>
      <c r="I1086" s="14"/>
      <c r="J1086" s="14"/>
      <c r="K1086" s="14"/>
      <c r="M1086" s="554"/>
    </row>
    <row r="1087" spans="1:13" customFormat="1" ht="17.45" customHeight="1">
      <c r="A1087" s="222"/>
      <c r="B1087" s="14"/>
      <c r="C1087" s="14"/>
      <c r="D1087" s="14"/>
      <c r="E1087" s="14"/>
      <c r="F1087" s="14"/>
      <c r="G1087" s="14"/>
      <c r="H1087" s="14"/>
      <c r="I1087" s="14"/>
      <c r="J1087" s="14"/>
      <c r="K1087" s="14"/>
      <c r="M1087" s="554"/>
    </row>
    <row r="1088" spans="1:13" customFormat="1" ht="17.45" customHeight="1">
      <c r="A1088" s="222"/>
      <c r="B1088" s="14"/>
      <c r="C1088" s="14"/>
      <c r="D1088" s="14"/>
      <c r="E1088" s="14"/>
      <c r="F1088" s="14"/>
      <c r="G1088" s="14"/>
      <c r="H1088" s="14"/>
      <c r="I1088" s="14"/>
      <c r="J1088" s="14"/>
      <c r="K1088" s="14"/>
      <c r="M1088" s="554"/>
    </row>
    <row r="1089" spans="1:13" customFormat="1" ht="17.45" customHeight="1">
      <c r="A1089" s="222"/>
      <c r="B1089" s="14"/>
      <c r="C1089" s="14"/>
      <c r="D1089" s="14"/>
      <c r="E1089" s="14"/>
      <c r="F1089" s="14"/>
      <c r="G1089" s="14"/>
      <c r="H1089" s="14"/>
      <c r="I1089" s="14"/>
      <c r="J1089" s="14"/>
      <c r="K1089" s="14"/>
      <c r="M1089" s="554"/>
    </row>
    <row r="1090" spans="1:13" customFormat="1" ht="17.45" customHeight="1">
      <c r="A1090" s="222"/>
      <c r="B1090" s="14"/>
      <c r="C1090" s="14"/>
      <c r="D1090" s="14"/>
      <c r="E1090" s="14"/>
      <c r="F1090" s="14"/>
      <c r="G1090" s="14"/>
      <c r="H1090" s="14"/>
      <c r="I1090" s="14"/>
      <c r="J1090" s="14"/>
      <c r="K1090" s="14"/>
      <c r="M1090" s="554"/>
    </row>
    <row r="1091" spans="1:13" customFormat="1" ht="17.45" customHeight="1">
      <c r="A1091" s="222"/>
      <c r="B1091" s="97" t="s">
        <v>2029</v>
      </c>
      <c r="C1091" s="14"/>
      <c r="D1091" s="14"/>
      <c r="E1091" s="14"/>
      <c r="F1091" s="14"/>
      <c r="G1091" s="14"/>
      <c r="H1091" s="14"/>
      <c r="I1091" s="14"/>
      <c r="J1091" s="14"/>
      <c r="K1091" s="14"/>
      <c r="M1091" s="554"/>
    </row>
    <row r="1092" spans="1:13" customFormat="1" ht="17.45" customHeight="1">
      <c r="A1092" s="88"/>
      <c r="M1092" s="554"/>
    </row>
    <row r="1093" spans="1:13" customFormat="1" ht="17.45" customHeight="1">
      <c r="A1093" s="88"/>
      <c r="B1093" s="59" t="s">
        <v>2030</v>
      </c>
      <c r="C1093" s="58"/>
      <c r="D1093" s="58"/>
      <c r="E1093" s="58"/>
      <c r="F1093" s="58"/>
      <c r="G1093" s="58"/>
      <c r="H1093" s="58"/>
      <c r="I1093" s="58"/>
      <c r="J1093" s="58"/>
      <c r="K1093" s="58"/>
      <c r="M1093" s="554"/>
    </row>
    <row r="1094" spans="1:13" customFormat="1" ht="17.45" customHeight="1">
      <c r="A1094" s="88"/>
      <c r="B1094" s="61"/>
      <c r="C1094" s="60"/>
      <c r="D1094" s="60"/>
      <c r="E1094" s="60"/>
      <c r="F1094" s="60"/>
      <c r="G1094" s="60"/>
      <c r="H1094" s="60"/>
      <c r="I1094" s="60"/>
      <c r="J1094" s="60"/>
      <c r="K1094" s="62"/>
      <c r="M1094" s="554"/>
    </row>
    <row r="1095" spans="1:13" customFormat="1" ht="17.45" customHeight="1">
      <c r="A1095" s="88"/>
      <c r="B1095" s="689" t="s">
        <v>2031</v>
      </c>
      <c r="C1095" s="690"/>
      <c r="D1095" s="690"/>
      <c r="E1095" s="690"/>
      <c r="F1095" s="690"/>
      <c r="G1095" s="690"/>
      <c r="H1095" s="690"/>
      <c r="I1095" s="690"/>
      <c r="J1095" s="690"/>
      <c r="K1095" s="780"/>
      <c r="M1095" s="554"/>
    </row>
    <row r="1096" spans="1:13" customFormat="1" ht="17.45" customHeight="1">
      <c r="A1096" s="88"/>
      <c r="B1096" s="78"/>
      <c r="C1096" s="79"/>
      <c r="D1096" s="79"/>
      <c r="E1096" s="79"/>
      <c r="F1096" s="79"/>
      <c r="G1096" s="65"/>
      <c r="H1096" s="65"/>
      <c r="I1096" s="65"/>
      <c r="J1096" s="65"/>
      <c r="K1096" s="70"/>
      <c r="M1096" s="554"/>
    </row>
    <row r="1097" spans="1:13" customFormat="1" ht="17.45" customHeight="1">
      <c r="A1097" s="88"/>
      <c r="B1097" s="78"/>
      <c r="C1097" s="79"/>
      <c r="D1097" s="79"/>
      <c r="E1097" s="79"/>
      <c r="F1097" s="79"/>
      <c r="G1097" s="65"/>
      <c r="H1097" s="65"/>
      <c r="I1097" s="65"/>
      <c r="J1097" s="65"/>
      <c r="K1097" s="70"/>
      <c r="M1097" s="554"/>
    </row>
    <row r="1098" spans="1:13" customFormat="1" ht="17.45" customHeight="1">
      <c r="A1098" s="88"/>
      <c r="B1098" s="78"/>
      <c r="C1098" s="491"/>
      <c r="D1098" s="491" t="s">
        <v>330</v>
      </c>
      <c r="E1098" s="491" t="s">
        <v>331</v>
      </c>
      <c r="F1098" s="491" t="s">
        <v>332</v>
      </c>
      <c r="G1098" s="65"/>
      <c r="H1098" s="65"/>
      <c r="I1098" s="65"/>
      <c r="J1098" s="65"/>
      <c r="K1098" s="70"/>
      <c r="M1098" s="554"/>
    </row>
    <row r="1099" spans="1:13" customFormat="1" ht="17.45" customHeight="1">
      <c r="A1099" s="88"/>
      <c r="B1099" s="78"/>
      <c r="C1099" s="491" t="s">
        <v>1817</v>
      </c>
      <c r="D1099" s="492">
        <v>3082</v>
      </c>
      <c r="E1099" s="492">
        <v>5626</v>
      </c>
      <c r="F1099" s="492">
        <v>2854</v>
      </c>
      <c r="G1099" s="65"/>
      <c r="H1099" s="65"/>
      <c r="I1099" s="65"/>
      <c r="J1099" s="65"/>
      <c r="K1099" s="70"/>
      <c r="M1099" s="554"/>
    </row>
    <row r="1100" spans="1:13" customFormat="1" ht="17.45" customHeight="1">
      <c r="A1100" s="88"/>
      <c r="B1100" s="78"/>
      <c r="C1100" s="491" t="s">
        <v>1818</v>
      </c>
      <c r="D1100" s="492">
        <v>3916</v>
      </c>
      <c r="E1100" s="492">
        <v>4623</v>
      </c>
      <c r="F1100" s="492">
        <v>5268</v>
      </c>
      <c r="G1100" s="65"/>
      <c r="H1100" s="65"/>
      <c r="I1100" s="65"/>
      <c r="J1100" s="65"/>
      <c r="K1100" s="70"/>
      <c r="M1100" s="554"/>
    </row>
    <row r="1101" spans="1:13" customFormat="1" ht="17.45" customHeight="1">
      <c r="A1101" s="88"/>
      <c r="B1101" s="78"/>
      <c r="C1101" s="491" t="s">
        <v>1894</v>
      </c>
      <c r="D1101" s="492">
        <v>2800</v>
      </c>
      <c r="E1101" s="492">
        <v>2837</v>
      </c>
      <c r="F1101" s="492">
        <v>4995</v>
      </c>
      <c r="G1101" s="65"/>
      <c r="H1101" s="65"/>
      <c r="I1101" s="65"/>
      <c r="J1101" s="65"/>
      <c r="K1101" s="70"/>
      <c r="M1101" s="554"/>
    </row>
    <row r="1102" spans="1:13" customFormat="1" ht="17.45" customHeight="1">
      <c r="A1102" s="88"/>
      <c r="B1102" s="78"/>
      <c r="C1102" s="79"/>
      <c r="D1102" s="79"/>
      <c r="E1102" s="79"/>
      <c r="F1102" s="79"/>
      <c r="G1102" s="65"/>
      <c r="H1102" s="65"/>
      <c r="I1102" s="65"/>
      <c r="J1102" s="65"/>
      <c r="K1102" s="70"/>
      <c r="M1102" s="554"/>
    </row>
    <row r="1103" spans="1:13" customFormat="1" ht="17.45" customHeight="1">
      <c r="A1103" s="88"/>
      <c r="B1103" s="78"/>
      <c r="C1103" s="79"/>
      <c r="D1103" s="79"/>
      <c r="E1103" s="79"/>
      <c r="F1103" s="79"/>
      <c r="G1103" s="65"/>
      <c r="H1103" s="65"/>
      <c r="I1103" s="65"/>
      <c r="J1103" s="65"/>
      <c r="K1103" s="70"/>
      <c r="M1103" s="554"/>
    </row>
    <row r="1104" spans="1:13" customFormat="1" ht="17.45" customHeight="1">
      <c r="A1104" s="88"/>
      <c r="B1104" s="78"/>
      <c r="C1104" s="79"/>
      <c r="D1104" s="79"/>
      <c r="E1104" s="79"/>
      <c r="F1104" s="79"/>
      <c r="G1104" s="65"/>
      <c r="H1104" s="65"/>
      <c r="I1104" s="65"/>
      <c r="J1104" s="65"/>
      <c r="K1104" s="70"/>
      <c r="M1104" s="554"/>
    </row>
    <row r="1105" spans="1:13" customFormat="1" ht="17.45" customHeight="1">
      <c r="A1105" s="88"/>
      <c r="B1105" s="78"/>
      <c r="C1105" s="79"/>
      <c r="D1105" s="79"/>
      <c r="E1105" s="79"/>
      <c r="F1105" s="79"/>
      <c r="G1105" s="65"/>
      <c r="H1105" s="65"/>
      <c r="I1105" s="65"/>
      <c r="J1105" s="65"/>
      <c r="K1105" s="70"/>
      <c r="M1105" s="554"/>
    </row>
    <row r="1106" spans="1:13" customFormat="1" ht="17.45" customHeight="1">
      <c r="A1106" s="88"/>
      <c r="B1106" s="78"/>
      <c r="C1106" s="79"/>
      <c r="D1106" s="79"/>
      <c r="E1106" s="79"/>
      <c r="F1106" s="79"/>
      <c r="G1106" s="65"/>
      <c r="H1106" s="65"/>
      <c r="I1106" s="65"/>
      <c r="J1106" s="65"/>
      <c r="K1106" s="70"/>
      <c r="M1106" s="554"/>
    </row>
    <row r="1107" spans="1:13" customFormat="1" ht="17.45" customHeight="1">
      <c r="A1107" s="88"/>
      <c r="B1107" s="78"/>
      <c r="C1107" s="79"/>
      <c r="D1107" s="79"/>
      <c r="E1107" s="79"/>
      <c r="F1107" s="79"/>
      <c r="G1107" s="65"/>
      <c r="H1107" s="65"/>
      <c r="I1107" s="65"/>
      <c r="J1107" s="65"/>
      <c r="K1107" s="70"/>
      <c r="M1107" s="554"/>
    </row>
    <row r="1108" spans="1:13" customFormat="1" ht="17.45" customHeight="1">
      <c r="A1108" s="88"/>
      <c r="B1108" s="63" t="s">
        <v>1931</v>
      </c>
      <c r="C1108" s="69"/>
      <c r="D1108" s="69"/>
      <c r="E1108" s="177"/>
      <c r="F1108" s="69"/>
      <c r="G1108" s="69"/>
      <c r="H1108" s="69"/>
      <c r="I1108" s="69"/>
      <c r="J1108" s="69"/>
      <c r="K1108" s="70"/>
      <c r="M1108" s="554" t="b">
        <v>0</v>
      </c>
    </row>
    <row r="1109" spans="1:13" customFormat="1" ht="17.45" customHeight="1">
      <c r="A1109" s="88"/>
      <c r="B1109" s="890" t="str">
        <f>M1109</f>
        <v>1. Markiere das Diagramm und wähle im Menüband den Reiter "Diagrammentwurf"</v>
      </c>
      <c r="C1109" s="891"/>
      <c r="D1109" s="891"/>
      <c r="E1109" s="891"/>
      <c r="F1109" s="891"/>
      <c r="G1109" s="891"/>
      <c r="H1109" s="891"/>
      <c r="I1109" s="891"/>
      <c r="J1109" s="891"/>
      <c r="K1109" s="892"/>
      <c r="M1109" s="554" t="s">
        <v>1976</v>
      </c>
    </row>
    <row r="1110" spans="1:13" customFormat="1" ht="17.45" customHeight="1">
      <c r="A1110" s="88"/>
      <c r="B1110" s="890" t="str">
        <f>M1110</f>
        <v>2. Klicke die Schaltfläche "Diagramm verschieben" und wähle im folgenden Fenster die Option "Neues Blatt"</v>
      </c>
      <c r="C1110" s="891"/>
      <c r="D1110" s="891"/>
      <c r="E1110" s="891"/>
      <c r="F1110" s="891"/>
      <c r="G1110" s="891"/>
      <c r="H1110" s="891"/>
      <c r="I1110" s="891"/>
      <c r="J1110" s="891"/>
      <c r="K1110" s="892"/>
      <c r="M1110" s="554" t="s">
        <v>2032</v>
      </c>
    </row>
    <row r="1111" spans="1:13" customFormat="1" ht="17.45" customHeight="1">
      <c r="A1111" s="88"/>
      <c r="B1111" s="498"/>
      <c r="C1111" s="339"/>
      <c r="D1111" s="339"/>
      <c r="E1111" s="499"/>
      <c r="F1111" s="339"/>
      <c r="G1111" s="339"/>
      <c r="H1111" s="339"/>
      <c r="I1111" s="339"/>
      <c r="J1111" s="339"/>
      <c r="K1111" s="500"/>
      <c r="M1111" s="554"/>
    </row>
    <row r="1112" spans="1:13" customFormat="1" ht="17.45" customHeight="1">
      <c r="A1112" s="88"/>
      <c r="M1112" s="554"/>
    </row>
    <row r="1113" spans="1:13" customFormat="1" ht="17.45" customHeight="1">
      <c r="A1113" s="88"/>
      <c r="M1113" s="554"/>
    </row>
    <row r="1114" spans="1:13" customFormat="1" ht="19.149999999999999" customHeight="1">
      <c r="A1114" s="88"/>
      <c r="B1114" s="170" t="str">
        <f>"Thema "&amp;B17</f>
        <v>Thema 10.10</v>
      </c>
      <c r="C1114" s="10"/>
      <c r="D1114" s="10"/>
      <c r="E1114" s="10"/>
      <c r="F1114" s="10"/>
      <c r="G1114" s="10"/>
      <c r="H1114" s="10"/>
      <c r="I1114" s="10"/>
      <c r="M1114" s="554"/>
    </row>
    <row r="1115" spans="1:13" customFormat="1" ht="17.45" customHeight="1">
      <c r="A1115" s="88"/>
      <c r="M1115" s="554"/>
    </row>
    <row r="1116" spans="1:13" customFormat="1" ht="17.45" customHeight="1">
      <c r="A1116" s="88"/>
      <c r="M1116" s="554"/>
    </row>
    <row r="1117" spans="1:13" customFormat="1" ht="17.45" customHeight="1">
      <c r="A1117" s="88"/>
      <c r="M1117" s="554"/>
    </row>
    <row r="1118" spans="1:13" customFormat="1" ht="17.45" customHeight="1">
      <c r="A1118" s="88"/>
      <c r="M1118" s="554"/>
    </row>
    <row r="1119" spans="1:13" customFormat="1" ht="17.45" customHeight="1">
      <c r="A1119" s="90"/>
      <c r="B1119" s="15"/>
      <c r="C1119" s="15"/>
      <c r="D1119" s="15"/>
      <c r="E1119" s="15"/>
      <c r="F1119" s="15"/>
      <c r="G1119" s="15"/>
      <c r="H1119" s="15"/>
      <c r="I1119" s="15"/>
      <c r="J1119" s="15"/>
      <c r="K1119" s="15"/>
      <c r="L1119" s="15"/>
      <c r="M1119" s="554"/>
    </row>
    <row r="1120" spans="1:13" customFormat="1" ht="17.45" customHeight="1">
      <c r="A1120" s="90"/>
      <c r="B1120" s="15"/>
      <c r="C1120" s="15"/>
      <c r="D1120" s="15"/>
      <c r="E1120" s="15"/>
      <c r="F1120" s="15"/>
      <c r="G1120" s="15"/>
      <c r="H1120" s="15"/>
      <c r="I1120" s="15"/>
      <c r="J1120" s="15"/>
      <c r="K1120" s="15"/>
      <c r="L1120" s="15"/>
      <c r="M1120" s="554"/>
    </row>
    <row r="1121" spans="1:13" customFormat="1" ht="17.45" customHeight="1">
      <c r="A1121" s="90"/>
      <c r="B1121" s="15"/>
      <c r="C1121" s="15"/>
      <c r="D1121" s="15"/>
      <c r="E1121" s="15"/>
      <c r="F1121" s="15"/>
      <c r="G1121" s="15"/>
      <c r="H1121" s="15"/>
      <c r="I1121" s="15"/>
      <c r="J1121" s="15"/>
      <c r="K1121" s="15"/>
      <c r="L1121" s="15"/>
      <c r="M1121" s="554"/>
    </row>
    <row r="1122" spans="1:13" customFormat="1" ht="17.45" customHeight="1">
      <c r="A1122" s="92"/>
      <c r="B1122" s="661" t="s">
        <v>36</v>
      </c>
      <c r="C1122" s="661"/>
      <c r="D1122" s="661"/>
      <c r="E1122" s="661"/>
      <c r="F1122" s="661"/>
      <c r="G1122" s="661"/>
      <c r="H1122" s="661"/>
      <c r="I1122" s="661"/>
      <c r="J1122" s="661"/>
      <c r="K1122" s="661"/>
      <c r="L1122" s="25"/>
      <c r="M1122" s="554"/>
    </row>
    <row r="1123" spans="1:13" customFormat="1" ht="17.45" customHeight="1">
      <c r="A1123" s="92"/>
      <c r="B1123" s="661"/>
      <c r="C1123" s="661"/>
      <c r="D1123" s="661"/>
      <c r="E1123" s="661"/>
      <c r="F1123" s="661"/>
      <c r="G1123" s="661"/>
      <c r="H1123" s="661"/>
      <c r="I1123" s="661"/>
      <c r="J1123" s="661"/>
      <c r="K1123" s="661"/>
      <c r="L1123" s="25"/>
      <c r="M1123" s="554"/>
    </row>
    <row r="1124" spans="1:13" customFormat="1" ht="17.45" customHeight="1">
      <c r="A1124" s="93"/>
      <c r="B1124" s="661"/>
      <c r="C1124" s="661"/>
      <c r="D1124" s="661"/>
      <c r="E1124" s="661"/>
      <c r="F1124" s="661"/>
      <c r="G1124" s="661"/>
      <c r="H1124" s="661"/>
      <c r="I1124" s="661"/>
      <c r="J1124" s="661"/>
      <c r="K1124" s="661"/>
      <c r="L1124" s="27"/>
      <c r="M1124" s="554"/>
    </row>
    <row r="1125" spans="1:13" customFormat="1" ht="17.45" customHeight="1">
      <c r="A1125" s="94"/>
      <c r="B1125" s="21"/>
      <c r="C1125" s="21"/>
      <c r="D1125" s="21"/>
      <c r="E1125" s="21"/>
      <c r="F1125" s="21"/>
      <c r="G1125" s="21"/>
      <c r="H1125" s="21"/>
      <c r="I1125" s="21"/>
      <c r="J1125" s="21"/>
      <c r="K1125" s="21"/>
      <c r="L1125" s="21"/>
      <c r="M1125" s="554"/>
    </row>
    <row r="1126" spans="1:13" customFormat="1" ht="17.45" customHeight="1">
      <c r="A1126" s="94"/>
      <c r="B1126" s="23" t="str">
        <f ca="1">"© "&amp;YEAR(TODAY())&amp;" Martin Weiß"</f>
        <v>© 2025 Martin Weiß</v>
      </c>
      <c r="C1126" s="21"/>
      <c r="D1126" s="21"/>
      <c r="E1126" s="21"/>
      <c r="F1126" s="21"/>
      <c r="G1126" s="21"/>
      <c r="H1126" s="21"/>
      <c r="I1126" s="21"/>
      <c r="J1126" s="21"/>
      <c r="K1126" s="21"/>
      <c r="L1126" s="21"/>
      <c r="M1126" s="554"/>
    </row>
    <row r="1127" spans="1:13" customFormat="1" ht="17.45" customHeight="1">
      <c r="A1127" s="94"/>
      <c r="B1127" s="23" t="s">
        <v>37</v>
      </c>
      <c r="C1127" s="21"/>
      <c r="D1127" s="21"/>
      <c r="E1127" s="21"/>
      <c r="F1127" s="21"/>
      <c r="G1127" s="21"/>
      <c r="H1127" s="21"/>
      <c r="I1127" s="21"/>
      <c r="J1127" s="21"/>
      <c r="K1127" s="21"/>
      <c r="L1127" s="21"/>
      <c r="M1127" s="554"/>
    </row>
    <row r="1128" spans="1:13" customFormat="1" ht="17.45" customHeight="1">
      <c r="A1128" s="94"/>
      <c r="B1128" s="23" t="s">
        <v>38</v>
      </c>
      <c r="C1128" s="21"/>
      <c r="D1128" s="21"/>
      <c r="E1128" s="21"/>
      <c r="F1128" s="21"/>
      <c r="G1128" s="21"/>
      <c r="H1128" s="21"/>
      <c r="I1128" s="21"/>
      <c r="J1128" s="21"/>
      <c r="K1128" s="21"/>
      <c r="L1128" s="21"/>
      <c r="M1128" s="554"/>
    </row>
    <row r="1129" spans="1:13" customFormat="1" ht="17.45" customHeight="1">
      <c r="A1129" s="94"/>
      <c r="B1129" s="21"/>
      <c r="C1129" s="21"/>
      <c r="D1129" s="21"/>
      <c r="E1129" s="21"/>
      <c r="F1129" s="21"/>
      <c r="G1129" s="21"/>
      <c r="H1129" s="21"/>
      <c r="I1129" s="21"/>
      <c r="J1129" s="21"/>
      <c r="K1129" s="21"/>
      <c r="L1129" s="21"/>
      <c r="M1129" s="554"/>
    </row>
  </sheetData>
  <sheetProtection formatCells="0" pivotTables="0"/>
  <mergeCells count="112">
    <mergeCell ref="C17:F17"/>
    <mergeCell ref="B34:J34"/>
    <mergeCell ref="B159:J159"/>
    <mergeCell ref="B250:J250"/>
    <mergeCell ref="B36:K37"/>
    <mergeCell ref="B40:K40"/>
    <mergeCell ref="B41:K43"/>
    <mergeCell ref="G356:H356"/>
    <mergeCell ref="B341:K342"/>
    <mergeCell ref="B356:E357"/>
    <mergeCell ref="B275:K276"/>
    <mergeCell ref="B288:K289"/>
    <mergeCell ref="B292:K294"/>
    <mergeCell ref="B324:K325"/>
    <mergeCell ref="B332:K333"/>
    <mergeCell ref="C16:F16"/>
    <mergeCell ref="H2:J2"/>
    <mergeCell ref="H4:J4"/>
    <mergeCell ref="H7:I7"/>
    <mergeCell ref="C8:F8"/>
    <mergeCell ref="C9:F9"/>
    <mergeCell ref="C10:F10"/>
    <mergeCell ref="C11:F11"/>
    <mergeCell ref="C12:F12"/>
    <mergeCell ref="C13:F13"/>
    <mergeCell ref="C14:F14"/>
    <mergeCell ref="C15:F15"/>
    <mergeCell ref="B877:K878"/>
    <mergeCell ref="B56:K57"/>
    <mergeCell ref="B58:K60"/>
    <mergeCell ref="B115:K117"/>
    <mergeCell ref="B84:K85"/>
    <mergeCell ref="B140:F141"/>
    <mergeCell ref="B87:K88"/>
    <mergeCell ref="B165:K167"/>
    <mergeCell ref="B190:K191"/>
    <mergeCell ref="B95:F96"/>
    <mergeCell ref="B98:J99"/>
    <mergeCell ref="B161:K162"/>
    <mergeCell ref="B233:J234"/>
    <mergeCell ref="B252:K253"/>
    <mergeCell ref="B256:K257"/>
    <mergeCell ref="B259:K260"/>
    <mergeCell ref="B268:K271"/>
    <mergeCell ref="B358:F359"/>
    <mergeCell ref="B361:J362"/>
    <mergeCell ref="B396:K398"/>
    <mergeCell ref="B495:K497"/>
    <mergeCell ref="C586:D586"/>
    <mergeCell ref="B386:J386"/>
    <mergeCell ref="B379:K380"/>
    <mergeCell ref="B904:J904"/>
    <mergeCell ref="B1007:J1007"/>
    <mergeCell ref="B1122:K1124"/>
    <mergeCell ref="B607:J607"/>
    <mergeCell ref="B736:J736"/>
    <mergeCell ref="B791:J791"/>
    <mergeCell ref="B853:J853"/>
    <mergeCell ref="B609:K610"/>
    <mergeCell ref="B611:K613"/>
    <mergeCell ref="B614:K614"/>
    <mergeCell ref="B637:K638"/>
    <mergeCell ref="B661:K662"/>
    <mergeCell ref="B663:K664"/>
    <mergeCell ref="B675:K676"/>
    <mergeCell ref="B692:K693"/>
    <mergeCell ref="B711:K712"/>
    <mergeCell ref="B835:K835"/>
    <mergeCell ref="C838:D838"/>
    <mergeCell ref="C885:D885"/>
    <mergeCell ref="B896:K896"/>
    <mergeCell ref="B882:K882"/>
    <mergeCell ref="B1000:K1000"/>
    <mergeCell ref="B897:K897"/>
    <mergeCell ref="B855:K856"/>
    <mergeCell ref="B374:K375"/>
    <mergeCell ref="B730:K730"/>
    <mergeCell ref="B784:K784"/>
    <mergeCell ref="B600:K601"/>
    <mergeCell ref="B597:K597"/>
    <mergeCell ref="B738:K740"/>
    <mergeCell ref="B769:K769"/>
    <mergeCell ref="C772:D772"/>
    <mergeCell ref="B783:K783"/>
    <mergeCell ref="C715:D715"/>
    <mergeCell ref="B727:K727"/>
    <mergeCell ref="B726:K726"/>
    <mergeCell ref="B728:K729"/>
    <mergeCell ref="B582:K583"/>
    <mergeCell ref="B598:K599"/>
    <mergeCell ref="B376:K378"/>
    <mergeCell ref="B392:K393"/>
    <mergeCell ref="B388:K389"/>
    <mergeCell ref="B390:K391"/>
    <mergeCell ref="B520:K521"/>
    <mergeCell ref="B552:K555"/>
    <mergeCell ref="B411:K412"/>
    <mergeCell ref="B557:K558"/>
    <mergeCell ref="B1095:K1095"/>
    <mergeCell ref="B1109:K1109"/>
    <mergeCell ref="B1110:K1110"/>
    <mergeCell ref="B1009:K1010"/>
    <mergeCell ref="B1011:K1012"/>
    <mergeCell ref="B1023:K1024"/>
    <mergeCell ref="B1061:K1062"/>
    <mergeCell ref="B1065:K1066"/>
    <mergeCell ref="B906:K908"/>
    <mergeCell ref="B909:K910"/>
    <mergeCell ref="B926:K927"/>
    <mergeCell ref="B957:K958"/>
    <mergeCell ref="B980:K981"/>
    <mergeCell ref="B1069:K1070"/>
  </mergeCells>
  <conditionalFormatting sqref="B783:B785">
    <cfRule type="expression" dxfId="17" priority="8">
      <formula>$M$782=TRUE</formula>
    </cfRule>
  </conditionalFormatting>
  <conditionalFormatting sqref="B847">
    <cfRule type="expression" dxfId="16" priority="147">
      <formula>#REF!=TRUE</formula>
    </cfRule>
  </conditionalFormatting>
  <conditionalFormatting sqref="B896:B898">
    <cfRule type="expression" dxfId="15" priority="4">
      <formula>$M$895=TRUE</formula>
    </cfRule>
  </conditionalFormatting>
  <conditionalFormatting sqref="B1000:B1001">
    <cfRule type="expression" dxfId="14" priority="3">
      <formula>$M$999=TRUE</formula>
    </cfRule>
  </conditionalFormatting>
  <conditionalFormatting sqref="B1109:B1111">
    <cfRule type="expression" dxfId="13" priority="1">
      <formula>$M$1108=TRUE</formula>
    </cfRule>
  </conditionalFormatting>
  <conditionalFormatting sqref="B374:K380">
    <cfRule type="expression" dxfId="12" priority="10">
      <formula>$M$373=TRUE</formula>
    </cfRule>
  </conditionalFormatting>
  <conditionalFormatting sqref="B597:K601">
    <cfRule type="expression" dxfId="11" priority="9">
      <formula>$M$596=TRUE</formula>
    </cfRule>
  </conditionalFormatting>
  <conditionalFormatting sqref="B726:K730">
    <cfRule type="expression" dxfId="10" priority="6">
      <formula>$M$725=TRUE</formula>
    </cfRule>
  </conditionalFormatting>
  <conditionalFormatting sqref="H2">
    <cfRule type="dataBar" priority="27">
      <dataBar>
        <cfvo type="num" val="0"/>
        <cfvo type="num" val="1"/>
        <color rgb="FF007373"/>
      </dataBar>
    </cfRule>
  </conditionalFormatting>
  <conditionalFormatting sqref="H4">
    <cfRule type="dataBar" priority="11">
      <dataBar>
        <cfvo type="num" val="0"/>
        <cfvo type="num" val="1"/>
        <color rgb="FF007373"/>
      </dataBar>
    </cfRule>
  </conditionalFormatting>
  <conditionalFormatting sqref="I8:I27">
    <cfRule type="iconSet" priority="25">
      <iconSet iconSet="3Symbols2" showValue="0">
        <cfvo type="percent" val="0"/>
        <cfvo type="num" val="0" gte="0"/>
        <cfvo type="num" val="1"/>
      </iconSet>
    </cfRule>
  </conditionalFormatting>
  <conditionalFormatting sqref="K386 K250 K34 K159">
    <cfRule type="iconSet" priority="26">
      <iconSet iconSet="3Symbols2" showValue="0">
        <cfvo type="percent" val="0"/>
        <cfvo type="num" val="0" gte="0"/>
        <cfvo type="num" val="1"/>
      </iconSet>
    </cfRule>
  </conditionalFormatting>
  <conditionalFormatting sqref="K607">
    <cfRule type="iconSet" priority="24">
      <iconSet iconSet="3Symbols2" showValue="0">
        <cfvo type="percent" val="0"/>
        <cfvo type="num" val="0" gte="0"/>
        <cfvo type="num" val="1"/>
      </iconSet>
    </cfRule>
  </conditionalFormatting>
  <conditionalFormatting sqref="K736">
    <cfRule type="iconSet" priority="23">
      <iconSet iconSet="3Symbols2" showValue="0">
        <cfvo type="percent" val="0"/>
        <cfvo type="num" val="0" gte="0"/>
        <cfvo type="num" val="1"/>
      </iconSet>
    </cfRule>
  </conditionalFormatting>
  <conditionalFormatting sqref="K791">
    <cfRule type="iconSet" priority="22">
      <iconSet iconSet="3Symbols2" showValue="0">
        <cfvo type="percent" val="0"/>
        <cfvo type="num" val="0" gte="0"/>
        <cfvo type="num" val="1"/>
      </iconSet>
    </cfRule>
  </conditionalFormatting>
  <conditionalFormatting sqref="K853">
    <cfRule type="iconSet" priority="21">
      <iconSet iconSet="3Symbols2" showValue="0">
        <cfvo type="percent" val="0"/>
        <cfvo type="num" val="0" gte="0"/>
        <cfvo type="num" val="1"/>
      </iconSet>
    </cfRule>
  </conditionalFormatting>
  <conditionalFormatting sqref="K904">
    <cfRule type="iconSet" priority="20">
      <iconSet iconSet="3Symbols2" showValue="0">
        <cfvo type="percent" val="0"/>
        <cfvo type="num" val="0" gte="0"/>
        <cfvo type="num" val="1"/>
      </iconSet>
    </cfRule>
  </conditionalFormatting>
  <conditionalFormatting sqref="K1007">
    <cfRule type="iconSet" priority="19">
      <iconSet iconSet="3Symbols2" showValue="0">
        <cfvo type="percent" val="0"/>
        <cfvo type="num" val="0" gte="0"/>
        <cfvo type="num" val="1"/>
      </iconSet>
    </cfRule>
  </conditionalFormatting>
  <hyperlinks>
    <hyperlink ref="H4:J4" location="Inhalt!S_Gesamtfortschritt" tooltip="Zur Fortschritts-Übersicht" display="Inhalt!S_Gesamtfortschritt" xr:uid="{00000000-0004-0000-0B00-000000000000}"/>
    <hyperlink ref="L1007" location="'10_Diagramme'!L_Anfang" tooltip="Nach oben" display="é" xr:uid="{00000000-0004-0000-0B00-000001000000}"/>
    <hyperlink ref="L904" location="'10_Diagramme'!L_Anfang" tooltip="Nach oben" display="é" xr:uid="{00000000-0004-0000-0B00-000002000000}"/>
    <hyperlink ref="L853" location="'10_Diagramme'!L_Anfang" tooltip="Nach oben" display="é" xr:uid="{00000000-0004-0000-0B00-000003000000}"/>
    <hyperlink ref="L791" location="'10_Diagramme'!L_Anfang" tooltip="Nach oben" display="é" xr:uid="{00000000-0004-0000-0B00-000004000000}"/>
    <hyperlink ref="L736" location="'10_Diagramme'!L_Anfang" tooltip="Nach oben" display="é" xr:uid="{00000000-0004-0000-0B00-000005000000}"/>
    <hyperlink ref="L607" location="'10_Diagramme'!L_Anfang" tooltip="Nach oben" display="é" xr:uid="{00000000-0004-0000-0B00-000006000000}"/>
    <hyperlink ref="L386" location="'10_Diagramme'!L_Anfang" tooltip="Nach oben" display="é" xr:uid="{00000000-0004-0000-0B00-000007000000}"/>
    <hyperlink ref="L250" location="'10_Diagramme'!L_Anfang" tooltip="Nach oben" display="é" xr:uid="{00000000-0004-0000-0B00-000008000000}"/>
    <hyperlink ref="L159" location="'10_Diagramme'!L_Anfang" tooltip="Nach oben" display="é" xr:uid="{00000000-0004-0000-0B00-000009000000}"/>
    <hyperlink ref="L34" location="'10_Diagramme'!L_Anfang" tooltip="Nach oben" display="é" xr:uid="{00000000-0004-0000-0B00-00000A000000}"/>
    <hyperlink ref="C8:F8" location="'10_Diagramme'!L_Thema1" tooltip="Thema 1: Diagramme - Grundlagen" display="'10_Diagramme'!L_Thema1" xr:uid="{00000000-0004-0000-0B00-00000B000000}"/>
    <hyperlink ref="C9:F9" location="'10_Diagramme'!L_Thema2" tooltip="Thema 2: Diagrammtyp ändern" display="'10_Diagramme'!L_Thema2" xr:uid="{00000000-0004-0000-0B00-00000C000000}"/>
    <hyperlink ref="C10:F10" location="'10_Diagramme'!L_Thema3" tooltip="Thema 3: Diagrammtitel anpassen" display="'10_Diagramme'!L_Thema3" xr:uid="{00000000-0004-0000-0B00-00000D000000}"/>
    <hyperlink ref="C11:F11" location="'10_Diagramme'!L_Thema4" tooltip="Thema 4: Achsen und Achsentitel" display="'10_Diagramme'!L_Thema4" xr:uid="{00000000-0004-0000-0B00-00000E000000}"/>
    <hyperlink ref="C12:F12" location="'10_Diagramme'!L_Thema5" tooltip="Thema 5: Datenbeschriftung" display="'10_Diagramme'!L_Thema5" xr:uid="{00000000-0004-0000-0B00-00000F000000}"/>
    <hyperlink ref="C13:F13" location="'10_Diagramme'!L_Thema6" tooltip="Thema 6: Datentabelle" display="'10_Diagramme'!L_Thema6" xr:uid="{00000000-0004-0000-0B00-000010000000}"/>
    <hyperlink ref="C14:F14" location="'10_Diagramme'!L_Thema7" tooltip="Thema 7: Gitternetzlinien" display="'10_Diagramme'!L_Thema7" xr:uid="{00000000-0004-0000-0B00-000011000000}"/>
    <hyperlink ref="C15:F15" location="'10_Diagramme'!L_Thema8" tooltip="Thema 8: Legende" display="'10_Diagramme'!L_Thema8" xr:uid="{00000000-0004-0000-0B00-000012000000}"/>
    <hyperlink ref="C16:F16" location="'10_Diagramme'!L_Thema9" tooltip="Thema 9: Datenquelle ändern" display="'10_Diagramme'!L_Thema9" xr:uid="{00000000-0004-0000-0B00-000013000000}"/>
    <hyperlink ref="C17:F17" location="'10_Diagramme'!L_Thema10" tooltip="Thema 10: Diagramm verschieben" display="'10_Diagramme'!L_Thema10" xr:uid="{00000000-0004-0000-0B00-000014000000}"/>
    <hyperlink ref="B1122:K1124" r:id="rId1" location="newsletter" tooltip="Für den kostenlosen Newsletter anmelden" display="Du willst auf dem Laufenden bleiben? Dann melde Dich für den kostenlosen Newsletter an!" xr:uid="{00000000-0004-0000-0B00-000015000000}"/>
  </hyperlinks>
  <pageMargins left="0.23622047244094491" right="0.23622047244094491" top="0.74803149606299213" bottom="0.74803149606299213" header="0.31496062992125984" footer="0.31496062992125984"/>
  <pageSetup paperSize="9" fitToHeight="0" orientation="portrait" r:id="rId2"/>
  <headerFooter>
    <oddFooter>&amp;L&amp;H&amp;F
© 2014 -2021 Martin Weiß&amp;C&amp;A, Seite &amp;P&amp;R&amp;D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4273" r:id="rId5" name="Check Box 1">
              <controlPr defaultSize="0" autoFill="0" autoLine="0" autoPict="0">
                <anchor moveWithCells="1">
                  <from>
                    <xdr:col>2</xdr:col>
                    <xdr:colOff>0</xdr:colOff>
                    <xdr:row>155</xdr:row>
                    <xdr:rowOff>9525</xdr:rowOff>
                  </from>
                  <to>
                    <xdr:col>3</xdr:col>
                    <xdr:colOff>104775</xdr:colOff>
                    <xdr:row>155</xdr:row>
                    <xdr:rowOff>228600</xdr:rowOff>
                  </to>
                </anchor>
              </controlPr>
            </control>
          </mc:Choice>
        </mc:AlternateContent>
        <mc:AlternateContent xmlns:mc="http://schemas.openxmlformats.org/markup-compatibility/2006">
          <mc:Choice Requires="x14">
            <control shapeId="54274" r:id="rId6" name="Check Box 2">
              <controlPr defaultSize="0" autoFill="0" autoLine="0" autoPict="0">
                <anchor moveWithCells="1">
                  <from>
                    <xdr:col>2</xdr:col>
                    <xdr:colOff>0</xdr:colOff>
                    <xdr:row>246</xdr:row>
                    <xdr:rowOff>9525</xdr:rowOff>
                  </from>
                  <to>
                    <xdr:col>3</xdr:col>
                    <xdr:colOff>104775</xdr:colOff>
                    <xdr:row>246</xdr:row>
                    <xdr:rowOff>228600</xdr:rowOff>
                  </to>
                </anchor>
              </controlPr>
            </control>
          </mc:Choice>
        </mc:AlternateContent>
        <mc:AlternateContent xmlns:mc="http://schemas.openxmlformats.org/markup-compatibility/2006">
          <mc:Choice Requires="x14">
            <control shapeId="54275" r:id="rId7" name="Check Box 3">
              <controlPr defaultSize="0" autoFill="0" autoLine="0" autoPict="0">
                <anchor moveWithCells="1">
                  <from>
                    <xdr:col>2</xdr:col>
                    <xdr:colOff>0</xdr:colOff>
                    <xdr:row>382</xdr:row>
                    <xdr:rowOff>9525</xdr:rowOff>
                  </from>
                  <to>
                    <xdr:col>3</xdr:col>
                    <xdr:colOff>104775</xdr:colOff>
                    <xdr:row>382</xdr:row>
                    <xdr:rowOff>228600</xdr:rowOff>
                  </to>
                </anchor>
              </controlPr>
            </control>
          </mc:Choice>
        </mc:AlternateContent>
        <mc:AlternateContent xmlns:mc="http://schemas.openxmlformats.org/markup-compatibility/2006">
          <mc:Choice Requires="x14">
            <control shapeId="54276" r:id="rId8" name="Check Box 4">
              <controlPr defaultSize="0" autoFill="0" autoLine="0" autoPict="0">
                <anchor moveWithCells="1">
                  <from>
                    <xdr:col>2</xdr:col>
                    <xdr:colOff>0</xdr:colOff>
                    <xdr:row>603</xdr:row>
                    <xdr:rowOff>9525</xdr:rowOff>
                  </from>
                  <to>
                    <xdr:col>3</xdr:col>
                    <xdr:colOff>104775</xdr:colOff>
                    <xdr:row>603</xdr:row>
                    <xdr:rowOff>228600</xdr:rowOff>
                  </to>
                </anchor>
              </controlPr>
            </control>
          </mc:Choice>
        </mc:AlternateContent>
        <mc:AlternateContent xmlns:mc="http://schemas.openxmlformats.org/markup-compatibility/2006">
          <mc:Choice Requires="x14">
            <control shapeId="54277" r:id="rId9" name="Check Box 5">
              <controlPr defaultSize="0" autoFill="0" autoLine="0" autoPict="0">
                <anchor moveWithCells="1">
                  <from>
                    <xdr:col>2</xdr:col>
                    <xdr:colOff>0</xdr:colOff>
                    <xdr:row>732</xdr:row>
                    <xdr:rowOff>9525</xdr:rowOff>
                  </from>
                  <to>
                    <xdr:col>3</xdr:col>
                    <xdr:colOff>104775</xdr:colOff>
                    <xdr:row>732</xdr:row>
                    <xdr:rowOff>228600</xdr:rowOff>
                  </to>
                </anchor>
              </controlPr>
            </control>
          </mc:Choice>
        </mc:AlternateContent>
        <mc:AlternateContent xmlns:mc="http://schemas.openxmlformats.org/markup-compatibility/2006">
          <mc:Choice Requires="x14">
            <control shapeId="54278" r:id="rId10" name="Check Box 6">
              <controlPr defaultSize="0" autoFill="0" autoLine="0" autoPict="0">
                <anchor moveWithCells="1">
                  <from>
                    <xdr:col>2</xdr:col>
                    <xdr:colOff>9525</xdr:colOff>
                    <xdr:row>787</xdr:row>
                    <xdr:rowOff>9525</xdr:rowOff>
                  </from>
                  <to>
                    <xdr:col>3</xdr:col>
                    <xdr:colOff>114300</xdr:colOff>
                    <xdr:row>787</xdr:row>
                    <xdr:rowOff>228600</xdr:rowOff>
                  </to>
                </anchor>
              </controlPr>
            </control>
          </mc:Choice>
        </mc:AlternateContent>
        <mc:AlternateContent xmlns:mc="http://schemas.openxmlformats.org/markup-compatibility/2006">
          <mc:Choice Requires="x14">
            <control shapeId="54279" r:id="rId11" name="Check Box 7">
              <controlPr defaultSize="0" autoFill="0" autoLine="0" autoPict="0">
                <anchor moveWithCells="1">
                  <from>
                    <xdr:col>2</xdr:col>
                    <xdr:colOff>9525</xdr:colOff>
                    <xdr:row>849</xdr:row>
                    <xdr:rowOff>9525</xdr:rowOff>
                  </from>
                  <to>
                    <xdr:col>3</xdr:col>
                    <xdr:colOff>114300</xdr:colOff>
                    <xdr:row>849</xdr:row>
                    <xdr:rowOff>228600</xdr:rowOff>
                  </to>
                </anchor>
              </controlPr>
            </control>
          </mc:Choice>
        </mc:AlternateContent>
        <mc:AlternateContent xmlns:mc="http://schemas.openxmlformats.org/markup-compatibility/2006">
          <mc:Choice Requires="x14">
            <control shapeId="54280" r:id="rId12" name="Check Box 8">
              <controlPr defaultSize="0" autoFill="0" autoLine="0" autoPict="0">
                <anchor moveWithCells="1">
                  <from>
                    <xdr:col>2</xdr:col>
                    <xdr:colOff>9525</xdr:colOff>
                    <xdr:row>900</xdr:row>
                    <xdr:rowOff>9525</xdr:rowOff>
                  </from>
                  <to>
                    <xdr:col>3</xdr:col>
                    <xdr:colOff>114300</xdr:colOff>
                    <xdr:row>900</xdr:row>
                    <xdr:rowOff>228600</xdr:rowOff>
                  </to>
                </anchor>
              </controlPr>
            </control>
          </mc:Choice>
        </mc:AlternateContent>
        <mc:AlternateContent xmlns:mc="http://schemas.openxmlformats.org/markup-compatibility/2006">
          <mc:Choice Requires="x14">
            <control shapeId="54281" r:id="rId13" name="Check Box 9">
              <controlPr defaultSize="0" autoFill="0" autoLine="0" autoPict="0">
                <anchor moveWithCells="1">
                  <from>
                    <xdr:col>2</xdr:col>
                    <xdr:colOff>9525</xdr:colOff>
                    <xdr:row>1003</xdr:row>
                    <xdr:rowOff>9525</xdr:rowOff>
                  </from>
                  <to>
                    <xdr:col>3</xdr:col>
                    <xdr:colOff>114300</xdr:colOff>
                    <xdr:row>1003</xdr:row>
                    <xdr:rowOff>228600</xdr:rowOff>
                  </to>
                </anchor>
              </controlPr>
            </control>
          </mc:Choice>
        </mc:AlternateContent>
        <mc:AlternateContent xmlns:mc="http://schemas.openxmlformats.org/markup-compatibility/2006">
          <mc:Choice Requires="x14">
            <control shapeId="54282" r:id="rId14" name="Check Box 10">
              <controlPr defaultSize="0" autoFill="0" autoLine="0" autoPict="0">
                <anchor moveWithCells="1">
                  <from>
                    <xdr:col>2</xdr:col>
                    <xdr:colOff>9525</xdr:colOff>
                    <xdr:row>1113</xdr:row>
                    <xdr:rowOff>9525</xdr:rowOff>
                  </from>
                  <to>
                    <xdr:col>3</xdr:col>
                    <xdr:colOff>114300</xdr:colOff>
                    <xdr:row>1113</xdr:row>
                    <xdr:rowOff>228600</xdr:rowOff>
                  </to>
                </anchor>
              </controlPr>
            </control>
          </mc:Choice>
        </mc:AlternateContent>
        <mc:AlternateContent xmlns:mc="http://schemas.openxmlformats.org/markup-compatibility/2006">
          <mc:Choice Requires="x14">
            <control shapeId="54284" r:id="rId15" name="Group Box 12">
              <controlPr defaultSize="0" autoFill="0" autoPict="0">
                <anchor moveWithCells="1">
                  <from>
                    <xdr:col>4</xdr:col>
                    <xdr:colOff>161925</xdr:colOff>
                    <xdr:row>725</xdr:row>
                    <xdr:rowOff>180975</xdr:rowOff>
                  </from>
                  <to>
                    <xdr:col>5</xdr:col>
                    <xdr:colOff>685800</xdr:colOff>
                    <xdr:row>727</xdr:row>
                    <xdr:rowOff>0</xdr:rowOff>
                  </to>
                </anchor>
              </controlPr>
            </control>
          </mc:Choice>
        </mc:AlternateContent>
        <mc:AlternateContent xmlns:mc="http://schemas.openxmlformats.org/markup-compatibility/2006">
          <mc:Choice Requires="x14">
            <control shapeId="54285" r:id="rId16" name="Group Box 13">
              <controlPr defaultSize="0" autoFill="0" autoPict="0">
                <anchor moveWithCells="1">
                  <from>
                    <xdr:col>4</xdr:col>
                    <xdr:colOff>161925</xdr:colOff>
                    <xdr:row>726</xdr:row>
                    <xdr:rowOff>200025</xdr:rowOff>
                  </from>
                  <to>
                    <xdr:col>5</xdr:col>
                    <xdr:colOff>685800</xdr:colOff>
                    <xdr:row>728</xdr:row>
                    <xdr:rowOff>19050</xdr:rowOff>
                  </to>
                </anchor>
              </controlPr>
            </control>
          </mc:Choice>
        </mc:AlternateContent>
        <mc:AlternateContent xmlns:mc="http://schemas.openxmlformats.org/markup-compatibility/2006">
          <mc:Choice Requires="x14">
            <control shapeId="54286" r:id="rId17" name="Group Box 14">
              <controlPr defaultSize="0" autoFill="0" autoPict="0">
                <anchor moveWithCells="1">
                  <from>
                    <xdr:col>4</xdr:col>
                    <xdr:colOff>161925</xdr:colOff>
                    <xdr:row>727</xdr:row>
                    <xdr:rowOff>0</xdr:rowOff>
                  </from>
                  <to>
                    <xdr:col>5</xdr:col>
                    <xdr:colOff>685800</xdr:colOff>
                    <xdr:row>728</xdr:row>
                    <xdr:rowOff>38100</xdr:rowOff>
                  </to>
                </anchor>
              </controlPr>
            </control>
          </mc:Choice>
        </mc:AlternateContent>
        <mc:AlternateContent xmlns:mc="http://schemas.openxmlformats.org/markup-compatibility/2006">
          <mc:Choice Requires="x14">
            <control shapeId="54287" r:id="rId18" name="Group Box 15">
              <controlPr defaultSize="0" autoFill="0" autoPict="0">
                <anchor moveWithCells="1">
                  <from>
                    <xdr:col>4</xdr:col>
                    <xdr:colOff>0</xdr:colOff>
                    <xdr:row>785</xdr:row>
                    <xdr:rowOff>0</xdr:rowOff>
                  </from>
                  <to>
                    <xdr:col>6</xdr:col>
                    <xdr:colOff>0</xdr:colOff>
                    <xdr:row>786</xdr:row>
                    <xdr:rowOff>28575</xdr:rowOff>
                  </to>
                </anchor>
              </controlPr>
            </control>
          </mc:Choice>
        </mc:AlternateContent>
        <mc:AlternateContent xmlns:mc="http://schemas.openxmlformats.org/markup-compatibility/2006">
          <mc:Choice Requires="x14">
            <control shapeId="54288" r:id="rId19" name="Group Box 16">
              <controlPr defaultSize="0" autoFill="0" autoPict="0">
                <anchor moveWithCells="1">
                  <from>
                    <xdr:col>4</xdr:col>
                    <xdr:colOff>9525</xdr:colOff>
                    <xdr:row>785</xdr:row>
                    <xdr:rowOff>0</xdr:rowOff>
                  </from>
                  <to>
                    <xdr:col>6</xdr:col>
                    <xdr:colOff>9525</xdr:colOff>
                    <xdr:row>786</xdr:row>
                    <xdr:rowOff>47625</xdr:rowOff>
                  </to>
                </anchor>
              </controlPr>
            </control>
          </mc:Choice>
        </mc:AlternateContent>
        <mc:AlternateContent xmlns:mc="http://schemas.openxmlformats.org/markup-compatibility/2006">
          <mc:Choice Requires="x14">
            <control shapeId="54289" r:id="rId20" name="Group Box 17">
              <controlPr defaultSize="0" autoFill="0" autoPict="0">
                <anchor moveWithCells="1">
                  <from>
                    <xdr:col>4</xdr:col>
                    <xdr:colOff>47625</xdr:colOff>
                    <xdr:row>785</xdr:row>
                    <xdr:rowOff>0</xdr:rowOff>
                  </from>
                  <to>
                    <xdr:col>6</xdr:col>
                    <xdr:colOff>0</xdr:colOff>
                    <xdr:row>786</xdr:row>
                    <xdr:rowOff>76200</xdr:rowOff>
                  </to>
                </anchor>
              </controlPr>
            </control>
          </mc:Choice>
        </mc:AlternateContent>
        <mc:AlternateContent xmlns:mc="http://schemas.openxmlformats.org/markup-compatibility/2006">
          <mc:Choice Requires="x14">
            <control shapeId="54290" r:id="rId21" name="Group Box 18">
              <controlPr defaultSize="0" autoFill="0" autoPict="0">
                <anchor moveWithCells="1">
                  <from>
                    <xdr:col>4</xdr:col>
                    <xdr:colOff>0</xdr:colOff>
                    <xdr:row>898</xdr:row>
                    <xdr:rowOff>0</xdr:rowOff>
                  </from>
                  <to>
                    <xdr:col>6</xdr:col>
                    <xdr:colOff>0</xdr:colOff>
                    <xdr:row>899</xdr:row>
                    <xdr:rowOff>28575</xdr:rowOff>
                  </to>
                </anchor>
              </controlPr>
            </control>
          </mc:Choice>
        </mc:AlternateContent>
        <mc:AlternateContent xmlns:mc="http://schemas.openxmlformats.org/markup-compatibility/2006">
          <mc:Choice Requires="x14">
            <control shapeId="54291" r:id="rId22" name="Group Box 19">
              <controlPr defaultSize="0" autoFill="0" autoPict="0">
                <anchor moveWithCells="1">
                  <from>
                    <xdr:col>4</xdr:col>
                    <xdr:colOff>9525</xdr:colOff>
                    <xdr:row>898</xdr:row>
                    <xdr:rowOff>0</xdr:rowOff>
                  </from>
                  <to>
                    <xdr:col>6</xdr:col>
                    <xdr:colOff>9525</xdr:colOff>
                    <xdr:row>899</xdr:row>
                    <xdr:rowOff>47625</xdr:rowOff>
                  </to>
                </anchor>
              </controlPr>
            </control>
          </mc:Choice>
        </mc:AlternateContent>
        <mc:AlternateContent xmlns:mc="http://schemas.openxmlformats.org/markup-compatibility/2006">
          <mc:Choice Requires="x14">
            <control shapeId="54292" r:id="rId23" name="Group Box 20">
              <controlPr defaultSize="0" autoFill="0" autoPict="0">
                <anchor moveWithCells="1">
                  <from>
                    <xdr:col>4</xdr:col>
                    <xdr:colOff>47625</xdr:colOff>
                    <xdr:row>898</xdr:row>
                    <xdr:rowOff>0</xdr:rowOff>
                  </from>
                  <to>
                    <xdr:col>6</xdr:col>
                    <xdr:colOff>0</xdr:colOff>
                    <xdr:row>899</xdr:row>
                    <xdr:rowOff>76200</xdr:rowOff>
                  </to>
                </anchor>
              </controlPr>
            </control>
          </mc:Choice>
        </mc:AlternateContent>
        <mc:AlternateContent xmlns:mc="http://schemas.openxmlformats.org/markup-compatibility/2006">
          <mc:Choice Requires="x14">
            <control shapeId="54293" r:id="rId24" name="Group Box 21">
              <controlPr defaultSize="0" autoFill="0" autoPict="0">
                <anchor moveWithCells="1">
                  <from>
                    <xdr:col>4</xdr:col>
                    <xdr:colOff>95250</xdr:colOff>
                    <xdr:row>898</xdr:row>
                    <xdr:rowOff>0</xdr:rowOff>
                  </from>
                  <to>
                    <xdr:col>6</xdr:col>
                    <xdr:colOff>0</xdr:colOff>
                    <xdr:row>899</xdr:row>
                    <xdr:rowOff>28575</xdr:rowOff>
                  </to>
                </anchor>
              </controlPr>
            </control>
          </mc:Choice>
        </mc:AlternateContent>
        <mc:AlternateContent xmlns:mc="http://schemas.openxmlformats.org/markup-compatibility/2006">
          <mc:Choice Requires="x14">
            <control shapeId="54294" r:id="rId25" name="Check Box 22">
              <controlPr defaultSize="0" autoFill="0" autoLine="0" autoPict="0">
                <anchor moveWithCells="1">
                  <from>
                    <xdr:col>6</xdr:col>
                    <xdr:colOff>219075</xdr:colOff>
                    <xdr:row>372</xdr:row>
                    <xdr:rowOff>19050</xdr:rowOff>
                  </from>
                  <to>
                    <xdr:col>6</xdr:col>
                    <xdr:colOff>495300</xdr:colOff>
                    <xdr:row>373</xdr:row>
                    <xdr:rowOff>28575</xdr:rowOff>
                  </to>
                </anchor>
              </controlPr>
            </control>
          </mc:Choice>
        </mc:AlternateContent>
        <mc:AlternateContent xmlns:mc="http://schemas.openxmlformats.org/markup-compatibility/2006">
          <mc:Choice Requires="x14">
            <control shapeId="54295" r:id="rId26" name="Check Box 23">
              <controlPr defaultSize="0" autoFill="0" autoLine="0" autoPict="0">
                <anchor moveWithCells="1">
                  <from>
                    <xdr:col>6</xdr:col>
                    <xdr:colOff>209550</xdr:colOff>
                    <xdr:row>595</xdr:row>
                    <xdr:rowOff>19050</xdr:rowOff>
                  </from>
                  <to>
                    <xdr:col>6</xdr:col>
                    <xdr:colOff>485775</xdr:colOff>
                    <xdr:row>596</xdr:row>
                    <xdr:rowOff>28575</xdr:rowOff>
                  </to>
                </anchor>
              </controlPr>
            </control>
          </mc:Choice>
        </mc:AlternateContent>
        <mc:AlternateContent xmlns:mc="http://schemas.openxmlformats.org/markup-compatibility/2006">
          <mc:Choice Requires="x14">
            <control shapeId="54297" r:id="rId27" name="Check Box 25">
              <controlPr defaultSize="0" autoFill="0" autoLine="0" autoPict="0">
                <anchor moveWithCells="1">
                  <from>
                    <xdr:col>6</xdr:col>
                    <xdr:colOff>200025</xdr:colOff>
                    <xdr:row>724</xdr:row>
                    <xdr:rowOff>19050</xdr:rowOff>
                  </from>
                  <to>
                    <xdr:col>6</xdr:col>
                    <xdr:colOff>476250</xdr:colOff>
                    <xdr:row>725</xdr:row>
                    <xdr:rowOff>28575</xdr:rowOff>
                  </to>
                </anchor>
              </controlPr>
            </control>
          </mc:Choice>
        </mc:AlternateContent>
        <mc:AlternateContent xmlns:mc="http://schemas.openxmlformats.org/markup-compatibility/2006">
          <mc:Choice Requires="x14">
            <control shapeId="54298" r:id="rId28" name="Group Box 26">
              <controlPr defaultSize="0" autoFill="0" autoPict="0">
                <anchor moveWithCells="1">
                  <from>
                    <xdr:col>4</xdr:col>
                    <xdr:colOff>161925</xdr:colOff>
                    <xdr:row>782</xdr:row>
                    <xdr:rowOff>180975</xdr:rowOff>
                  </from>
                  <to>
                    <xdr:col>5</xdr:col>
                    <xdr:colOff>685800</xdr:colOff>
                    <xdr:row>784</xdr:row>
                    <xdr:rowOff>0</xdr:rowOff>
                  </to>
                </anchor>
              </controlPr>
            </control>
          </mc:Choice>
        </mc:AlternateContent>
        <mc:AlternateContent xmlns:mc="http://schemas.openxmlformats.org/markup-compatibility/2006">
          <mc:Choice Requires="x14">
            <control shapeId="54299" r:id="rId29" name="Group Box 27">
              <controlPr defaultSize="0" autoFill="0" autoPict="0">
                <anchor moveWithCells="1">
                  <from>
                    <xdr:col>4</xdr:col>
                    <xdr:colOff>161925</xdr:colOff>
                    <xdr:row>783</xdr:row>
                    <xdr:rowOff>200025</xdr:rowOff>
                  </from>
                  <to>
                    <xdr:col>5</xdr:col>
                    <xdr:colOff>685800</xdr:colOff>
                    <xdr:row>785</xdr:row>
                    <xdr:rowOff>19050</xdr:rowOff>
                  </to>
                </anchor>
              </controlPr>
            </control>
          </mc:Choice>
        </mc:AlternateContent>
        <mc:AlternateContent xmlns:mc="http://schemas.openxmlformats.org/markup-compatibility/2006">
          <mc:Choice Requires="x14">
            <control shapeId="54300" r:id="rId30" name="Group Box 28">
              <controlPr defaultSize="0" autoFill="0" autoPict="0">
                <anchor moveWithCells="1">
                  <from>
                    <xdr:col>4</xdr:col>
                    <xdr:colOff>161925</xdr:colOff>
                    <xdr:row>784</xdr:row>
                    <xdr:rowOff>0</xdr:rowOff>
                  </from>
                  <to>
                    <xdr:col>5</xdr:col>
                    <xdr:colOff>685800</xdr:colOff>
                    <xdr:row>785</xdr:row>
                    <xdr:rowOff>38100</xdr:rowOff>
                  </to>
                </anchor>
              </controlPr>
            </control>
          </mc:Choice>
        </mc:AlternateContent>
        <mc:AlternateContent xmlns:mc="http://schemas.openxmlformats.org/markup-compatibility/2006">
          <mc:Choice Requires="x14">
            <control shapeId="54301" r:id="rId31" name="Check Box 29">
              <controlPr defaultSize="0" autoFill="0" autoLine="0" autoPict="0">
                <anchor moveWithCells="1">
                  <from>
                    <xdr:col>6</xdr:col>
                    <xdr:colOff>161925</xdr:colOff>
                    <xdr:row>781</xdr:row>
                    <xdr:rowOff>19050</xdr:rowOff>
                  </from>
                  <to>
                    <xdr:col>6</xdr:col>
                    <xdr:colOff>438150</xdr:colOff>
                    <xdr:row>782</xdr:row>
                    <xdr:rowOff>28575</xdr:rowOff>
                  </to>
                </anchor>
              </controlPr>
            </control>
          </mc:Choice>
        </mc:AlternateContent>
        <mc:AlternateContent xmlns:mc="http://schemas.openxmlformats.org/markup-compatibility/2006">
          <mc:Choice Requires="x14">
            <control shapeId="54302" r:id="rId32" name="Group Box 30">
              <controlPr defaultSize="0" autoFill="0" autoPict="0">
                <anchor moveWithCells="1">
                  <from>
                    <xdr:col>4</xdr:col>
                    <xdr:colOff>161925</xdr:colOff>
                    <xdr:row>846</xdr:row>
                    <xdr:rowOff>0</xdr:rowOff>
                  </from>
                  <to>
                    <xdr:col>5</xdr:col>
                    <xdr:colOff>685800</xdr:colOff>
                    <xdr:row>847</xdr:row>
                    <xdr:rowOff>38100</xdr:rowOff>
                  </to>
                </anchor>
              </controlPr>
            </control>
          </mc:Choice>
        </mc:AlternateContent>
        <mc:AlternateContent xmlns:mc="http://schemas.openxmlformats.org/markup-compatibility/2006">
          <mc:Choice Requires="x14">
            <control shapeId="54303" r:id="rId33" name="Group Box 31">
              <controlPr defaultSize="0" autoFill="0" autoPict="0">
                <anchor moveWithCells="1">
                  <from>
                    <xdr:col>4</xdr:col>
                    <xdr:colOff>161925</xdr:colOff>
                    <xdr:row>846</xdr:row>
                    <xdr:rowOff>0</xdr:rowOff>
                  </from>
                  <to>
                    <xdr:col>5</xdr:col>
                    <xdr:colOff>685800</xdr:colOff>
                    <xdr:row>847</xdr:row>
                    <xdr:rowOff>38100</xdr:rowOff>
                  </to>
                </anchor>
              </controlPr>
            </control>
          </mc:Choice>
        </mc:AlternateContent>
        <mc:AlternateContent xmlns:mc="http://schemas.openxmlformats.org/markup-compatibility/2006">
          <mc:Choice Requires="x14">
            <control shapeId="54304" r:id="rId34" name="Group Box 32">
              <controlPr defaultSize="0" autoFill="0" autoPict="0">
                <anchor moveWithCells="1">
                  <from>
                    <xdr:col>4</xdr:col>
                    <xdr:colOff>161925</xdr:colOff>
                    <xdr:row>846</xdr:row>
                    <xdr:rowOff>0</xdr:rowOff>
                  </from>
                  <to>
                    <xdr:col>5</xdr:col>
                    <xdr:colOff>685800</xdr:colOff>
                    <xdr:row>847</xdr:row>
                    <xdr:rowOff>38100</xdr:rowOff>
                  </to>
                </anchor>
              </controlPr>
            </control>
          </mc:Choice>
        </mc:AlternateContent>
        <mc:AlternateContent xmlns:mc="http://schemas.openxmlformats.org/markup-compatibility/2006">
          <mc:Choice Requires="x14">
            <control shapeId="54306" r:id="rId35" name="Group Box 34">
              <controlPr defaultSize="0" autoFill="0" autoPict="0">
                <anchor moveWithCells="1">
                  <from>
                    <xdr:col>4</xdr:col>
                    <xdr:colOff>161925</xdr:colOff>
                    <xdr:row>895</xdr:row>
                    <xdr:rowOff>180975</xdr:rowOff>
                  </from>
                  <to>
                    <xdr:col>5</xdr:col>
                    <xdr:colOff>685800</xdr:colOff>
                    <xdr:row>897</xdr:row>
                    <xdr:rowOff>0</xdr:rowOff>
                  </to>
                </anchor>
              </controlPr>
            </control>
          </mc:Choice>
        </mc:AlternateContent>
        <mc:AlternateContent xmlns:mc="http://schemas.openxmlformats.org/markup-compatibility/2006">
          <mc:Choice Requires="x14">
            <control shapeId="54307" r:id="rId36" name="Group Box 35">
              <controlPr defaultSize="0" autoFill="0" autoPict="0">
                <anchor moveWithCells="1">
                  <from>
                    <xdr:col>4</xdr:col>
                    <xdr:colOff>161925</xdr:colOff>
                    <xdr:row>896</xdr:row>
                    <xdr:rowOff>200025</xdr:rowOff>
                  </from>
                  <to>
                    <xdr:col>5</xdr:col>
                    <xdr:colOff>685800</xdr:colOff>
                    <xdr:row>898</xdr:row>
                    <xdr:rowOff>19050</xdr:rowOff>
                  </to>
                </anchor>
              </controlPr>
            </control>
          </mc:Choice>
        </mc:AlternateContent>
        <mc:AlternateContent xmlns:mc="http://schemas.openxmlformats.org/markup-compatibility/2006">
          <mc:Choice Requires="x14">
            <control shapeId="54308" r:id="rId37" name="Group Box 36">
              <controlPr defaultSize="0" autoFill="0" autoPict="0">
                <anchor moveWithCells="1">
                  <from>
                    <xdr:col>4</xdr:col>
                    <xdr:colOff>161925</xdr:colOff>
                    <xdr:row>897</xdr:row>
                    <xdr:rowOff>0</xdr:rowOff>
                  </from>
                  <to>
                    <xdr:col>5</xdr:col>
                    <xdr:colOff>685800</xdr:colOff>
                    <xdr:row>898</xdr:row>
                    <xdr:rowOff>38100</xdr:rowOff>
                  </to>
                </anchor>
              </controlPr>
            </control>
          </mc:Choice>
        </mc:AlternateContent>
        <mc:AlternateContent xmlns:mc="http://schemas.openxmlformats.org/markup-compatibility/2006">
          <mc:Choice Requires="x14">
            <control shapeId="54309" r:id="rId38" name="Check Box 37">
              <controlPr defaultSize="0" autoFill="0" autoLine="0" autoPict="0">
                <anchor moveWithCells="1">
                  <from>
                    <xdr:col>6</xdr:col>
                    <xdr:colOff>219075</xdr:colOff>
                    <xdr:row>894</xdr:row>
                    <xdr:rowOff>19050</xdr:rowOff>
                  </from>
                  <to>
                    <xdr:col>6</xdr:col>
                    <xdr:colOff>495300</xdr:colOff>
                    <xdr:row>895</xdr:row>
                    <xdr:rowOff>28575</xdr:rowOff>
                  </to>
                </anchor>
              </controlPr>
            </control>
          </mc:Choice>
        </mc:AlternateContent>
        <mc:AlternateContent xmlns:mc="http://schemas.openxmlformats.org/markup-compatibility/2006">
          <mc:Choice Requires="x14">
            <control shapeId="54310" r:id="rId39" name="Group Box 38">
              <controlPr defaultSize="0" autoFill="0" autoPict="0">
                <anchor moveWithCells="1">
                  <from>
                    <xdr:col>4</xdr:col>
                    <xdr:colOff>161925</xdr:colOff>
                    <xdr:row>999</xdr:row>
                    <xdr:rowOff>180975</xdr:rowOff>
                  </from>
                  <to>
                    <xdr:col>5</xdr:col>
                    <xdr:colOff>685800</xdr:colOff>
                    <xdr:row>1001</xdr:row>
                    <xdr:rowOff>0</xdr:rowOff>
                  </to>
                </anchor>
              </controlPr>
            </control>
          </mc:Choice>
        </mc:AlternateContent>
        <mc:AlternateContent xmlns:mc="http://schemas.openxmlformats.org/markup-compatibility/2006">
          <mc:Choice Requires="x14">
            <control shapeId="54311" r:id="rId40" name="Group Box 39">
              <controlPr defaultSize="0" autoFill="0" autoPict="0">
                <anchor moveWithCells="1">
                  <from>
                    <xdr:col>4</xdr:col>
                    <xdr:colOff>161925</xdr:colOff>
                    <xdr:row>1000</xdr:row>
                    <xdr:rowOff>0</xdr:rowOff>
                  </from>
                  <to>
                    <xdr:col>5</xdr:col>
                    <xdr:colOff>685800</xdr:colOff>
                    <xdr:row>1001</xdr:row>
                    <xdr:rowOff>38100</xdr:rowOff>
                  </to>
                </anchor>
              </controlPr>
            </control>
          </mc:Choice>
        </mc:AlternateContent>
        <mc:AlternateContent xmlns:mc="http://schemas.openxmlformats.org/markup-compatibility/2006">
          <mc:Choice Requires="x14">
            <control shapeId="54312" r:id="rId41" name="Group Box 40">
              <controlPr defaultSize="0" autoFill="0" autoPict="0">
                <anchor moveWithCells="1">
                  <from>
                    <xdr:col>4</xdr:col>
                    <xdr:colOff>161925</xdr:colOff>
                    <xdr:row>1000</xdr:row>
                    <xdr:rowOff>0</xdr:rowOff>
                  </from>
                  <to>
                    <xdr:col>5</xdr:col>
                    <xdr:colOff>685800</xdr:colOff>
                    <xdr:row>1001</xdr:row>
                    <xdr:rowOff>38100</xdr:rowOff>
                  </to>
                </anchor>
              </controlPr>
            </control>
          </mc:Choice>
        </mc:AlternateContent>
        <mc:AlternateContent xmlns:mc="http://schemas.openxmlformats.org/markup-compatibility/2006">
          <mc:Choice Requires="x14">
            <control shapeId="54313" r:id="rId42" name="Check Box 41">
              <controlPr defaultSize="0" autoFill="0" autoLine="0" autoPict="0">
                <anchor moveWithCells="1">
                  <from>
                    <xdr:col>6</xdr:col>
                    <xdr:colOff>171450</xdr:colOff>
                    <xdr:row>998</xdr:row>
                    <xdr:rowOff>19050</xdr:rowOff>
                  </from>
                  <to>
                    <xdr:col>6</xdr:col>
                    <xdr:colOff>447675</xdr:colOff>
                    <xdr:row>999</xdr:row>
                    <xdr:rowOff>28575</xdr:rowOff>
                  </to>
                </anchor>
              </controlPr>
            </control>
          </mc:Choice>
        </mc:AlternateContent>
        <mc:AlternateContent xmlns:mc="http://schemas.openxmlformats.org/markup-compatibility/2006">
          <mc:Choice Requires="x14">
            <control shapeId="54318" r:id="rId43" name="Group Box 46">
              <controlPr defaultSize="0" autoFill="0" autoPict="0">
                <anchor moveWithCells="1">
                  <from>
                    <xdr:col>4</xdr:col>
                    <xdr:colOff>161925</xdr:colOff>
                    <xdr:row>1108</xdr:row>
                    <xdr:rowOff>180975</xdr:rowOff>
                  </from>
                  <to>
                    <xdr:col>5</xdr:col>
                    <xdr:colOff>685800</xdr:colOff>
                    <xdr:row>1110</xdr:row>
                    <xdr:rowOff>0</xdr:rowOff>
                  </to>
                </anchor>
              </controlPr>
            </control>
          </mc:Choice>
        </mc:AlternateContent>
        <mc:AlternateContent xmlns:mc="http://schemas.openxmlformats.org/markup-compatibility/2006">
          <mc:Choice Requires="x14">
            <control shapeId="54319" r:id="rId44" name="Group Box 47">
              <controlPr defaultSize="0" autoFill="0" autoPict="0">
                <anchor moveWithCells="1">
                  <from>
                    <xdr:col>4</xdr:col>
                    <xdr:colOff>161925</xdr:colOff>
                    <xdr:row>1110</xdr:row>
                    <xdr:rowOff>0</xdr:rowOff>
                  </from>
                  <to>
                    <xdr:col>5</xdr:col>
                    <xdr:colOff>685800</xdr:colOff>
                    <xdr:row>1111</xdr:row>
                    <xdr:rowOff>38100</xdr:rowOff>
                  </to>
                </anchor>
              </controlPr>
            </control>
          </mc:Choice>
        </mc:AlternateContent>
        <mc:AlternateContent xmlns:mc="http://schemas.openxmlformats.org/markup-compatibility/2006">
          <mc:Choice Requires="x14">
            <control shapeId="54320" r:id="rId45" name="Group Box 48">
              <controlPr defaultSize="0" autoFill="0" autoPict="0">
                <anchor moveWithCells="1">
                  <from>
                    <xdr:col>4</xdr:col>
                    <xdr:colOff>161925</xdr:colOff>
                    <xdr:row>1110</xdr:row>
                    <xdr:rowOff>0</xdr:rowOff>
                  </from>
                  <to>
                    <xdr:col>5</xdr:col>
                    <xdr:colOff>685800</xdr:colOff>
                    <xdr:row>1111</xdr:row>
                    <xdr:rowOff>38100</xdr:rowOff>
                  </to>
                </anchor>
              </controlPr>
            </control>
          </mc:Choice>
        </mc:AlternateContent>
        <mc:AlternateContent xmlns:mc="http://schemas.openxmlformats.org/markup-compatibility/2006">
          <mc:Choice Requires="x14">
            <control shapeId="54321" r:id="rId46" name="Check Box 49">
              <controlPr defaultSize="0" autoFill="0" autoLine="0" autoPict="0">
                <anchor moveWithCells="1">
                  <from>
                    <xdr:col>6</xdr:col>
                    <xdr:colOff>180975</xdr:colOff>
                    <xdr:row>1107</xdr:row>
                    <xdr:rowOff>19050</xdr:rowOff>
                  </from>
                  <to>
                    <xdr:col>6</xdr:col>
                    <xdr:colOff>457200</xdr:colOff>
                    <xdr:row>1108</xdr:row>
                    <xdr:rowOff>28575</xdr:rowOff>
                  </to>
                </anchor>
              </controlPr>
            </control>
          </mc:Choice>
        </mc:AlternateContent>
        <mc:AlternateContent xmlns:mc="http://schemas.openxmlformats.org/markup-compatibility/2006">
          <mc:Choice Requires="x14">
            <control shapeId="54322" r:id="rId47" name="Group Box 50">
              <controlPr defaultSize="0" autoFill="0" autoPict="0">
                <anchor moveWithCells="1">
                  <from>
                    <xdr:col>4</xdr:col>
                    <xdr:colOff>161925</xdr:colOff>
                    <xdr:row>1109</xdr:row>
                    <xdr:rowOff>180975</xdr:rowOff>
                  </from>
                  <to>
                    <xdr:col>5</xdr:col>
                    <xdr:colOff>685800</xdr:colOff>
                    <xdr:row>1111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4"/>
  </sheetPr>
  <dimension ref="A1:L41"/>
  <sheetViews>
    <sheetView showGridLines="0" workbookViewId="0"/>
  </sheetViews>
  <sheetFormatPr baseColWidth="10" defaultColWidth="0" defaultRowHeight="15" zeroHeight="1"/>
  <cols>
    <col min="1" max="1" width="11" customWidth="1"/>
    <col min="2" max="11" width="11.7109375" customWidth="1"/>
    <col min="12" max="12" width="11" customWidth="1"/>
    <col min="13" max="16384" width="11" hidden="1"/>
  </cols>
  <sheetData>
    <row r="1" spans="2:2"/>
    <row r="2" spans="2:2" ht="61.5">
      <c r="B2" s="636" t="s">
        <v>2033</v>
      </c>
    </row>
    <row r="3" spans="2:2"/>
    <row r="4" spans="2:2">
      <c r="B4" t="s">
        <v>2034</v>
      </c>
    </row>
    <row r="5" spans="2:2"/>
    <row r="6" spans="2:2">
      <c r="B6" t="s">
        <v>2035</v>
      </c>
    </row>
    <row r="7" spans="2:2"/>
    <row r="8" spans="2:2">
      <c r="B8" t="s">
        <v>2036</v>
      </c>
    </row>
    <row r="9" spans="2:2"/>
    <row r="10" spans="2:2">
      <c r="B10" t="s">
        <v>2037</v>
      </c>
    </row>
    <row r="11" spans="2:2"/>
    <row r="12" spans="2:2">
      <c r="B12" t="s">
        <v>2038</v>
      </c>
    </row>
    <row r="13" spans="2:2"/>
    <row r="14" spans="2:2">
      <c r="B14" t="s">
        <v>2039</v>
      </c>
    </row>
    <row r="15" spans="2:2">
      <c r="B15" t="s">
        <v>2040</v>
      </c>
    </row>
    <row r="16" spans="2:2"/>
    <row r="17" spans="2:11"/>
    <row r="18" spans="2:11">
      <c r="B18" s="637" t="s">
        <v>2041</v>
      </c>
      <c r="C18" s="638"/>
      <c r="D18" s="638"/>
      <c r="E18" s="638"/>
      <c r="F18" s="638"/>
      <c r="G18" s="638"/>
      <c r="H18" s="638"/>
      <c r="I18" s="638"/>
      <c r="J18" s="638"/>
      <c r="K18" s="639"/>
    </row>
    <row r="19" spans="2:11">
      <c r="B19" s="640" t="s">
        <v>2042</v>
      </c>
      <c r="K19" s="641"/>
    </row>
    <row r="20" spans="2:11">
      <c r="B20" s="640" t="s">
        <v>2043</v>
      </c>
      <c r="K20" s="641"/>
    </row>
    <row r="21" spans="2:11">
      <c r="B21" s="640" t="s">
        <v>2044</v>
      </c>
      <c r="K21" s="641"/>
    </row>
    <row r="22" spans="2:11">
      <c r="B22" s="640"/>
      <c r="K22" s="641"/>
    </row>
    <row r="23" spans="2:11">
      <c r="B23" s="640" t="s">
        <v>2045</v>
      </c>
      <c r="K23" s="641"/>
    </row>
    <row r="24" spans="2:11">
      <c r="B24" s="640" t="s">
        <v>2046</v>
      </c>
      <c r="K24" s="641"/>
    </row>
    <row r="25" spans="2:11">
      <c r="B25" s="642"/>
      <c r="C25" s="13"/>
      <c r="D25" s="13"/>
      <c r="E25" s="13"/>
      <c r="F25" s="13"/>
      <c r="G25" s="13"/>
      <c r="H25" s="13"/>
      <c r="I25" s="13"/>
      <c r="J25" s="13"/>
      <c r="K25" s="643"/>
    </row>
    <row r="26" spans="2:11"/>
    <row r="27" spans="2:11">
      <c r="B27" t="s">
        <v>128</v>
      </c>
    </row>
    <row r="28" spans="2:11" ht="14.25" customHeight="1">
      <c r="B28" s="903" t="s">
        <v>2047</v>
      </c>
      <c r="C28" s="904"/>
      <c r="D28" s="904"/>
      <c r="E28" s="904"/>
      <c r="F28" s="904"/>
      <c r="G28" s="904"/>
      <c r="H28" s="904"/>
      <c r="I28" s="904"/>
      <c r="J28" s="904"/>
      <c r="K28" s="905"/>
    </row>
    <row r="29" spans="2:11">
      <c r="B29" s="906"/>
      <c r="C29" s="907"/>
      <c r="D29" s="907"/>
      <c r="E29" s="907"/>
      <c r="F29" s="907"/>
      <c r="G29" s="907"/>
      <c r="H29" s="907"/>
      <c r="I29" s="907"/>
      <c r="J29" s="907"/>
      <c r="K29" s="908"/>
    </row>
    <row r="30" spans="2:11"/>
    <row r="31" spans="2:11"/>
    <row r="32" spans="2:11"/>
    <row r="33" spans="1:12"/>
    <row r="34" spans="1:12" ht="23.25">
      <c r="A34" s="92"/>
      <c r="B34" s="661" t="s">
        <v>36</v>
      </c>
      <c r="C34" s="661"/>
      <c r="D34" s="661"/>
      <c r="E34" s="661"/>
      <c r="F34" s="661"/>
      <c r="G34" s="661"/>
      <c r="H34" s="661"/>
      <c r="I34" s="661"/>
      <c r="J34" s="661"/>
      <c r="K34" s="661"/>
      <c r="L34" s="25"/>
    </row>
    <row r="35" spans="1:12" ht="23.25">
      <c r="A35" s="92"/>
      <c r="B35" s="661"/>
      <c r="C35" s="661"/>
      <c r="D35" s="661"/>
      <c r="E35" s="661"/>
      <c r="F35" s="661"/>
      <c r="G35" s="661"/>
      <c r="H35" s="661"/>
      <c r="I35" s="661"/>
      <c r="J35" s="661"/>
      <c r="K35" s="661"/>
      <c r="L35" s="25"/>
    </row>
    <row r="36" spans="1:12" ht="23.25">
      <c r="A36" s="93"/>
      <c r="B36" s="661"/>
      <c r="C36" s="661"/>
      <c r="D36" s="661"/>
      <c r="E36" s="661"/>
      <c r="F36" s="661"/>
      <c r="G36" s="661"/>
      <c r="H36" s="661"/>
      <c r="I36" s="661"/>
      <c r="J36" s="661"/>
      <c r="K36" s="661"/>
      <c r="L36" s="27"/>
    </row>
    <row r="37" spans="1:12" ht="23.25">
      <c r="A37" s="94"/>
      <c r="B37" s="21"/>
      <c r="C37" s="21"/>
      <c r="D37" s="21"/>
      <c r="E37" s="21"/>
      <c r="F37" s="21"/>
      <c r="G37" s="21"/>
      <c r="H37" s="21"/>
      <c r="I37" s="21"/>
      <c r="J37" s="21"/>
      <c r="K37" s="21"/>
      <c r="L37" s="21"/>
    </row>
    <row r="38" spans="1:12" ht="23.25">
      <c r="A38" s="94"/>
      <c r="B38" s="23" t="str">
        <f ca="1">"© "&amp;YEAR(TODAY())&amp;" Martin Weiß"</f>
        <v>© 2025 Martin Weiß</v>
      </c>
      <c r="C38" s="21"/>
      <c r="D38" s="21"/>
      <c r="E38" s="21"/>
      <c r="F38" s="21"/>
      <c r="G38" s="21"/>
      <c r="H38" s="21"/>
      <c r="I38" s="21"/>
      <c r="J38" s="21"/>
      <c r="K38" s="21"/>
      <c r="L38" s="21"/>
    </row>
    <row r="39" spans="1:12" ht="23.25">
      <c r="A39" s="94"/>
      <c r="B39" s="23" t="s">
        <v>37</v>
      </c>
      <c r="C39" s="21"/>
      <c r="D39" s="21"/>
      <c r="E39" s="21"/>
      <c r="F39" s="21"/>
      <c r="G39" s="21"/>
      <c r="H39" s="21"/>
      <c r="I39" s="21"/>
      <c r="J39" s="21"/>
      <c r="K39" s="21"/>
      <c r="L39" s="21"/>
    </row>
    <row r="40" spans="1:12" ht="23.25">
      <c r="A40" s="94"/>
      <c r="B40" s="23" t="s">
        <v>38</v>
      </c>
      <c r="C40" s="21"/>
      <c r="D40" s="21"/>
      <c r="E40" s="21"/>
      <c r="F40" s="21"/>
      <c r="G40" s="21"/>
      <c r="H40" s="21"/>
      <c r="I40" s="21"/>
      <c r="J40" s="21"/>
      <c r="K40" s="21"/>
      <c r="L40" s="21"/>
    </row>
    <row r="41" spans="1:12" ht="23.25">
      <c r="A41" s="94"/>
      <c r="B41" s="21"/>
      <c r="C41" s="21"/>
      <c r="D41" s="21"/>
      <c r="E41" s="21"/>
      <c r="F41" s="21"/>
      <c r="G41" s="21"/>
      <c r="H41" s="21"/>
      <c r="I41" s="21"/>
      <c r="J41" s="21"/>
      <c r="K41" s="21"/>
      <c r="L41" s="21"/>
    </row>
  </sheetData>
  <sheetProtection sheet="1" objects="1" scenarios="1"/>
  <mergeCells count="2">
    <mergeCell ref="B28:K29"/>
    <mergeCell ref="B34:K36"/>
  </mergeCells>
  <hyperlinks>
    <hyperlink ref="B34:K36" r:id="rId1" location="newsletter" tooltip="Für den kostenlosen Newsletter anmelden" display="Du willst auf dem Laufenden bleiben? Dann melde Dich für den kostenlosen Newsletter an!" xr:uid="{00000000-0004-0000-0C00-000000000000}"/>
  </hyperlinks>
  <pageMargins left="0.70866141732283472" right="0.70866141732283472" top="0.78740157480314965" bottom="0.78740157480314965" header="0.31496062992125984" footer="0.31496062992125984"/>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9">
    <pageSetUpPr fitToPage="1"/>
  </sheetPr>
  <dimension ref="A1:AU202"/>
  <sheetViews>
    <sheetView showGridLines="0" zoomScaleNormal="100" workbookViewId="0">
      <selection sqref="A1:XFD1048576"/>
    </sheetView>
  </sheetViews>
  <sheetFormatPr baseColWidth="10" defaultColWidth="11" defaultRowHeight="0" customHeight="1" zeroHeight="1"/>
  <cols>
    <col min="1" max="1" width="9.42578125" style="415" customWidth="1"/>
    <col min="2" max="2" width="12.42578125" style="415" customWidth="1"/>
    <col min="3" max="3" width="17.42578125" style="415" customWidth="1"/>
    <col min="4" max="12" width="12.42578125" style="415" customWidth="1"/>
    <col min="13" max="13" width="0" style="631" hidden="1" customWidth="1"/>
    <col min="14" max="16384" width="11" style="415"/>
  </cols>
  <sheetData>
    <row r="1" spans="1:12" ht="12.75">
      <c r="A1" s="414"/>
      <c r="B1" s="414"/>
      <c r="C1" s="414"/>
      <c r="D1" s="414"/>
      <c r="E1" s="414"/>
      <c r="F1" s="414"/>
      <c r="G1" s="414"/>
      <c r="H1" s="414"/>
      <c r="I1" s="414"/>
      <c r="J1" s="414"/>
      <c r="K1" s="414"/>
      <c r="L1" s="414"/>
    </row>
    <row r="2" spans="1:12" ht="23.1" customHeight="1" thickBot="1">
      <c r="A2" s="414"/>
      <c r="B2" s="414"/>
      <c r="C2" s="414"/>
      <c r="D2" s="912" t="s">
        <v>2048</v>
      </c>
      <c r="E2" s="912"/>
      <c r="F2" s="912"/>
      <c r="G2" s="912"/>
      <c r="H2" s="912"/>
      <c r="I2" s="912"/>
      <c r="J2" s="912"/>
      <c r="K2" s="912"/>
      <c r="L2" s="414"/>
    </row>
    <row r="3" spans="1:12" ht="12.75">
      <c r="A3" s="414"/>
      <c r="B3" s="414"/>
      <c r="C3" s="414"/>
      <c r="D3" s="414"/>
      <c r="E3" s="414"/>
      <c r="F3" s="414"/>
      <c r="G3" s="414"/>
      <c r="H3" s="414"/>
      <c r="I3" s="414"/>
      <c r="J3" s="414"/>
      <c r="K3" s="414"/>
      <c r="L3" s="414"/>
    </row>
    <row r="4" spans="1:12" ht="12.75">
      <c r="A4" s="414"/>
      <c r="B4" s="414"/>
      <c r="C4" s="414"/>
      <c r="D4" s="913" t="s">
        <v>2049</v>
      </c>
      <c r="E4" s="913"/>
      <c r="F4" s="913"/>
      <c r="G4" s="913"/>
      <c r="H4" s="913"/>
      <c r="I4" s="913"/>
      <c r="J4" s="913"/>
      <c r="K4" s="913"/>
      <c r="L4" s="414"/>
    </row>
    <row r="5" spans="1:12" ht="12.75">
      <c r="A5" s="414"/>
      <c r="B5" s="414"/>
      <c r="C5" s="414"/>
      <c r="D5" s="913"/>
      <c r="E5" s="913"/>
      <c r="F5" s="913"/>
      <c r="G5" s="913"/>
      <c r="H5" s="913"/>
      <c r="I5" s="913"/>
      <c r="J5" s="913"/>
      <c r="K5" s="913"/>
      <c r="L5" s="414"/>
    </row>
    <row r="6" spans="1:12" ht="12.75">
      <c r="A6" s="414"/>
      <c r="B6" s="414"/>
      <c r="C6" s="414"/>
      <c r="D6" s="443"/>
      <c r="E6" s="443"/>
      <c r="F6" s="443"/>
      <c r="G6" s="443"/>
      <c r="H6" s="443"/>
      <c r="I6" s="443"/>
      <c r="J6" s="443"/>
      <c r="K6" s="443"/>
      <c r="L6" s="414"/>
    </row>
    <row r="7" spans="1:12" ht="12.75">
      <c r="A7" s="414"/>
      <c r="B7" s="414"/>
      <c r="C7" s="414"/>
      <c r="D7" s="444" t="s">
        <v>2050</v>
      </c>
      <c r="E7" s="443"/>
      <c r="F7" s="443"/>
      <c r="G7" s="443"/>
      <c r="H7" s="443"/>
      <c r="I7" s="443"/>
      <c r="J7" s="443"/>
      <c r="K7" s="443"/>
      <c r="L7" s="414"/>
    </row>
    <row r="8" spans="1:12" ht="16.5" thickBot="1">
      <c r="A8" s="287"/>
      <c r="B8" s="287"/>
      <c r="C8" s="287"/>
      <c r="D8" s="287"/>
      <c r="E8" s="287"/>
      <c r="F8" s="287"/>
      <c r="G8" s="287"/>
      <c r="H8" s="287"/>
      <c r="I8" s="287"/>
      <c r="J8" s="287"/>
      <c r="K8" s="287"/>
      <c r="L8" s="287"/>
    </row>
    <row r="9" spans="1:12" ht="12.75">
      <c r="A9" s="414"/>
    </row>
    <row r="10" spans="1:12" ht="13.7" customHeight="1">
      <c r="A10" s="414"/>
    </row>
    <row r="11" spans="1:12" ht="13.7" customHeight="1" thickBot="1">
      <c r="A11" s="414"/>
      <c r="C11" s="180" t="s">
        <v>2051</v>
      </c>
    </row>
    <row r="12" spans="1:12" ht="13.7" customHeight="1">
      <c r="A12" s="414"/>
    </row>
    <row r="13" spans="1:12" ht="13.7" customHeight="1">
      <c r="A13" s="414"/>
      <c r="C13" s="909" t="s">
        <v>2052</v>
      </c>
      <c r="D13" s="909"/>
      <c r="E13" s="909"/>
      <c r="F13" s="909"/>
      <c r="G13" s="909"/>
      <c r="H13" s="909"/>
      <c r="I13" s="909"/>
      <c r="J13" s="909"/>
      <c r="K13" s="909"/>
    </row>
    <row r="14" spans="1:12" ht="13.7" customHeight="1">
      <c r="A14" s="414"/>
      <c r="C14" s="909"/>
      <c r="D14" s="909"/>
      <c r="E14" s="909"/>
      <c r="F14" s="909"/>
      <c r="G14" s="909"/>
      <c r="H14" s="909"/>
      <c r="I14" s="909"/>
      <c r="J14" s="909"/>
      <c r="K14" s="909"/>
    </row>
    <row r="15" spans="1:12" ht="13.7" customHeight="1">
      <c r="A15" s="414"/>
      <c r="C15" s="415" t="s">
        <v>2053</v>
      </c>
    </row>
    <row r="16" spans="1:12" ht="13.7" customHeight="1">
      <c r="A16" s="414"/>
    </row>
    <row r="17" spans="1:47" ht="13.7" customHeight="1">
      <c r="A17" s="414"/>
      <c r="C17" s="415" t="s">
        <v>2054</v>
      </c>
      <c r="M17" s="631" t="b">
        <v>0</v>
      </c>
    </row>
    <row r="18" spans="1:47" ht="13.7" customHeight="1">
      <c r="A18" s="414"/>
      <c r="C18" s="445" t="s">
        <v>840</v>
      </c>
      <c r="D18" s="446" t="str">
        <f>M18</f>
        <v>1. Bewege deine aktive Zelle auf die blau markierte Zelle B9 oben links</v>
      </c>
      <c r="E18" s="446"/>
      <c r="F18" s="446"/>
      <c r="G18" s="446"/>
      <c r="H18" s="446"/>
      <c r="I18" s="446"/>
      <c r="J18" s="446"/>
      <c r="K18" s="446"/>
      <c r="M18" s="632" t="s">
        <v>2055</v>
      </c>
      <c r="N18" s="416"/>
      <c r="O18" s="416"/>
      <c r="P18" s="416"/>
      <c r="Q18" s="416"/>
      <c r="R18" s="416"/>
      <c r="S18" s="416"/>
      <c r="T18" s="416"/>
      <c r="U18" s="416"/>
      <c r="V18" s="416"/>
      <c r="W18" s="416"/>
      <c r="X18" s="416"/>
      <c r="Y18" s="416"/>
      <c r="Z18" s="416"/>
      <c r="AA18" s="416"/>
      <c r="AB18" s="416"/>
      <c r="AC18" s="416"/>
      <c r="AD18" s="416"/>
      <c r="AE18" s="416"/>
      <c r="AF18" s="416"/>
      <c r="AG18" s="416"/>
      <c r="AH18" s="416"/>
      <c r="AI18" s="416"/>
      <c r="AJ18" s="416"/>
      <c r="AK18" s="416"/>
      <c r="AL18" s="416"/>
      <c r="AM18" s="416"/>
      <c r="AN18" s="416"/>
      <c r="AO18" s="416"/>
      <c r="AP18" s="416"/>
      <c r="AQ18" s="416"/>
      <c r="AR18" s="416"/>
      <c r="AS18" s="416"/>
      <c r="AT18" s="416"/>
      <c r="AU18" s="416"/>
    </row>
    <row r="19" spans="1:47" ht="13.7" customHeight="1">
      <c r="A19" s="414"/>
      <c r="C19" s="446"/>
      <c r="D19" s="446" t="str">
        <f>M19</f>
        <v>2. Wähle dann im Menüband das Register "Ansicht" und klicke auf die Schaltfläche "Fenster fixieren"</v>
      </c>
      <c r="E19" s="446"/>
      <c r="F19" s="446"/>
      <c r="G19" s="446"/>
      <c r="H19" s="446"/>
      <c r="I19" s="446"/>
      <c r="J19" s="446"/>
      <c r="K19" s="446"/>
      <c r="M19" s="632" t="s">
        <v>2056</v>
      </c>
      <c r="N19" s="416"/>
      <c r="O19" s="416"/>
      <c r="P19" s="416"/>
      <c r="Q19" s="416"/>
      <c r="R19" s="416"/>
      <c r="S19" s="416"/>
      <c r="T19" s="416"/>
      <c r="U19" s="416"/>
      <c r="V19" s="416"/>
      <c r="W19" s="416"/>
      <c r="X19" s="416"/>
      <c r="Y19" s="416"/>
      <c r="Z19" s="416"/>
      <c r="AA19" s="416"/>
      <c r="AB19" s="416"/>
      <c r="AC19" s="416"/>
      <c r="AD19" s="416"/>
      <c r="AE19" s="416"/>
      <c r="AF19" s="416"/>
      <c r="AG19" s="416"/>
      <c r="AH19" s="416"/>
      <c r="AI19" s="416"/>
      <c r="AJ19" s="416"/>
      <c r="AK19" s="416"/>
      <c r="AL19" s="416"/>
      <c r="AM19" s="416"/>
      <c r="AN19" s="416"/>
      <c r="AO19" s="416"/>
      <c r="AP19" s="416"/>
      <c r="AQ19" s="416"/>
      <c r="AR19" s="416"/>
      <c r="AS19" s="416"/>
      <c r="AT19" s="416"/>
      <c r="AU19" s="416"/>
    </row>
    <row r="20" spans="1:47" ht="13.7" customHeight="1">
      <c r="A20" s="414"/>
      <c r="C20" s="446"/>
      <c r="D20" s="446" t="str">
        <f>M20</f>
        <v>3. Wähle aus den drei angebotenen Optionen den ersten Punkt "Fenster fixieren"</v>
      </c>
      <c r="E20" s="446"/>
      <c r="F20" s="446"/>
      <c r="G20" s="446"/>
      <c r="H20" s="446"/>
      <c r="I20" s="446"/>
      <c r="J20" s="446"/>
      <c r="K20" s="446"/>
      <c r="M20" s="632" t="s">
        <v>2057</v>
      </c>
      <c r="N20" s="416"/>
      <c r="O20" s="416"/>
      <c r="P20" s="416"/>
      <c r="Q20" s="416"/>
      <c r="R20" s="416"/>
      <c r="S20" s="416"/>
      <c r="T20" s="416"/>
      <c r="U20" s="416"/>
      <c r="V20" s="416"/>
      <c r="W20" s="416"/>
      <c r="X20" s="416"/>
      <c r="Y20" s="416"/>
      <c r="Z20" s="416"/>
      <c r="AA20" s="416"/>
      <c r="AB20" s="416"/>
      <c r="AC20" s="416"/>
      <c r="AD20" s="416"/>
      <c r="AE20" s="416"/>
      <c r="AF20" s="416"/>
      <c r="AG20" s="416"/>
      <c r="AH20" s="416"/>
      <c r="AI20" s="416"/>
      <c r="AJ20" s="416"/>
      <c r="AK20" s="416"/>
      <c r="AL20" s="416"/>
      <c r="AM20" s="416"/>
      <c r="AN20" s="416"/>
      <c r="AO20" s="416"/>
      <c r="AP20" s="416"/>
      <c r="AQ20" s="416"/>
      <c r="AR20" s="416"/>
      <c r="AS20" s="416"/>
      <c r="AT20" s="416"/>
      <c r="AU20" s="416"/>
    </row>
    <row r="21" spans="1:47" ht="13.7" customHeight="1">
      <c r="A21" s="414"/>
      <c r="M21" s="633"/>
      <c r="N21" s="416"/>
      <c r="O21" s="416"/>
      <c r="P21" s="416"/>
      <c r="Q21" s="416"/>
      <c r="R21" s="416"/>
      <c r="S21" s="416"/>
      <c r="T21" s="416"/>
      <c r="U21" s="416"/>
      <c r="V21" s="416"/>
      <c r="W21" s="416"/>
      <c r="X21" s="416"/>
      <c r="Y21" s="416"/>
      <c r="Z21" s="416"/>
      <c r="AA21" s="416"/>
      <c r="AB21" s="416"/>
      <c r="AC21" s="416"/>
      <c r="AD21" s="416"/>
      <c r="AE21" s="416"/>
      <c r="AF21" s="416"/>
      <c r="AG21" s="416"/>
      <c r="AH21" s="416"/>
      <c r="AI21" s="416"/>
      <c r="AJ21" s="416"/>
      <c r="AK21" s="416"/>
      <c r="AL21" s="416"/>
      <c r="AM21" s="416"/>
      <c r="AN21" s="416"/>
      <c r="AO21" s="416"/>
      <c r="AP21" s="416"/>
      <c r="AQ21" s="416"/>
      <c r="AR21" s="416"/>
      <c r="AS21" s="416"/>
      <c r="AT21" s="416"/>
      <c r="AU21" s="416"/>
    </row>
    <row r="22" spans="1:47" ht="13.7" customHeight="1">
      <c r="A22" s="414"/>
      <c r="M22" s="633"/>
      <c r="N22" s="416"/>
      <c r="O22" s="416"/>
      <c r="P22" s="416"/>
      <c r="Q22" s="416"/>
      <c r="R22" s="416"/>
      <c r="S22" s="416"/>
      <c r="T22" s="416"/>
      <c r="U22" s="416"/>
      <c r="V22" s="416"/>
      <c r="W22" s="416"/>
      <c r="X22" s="416"/>
      <c r="Y22" s="416"/>
      <c r="Z22" s="416"/>
      <c r="AA22" s="416"/>
      <c r="AB22" s="416"/>
      <c r="AC22" s="416"/>
      <c r="AD22" s="416"/>
      <c r="AE22" s="416"/>
      <c r="AF22" s="416"/>
      <c r="AG22" s="416"/>
      <c r="AH22" s="416"/>
      <c r="AI22" s="416"/>
      <c r="AJ22" s="416"/>
      <c r="AK22" s="416"/>
      <c r="AL22" s="416"/>
      <c r="AM22" s="416"/>
      <c r="AN22" s="416"/>
      <c r="AO22" s="416"/>
      <c r="AP22" s="416"/>
      <c r="AQ22" s="416"/>
      <c r="AR22" s="416"/>
      <c r="AS22" s="416"/>
      <c r="AT22" s="416"/>
      <c r="AU22" s="416"/>
    </row>
    <row r="23" spans="1:47" ht="13.7" customHeight="1" thickBot="1">
      <c r="A23" s="414"/>
      <c r="C23" s="180" t="s">
        <v>2058</v>
      </c>
      <c r="M23" s="633"/>
      <c r="N23" s="416"/>
      <c r="O23" s="416"/>
      <c r="P23" s="416"/>
      <c r="Q23" s="416"/>
      <c r="R23" s="416"/>
      <c r="S23" s="416"/>
      <c r="T23" s="416"/>
      <c r="U23" s="416"/>
      <c r="V23" s="416"/>
      <c r="W23" s="416"/>
      <c r="X23" s="416"/>
      <c r="Y23" s="416"/>
      <c r="Z23" s="416"/>
      <c r="AA23" s="416"/>
      <c r="AB23" s="416"/>
      <c r="AC23" s="416"/>
      <c r="AD23" s="416"/>
      <c r="AE23" s="416"/>
      <c r="AF23" s="416"/>
      <c r="AG23" s="416"/>
      <c r="AH23" s="416"/>
      <c r="AI23" s="416"/>
      <c r="AJ23" s="416"/>
      <c r="AK23" s="416"/>
      <c r="AL23" s="416"/>
      <c r="AM23" s="416"/>
      <c r="AN23" s="416"/>
      <c r="AO23" s="416"/>
      <c r="AP23" s="416"/>
      <c r="AQ23" s="416"/>
      <c r="AR23" s="416"/>
      <c r="AS23" s="416"/>
      <c r="AT23" s="416"/>
      <c r="AU23" s="416"/>
    </row>
    <row r="24" spans="1:47" ht="13.7" customHeight="1">
      <c r="A24" s="414"/>
      <c r="M24" s="633"/>
      <c r="N24" s="416"/>
      <c r="O24" s="416"/>
      <c r="P24" s="416"/>
      <c r="Q24" s="416"/>
      <c r="R24" s="416"/>
      <c r="S24" s="416"/>
      <c r="T24" s="416"/>
      <c r="U24" s="416"/>
      <c r="V24" s="416"/>
      <c r="W24" s="416"/>
      <c r="X24" s="416"/>
      <c r="Y24" s="416"/>
      <c r="Z24" s="416"/>
      <c r="AA24" s="416"/>
      <c r="AB24" s="416"/>
      <c r="AC24" s="416"/>
      <c r="AD24" s="416"/>
      <c r="AE24" s="416"/>
      <c r="AF24" s="416"/>
      <c r="AG24" s="416"/>
      <c r="AH24" s="416"/>
      <c r="AI24" s="416"/>
      <c r="AJ24" s="416"/>
      <c r="AK24" s="416"/>
      <c r="AL24" s="416"/>
      <c r="AM24" s="416"/>
      <c r="AN24" s="416"/>
      <c r="AO24" s="416"/>
      <c r="AP24" s="416"/>
      <c r="AQ24" s="416"/>
      <c r="AR24" s="416"/>
      <c r="AS24" s="416"/>
      <c r="AT24" s="416"/>
      <c r="AU24" s="416"/>
    </row>
    <row r="25" spans="1:47" ht="13.7" customHeight="1">
      <c r="A25" s="414"/>
      <c r="C25" s="415" t="s">
        <v>2059</v>
      </c>
      <c r="M25" s="633"/>
      <c r="N25" s="416"/>
      <c r="O25" s="416"/>
      <c r="P25" s="416"/>
      <c r="Q25" s="416"/>
      <c r="R25" s="416"/>
      <c r="S25" s="416"/>
      <c r="T25" s="416"/>
      <c r="U25" s="416"/>
      <c r="V25" s="416"/>
      <c r="W25" s="416"/>
      <c r="X25" s="416"/>
      <c r="Y25" s="416"/>
      <c r="Z25" s="416"/>
      <c r="AA25" s="416"/>
      <c r="AB25" s="416"/>
      <c r="AC25" s="416"/>
      <c r="AD25" s="416"/>
      <c r="AE25" s="416"/>
      <c r="AF25" s="416"/>
      <c r="AG25" s="416"/>
      <c r="AH25" s="416"/>
      <c r="AI25" s="416"/>
      <c r="AJ25" s="416"/>
      <c r="AK25" s="416"/>
      <c r="AL25" s="416"/>
      <c r="AM25" s="416"/>
      <c r="AN25" s="416"/>
      <c r="AO25" s="416"/>
      <c r="AP25" s="416"/>
      <c r="AQ25" s="416"/>
      <c r="AR25" s="416"/>
      <c r="AS25" s="416"/>
      <c r="AT25" s="416"/>
      <c r="AU25" s="416"/>
    </row>
    <row r="26" spans="1:47" ht="13.7" customHeight="1">
      <c r="A26" s="414"/>
      <c r="C26" s="415" t="s">
        <v>2060</v>
      </c>
      <c r="M26" s="633"/>
      <c r="N26" s="416"/>
      <c r="O26" s="416"/>
      <c r="P26" s="416"/>
      <c r="Q26" s="416"/>
      <c r="R26" s="416"/>
      <c r="S26" s="416"/>
      <c r="T26" s="416"/>
      <c r="U26" s="416"/>
      <c r="V26" s="416"/>
      <c r="W26" s="416"/>
      <c r="X26" s="416"/>
      <c r="Y26" s="416"/>
      <c r="Z26" s="416"/>
      <c r="AA26" s="416"/>
      <c r="AB26" s="416"/>
      <c r="AC26" s="416"/>
      <c r="AD26" s="416"/>
      <c r="AE26" s="416"/>
      <c r="AF26" s="416"/>
      <c r="AG26" s="416"/>
      <c r="AH26" s="416"/>
      <c r="AI26" s="416"/>
      <c r="AJ26" s="416"/>
      <c r="AK26" s="416"/>
      <c r="AL26" s="416"/>
      <c r="AM26" s="416"/>
      <c r="AN26" s="416"/>
      <c r="AO26" s="416"/>
      <c r="AP26" s="416"/>
      <c r="AQ26" s="416"/>
      <c r="AR26" s="416"/>
      <c r="AS26" s="416"/>
      <c r="AT26" s="416"/>
      <c r="AU26" s="416"/>
    </row>
    <row r="27" spans="1:47" ht="13.7" customHeight="1">
      <c r="A27" s="414"/>
      <c r="C27" s="909" t="s">
        <v>2061</v>
      </c>
      <c r="D27" s="909"/>
      <c r="E27" s="909"/>
      <c r="F27" s="909"/>
      <c r="G27" s="909"/>
      <c r="H27" s="909"/>
      <c r="I27" s="909"/>
      <c r="J27" s="909"/>
      <c r="K27" s="909"/>
      <c r="M27" s="633"/>
      <c r="N27" s="416"/>
      <c r="O27" s="416"/>
      <c r="P27" s="416"/>
      <c r="Q27" s="416"/>
      <c r="R27" s="416"/>
      <c r="S27" s="416"/>
      <c r="T27" s="416"/>
      <c r="U27" s="416"/>
      <c r="V27" s="416"/>
      <c r="W27" s="416"/>
      <c r="X27" s="416"/>
      <c r="Y27" s="416"/>
      <c r="Z27" s="416"/>
      <c r="AA27" s="416"/>
      <c r="AB27" s="416"/>
      <c r="AC27" s="416"/>
      <c r="AD27" s="416"/>
      <c r="AE27" s="416"/>
      <c r="AF27" s="416"/>
      <c r="AG27" s="416"/>
      <c r="AH27" s="416"/>
      <c r="AI27" s="416"/>
      <c r="AJ27" s="416"/>
      <c r="AK27" s="416"/>
      <c r="AL27" s="416"/>
      <c r="AM27" s="416"/>
      <c r="AN27" s="416"/>
      <c r="AO27" s="416"/>
      <c r="AP27" s="416"/>
      <c r="AQ27" s="416"/>
      <c r="AR27" s="416"/>
      <c r="AS27" s="416"/>
      <c r="AT27" s="416"/>
      <c r="AU27" s="416"/>
    </row>
    <row r="28" spans="1:47" ht="13.7" customHeight="1">
      <c r="A28" s="414"/>
      <c r="C28" s="909"/>
      <c r="D28" s="909"/>
      <c r="E28" s="909"/>
      <c r="F28" s="909"/>
      <c r="G28" s="909"/>
      <c r="H28" s="909"/>
      <c r="I28" s="909"/>
      <c r="J28" s="909"/>
      <c r="K28" s="909"/>
      <c r="M28" s="633"/>
      <c r="N28" s="416"/>
      <c r="O28" s="416"/>
      <c r="P28" s="416"/>
      <c r="Q28" s="416"/>
      <c r="R28" s="416"/>
      <c r="S28" s="416"/>
      <c r="T28" s="416"/>
      <c r="U28" s="416"/>
      <c r="V28" s="416"/>
      <c r="W28" s="416"/>
      <c r="X28" s="416"/>
      <c r="Y28" s="416"/>
      <c r="Z28" s="416"/>
      <c r="AA28" s="416"/>
      <c r="AB28" s="416"/>
      <c r="AC28" s="416"/>
      <c r="AD28" s="416"/>
      <c r="AE28" s="416"/>
      <c r="AF28" s="416"/>
      <c r="AG28" s="416"/>
      <c r="AH28" s="416"/>
      <c r="AI28" s="416"/>
      <c r="AJ28" s="416"/>
      <c r="AK28" s="416"/>
      <c r="AL28" s="416"/>
      <c r="AM28" s="416"/>
      <c r="AN28" s="416"/>
      <c r="AO28" s="416"/>
      <c r="AP28" s="416"/>
      <c r="AQ28" s="416"/>
      <c r="AR28" s="416"/>
      <c r="AS28" s="416"/>
      <c r="AT28" s="416"/>
      <c r="AU28" s="416"/>
    </row>
    <row r="29" spans="1:47" ht="13.7" customHeight="1">
      <c r="A29" s="414"/>
      <c r="M29" s="633"/>
      <c r="N29" s="416"/>
      <c r="O29" s="416"/>
      <c r="P29" s="416"/>
      <c r="Q29" s="416"/>
      <c r="R29" s="416"/>
      <c r="S29" s="416"/>
      <c r="T29" s="416"/>
      <c r="U29" s="416"/>
      <c r="V29" s="416"/>
      <c r="W29" s="416"/>
      <c r="X29" s="416"/>
      <c r="Y29" s="416"/>
      <c r="Z29" s="416"/>
      <c r="AA29" s="416"/>
      <c r="AB29" s="416"/>
      <c r="AC29" s="416"/>
      <c r="AD29" s="416"/>
      <c r="AE29" s="416"/>
      <c r="AF29" s="416"/>
      <c r="AG29" s="416"/>
      <c r="AH29" s="416"/>
      <c r="AI29" s="416"/>
      <c r="AJ29" s="416"/>
      <c r="AK29" s="416"/>
      <c r="AL29" s="416"/>
      <c r="AM29" s="416"/>
      <c r="AN29" s="416"/>
      <c r="AO29" s="416"/>
      <c r="AP29" s="416"/>
      <c r="AQ29" s="416"/>
      <c r="AR29" s="416"/>
      <c r="AS29" s="416"/>
      <c r="AT29" s="416"/>
      <c r="AU29" s="416"/>
    </row>
    <row r="30" spans="1:47" ht="13.7" customHeight="1">
      <c r="A30" s="414"/>
      <c r="C30" s="415" t="s">
        <v>2054</v>
      </c>
      <c r="M30" s="633" t="b">
        <v>0</v>
      </c>
      <c r="N30" s="416"/>
      <c r="O30" s="416"/>
      <c r="P30" s="416"/>
      <c r="Q30" s="416"/>
      <c r="R30" s="416"/>
      <c r="S30" s="416"/>
      <c r="T30" s="416"/>
      <c r="U30" s="416"/>
      <c r="V30" s="416"/>
      <c r="W30" s="416"/>
      <c r="X30" s="416"/>
      <c r="Y30" s="416"/>
      <c r="Z30" s="416"/>
      <c r="AA30" s="416"/>
      <c r="AB30" s="416"/>
      <c r="AC30" s="416"/>
      <c r="AD30" s="416"/>
      <c r="AE30" s="416"/>
      <c r="AF30" s="416"/>
      <c r="AG30" s="416"/>
      <c r="AH30" s="416"/>
      <c r="AI30" s="416"/>
      <c r="AJ30" s="416"/>
      <c r="AK30" s="416"/>
      <c r="AL30" s="416"/>
      <c r="AM30" s="416"/>
      <c r="AN30" s="416"/>
      <c r="AO30" s="416"/>
      <c r="AP30" s="416"/>
      <c r="AQ30" s="416"/>
      <c r="AR30" s="416"/>
      <c r="AS30" s="416"/>
      <c r="AT30" s="416"/>
      <c r="AU30" s="416"/>
    </row>
    <row r="31" spans="1:47" ht="13.7" customHeight="1">
      <c r="A31" s="414"/>
      <c r="C31" s="445" t="s">
        <v>840</v>
      </c>
      <c r="D31" s="910" t="str">
        <f>M31</f>
        <v>1. Entferne zunächst die bisherige Fixierung, in dem du im Menüband des Register "Ansicht" wählst, dort auf die Schaltfläche "Fenster fixieren" klickst und dann die Option "Fixierung aufheben" auswählst</v>
      </c>
      <c r="E31" s="910"/>
      <c r="F31" s="910"/>
      <c r="G31" s="910"/>
      <c r="H31" s="910"/>
      <c r="I31" s="910"/>
      <c r="J31" s="910"/>
      <c r="K31" s="910"/>
      <c r="M31" s="634" t="s">
        <v>2062</v>
      </c>
      <c r="N31" s="629"/>
      <c r="O31" s="629"/>
      <c r="P31" s="629"/>
      <c r="Q31" s="629"/>
      <c r="R31" s="629"/>
      <c r="S31" s="629"/>
      <c r="T31" s="629"/>
      <c r="U31" s="416"/>
      <c r="V31" s="416"/>
      <c r="W31" s="416"/>
      <c r="X31" s="416"/>
      <c r="Y31" s="416"/>
      <c r="Z31" s="416"/>
      <c r="AA31" s="416"/>
      <c r="AB31" s="416"/>
      <c r="AC31" s="416"/>
      <c r="AD31" s="416"/>
      <c r="AE31" s="416"/>
      <c r="AF31" s="416"/>
      <c r="AG31" s="416"/>
      <c r="AH31" s="416"/>
      <c r="AI31" s="416"/>
      <c r="AJ31" s="416"/>
      <c r="AK31" s="416"/>
      <c r="AL31" s="416"/>
      <c r="AM31" s="416"/>
      <c r="AN31" s="416"/>
      <c r="AO31" s="416"/>
      <c r="AP31" s="416"/>
      <c r="AQ31" s="416"/>
      <c r="AR31" s="416"/>
      <c r="AS31" s="416"/>
      <c r="AT31" s="416"/>
      <c r="AU31" s="416"/>
    </row>
    <row r="32" spans="1:47" ht="13.7" customHeight="1">
      <c r="A32" s="414"/>
      <c r="C32" s="446"/>
      <c r="D32" s="910"/>
      <c r="E32" s="910"/>
      <c r="F32" s="910"/>
      <c r="G32" s="910"/>
      <c r="H32" s="910"/>
      <c r="I32" s="910"/>
      <c r="J32" s="910"/>
      <c r="K32" s="910"/>
      <c r="M32" s="634"/>
      <c r="N32" s="629"/>
      <c r="O32" s="629"/>
      <c r="P32" s="629"/>
      <c r="Q32" s="629"/>
      <c r="R32" s="629"/>
      <c r="S32" s="629"/>
      <c r="T32" s="629"/>
      <c r="U32" s="416"/>
      <c r="V32" s="416"/>
      <c r="W32" s="416"/>
      <c r="X32" s="416"/>
      <c r="Y32" s="416"/>
      <c r="Z32" s="416"/>
      <c r="AA32" s="416"/>
      <c r="AB32" s="416"/>
      <c r="AC32" s="416"/>
      <c r="AD32" s="416"/>
      <c r="AE32" s="416"/>
      <c r="AF32" s="416"/>
      <c r="AG32" s="416"/>
      <c r="AH32" s="416"/>
      <c r="AI32" s="416"/>
      <c r="AJ32" s="416"/>
      <c r="AK32" s="416"/>
      <c r="AL32" s="416"/>
      <c r="AM32" s="416"/>
      <c r="AN32" s="416"/>
      <c r="AO32" s="416"/>
      <c r="AP32" s="416"/>
      <c r="AQ32" s="416"/>
      <c r="AR32" s="416"/>
      <c r="AS32" s="416"/>
      <c r="AT32" s="416"/>
      <c r="AU32" s="416"/>
    </row>
    <row r="33" spans="1:47" ht="13.7" customHeight="1">
      <c r="A33" s="414"/>
      <c r="C33" s="446"/>
      <c r="D33" s="446" t="str">
        <f>M33</f>
        <v>2. Wähle dann im Menüband das Register "Ansicht" und klicke auf die Schaltfläche "Fenster fixieren"</v>
      </c>
      <c r="E33" s="446"/>
      <c r="F33" s="446"/>
      <c r="G33" s="446"/>
      <c r="M33" s="632" t="s">
        <v>2056</v>
      </c>
      <c r="U33" s="416"/>
      <c r="V33" s="416"/>
      <c r="W33" s="416"/>
      <c r="X33" s="416"/>
      <c r="Y33" s="416"/>
      <c r="Z33" s="416"/>
      <c r="AA33" s="416"/>
      <c r="AB33" s="416"/>
      <c r="AC33" s="416"/>
      <c r="AD33" s="416"/>
      <c r="AE33" s="416"/>
      <c r="AF33" s="416"/>
      <c r="AG33" s="416"/>
      <c r="AH33" s="416"/>
      <c r="AI33" s="416"/>
      <c r="AJ33" s="416"/>
      <c r="AK33" s="416"/>
      <c r="AL33" s="416"/>
      <c r="AM33" s="416"/>
      <c r="AN33" s="416"/>
      <c r="AO33" s="416"/>
      <c r="AP33" s="416"/>
      <c r="AQ33" s="416"/>
      <c r="AR33" s="416"/>
      <c r="AS33" s="416"/>
      <c r="AT33" s="416"/>
      <c r="AU33" s="416"/>
    </row>
    <row r="34" spans="1:47" ht="13.7" customHeight="1">
      <c r="A34" s="414"/>
      <c r="C34" s="446"/>
      <c r="D34" s="446" t="str">
        <f>M34</f>
        <v>3. Wähle aus den drei angebotenen Optionen den zweiten Punkt "Oberste Zeile fixieren"</v>
      </c>
      <c r="E34" s="446"/>
      <c r="F34" s="446"/>
      <c r="G34" s="446"/>
      <c r="H34" s="446"/>
      <c r="I34" s="446"/>
      <c r="J34" s="446"/>
      <c r="K34" s="446"/>
      <c r="M34" s="632" t="s">
        <v>2063</v>
      </c>
      <c r="U34" s="416"/>
      <c r="V34" s="416"/>
      <c r="W34" s="416"/>
      <c r="X34" s="416"/>
      <c r="Y34" s="416"/>
      <c r="Z34" s="416"/>
      <c r="AA34" s="416"/>
      <c r="AB34" s="416"/>
      <c r="AC34" s="416"/>
      <c r="AD34" s="416"/>
      <c r="AE34" s="416"/>
      <c r="AF34" s="416"/>
      <c r="AG34" s="416"/>
      <c r="AH34" s="416"/>
      <c r="AI34" s="416"/>
      <c r="AJ34" s="416"/>
      <c r="AK34" s="416"/>
      <c r="AL34" s="416"/>
      <c r="AM34" s="416"/>
      <c r="AN34" s="416"/>
      <c r="AO34" s="416"/>
      <c r="AP34" s="416"/>
      <c r="AQ34" s="416"/>
      <c r="AR34" s="416"/>
      <c r="AS34" s="416"/>
      <c r="AT34" s="416"/>
      <c r="AU34" s="416"/>
    </row>
    <row r="35" spans="1:47" ht="13.7" customHeight="1">
      <c r="A35" s="414"/>
      <c r="C35" s="446"/>
      <c r="D35" s="911" t="s">
        <v>2064</v>
      </c>
      <c r="E35" s="911"/>
      <c r="F35" s="911"/>
      <c r="G35" s="911"/>
      <c r="H35" s="911"/>
      <c r="I35" s="911"/>
      <c r="J35" s="911"/>
      <c r="K35" s="911"/>
      <c r="M35" s="635" t="s">
        <v>2064</v>
      </c>
      <c r="N35" s="630"/>
      <c r="O35" s="630"/>
      <c r="P35" s="630"/>
      <c r="Q35" s="630"/>
      <c r="R35" s="630"/>
      <c r="S35" s="630"/>
      <c r="T35" s="630"/>
      <c r="U35" s="416"/>
      <c r="V35" s="416"/>
      <c r="W35" s="416"/>
      <c r="X35" s="416"/>
      <c r="Y35" s="416"/>
      <c r="Z35" s="416"/>
      <c r="AA35" s="416"/>
      <c r="AB35" s="416"/>
      <c r="AC35" s="416"/>
      <c r="AD35" s="416"/>
      <c r="AE35" s="416"/>
      <c r="AF35" s="416"/>
      <c r="AG35" s="416"/>
      <c r="AH35" s="416"/>
      <c r="AI35" s="416"/>
      <c r="AJ35" s="416"/>
      <c r="AK35" s="416"/>
      <c r="AL35" s="416"/>
      <c r="AM35" s="416"/>
      <c r="AN35" s="416"/>
      <c r="AO35" s="416"/>
      <c r="AP35" s="416"/>
      <c r="AQ35" s="416"/>
      <c r="AR35" s="416"/>
      <c r="AS35" s="416"/>
      <c r="AT35" s="416"/>
      <c r="AU35" s="416"/>
    </row>
    <row r="36" spans="1:47" ht="13.7" customHeight="1">
      <c r="A36" s="414"/>
      <c r="C36" s="446"/>
      <c r="D36" s="911"/>
      <c r="E36" s="911"/>
      <c r="F36" s="911"/>
      <c r="G36" s="911"/>
      <c r="H36" s="911"/>
      <c r="I36" s="911"/>
      <c r="J36" s="911"/>
      <c r="K36" s="911"/>
      <c r="M36" s="635"/>
      <c r="N36" s="630"/>
      <c r="O36" s="630"/>
      <c r="P36" s="630"/>
      <c r="Q36" s="630"/>
      <c r="R36" s="630"/>
      <c r="S36" s="630"/>
      <c r="T36" s="630"/>
      <c r="U36" s="416"/>
      <c r="V36" s="416"/>
      <c r="W36" s="416"/>
      <c r="X36" s="416"/>
      <c r="Y36" s="416"/>
      <c r="Z36" s="416"/>
      <c r="AA36" s="416"/>
      <c r="AB36" s="416"/>
      <c r="AC36" s="416"/>
      <c r="AD36" s="416"/>
      <c r="AE36" s="416"/>
      <c r="AF36" s="416"/>
      <c r="AG36" s="416"/>
      <c r="AH36" s="416"/>
      <c r="AI36" s="416"/>
      <c r="AJ36" s="416"/>
      <c r="AK36" s="416"/>
      <c r="AL36" s="416"/>
      <c r="AM36" s="416"/>
      <c r="AN36" s="416"/>
      <c r="AO36" s="416"/>
      <c r="AP36" s="416"/>
      <c r="AQ36" s="416"/>
      <c r="AR36" s="416"/>
      <c r="AS36" s="416"/>
      <c r="AT36" s="416"/>
      <c r="AU36" s="416"/>
    </row>
    <row r="37" spans="1:47" ht="13.7" customHeight="1">
      <c r="A37" s="414"/>
      <c r="M37" s="633"/>
      <c r="N37" s="416"/>
      <c r="O37" s="416"/>
      <c r="P37" s="416"/>
      <c r="Q37" s="416"/>
      <c r="R37" s="416"/>
      <c r="S37" s="416"/>
      <c r="T37" s="416"/>
      <c r="U37" s="416"/>
      <c r="V37" s="416"/>
      <c r="W37" s="416"/>
      <c r="X37" s="416"/>
      <c r="Y37" s="416"/>
      <c r="Z37" s="416"/>
      <c r="AA37" s="416"/>
      <c r="AB37" s="416"/>
      <c r="AC37" s="416"/>
      <c r="AD37" s="416"/>
      <c r="AE37" s="416"/>
      <c r="AF37" s="416"/>
      <c r="AG37" s="416"/>
      <c r="AH37" s="416"/>
      <c r="AI37" s="416"/>
      <c r="AJ37" s="416"/>
      <c r="AK37" s="416"/>
      <c r="AL37" s="416"/>
      <c r="AM37" s="416"/>
      <c r="AN37" s="416"/>
      <c r="AO37" s="416"/>
      <c r="AP37" s="416"/>
      <c r="AQ37" s="416"/>
      <c r="AR37" s="416"/>
      <c r="AS37" s="416"/>
      <c r="AT37" s="416"/>
      <c r="AU37" s="416"/>
    </row>
    <row r="38" spans="1:47" ht="13.7" customHeight="1">
      <c r="A38" s="414"/>
      <c r="M38" s="633"/>
      <c r="N38" s="416"/>
      <c r="O38" s="416"/>
      <c r="P38" s="416"/>
      <c r="Q38" s="416"/>
      <c r="R38" s="416"/>
      <c r="S38" s="416"/>
      <c r="T38" s="416"/>
      <c r="U38" s="416"/>
      <c r="V38" s="416"/>
      <c r="W38" s="416"/>
      <c r="X38" s="416"/>
      <c r="Y38" s="416"/>
      <c r="Z38" s="416"/>
      <c r="AA38" s="416"/>
      <c r="AB38" s="416"/>
      <c r="AC38" s="416"/>
      <c r="AD38" s="416"/>
      <c r="AE38" s="416"/>
      <c r="AF38" s="416"/>
      <c r="AG38" s="416"/>
      <c r="AH38" s="416"/>
      <c r="AI38" s="416"/>
      <c r="AJ38" s="416"/>
      <c r="AK38" s="416"/>
      <c r="AL38" s="416"/>
      <c r="AM38" s="416"/>
      <c r="AN38" s="416"/>
      <c r="AO38" s="416"/>
      <c r="AP38" s="416"/>
      <c r="AQ38" s="416"/>
      <c r="AR38" s="416"/>
      <c r="AS38" s="416"/>
      <c r="AT38" s="416"/>
      <c r="AU38" s="416"/>
    </row>
    <row r="39" spans="1:47" ht="13.7" customHeight="1" thickBot="1">
      <c r="A39" s="414"/>
      <c r="C39" s="180" t="s">
        <v>2065</v>
      </c>
      <c r="M39" s="633"/>
      <c r="N39" s="416"/>
      <c r="O39" s="416"/>
      <c r="P39" s="416"/>
      <c r="Q39" s="416"/>
      <c r="R39" s="416"/>
      <c r="S39" s="416"/>
      <c r="T39" s="416"/>
      <c r="U39" s="416"/>
      <c r="V39" s="416"/>
      <c r="W39" s="416"/>
      <c r="X39" s="416"/>
      <c r="Y39" s="416"/>
      <c r="Z39" s="416"/>
      <c r="AA39" s="416"/>
      <c r="AB39" s="416"/>
      <c r="AC39" s="416"/>
      <c r="AD39" s="416"/>
      <c r="AE39" s="416"/>
      <c r="AF39" s="416"/>
      <c r="AG39" s="416"/>
      <c r="AH39" s="416"/>
      <c r="AI39" s="416"/>
      <c r="AJ39" s="416"/>
      <c r="AK39" s="416"/>
      <c r="AL39" s="416"/>
      <c r="AM39" s="416"/>
      <c r="AN39" s="416"/>
      <c r="AO39" s="416"/>
      <c r="AP39" s="416"/>
      <c r="AQ39" s="416"/>
      <c r="AR39" s="416"/>
      <c r="AS39" s="416"/>
      <c r="AT39" s="416"/>
      <c r="AU39" s="416"/>
    </row>
    <row r="40" spans="1:47" ht="13.7" customHeight="1">
      <c r="A40" s="414"/>
      <c r="M40" s="633"/>
      <c r="N40" s="416"/>
      <c r="O40" s="416"/>
      <c r="P40" s="416"/>
      <c r="Q40" s="416"/>
      <c r="R40" s="416"/>
      <c r="S40" s="416"/>
      <c r="T40" s="416"/>
      <c r="U40" s="416"/>
      <c r="V40" s="416"/>
      <c r="W40" s="416"/>
      <c r="X40" s="416"/>
      <c r="Y40" s="416"/>
      <c r="Z40" s="416"/>
      <c r="AA40" s="416"/>
      <c r="AB40" s="416"/>
      <c r="AC40" s="416"/>
      <c r="AD40" s="416"/>
      <c r="AE40" s="416"/>
      <c r="AF40" s="416"/>
      <c r="AG40" s="416"/>
      <c r="AH40" s="416"/>
      <c r="AI40" s="416"/>
      <c r="AJ40" s="416"/>
      <c r="AK40" s="416"/>
      <c r="AL40" s="416"/>
      <c r="AM40" s="416"/>
      <c r="AN40" s="416"/>
      <c r="AO40" s="416"/>
      <c r="AP40" s="416"/>
      <c r="AQ40" s="416"/>
      <c r="AR40" s="416"/>
      <c r="AS40" s="416"/>
      <c r="AT40" s="416"/>
      <c r="AU40" s="416"/>
    </row>
    <row r="41" spans="1:47" ht="13.7" customHeight="1">
      <c r="A41" s="414"/>
      <c r="C41" s="415" t="s">
        <v>2066</v>
      </c>
      <c r="M41" s="633"/>
      <c r="N41" s="416"/>
      <c r="O41" s="416"/>
      <c r="P41" s="416"/>
      <c r="Q41" s="416"/>
      <c r="R41" s="416"/>
      <c r="S41" s="416"/>
      <c r="T41" s="416"/>
      <c r="U41" s="416"/>
      <c r="V41" s="416"/>
      <c r="W41" s="416"/>
      <c r="X41" s="416"/>
      <c r="Y41" s="416"/>
      <c r="Z41" s="416"/>
      <c r="AA41" s="416"/>
      <c r="AB41" s="416"/>
      <c r="AC41" s="416"/>
      <c r="AD41" s="416"/>
      <c r="AE41" s="416"/>
      <c r="AF41" s="416"/>
      <c r="AG41" s="416"/>
      <c r="AH41" s="416"/>
      <c r="AI41" s="416"/>
      <c r="AJ41" s="416"/>
      <c r="AK41" s="416"/>
      <c r="AL41" s="416"/>
      <c r="AM41" s="416"/>
      <c r="AN41" s="416"/>
      <c r="AO41" s="416"/>
      <c r="AP41" s="416"/>
      <c r="AQ41" s="416"/>
      <c r="AR41" s="416"/>
      <c r="AS41" s="416"/>
      <c r="AT41" s="416"/>
      <c r="AU41" s="416"/>
    </row>
    <row r="42" spans="1:47" ht="13.7" customHeight="1">
      <c r="A42" s="414"/>
      <c r="C42" s="415" t="s">
        <v>2067</v>
      </c>
      <c r="M42" s="633"/>
      <c r="N42" s="416"/>
      <c r="O42" s="416"/>
      <c r="P42" s="416"/>
      <c r="Q42" s="416"/>
      <c r="R42" s="416"/>
      <c r="S42" s="416"/>
      <c r="T42" s="416"/>
      <c r="U42" s="416"/>
      <c r="V42" s="416"/>
      <c r="W42" s="416"/>
      <c r="X42" s="416"/>
      <c r="Y42" s="416"/>
      <c r="Z42" s="416"/>
      <c r="AA42" s="416"/>
      <c r="AB42" s="416"/>
      <c r="AC42" s="416"/>
      <c r="AD42" s="416"/>
      <c r="AE42" s="416"/>
      <c r="AF42" s="416"/>
      <c r="AG42" s="416"/>
      <c r="AH42" s="416"/>
      <c r="AI42" s="416"/>
      <c r="AJ42" s="416"/>
      <c r="AK42" s="416"/>
      <c r="AL42" s="416"/>
      <c r="AM42" s="416"/>
      <c r="AN42" s="416"/>
      <c r="AO42" s="416"/>
      <c r="AP42" s="416"/>
      <c r="AQ42" s="416"/>
      <c r="AR42" s="416"/>
      <c r="AS42" s="416"/>
      <c r="AT42" s="416"/>
      <c r="AU42" s="416"/>
    </row>
    <row r="43" spans="1:47" ht="13.7" customHeight="1">
      <c r="A43" s="414"/>
      <c r="C43" s="909" t="s">
        <v>2068</v>
      </c>
      <c r="D43" s="909"/>
      <c r="E43" s="909"/>
      <c r="F43" s="909"/>
      <c r="G43" s="909"/>
      <c r="H43" s="909"/>
      <c r="I43" s="909"/>
      <c r="J43" s="909"/>
      <c r="K43" s="909"/>
      <c r="M43" s="633"/>
      <c r="N43" s="416"/>
      <c r="O43" s="416"/>
      <c r="P43" s="416"/>
      <c r="Q43" s="416"/>
      <c r="R43" s="416"/>
      <c r="S43" s="416"/>
      <c r="T43" s="416"/>
      <c r="U43" s="416"/>
      <c r="V43" s="416"/>
      <c r="W43" s="416"/>
      <c r="X43" s="416"/>
      <c r="Y43" s="416"/>
      <c r="Z43" s="416"/>
      <c r="AA43" s="416"/>
      <c r="AB43" s="416"/>
      <c r="AC43" s="416"/>
      <c r="AD43" s="416"/>
      <c r="AE43" s="416"/>
      <c r="AF43" s="416"/>
      <c r="AG43" s="416"/>
      <c r="AH43" s="416"/>
      <c r="AI43" s="416"/>
      <c r="AJ43" s="416"/>
      <c r="AK43" s="416"/>
      <c r="AL43" s="416"/>
      <c r="AM43" s="416"/>
      <c r="AN43" s="416"/>
      <c r="AO43" s="416"/>
      <c r="AP43" s="416"/>
      <c r="AQ43" s="416"/>
      <c r="AR43" s="416"/>
      <c r="AS43" s="416"/>
      <c r="AT43" s="416"/>
      <c r="AU43" s="416"/>
    </row>
    <row r="44" spans="1:47" ht="13.7" customHeight="1">
      <c r="A44" s="414"/>
      <c r="C44" s="909"/>
      <c r="D44" s="909"/>
      <c r="E44" s="909"/>
      <c r="F44" s="909"/>
      <c r="G44" s="909"/>
      <c r="H44" s="909"/>
      <c r="I44" s="909"/>
      <c r="J44" s="909"/>
      <c r="K44" s="909"/>
      <c r="M44" s="633"/>
      <c r="N44" s="416"/>
      <c r="O44" s="416"/>
      <c r="P44" s="416"/>
      <c r="Q44" s="416"/>
      <c r="R44" s="416"/>
      <c r="S44" s="416"/>
      <c r="T44" s="416"/>
      <c r="U44" s="416"/>
      <c r="V44" s="416"/>
      <c r="W44" s="416"/>
      <c r="X44" s="416"/>
      <c r="Y44" s="416"/>
      <c r="Z44" s="416"/>
      <c r="AA44" s="416"/>
      <c r="AB44" s="416"/>
      <c r="AC44" s="416"/>
      <c r="AD44" s="416"/>
      <c r="AE44" s="416"/>
      <c r="AF44" s="416"/>
      <c r="AG44" s="416"/>
      <c r="AH44" s="416"/>
      <c r="AI44" s="416"/>
      <c r="AJ44" s="416"/>
      <c r="AK44" s="416"/>
      <c r="AL44" s="416"/>
      <c r="AM44" s="416"/>
      <c r="AN44" s="416"/>
      <c r="AO44" s="416"/>
      <c r="AP44" s="416"/>
      <c r="AQ44" s="416"/>
      <c r="AR44" s="416"/>
      <c r="AS44" s="416"/>
      <c r="AT44" s="416"/>
      <c r="AU44" s="416"/>
    </row>
    <row r="45" spans="1:47" ht="13.7" customHeight="1">
      <c r="A45" s="414"/>
      <c r="M45" s="633"/>
      <c r="N45" s="416"/>
      <c r="O45" s="416"/>
      <c r="P45" s="416"/>
      <c r="Q45" s="416"/>
      <c r="R45" s="416"/>
      <c r="S45" s="416"/>
      <c r="T45" s="416"/>
      <c r="U45" s="416"/>
      <c r="V45" s="416"/>
      <c r="W45" s="416"/>
      <c r="X45" s="416"/>
      <c r="Y45" s="416"/>
      <c r="Z45" s="416"/>
      <c r="AA45" s="416"/>
      <c r="AB45" s="416"/>
      <c r="AC45" s="416"/>
      <c r="AD45" s="416"/>
      <c r="AE45" s="416"/>
      <c r="AF45" s="416"/>
      <c r="AG45" s="416"/>
      <c r="AH45" s="416"/>
      <c r="AI45" s="416"/>
      <c r="AJ45" s="416"/>
      <c r="AK45" s="416"/>
      <c r="AL45" s="416"/>
      <c r="AM45" s="416"/>
      <c r="AN45" s="416"/>
      <c r="AO45" s="416"/>
      <c r="AP45" s="416"/>
      <c r="AQ45" s="416"/>
      <c r="AR45" s="416"/>
      <c r="AS45" s="416"/>
      <c r="AT45" s="416"/>
      <c r="AU45" s="416"/>
    </row>
    <row r="46" spans="1:47" ht="13.7" customHeight="1">
      <c r="A46" s="414"/>
      <c r="C46" s="415" t="s">
        <v>2054</v>
      </c>
      <c r="M46" s="633" t="b">
        <v>0</v>
      </c>
      <c r="N46" s="416"/>
      <c r="O46" s="416"/>
      <c r="P46" s="416"/>
      <c r="Q46" s="416"/>
      <c r="R46" s="416"/>
      <c r="S46" s="416"/>
      <c r="T46" s="416"/>
      <c r="U46" s="416"/>
      <c r="V46" s="416"/>
      <c r="W46" s="416"/>
      <c r="X46" s="416"/>
      <c r="Y46" s="416"/>
      <c r="Z46" s="416"/>
      <c r="AA46" s="416"/>
      <c r="AB46" s="416"/>
      <c r="AC46" s="416"/>
      <c r="AD46" s="416"/>
      <c r="AE46" s="416"/>
      <c r="AF46" s="416"/>
      <c r="AG46" s="416"/>
      <c r="AH46" s="416"/>
      <c r="AI46" s="416"/>
      <c r="AJ46" s="416"/>
      <c r="AK46" s="416"/>
      <c r="AL46" s="416"/>
      <c r="AM46" s="416"/>
      <c r="AN46" s="416"/>
      <c r="AO46" s="416"/>
      <c r="AP46" s="416"/>
      <c r="AQ46" s="416"/>
      <c r="AR46" s="416"/>
      <c r="AS46" s="416"/>
      <c r="AT46" s="416"/>
      <c r="AU46" s="416"/>
    </row>
    <row r="47" spans="1:47" ht="13.7" customHeight="1">
      <c r="A47" s="414"/>
      <c r="C47" s="445" t="s">
        <v>840</v>
      </c>
      <c r="D47" s="910" t="str">
        <f>M47</f>
        <v>1. Entferne zunächst die bisherige Fixierung, in dem du im Menüband des Register "Ansicht" wählst, dort auf die Schaltfläche "Fenster fixieren" klickst und dann die Option "Fixierung aufheben" auswählst</v>
      </c>
      <c r="E47" s="910"/>
      <c r="F47" s="910"/>
      <c r="G47" s="910"/>
      <c r="H47" s="910"/>
      <c r="I47" s="910"/>
      <c r="J47" s="910"/>
      <c r="K47" s="910"/>
      <c r="M47" s="634" t="s">
        <v>2062</v>
      </c>
      <c r="N47" s="629"/>
      <c r="O47" s="629"/>
      <c r="P47" s="629"/>
      <c r="Q47" s="629"/>
      <c r="R47" s="629"/>
      <c r="S47" s="629"/>
      <c r="T47" s="629"/>
      <c r="U47" s="416"/>
      <c r="V47" s="416"/>
      <c r="W47" s="416"/>
      <c r="X47" s="416"/>
      <c r="Y47" s="416"/>
      <c r="Z47" s="416"/>
      <c r="AA47" s="416"/>
      <c r="AB47" s="416"/>
      <c r="AC47" s="416"/>
      <c r="AD47" s="416"/>
      <c r="AE47" s="416"/>
      <c r="AF47" s="416"/>
      <c r="AG47" s="416"/>
      <c r="AH47" s="416"/>
      <c r="AI47" s="416"/>
      <c r="AJ47" s="416"/>
      <c r="AK47" s="416"/>
      <c r="AL47" s="416"/>
      <c r="AM47" s="416"/>
      <c r="AN47" s="416"/>
      <c r="AO47" s="416"/>
      <c r="AP47" s="416"/>
      <c r="AQ47" s="416"/>
      <c r="AR47" s="416"/>
      <c r="AS47" s="416"/>
      <c r="AT47" s="416"/>
      <c r="AU47" s="416"/>
    </row>
    <row r="48" spans="1:47" ht="13.7" customHeight="1">
      <c r="A48" s="414"/>
      <c r="C48" s="446"/>
      <c r="D48" s="910"/>
      <c r="E48" s="910"/>
      <c r="F48" s="910"/>
      <c r="G48" s="910"/>
      <c r="H48" s="910"/>
      <c r="I48" s="910"/>
      <c r="J48" s="910"/>
      <c r="K48" s="910"/>
      <c r="M48" s="634"/>
      <c r="N48" s="629"/>
      <c r="O48" s="629"/>
      <c r="P48" s="629"/>
      <c r="Q48" s="629"/>
      <c r="R48" s="629"/>
      <c r="S48" s="629"/>
      <c r="T48" s="629"/>
      <c r="U48" s="416"/>
      <c r="V48" s="416"/>
      <c r="W48" s="416"/>
      <c r="X48" s="416"/>
      <c r="Y48" s="416"/>
      <c r="Z48" s="416"/>
      <c r="AA48" s="416"/>
      <c r="AB48" s="416"/>
      <c r="AC48" s="416"/>
      <c r="AD48" s="416"/>
      <c r="AE48" s="416"/>
      <c r="AF48" s="416"/>
      <c r="AG48" s="416"/>
      <c r="AH48" s="416"/>
      <c r="AI48" s="416"/>
      <c r="AJ48" s="416"/>
      <c r="AK48" s="416"/>
      <c r="AL48" s="416"/>
      <c r="AM48" s="416"/>
      <c r="AN48" s="416"/>
      <c r="AO48" s="416"/>
      <c r="AP48" s="416"/>
      <c r="AQ48" s="416"/>
      <c r="AR48" s="416"/>
      <c r="AS48" s="416"/>
      <c r="AT48" s="416"/>
      <c r="AU48" s="416"/>
    </row>
    <row r="49" spans="1:47" ht="13.7" customHeight="1">
      <c r="A49" s="414"/>
      <c r="C49" s="446"/>
      <c r="D49" s="446" t="str">
        <f>M49</f>
        <v>2. Wähle dann im Menüband das Register "Ansicht" und klicke auf die Schaltfläche "Fenster fixieren"</v>
      </c>
      <c r="E49" s="446"/>
      <c r="F49" s="446"/>
      <c r="G49" s="446"/>
      <c r="M49" s="632" t="s">
        <v>2056</v>
      </c>
      <c r="U49" s="416"/>
      <c r="V49" s="416"/>
      <c r="W49" s="416"/>
      <c r="X49" s="416"/>
      <c r="Y49" s="416"/>
      <c r="Z49" s="416"/>
      <c r="AA49" s="416"/>
      <c r="AB49" s="416"/>
      <c r="AC49" s="416"/>
      <c r="AD49" s="416"/>
      <c r="AE49" s="416"/>
      <c r="AF49" s="416"/>
      <c r="AG49" s="416"/>
      <c r="AH49" s="416"/>
      <c r="AI49" s="416"/>
      <c r="AJ49" s="416"/>
      <c r="AK49" s="416"/>
      <c r="AL49" s="416"/>
      <c r="AM49" s="416"/>
      <c r="AN49" s="416"/>
      <c r="AO49" s="416"/>
      <c r="AP49" s="416"/>
      <c r="AQ49" s="416"/>
      <c r="AR49" s="416"/>
      <c r="AS49" s="416"/>
      <c r="AT49" s="416"/>
      <c r="AU49" s="416"/>
    </row>
    <row r="50" spans="1:47" ht="13.7" customHeight="1">
      <c r="A50" s="414"/>
      <c r="D50" s="446" t="str">
        <f>M50</f>
        <v>3. Wähle aus den drei angebotenen Optionen den zweiten Punkt "Erste Spalte fixieren"</v>
      </c>
      <c r="E50" s="446"/>
      <c r="F50" s="446"/>
      <c r="G50" s="446"/>
      <c r="H50" s="446"/>
      <c r="I50" s="446"/>
      <c r="J50" s="446"/>
      <c r="K50" s="446"/>
      <c r="M50" s="632" t="s">
        <v>2069</v>
      </c>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row>
    <row r="51" spans="1:47" ht="13.7" customHeight="1">
      <c r="A51" s="414"/>
      <c r="D51" s="911" t="str">
        <f>M51</f>
        <v>Hinweis: Je nachdem, wie große dein Bildschirm ist und wie weit du nach rechts geblättert hast, muss die erste Spalte nicht zwingend die Spalte A sein.</v>
      </c>
      <c r="E51" s="911"/>
      <c r="F51" s="911"/>
      <c r="G51" s="911"/>
      <c r="H51" s="911"/>
      <c r="I51" s="911"/>
      <c r="J51" s="911"/>
      <c r="K51" s="911"/>
      <c r="M51" s="635" t="s">
        <v>2070</v>
      </c>
      <c r="N51" s="630"/>
      <c r="O51" s="630"/>
      <c r="P51" s="630"/>
      <c r="Q51" s="630"/>
      <c r="R51" s="630"/>
      <c r="S51" s="630"/>
      <c r="T51" s="630"/>
      <c r="U51" s="416"/>
      <c r="V51" s="416"/>
      <c r="W51" s="416"/>
      <c r="X51" s="416"/>
      <c r="Y51" s="416"/>
      <c r="Z51" s="416"/>
      <c r="AA51" s="416"/>
      <c r="AB51" s="416"/>
      <c r="AC51" s="416"/>
      <c r="AD51" s="416"/>
      <c r="AE51" s="416"/>
      <c r="AF51" s="416"/>
      <c r="AG51" s="416"/>
      <c r="AH51" s="416"/>
      <c r="AI51" s="416"/>
      <c r="AJ51" s="416"/>
      <c r="AK51" s="416"/>
      <c r="AL51" s="416"/>
      <c r="AM51" s="416"/>
      <c r="AN51" s="416"/>
      <c r="AO51" s="416"/>
      <c r="AP51" s="416"/>
      <c r="AQ51" s="416"/>
      <c r="AR51" s="416"/>
      <c r="AS51" s="416"/>
      <c r="AT51" s="416"/>
      <c r="AU51" s="416"/>
    </row>
    <row r="52" spans="1:47" ht="13.7" customHeight="1">
      <c r="A52" s="414"/>
      <c r="D52" s="911"/>
      <c r="E52" s="911"/>
      <c r="F52" s="911"/>
      <c r="G52" s="911"/>
      <c r="H52" s="911"/>
      <c r="I52" s="911"/>
      <c r="J52" s="911"/>
      <c r="K52" s="911"/>
      <c r="M52" s="635"/>
      <c r="N52" s="630"/>
      <c r="O52" s="630"/>
      <c r="P52" s="630"/>
      <c r="Q52" s="630"/>
      <c r="R52" s="630"/>
      <c r="S52" s="630"/>
      <c r="T52" s="630"/>
      <c r="U52" s="416"/>
      <c r="V52" s="416"/>
      <c r="W52" s="416"/>
      <c r="X52" s="416"/>
      <c r="Y52" s="416"/>
      <c r="Z52" s="416"/>
      <c r="AA52" s="416"/>
      <c r="AB52" s="416"/>
      <c r="AC52" s="416"/>
      <c r="AD52" s="416"/>
      <c r="AE52" s="416"/>
      <c r="AF52" s="416"/>
      <c r="AG52" s="416"/>
      <c r="AH52" s="416"/>
      <c r="AI52" s="416"/>
      <c r="AJ52" s="416"/>
      <c r="AK52" s="416"/>
      <c r="AL52" s="416"/>
      <c r="AM52" s="416"/>
      <c r="AN52" s="416"/>
      <c r="AO52" s="416"/>
      <c r="AP52" s="416"/>
      <c r="AQ52" s="416"/>
      <c r="AR52" s="416"/>
      <c r="AS52" s="416"/>
      <c r="AT52" s="416"/>
      <c r="AU52" s="416"/>
    </row>
    <row r="53" spans="1:47" ht="13.7" customHeight="1">
      <c r="A53" s="414"/>
      <c r="M53" s="633"/>
      <c r="N53" s="416"/>
      <c r="O53" s="416"/>
      <c r="P53" s="416"/>
      <c r="Q53" s="416"/>
      <c r="R53" s="416"/>
      <c r="S53" s="416"/>
      <c r="T53" s="416"/>
      <c r="U53" s="416"/>
      <c r="V53" s="416"/>
      <c r="W53" s="416"/>
      <c r="X53" s="416"/>
      <c r="Y53" s="416"/>
      <c r="Z53" s="416"/>
      <c r="AA53" s="416"/>
      <c r="AB53" s="416"/>
      <c r="AC53" s="416"/>
      <c r="AD53" s="416"/>
      <c r="AE53" s="416"/>
      <c r="AF53" s="416"/>
      <c r="AG53" s="416"/>
      <c r="AH53" s="416"/>
      <c r="AI53" s="416"/>
      <c r="AJ53" s="416"/>
      <c r="AK53" s="416"/>
      <c r="AL53" s="416"/>
      <c r="AM53" s="416"/>
      <c r="AN53" s="416"/>
      <c r="AO53" s="416"/>
      <c r="AP53" s="416"/>
      <c r="AQ53" s="416"/>
      <c r="AR53" s="416"/>
      <c r="AS53" s="416"/>
      <c r="AT53" s="416"/>
      <c r="AU53" s="416"/>
    </row>
    <row r="54" spans="1:47" ht="13.7" customHeight="1">
      <c r="A54" s="414"/>
      <c r="M54" s="633"/>
      <c r="N54" s="416"/>
      <c r="O54" s="416"/>
      <c r="P54" s="416"/>
      <c r="Q54" s="416"/>
      <c r="R54" s="416"/>
      <c r="S54" s="416"/>
      <c r="T54" s="416"/>
      <c r="U54" s="416"/>
      <c r="V54" s="416"/>
      <c r="W54" s="416"/>
      <c r="X54" s="416"/>
      <c r="Y54" s="416"/>
      <c r="Z54" s="416"/>
      <c r="AA54" s="416"/>
      <c r="AB54" s="416"/>
      <c r="AC54" s="416"/>
      <c r="AD54" s="416"/>
      <c r="AE54" s="416"/>
      <c r="AF54" s="416"/>
      <c r="AG54" s="416"/>
      <c r="AH54" s="416"/>
      <c r="AI54" s="416"/>
      <c r="AJ54" s="416"/>
      <c r="AK54" s="416"/>
      <c r="AL54" s="416"/>
      <c r="AM54" s="416"/>
      <c r="AN54" s="416"/>
      <c r="AO54" s="416"/>
      <c r="AP54" s="416"/>
      <c r="AQ54" s="416"/>
      <c r="AR54" s="416"/>
      <c r="AS54" s="416"/>
      <c r="AT54" s="416"/>
      <c r="AU54" s="416"/>
    </row>
    <row r="55" spans="1:47" ht="13.7" customHeight="1">
      <c r="A55" s="414"/>
      <c r="M55" s="633"/>
      <c r="N55" s="416"/>
      <c r="O55" s="416"/>
      <c r="P55" s="416"/>
      <c r="Q55" s="416"/>
      <c r="R55" s="416"/>
      <c r="S55" s="416"/>
      <c r="T55" s="416"/>
      <c r="U55" s="416"/>
      <c r="V55" s="416"/>
      <c r="W55" s="416"/>
      <c r="X55" s="416"/>
      <c r="Y55" s="416"/>
      <c r="Z55" s="416"/>
      <c r="AA55" s="416"/>
      <c r="AB55" s="416"/>
      <c r="AC55" s="416"/>
      <c r="AD55" s="416"/>
      <c r="AE55" s="416"/>
      <c r="AF55" s="416"/>
      <c r="AG55" s="416"/>
      <c r="AH55" s="416"/>
      <c r="AI55" s="416"/>
      <c r="AJ55" s="416"/>
      <c r="AK55" s="416"/>
      <c r="AL55" s="416"/>
      <c r="AM55" s="416"/>
      <c r="AN55" s="416"/>
      <c r="AO55" s="416"/>
      <c r="AP55" s="416"/>
      <c r="AQ55" s="416"/>
      <c r="AR55" s="416"/>
      <c r="AS55" s="416"/>
      <c r="AT55" s="416"/>
      <c r="AU55" s="416"/>
    </row>
    <row r="56" spans="1:47" ht="13.7" customHeight="1">
      <c r="A56" s="414"/>
      <c r="M56" s="633"/>
      <c r="N56" s="416"/>
      <c r="O56" s="416"/>
      <c r="P56" s="416"/>
      <c r="Q56" s="416"/>
      <c r="R56" s="416"/>
      <c r="S56" s="416"/>
      <c r="T56" s="416"/>
      <c r="U56" s="416"/>
      <c r="V56" s="416"/>
      <c r="W56" s="416"/>
      <c r="X56" s="416"/>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row>
    <row r="57" spans="1:47" ht="13.7" customHeight="1">
      <c r="A57" s="414"/>
      <c r="M57" s="633"/>
      <c r="N57" s="416"/>
      <c r="O57" s="416"/>
      <c r="P57" s="416"/>
      <c r="Q57" s="416"/>
      <c r="R57" s="416"/>
      <c r="S57" s="416"/>
      <c r="T57" s="416"/>
      <c r="U57" s="416"/>
      <c r="V57" s="416"/>
      <c r="W57" s="416"/>
      <c r="X57" s="416"/>
      <c r="Y57" s="416"/>
      <c r="Z57" s="416"/>
      <c r="AA57" s="416"/>
      <c r="AB57" s="416"/>
      <c r="AC57" s="416"/>
      <c r="AD57" s="416"/>
      <c r="AE57" s="416"/>
      <c r="AF57" s="416"/>
      <c r="AG57" s="416"/>
      <c r="AH57" s="416"/>
      <c r="AI57" s="416"/>
      <c r="AJ57" s="416"/>
      <c r="AK57" s="416"/>
      <c r="AL57" s="416"/>
      <c r="AM57" s="416"/>
      <c r="AN57" s="416"/>
      <c r="AO57" s="416"/>
      <c r="AP57" s="416"/>
      <c r="AQ57" s="416"/>
      <c r="AR57" s="416"/>
      <c r="AS57" s="416"/>
      <c r="AT57" s="416"/>
      <c r="AU57" s="416"/>
    </row>
    <row r="58" spans="1:47" ht="13.7" customHeight="1">
      <c r="A58" s="414"/>
      <c r="M58" s="633"/>
      <c r="N58" s="416"/>
      <c r="O58" s="416"/>
      <c r="P58" s="416"/>
      <c r="Q58" s="416"/>
      <c r="R58" s="416"/>
      <c r="S58" s="416"/>
      <c r="T58" s="416"/>
      <c r="U58" s="416"/>
      <c r="V58" s="416"/>
      <c r="W58" s="416"/>
      <c r="X58" s="416"/>
      <c r="Y58" s="416"/>
      <c r="Z58" s="416"/>
      <c r="AA58" s="416"/>
      <c r="AB58" s="416"/>
      <c r="AC58" s="416"/>
      <c r="AD58" s="416"/>
      <c r="AE58" s="416"/>
      <c r="AF58" s="416"/>
      <c r="AG58" s="416"/>
      <c r="AH58" s="416"/>
      <c r="AI58" s="416"/>
      <c r="AJ58" s="416"/>
      <c r="AK58" s="416"/>
      <c r="AL58" s="416"/>
      <c r="AM58" s="416"/>
      <c r="AN58" s="416"/>
      <c r="AO58" s="416"/>
      <c r="AP58" s="416"/>
      <c r="AQ58" s="416"/>
      <c r="AR58" s="416"/>
      <c r="AS58" s="416"/>
      <c r="AT58" s="416"/>
      <c r="AU58" s="416"/>
    </row>
    <row r="59" spans="1:47" ht="13.7" customHeight="1">
      <c r="A59" s="414"/>
      <c r="M59" s="633"/>
      <c r="N59" s="416"/>
      <c r="O59" s="416"/>
      <c r="P59" s="416"/>
      <c r="Q59" s="416"/>
      <c r="R59" s="416"/>
      <c r="S59" s="416"/>
      <c r="T59" s="416"/>
      <c r="U59" s="416"/>
      <c r="V59" s="416"/>
      <c r="W59" s="416"/>
      <c r="X59" s="416"/>
      <c r="Y59" s="416"/>
      <c r="Z59" s="416"/>
      <c r="AA59" s="416"/>
      <c r="AB59" s="416"/>
      <c r="AC59" s="416"/>
      <c r="AD59" s="416"/>
      <c r="AE59" s="416"/>
      <c r="AF59" s="416"/>
      <c r="AG59" s="416"/>
      <c r="AH59" s="416"/>
      <c r="AI59" s="416"/>
      <c r="AJ59" s="416"/>
      <c r="AK59" s="416"/>
      <c r="AL59" s="416"/>
      <c r="AM59" s="416"/>
      <c r="AN59" s="416"/>
      <c r="AO59" s="416"/>
      <c r="AP59" s="416"/>
      <c r="AQ59" s="416"/>
      <c r="AR59" s="416"/>
      <c r="AS59" s="416"/>
      <c r="AT59" s="416"/>
      <c r="AU59" s="416"/>
    </row>
    <row r="60" spans="1:47" ht="13.7" customHeight="1">
      <c r="A60" s="414"/>
      <c r="M60" s="633"/>
      <c r="N60" s="416"/>
      <c r="O60" s="416"/>
      <c r="P60" s="416"/>
      <c r="Q60" s="416"/>
      <c r="R60" s="416"/>
      <c r="S60" s="416"/>
      <c r="T60" s="416"/>
      <c r="U60" s="416"/>
      <c r="V60" s="416"/>
      <c r="W60" s="416"/>
      <c r="X60" s="416"/>
      <c r="Y60" s="416"/>
      <c r="Z60" s="416"/>
      <c r="AA60" s="416"/>
      <c r="AB60" s="416"/>
      <c r="AC60" s="416"/>
      <c r="AD60" s="416"/>
      <c r="AE60" s="416"/>
      <c r="AF60" s="416"/>
      <c r="AG60" s="416"/>
      <c r="AH60" s="416"/>
      <c r="AI60" s="416"/>
      <c r="AJ60" s="416"/>
      <c r="AK60" s="416"/>
      <c r="AL60" s="416"/>
      <c r="AM60" s="416"/>
      <c r="AN60" s="416"/>
      <c r="AO60" s="416"/>
      <c r="AP60" s="416"/>
      <c r="AQ60" s="416"/>
      <c r="AR60" s="416"/>
      <c r="AS60" s="416"/>
      <c r="AT60" s="416"/>
      <c r="AU60" s="416"/>
    </row>
    <row r="61" spans="1:47" ht="13.7" customHeight="1">
      <c r="A61" s="414"/>
      <c r="M61" s="633"/>
      <c r="N61" s="416"/>
      <c r="O61" s="416"/>
      <c r="P61" s="416"/>
      <c r="Q61" s="416"/>
      <c r="R61" s="416"/>
      <c r="S61" s="416"/>
      <c r="T61" s="416"/>
      <c r="U61" s="416"/>
      <c r="V61" s="416"/>
      <c r="W61" s="416"/>
      <c r="X61" s="416"/>
      <c r="Y61" s="416"/>
      <c r="Z61" s="416"/>
      <c r="AA61" s="416"/>
      <c r="AB61" s="416"/>
      <c r="AC61" s="416"/>
      <c r="AD61" s="416"/>
      <c r="AE61" s="416"/>
      <c r="AF61" s="416"/>
      <c r="AG61" s="416"/>
      <c r="AH61" s="416"/>
      <c r="AI61" s="416"/>
      <c r="AJ61" s="416"/>
      <c r="AK61" s="416"/>
      <c r="AL61" s="416"/>
      <c r="AM61" s="416"/>
      <c r="AN61" s="416"/>
      <c r="AO61" s="416"/>
      <c r="AP61" s="416"/>
      <c r="AQ61" s="416"/>
      <c r="AR61" s="416"/>
      <c r="AS61" s="416"/>
      <c r="AT61" s="416"/>
      <c r="AU61" s="416"/>
    </row>
    <row r="62" spans="1:47" ht="13.7" customHeight="1">
      <c r="A62" s="414"/>
      <c r="M62" s="633"/>
      <c r="N62" s="416"/>
      <c r="O62" s="416"/>
      <c r="P62" s="416"/>
      <c r="Q62" s="416"/>
      <c r="R62" s="416"/>
      <c r="S62" s="416"/>
      <c r="T62" s="416"/>
      <c r="U62" s="416"/>
      <c r="V62" s="416"/>
      <c r="W62" s="416"/>
      <c r="X62" s="416"/>
      <c r="Y62" s="416"/>
      <c r="Z62" s="416"/>
      <c r="AA62" s="416"/>
      <c r="AB62" s="416"/>
      <c r="AC62" s="416"/>
      <c r="AD62" s="416"/>
      <c r="AE62" s="416"/>
      <c r="AF62" s="416"/>
      <c r="AG62" s="416"/>
      <c r="AH62" s="416"/>
      <c r="AI62" s="416"/>
      <c r="AJ62" s="416"/>
      <c r="AK62" s="416"/>
      <c r="AL62" s="416"/>
      <c r="AM62" s="416"/>
      <c r="AN62" s="416"/>
      <c r="AO62" s="416"/>
      <c r="AP62" s="416"/>
      <c r="AQ62" s="416"/>
      <c r="AR62" s="416"/>
      <c r="AS62" s="416"/>
      <c r="AT62" s="416"/>
      <c r="AU62" s="416"/>
    </row>
    <row r="63" spans="1:47" ht="13.7" customHeight="1">
      <c r="A63" s="414"/>
      <c r="M63" s="633"/>
      <c r="N63" s="416"/>
      <c r="O63" s="416"/>
      <c r="P63" s="416"/>
      <c r="Q63" s="416"/>
      <c r="R63" s="416"/>
      <c r="S63" s="416"/>
      <c r="T63" s="416"/>
      <c r="U63" s="416"/>
      <c r="V63" s="416"/>
      <c r="W63" s="416"/>
      <c r="X63" s="416"/>
      <c r="Y63" s="416"/>
      <c r="Z63" s="416"/>
      <c r="AA63" s="416"/>
      <c r="AB63" s="416"/>
      <c r="AC63" s="416"/>
      <c r="AD63" s="416"/>
      <c r="AE63" s="416"/>
      <c r="AF63" s="416"/>
      <c r="AG63" s="416"/>
      <c r="AH63" s="416"/>
      <c r="AI63" s="416"/>
      <c r="AJ63" s="416"/>
      <c r="AK63" s="416"/>
      <c r="AL63" s="416"/>
      <c r="AM63" s="416"/>
      <c r="AN63" s="416"/>
      <c r="AO63" s="416"/>
      <c r="AP63" s="416"/>
      <c r="AQ63" s="416"/>
      <c r="AR63" s="416"/>
      <c r="AS63" s="416"/>
      <c r="AT63" s="416"/>
      <c r="AU63" s="416"/>
    </row>
    <row r="64" spans="1:47" ht="13.7" customHeight="1">
      <c r="A64" s="414"/>
      <c r="M64" s="633"/>
      <c r="N64" s="416"/>
      <c r="O64" s="416"/>
      <c r="P64" s="416"/>
      <c r="Q64" s="416"/>
      <c r="R64" s="416"/>
      <c r="S64" s="416"/>
      <c r="T64" s="416"/>
      <c r="U64" s="416"/>
      <c r="V64" s="416"/>
      <c r="W64" s="416"/>
      <c r="X64" s="416"/>
      <c r="Y64" s="416"/>
      <c r="Z64" s="416"/>
      <c r="AA64" s="416"/>
      <c r="AB64" s="416"/>
      <c r="AC64" s="416"/>
      <c r="AD64" s="416"/>
      <c r="AE64" s="416"/>
      <c r="AF64" s="416"/>
      <c r="AG64" s="416"/>
      <c r="AH64" s="416"/>
      <c r="AI64" s="416"/>
      <c r="AJ64" s="416"/>
      <c r="AK64" s="416"/>
      <c r="AL64" s="416"/>
      <c r="AM64" s="416"/>
      <c r="AN64" s="416"/>
      <c r="AO64" s="416"/>
      <c r="AP64" s="416"/>
      <c r="AQ64" s="416"/>
      <c r="AR64" s="416"/>
      <c r="AS64" s="416"/>
      <c r="AT64" s="416"/>
      <c r="AU64" s="416"/>
    </row>
    <row r="65" spans="1:47" ht="13.7" customHeight="1">
      <c r="A65" s="414"/>
      <c r="M65" s="633"/>
      <c r="N65" s="416"/>
      <c r="O65" s="416"/>
      <c r="P65" s="416"/>
      <c r="Q65" s="416"/>
      <c r="R65" s="416"/>
      <c r="S65" s="416"/>
      <c r="T65" s="416"/>
      <c r="U65" s="416"/>
      <c r="V65" s="416"/>
      <c r="W65" s="416"/>
      <c r="X65" s="416"/>
      <c r="Y65" s="416"/>
      <c r="Z65" s="416"/>
      <c r="AA65" s="416"/>
      <c r="AB65" s="416"/>
      <c r="AC65" s="416"/>
      <c r="AD65" s="416"/>
      <c r="AE65" s="416"/>
      <c r="AF65" s="416"/>
      <c r="AG65" s="416"/>
      <c r="AH65" s="416"/>
      <c r="AI65" s="416"/>
      <c r="AJ65" s="416"/>
      <c r="AK65" s="416"/>
      <c r="AL65" s="416"/>
      <c r="AM65" s="416"/>
      <c r="AN65" s="416"/>
      <c r="AO65" s="416"/>
      <c r="AP65" s="416"/>
      <c r="AQ65" s="416"/>
      <c r="AR65" s="416"/>
      <c r="AS65" s="416"/>
      <c r="AT65" s="416"/>
      <c r="AU65" s="416"/>
    </row>
    <row r="66" spans="1:47" ht="13.7" customHeight="1">
      <c r="A66" s="414"/>
      <c r="M66" s="633"/>
      <c r="N66" s="416"/>
      <c r="O66" s="416"/>
      <c r="P66" s="416"/>
      <c r="Q66" s="416"/>
      <c r="R66" s="416"/>
      <c r="S66" s="416"/>
      <c r="T66" s="416"/>
      <c r="U66" s="416"/>
      <c r="V66" s="416"/>
      <c r="W66" s="416"/>
      <c r="X66" s="416"/>
      <c r="Y66" s="416"/>
      <c r="Z66" s="416"/>
      <c r="AA66" s="416"/>
      <c r="AB66" s="416"/>
      <c r="AC66" s="416"/>
      <c r="AD66" s="416"/>
      <c r="AE66" s="416"/>
      <c r="AF66" s="416"/>
      <c r="AG66" s="416"/>
      <c r="AH66" s="416"/>
      <c r="AI66" s="416"/>
      <c r="AJ66" s="416"/>
      <c r="AK66" s="416"/>
      <c r="AL66" s="416"/>
      <c r="AM66" s="416"/>
      <c r="AN66" s="416"/>
      <c r="AO66" s="416"/>
      <c r="AP66" s="416"/>
      <c r="AQ66" s="416"/>
      <c r="AR66" s="416"/>
      <c r="AS66" s="416"/>
      <c r="AT66" s="416"/>
      <c r="AU66" s="416"/>
    </row>
    <row r="67" spans="1:47" ht="13.7" customHeight="1">
      <c r="A67" s="414"/>
      <c r="M67" s="633"/>
      <c r="N67" s="416"/>
      <c r="O67" s="416"/>
      <c r="P67" s="416"/>
      <c r="Q67" s="416"/>
      <c r="R67" s="416"/>
      <c r="S67" s="416"/>
      <c r="T67" s="416"/>
      <c r="U67" s="416"/>
      <c r="V67" s="416"/>
      <c r="W67" s="416"/>
      <c r="X67" s="416"/>
      <c r="Y67" s="416"/>
      <c r="Z67" s="416"/>
      <c r="AA67" s="416"/>
      <c r="AB67" s="416"/>
      <c r="AC67" s="416"/>
      <c r="AD67" s="416"/>
      <c r="AE67" s="416"/>
      <c r="AF67" s="416"/>
      <c r="AG67" s="416"/>
      <c r="AH67" s="416"/>
      <c r="AI67" s="416"/>
      <c r="AJ67" s="416"/>
      <c r="AK67" s="416"/>
      <c r="AL67" s="416"/>
      <c r="AM67" s="416"/>
      <c r="AN67" s="416"/>
      <c r="AO67" s="416"/>
      <c r="AP67" s="416"/>
      <c r="AQ67" s="416"/>
      <c r="AR67" s="416"/>
      <c r="AS67" s="416"/>
      <c r="AT67" s="416"/>
      <c r="AU67" s="416"/>
    </row>
    <row r="68" spans="1:47" ht="13.7" customHeight="1">
      <c r="A68" s="414"/>
      <c r="M68" s="633"/>
      <c r="N68" s="416"/>
      <c r="O68" s="416"/>
      <c r="P68" s="416"/>
      <c r="Q68" s="416"/>
      <c r="R68" s="416"/>
      <c r="S68" s="416"/>
      <c r="T68" s="416"/>
      <c r="U68" s="416"/>
      <c r="V68" s="416"/>
      <c r="W68" s="416"/>
      <c r="X68" s="416"/>
      <c r="Y68" s="416"/>
      <c r="Z68" s="416"/>
      <c r="AA68" s="416"/>
      <c r="AB68" s="416"/>
      <c r="AC68" s="416"/>
      <c r="AD68" s="416"/>
      <c r="AE68" s="416"/>
      <c r="AF68" s="416"/>
      <c r="AG68" s="416"/>
      <c r="AH68" s="416"/>
      <c r="AI68" s="416"/>
      <c r="AJ68" s="416"/>
      <c r="AK68" s="416"/>
      <c r="AL68" s="416"/>
      <c r="AM68" s="416"/>
      <c r="AN68" s="416"/>
      <c r="AO68" s="416"/>
      <c r="AP68" s="416"/>
      <c r="AQ68" s="416"/>
      <c r="AR68" s="416"/>
      <c r="AS68" s="416"/>
      <c r="AT68" s="416"/>
      <c r="AU68" s="416"/>
    </row>
    <row r="69" spans="1:47" ht="13.7" customHeight="1">
      <c r="A69" s="414"/>
      <c r="M69" s="633"/>
      <c r="N69" s="416"/>
      <c r="O69" s="416"/>
      <c r="P69" s="416"/>
      <c r="Q69" s="416"/>
      <c r="R69" s="416"/>
      <c r="S69" s="416"/>
      <c r="T69" s="416"/>
      <c r="U69" s="416"/>
      <c r="V69" s="416"/>
      <c r="W69" s="416"/>
      <c r="X69" s="416"/>
      <c r="Y69" s="416"/>
      <c r="Z69" s="416"/>
      <c r="AA69" s="416"/>
      <c r="AB69" s="416"/>
      <c r="AC69" s="416"/>
      <c r="AD69" s="416"/>
      <c r="AE69" s="416"/>
      <c r="AF69" s="416"/>
      <c r="AG69" s="416"/>
      <c r="AH69" s="416"/>
      <c r="AI69" s="416"/>
      <c r="AJ69" s="416"/>
      <c r="AK69" s="416"/>
      <c r="AL69" s="416"/>
      <c r="AM69" s="416"/>
      <c r="AN69" s="416"/>
      <c r="AO69" s="416"/>
      <c r="AP69" s="416"/>
      <c r="AQ69" s="416"/>
      <c r="AR69" s="416"/>
      <c r="AS69" s="416"/>
      <c r="AT69" s="416"/>
      <c r="AU69" s="416"/>
    </row>
    <row r="70" spans="1:47" ht="13.7" customHeight="1">
      <c r="A70" s="414"/>
      <c r="M70" s="633"/>
      <c r="N70" s="416"/>
      <c r="O70" s="416"/>
      <c r="P70" s="416"/>
      <c r="Q70" s="416"/>
      <c r="R70" s="416"/>
      <c r="S70" s="416"/>
      <c r="T70" s="416"/>
      <c r="U70" s="416"/>
      <c r="V70" s="416"/>
      <c r="W70" s="416"/>
      <c r="X70" s="416"/>
      <c r="Y70" s="416"/>
      <c r="Z70" s="416"/>
      <c r="AA70" s="416"/>
      <c r="AB70" s="416"/>
      <c r="AC70" s="416"/>
      <c r="AD70" s="416"/>
      <c r="AE70" s="416"/>
      <c r="AF70" s="416"/>
      <c r="AG70" s="416"/>
      <c r="AH70" s="416"/>
      <c r="AI70" s="416"/>
      <c r="AJ70" s="416"/>
      <c r="AK70" s="416"/>
      <c r="AL70" s="416"/>
      <c r="AM70" s="416"/>
      <c r="AN70" s="416"/>
      <c r="AO70" s="416"/>
      <c r="AP70" s="416"/>
      <c r="AQ70" s="416"/>
      <c r="AR70" s="416"/>
      <c r="AS70" s="416"/>
      <c r="AT70" s="416"/>
      <c r="AU70" s="416"/>
    </row>
    <row r="71" spans="1:47" ht="13.7" customHeight="1">
      <c r="A71" s="414"/>
      <c r="M71" s="633"/>
      <c r="N71" s="416"/>
      <c r="O71" s="416"/>
      <c r="P71" s="416"/>
      <c r="Q71" s="416"/>
      <c r="R71" s="416"/>
      <c r="S71" s="416"/>
      <c r="T71" s="416"/>
      <c r="U71" s="416"/>
      <c r="V71" s="416"/>
      <c r="W71" s="416"/>
      <c r="X71" s="416"/>
      <c r="Y71" s="416"/>
      <c r="Z71" s="416"/>
      <c r="AA71" s="416"/>
      <c r="AB71" s="416"/>
      <c r="AC71" s="416"/>
      <c r="AD71" s="416"/>
      <c r="AE71" s="416"/>
      <c r="AF71" s="416"/>
      <c r="AG71" s="416"/>
      <c r="AH71" s="416"/>
      <c r="AI71" s="416"/>
      <c r="AJ71" s="416"/>
      <c r="AK71" s="416"/>
      <c r="AL71" s="416"/>
      <c r="AM71" s="416"/>
      <c r="AN71" s="416"/>
      <c r="AO71" s="416"/>
      <c r="AP71" s="416"/>
      <c r="AQ71" s="416"/>
      <c r="AR71" s="416"/>
      <c r="AS71" s="416"/>
      <c r="AT71" s="416"/>
      <c r="AU71" s="416"/>
    </row>
    <row r="72" spans="1:47" ht="13.7" customHeight="1">
      <c r="A72" s="414"/>
      <c r="M72" s="633"/>
      <c r="N72" s="416"/>
      <c r="O72" s="416"/>
      <c r="P72" s="416"/>
      <c r="Q72" s="416"/>
      <c r="R72" s="416"/>
      <c r="S72" s="416"/>
      <c r="T72" s="416"/>
      <c r="U72" s="416"/>
      <c r="V72" s="416"/>
      <c r="W72" s="416"/>
      <c r="X72" s="416"/>
      <c r="Y72" s="416"/>
      <c r="Z72" s="416"/>
      <c r="AA72" s="416"/>
      <c r="AB72" s="416"/>
      <c r="AC72" s="416"/>
      <c r="AD72" s="416"/>
      <c r="AE72" s="416"/>
      <c r="AF72" s="416"/>
      <c r="AG72" s="416"/>
      <c r="AH72" s="416"/>
      <c r="AI72" s="416"/>
      <c r="AJ72" s="416"/>
      <c r="AK72" s="416"/>
      <c r="AL72" s="416"/>
      <c r="AM72" s="416"/>
      <c r="AN72" s="416"/>
      <c r="AO72" s="416"/>
      <c r="AP72" s="416"/>
      <c r="AQ72" s="416"/>
      <c r="AR72" s="416"/>
      <c r="AS72" s="416"/>
      <c r="AT72" s="416"/>
      <c r="AU72" s="416"/>
    </row>
    <row r="73" spans="1:47" ht="13.7" customHeight="1">
      <c r="A73" s="414"/>
      <c r="M73" s="633"/>
      <c r="N73" s="416"/>
      <c r="O73" s="416"/>
      <c r="P73" s="416"/>
      <c r="Q73" s="416"/>
      <c r="R73" s="416"/>
      <c r="S73" s="416"/>
      <c r="T73" s="416"/>
      <c r="U73" s="416"/>
      <c r="V73" s="416"/>
      <c r="W73" s="416"/>
      <c r="X73" s="416"/>
      <c r="Y73" s="416"/>
      <c r="Z73" s="416"/>
      <c r="AA73" s="416"/>
      <c r="AB73" s="416"/>
      <c r="AC73" s="416"/>
      <c r="AD73" s="416"/>
      <c r="AE73" s="416"/>
      <c r="AF73" s="416"/>
      <c r="AG73" s="416"/>
      <c r="AH73" s="416"/>
      <c r="AI73" s="416"/>
      <c r="AJ73" s="416"/>
      <c r="AK73" s="416"/>
      <c r="AL73" s="416"/>
      <c r="AM73" s="416"/>
      <c r="AN73" s="416"/>
      <c r="AO73" s="416"/>
      <c r="AP73" s="416"/>
      <c r="AQ73" s="416"/>
      <c r="AR73" s="416"/>
      <c r="AS73" s="416"/>
      <c r="AT73" s="416"/>
      <c r="AU73" s="416"/>
    </row>
    <row r="74" spans="1:47" ht="13.7" customHeight="1">
      <c r="A74" s="414"/>
      <c r="M74" s="633"/>
      <c r="N74" s="416"/>
      <c r="O74" s="416"/>
      <c r="P74" s="416"/>
      <c r="Q74" s="416"/>
      <c r="R74" s="416"/>
      <c r="S74" s="416"/>
      <c r="T74" s="416"/>
      <c r="U74" s="416"/>
      <c r="V74" s="416"/>
      <c r="W74" s="416"/>
      <c r="X74" s="416"/>
      <c r="Y74" s="416"/>
      <c r="Z74" s="416"/>
      <c r="AA74" s="416"/>
      <c r="AB74" s="416"/>
      <c r="AC74" s="416"/>
      <c r="AD74" s="416"/>
      <c r="AE74" s="416"/>
      <c r="AF74" s="416"/>
      <c r="AG74" s="416"/>
      <c r="AH74" s="416"/>
      <c r="AI74" s="416"/>
      <c r="AJ74" s="416"/>
      <c r="AK74" s="416"/>
      <c r="AL74" s="416"/>
      <c r="AM74" s="416"/>
      <c r="AN74" s="416"/>
      <c r="AO74" s="416"/>
      <c r="AP74" s="416"/>
      <c r="AQ74" s="416"/>
      <c r="AR74" s="416"/>
      <c r="AS74" s="416"/>
      <c r="AT74" s="416"/>
      <c r="AU74" s="416"/>
    </row>
    <row r="75" spans="1:47" ht="13.7" customHeight="1">
      <c r="A75" s="414"/>
      <c r="M75" s="633"/>
      <c r="N75" s="416"/>
      <c r="O75" s="416"/>
      <c r="P75" s="416"/>
      <c r="Q75" s="416"/>
      <c r="R75" s="416"/>
      <c r="S75" s="416"/>
      <c r="T75" s="416"/>
      <c r="U75" s="416"/>
      <c r="V75" s="416"/>
      <c r="W75" s="416"/>
      <c r="X75" s="416"/>
      <c r="Y75" s="416"/>
      <c r="Z75" s="416"/>
      <c r="AA75" s="416"/>
      <c r="AB75" s="416"/>
      <c r="AC75" s="416"/>
      <c r="AD75" s="416"/>
      <c r="AE75" s="416"/>
      <c r="AF75" s="416"/>
      <c r="AG75" s="416"/>
      <c r="AH75" s="416"/>
      <c r="AI75" s="416"/>
      <c r="AJ75" s="416"/>
      <c r="AK75" s="416"/>
      <c r="AL75" s="416"/>
      <c r="AM75" s="416"/>
      <c r="AN75" s="416"/>
      <c r="AO75" s="416"/>
      <c r="AP75" s="416"/>
      <c r="AQ75" s="416"/>
      <c r="AR75" s="416"/>
      <c r="AS75" s="416"/>
      <c r="AT75" s="416"/>
      <c r="AU75" s="416"/>
    </row>
    <row r="76" spans="1:47" ht="13.7" customHeight="1">
      <c r="A76" s="414"/>
      <c r="M76" s="633"/>
      <c r="N76" s="416"/>
      <c r="O76" s="416"/>
      <c r="P76" s="416"/>
      <c r="Q76" s="416"/>
      <c r="R76" s="416"/>
      <c r="S76" s="416"/>
      <c r="T76" s="416"/>
      <c r="U76" s="416"/>
      <c r="V76" s="416"/>
      <c r="W76" s="416"/>
      <c r="X76" s="416"/>
      <c r="Y76" s="416"/>
      <c r="Z76" s="416"/>
      <c r="AA76" s="416"/>
      <c r="AB76" s="416"/>
      <c r="AC76" s="416"/>
      <c r="AD76" s="416"/>
      <c r="AE76" s="416"/>
      <c r="AF76" s="416"/>
      <c r="AG76" s="416"/>
      <c r="AH76" s="416"/>
      <c r="AI76" s="416"/>
      <c r="AJ76" s="416"/>
      <c r="AK76" s="416"/>
      <c r="AL76" s="416"/>
      <c r="AM76" s="416"/>
      <c r="AN76" s="416"/>
      <c r="AO76" s="416"/>
      <c r="AP76" s="416"/>
      <c r="AQ76" s="416"/>
      <c r="AR76" s="416"/>
      <c r="AS76" s="416"/>
      <c r="AT76" s="416"/>
      <c r="AU76" s="416"/>
    </row>
    <row r="77" spans="1:47" ht="13.7" customHeight="1">
      <c r="A77" s="414"/>
      <c r="M77" s="633"/>
      <c r="N77" s="416"/>
      <c r="O77" s="416"/>
      <c r="P77" s="416"/>
      <c r="Q77" s="416"/>
      <c r="R77" s="416"/>
      <c r="S77" s="416"/>
      <c r="T77" s="416"/>
      <c r="U77" s="416"/>
      <c r="V77" s="416"/>
      <c r="W77" s="416"/>
      <c r="X77" s="416"/>
      <c r="Y77" s="416"/>
      <c r="Z77" s="416"/>
      <c r="AA77" s="416"/>
      <c r="AB77" s="416"/>
      <c r="AC77" s="416"/>
      <c r="AD77" s="416"/>
      <c r="AE77" s="416"/>
      <c r="AF77" s="416"/>
      <c r="AG77" s="416"/>
      <c r="AH77" s="416"/>
      <c r="AI77" s="416"/>
      <c r="AJ77" s="416"/>
      <c r="AK77" s="416"/>
      <c r="AL77" s="416"/>
      <c r="AM77" s="416"/>
      <c r="AN77" s="416"/>
      <c r="AO77" s="416"/>
      <c r="AP77" s="416"/>
      <c r="AQ77" s="416"/>
      <c r="AR77" s="416"/>
      <c r="AS77" s="416"/>
      <c r="AT77" s="416"/>
      <c r="AU77" s="416"/>
    </row>
    <row r="78" spans="1:47" ht="13.7" customHeight="1">
      <c r="A78" s="414"/>
      <c r="M78" s="633"/>
      <c r="N78" s="416"/>
      <c r="O78" s="416"/>
      <c r="P78" s="416"/>
      <c r="Q78" s="416"/>
      <c r="R78" s="416"/>
      <c r="S78" s="416"/>
      <c r="T78" s="416"/>
      <c r="U78" s="416"/>
      <c r="V78" s="416"/>
      <c r="W78" s="416"/>
      <c r="X78" s="416"/>
      <c r="Y78" s="416"/>
      <c r="Z78" s="416"/>
      <c r="AA78" s="416"/>
      <c r="AB78" s="416"/>
      <c r="AC78" s="416"/>
      <c r="AD78" s="416"/>
      <c r="AE78" s="416"/>
      <c r="AF78" s="416"/>
      <c r="AG78" s="416"/>
      <c r="AH78" s="416"/>
      <c r="AI78" s="416"/>
      <c r="AJ78" s="416"/>
      <c r="AK78" s="416"/>
      <c r="AL78" s="416"/>
      <c r="AM78" s="416"/>
      <c r="AN78" s="416"/>
      <c r="AO78" s="416"/>
      <c r="AP78" s="416"/>
      <c r="AQ78" s="416"/>
      <c r="AR78" s="416"/>
      <c r="AS78" s="416"/>
      <c r="AT78" s="416"/>
      <c r="AU78" s="416"/>
    </row>
    <row r="79" spans="1:47" ht="13.7" customHeight="1">
      <c r="A79" s="414"/>
      <c r="M79" s="633"/>
      <c r="N79" s="416"/>
      <c r="O79" s="416"/>
      <c r="P79" s="416"/>
      <c r="Q79" s="416"/>
      <c r="R79" s="416"/>
      <c r="S79" s="416"/>
      <c r="T79" s="416"/>
      <c r="U79" s="416"/>
      <c r="V79" s="416"/>
      <c r="W79" s="416"/>
      <c r="X79" s="416"/>
      <c r="Y79" s="416"/>
      <c r="Z79" s="416"/>
      <c r="AA79" s="416"/>
      <c r="AB79" s="416"/>
      <c r="AC79" s="416"/>
      <c r="AD79" s="416"/>
      <c r="AE79" s="416"/>
      <c r="AF79" s="416"/>
      <c r="AG79" s="416"/>
      <c r="AH79" s="416"/>
      <c r="AI79" s="416"/>
      <c r="AJ79" s="416"/>
      <c r="AK79" s="416"/>
      <c r="AL79" s="416"/>
      <c r="AM79" s="416"/>
      <c r="AN79" s="416"/>
      <c r="AO79" s="416"/>
      <c r="AP79" s="416"/>
      <c r="AQ79" s="416"/>
      <c r="AR79" s="416"/>
      <c r="AS79" s="416"/>
      <c r="AT79" s="416"/>
      <c r="AU79" s="416"/>
    </row>
    <row r="80" spans="1:47" ht="13.7" customHeight="1">
      <c r="A80" s="414"/>
      <c r="M80" s="633"/>
      <c r="N80" s="416"/>
      <c r="O80" s="416"/>
      <c r="P80" s="416"/>
      <c r="Q80" s="416"/>
      <c r="R80" s="416"/>
      <c r="S80" s="416"/>
      <c r="T80" s="416"/>
      <c r="U80" s="416"/>
      <c r="V80" s="416"/>
      <c r="W80" s="416"/>
      <c r="X80" s="416"/>
      <c r="Y80" s="416"/>
      <c r="Z80" s="416"/>
      <c r="AA80" s="416"/>
      <c r="AB80" s="416"/>
      <c r="AC80" s="416"/>
      <c r="AD80" s="416"/>
      <c r="AE80" s="416"/>
      <c r="AF80" s="416"/>
      <c r="AG80" s="416"/>
      <c r="AH80" s="416"/>
      <c r="AI80" s="416"/>
      <c r="AJ80" s="416"/>
      <c r="AK80" s="416"/>
      <c r="AL80" s="416"/>
      <c r="AM80" s="416"/>
      <c r="AN80" s="416"/>
      <c r="AO80" s="416"/>
      <c r="AP80" s="416"/>
      <c r="AQ80" s="416"/>
      <c r="AR80" s="416"/>
      <c r="AS80" s="416"/>
      <c r="AT80" s="416"/>
      <c r="AU80" s="416"/>
    </row>
    <row r="81" spans="1:47" ht="13.7" customHeight="1">
      <c r="A81" s="414"/>
      <c r="M81" s="633"/>
      <c r="N81" s="416"/>
      <c r="O81" s="416"/>
      <c r="P81" s="416"/>
      <c r="Q81" s="416"/>
      <c r="R81" s="416"/>
      <c r="S81" s="416"/>
      <c r="T81" s="416"/>
      <c r="U81" s="416"/>
      <c r="V81" s="416"/>
      <c r="W81" s="416"/>
      <c r="X81" s="416"/>
      <c r="Y81" s="416"/>
      <c r="Z81" s="416"/>
      <c r="AA81" s="416"/>
      <c r="AB81" s="416"/>
      <c r="AC81" s="416"/>
      <c r="AD81" s="416"/>
      <c r="AE81" s="416"/>
      <c r="AF81" s="416"/>
      <c r="AG81" s="416"/>
      <c r="AH81" s="416"/>
      <c r="AI81" s="416"/>
      <c r="AJ81" s="416"/>
      <c r="AK81" s="416"/>
      <c r="AL81" s="416"/>
      <c r="AM81" s="416"/>
      <c r="AN81" s="416"/>
      <c r="AO81" s="416"/>
      <c r="AP81" s="416"/>
      <c r="AQ81" s="416"/>
      <c r="AR81" s="416"/>
      <c r="AS81" s="416"/>
      <c r="AT81" s="416"/>
      <c r="AU81" s="416"/>
    </row>
    <row r="82" spans="1:47" ht="13.7" customHeight="1">
      <c r="A82" s="414"/>
      <c r="M82" s="633"/>
      <c r="N82" s="416"/>
      <c r="O82" s="416"/>
      <c r="P82" s="416"/>
      <c r="Q82" s="416"/>
      <c r="R82" s="416"/>
      <c r="S82" s="416"/>
      <c r="T82" s="416"/>
      <c r="U82" s="416"/>
      <c r="V82" s="416"/>
      <c r="W82" s="416"/>
      <c r="X82" s="416"/>
      <c r="Y82" s="416"/>
      <c r="Z82" s="416"/>
      <c r="AA82" s="416"/>
      <c r="AB82" s="416"/>
      <c r="AC82" s="416"/>
      <c r="AD82" s="416"/>
      <c r="AE82" s="416"/>
      <c r="AF82" s="416"/>
      <c r="AG82" s="416"/>
      <c r="AH82" s="416"/>
      <c r="AI82" s="416"/>
      <c r="AJ82" s="416"/>
      <c r="AK82" s="416"/>
      <c r="AL82" s="416"/>
      <c r="AM82" s="416"/>
      <c r="AN82" s="416"/>
      <c r="AO82" s="416"/>
      <c r="AP82" s="416"/>
      <c r="AQ82" s="416"/>
      <c r="AR82" s="416"/>
      <c r="AS82" s="416"/>
      <c r="AT82" s="416"/>
      <c r="AU82" s="416"/>
    </row>
    <row r="83" spans="1:47" ht="13.7" customHeight="1">
      <c r="A83" s="414"/>
      <c r="M83" s="633"/>
      <c r="N83" s="416"/>
      <c r="O83" s="416"/>
      <c r="P83" s="416"/>
      <c r="Q83" s="416"/>
      <c r="R83" s="416"/>
      <c r="S83" s="416"/>
      <c r="T83" s="416"/>
      <c r="U83" s="416"/>
      <c r="V83" s="416"/>
      <c r="W83" s="416"/>
      <c r="X83" s="416"/>
      <c r="Y83" s="416"/>
      <c r="Z83" s="416"/>
      <c r="AA83" s="416"/>
      <c r="AB83" s="416"/>
      <c r="AC83" s="416"/>
      <c r="AD83" s="416"/>
      <c r="AE83" s="416"/>
      <c r="AF83" s="416"/>
      <c r="AG83" s="416"/>
      <c r="AH83" s="416"/>
      <c r="AI83" s="416"/>
      <c r="AJ83" s="416"/>
      <c r="AK83" s="416"/>
      <c r="AL83" s="416"/>
      <c r="AM83" s="416"/>
      <c r="AN83" s="416"/>
      <c r="AO83" s="416"/>
      <c r="AP83" s="416"/>
      <c r="AQ83" s="416"/>
      <c r="AR83" s="416"/>
      <c r="AS83" s="416"/>
      <c r="AT83" s="416"/>
      <c r="AU83" s="416"/>
    </row>
    <row r="84" spans="1:47" ht="13.7" customHeight="1">
      <c r="A84" s="414"/>
      <c r="M84" s="633"/>
      <c r="N84" s="416"/>
      <c r="O84" s="416"/>
      <c r="P84" s="416"/>
      <c r="Q84" s="416"/>
      <c r="R84" s="416"/>
      <c r="S84" s="416"/>
      <c r="T84" s="416"/>
      <c r="U84" s="416"/>
      <c r="V84" s="416"/>
      <c r="W84" s="416"/>
      <c r="X84" s="416"/>
      <c r="Y84" s="416"/>
      <c r="Z84" s="416"/>
      <c r="AA84" s="416"/>
      <c r="AB84" s="416"/>
      <c r="AC84" s="416"/>
      <c r="AD84" s="416"/>
      <c r="AE84" s="416"/>
      <c r="AF84" s="416"/>
      <c r="AG84" s="416"/>
      <c r="AH84" s="416"/>
      <c r="AI84" s="416"/>
      <c r="AJ84" s="416"/>
      <c r="AK84" s="416"/>
      <c r="AL84" s="416"/>
      <c r="AM84" s="416"/>
      <c r="AN84" s="416"/>
      <c r="AO84" s="416"/>
      <c r="AP84" s="416"/>
      <c r="AQ84" s="416"/>
      <c r="AR84" s="416"/>
      <c r="AS84" s="416"/>
      <c r="AT84" s="416"/>
      <c r="AU84" s="416"/>
    </row>
    <row r="85" spans="1:47" ht="13.7" customHeight="1">
      <c r="A85" s="414"/>
      <c r="M85" s="633"/>
      <c r="N85" s="416"/>
      <c r="O85" s="416"/>
      <c r="P85" s="416"/>
      <c r="Q85" s="416"/>
      <c r="R85" s="416"/>
      <c r="S85" s="416"/>
      <c r="T85" s="416"/>
      <c r="U85" s="416"/>
      <c r="V85" s="416"/>
      <c r="W85" s="416"/>
      <c r="X85" s="416"/>
      <c r="Y85" s="416"/>
      <c r="Z85" s="416"/>
      <c r="AA85" s="416"/>
      <c r="AB85" s="416"/>
      <c r="AC85" s="416"/>
      <c r="AD85" s="416"/>
      <c r="AE85" s="416"/>
      <c r="AF85" s="416"/>
      <c r="AG85" s="416"/>
      <c r="AH85" s="416"/>
      <c r="AI85" s="416"/>
      <c r="AJ85" s="416"/>
      <c r="AK85" s="416"/>
      <c r="AL85" s="416"/>
      <c r="AM85" s="416"/>
      <c r="AN85" s="416"/>
      <c r="AO85" s="416"/>
      <c r="AP85" s="416"/>
      <c r="AQ85" s="416"/>
      <c r="AR85" s="416"/>
      <c r="AS85" s="416"/>
      <c r="AT85" s="416"/>
      <c r="AU85" s="416"/>
    </row>
    <row r="86" spans="1:47" ht="13.7" customHeight="1">
      <c r="A86" s="414"/>
      <c r="M86" s="633"/>
      <c r="N86" s="416"/>
      <c r="O86" s="416"/>
      <c r="P86" s="416"/>
      <c r="Q86" s="416"/>
      <c r="R86" s="416"/>
      <c r="S86" s="416"/>
      <c r="T86" s="416"/>
      <c r="U86" s="416"/>
      <c r="V86" s="416"/>
      <c r="W86" s="416"/>
      <c r="X86" s="416"/>
      <c r="Y86" s="416"/>
      <c r="Z86" s="416"/>
      <c r="AA86" s="416"/>
      <c r="AB86" s="416"/>
      <c r="AC86" s="416"/>
      <c r="AD86" s="416"/>
      <c r="AE86" s="416"/>
      <c r="AF86" s="416"/>
      <c r="AG86" s="416"/>
      <c r="AH86" s="416"/>
      <c r="AI86" s="416"/>
      <c r="AJ86" s="416"/>
      <c r="AK86" s="416"/>
      <c r="AL86" s="416"/>
      <c r="AM86" s="416"/>
      <c r="AN86" s="416"/>
      <c r="AO86" s="416"/>
      <c r="AP86" s="416"/>
      <c r="AQ86" s="416"/>
      <c r="AR86" s="416"/>
      <c r="AS86" s="416"/>
      <c r="AT86" s="416"/>
      <c r="AU86" s="416"/>
    </row>
    <row r="87" spans="1:47" ht="13.7" customHeight="1">
      <c r="A87" s="414"/>
      <c r="M87" s="633"/>
      <c r="N87" s="416"/>
      <c r="O87" s="416"/>
      <c r="P87" s="416"/>
      <c r="Q87" s="416"/>
      <c r="R87" s="416"/>
      <c r="S87" s="416"/>
      <c r="T87" s="416"/>
      <c r="U87" s="416"/>
      <c r="V87" s="416"/>
      <c r="W87" s="416"/>
      <c r="X87" s="416"/>
      <c r="Y87" s="416"/>
      <c r="Z87" s="416"/>
      <c r="AA87" s="416"/>
      <c r="AB87" s="416"/>
      <c r="AC87" s="416"/>
      <c r="AD87" s="416"/>
      <c r="AE87" s="416"/>
      <c r="AF87" s="416"/>
      <c r="AG87" s="416"/>
      <c r="AH87" s="416"/>
      <c r="AI87" s="416"/>
      <c r="AJ87" s="416"/>
      <c r="AK87" s="416"/>
      <c r="AL87" s="416"/>
      <c r="AM87" s="416"/>
      <c r="AN87" s="416"/>
      <c r="AO87" s="416"/>
      <c r="AP87" s="416"/>
      <c r="AQ87" s="416"/>
      <c r="AR87" s="416"/>
      <c r="AS87" s="416"/>
      <c r="AT87" s="416"/>
      <c r="AU87" s="416"/>
    </row>
    <row r="88" spans="1:47" ht="13.7" customHeight="1">
      <c r="A88" s="414"/>
      <c r="M88" s="633"/>
      <c r="N88" s="416"/>
      <c r="O88" s="416"/>
      <c r="P88" s="416"/>
      <c r="Q88" s="416"/>
      <c r="R88" s="416"/>
      <c r="S88" s="416"/>
      <c r="T88" s="416"/>
      <c r="U88" s="416"/>
      <c r="V88" s="416"/>
      <c r="W88" s="416"/>
      <c r="X88" s="416"/>
      <c r="Y88" s="416"/>
      <c r="Z88" s="416"/>
      <c r="AA88" s="416"/>
      <c r="AB88" s="416"/>
      <c r="AC88" s="416"/>
      <c r="AD88" s="416"/>
      <c r="AE88" s="416"/>
      <c r="AF88" s="416"/>
      <c r="AG88" s="416"/>
      <c r="AH88" s="416"/>
      <c r="AI88" s="416"/>
      <c r="AJ88" s="416"/>
      <c r="AK88" s="416"/>
      <c r="AL88" s="416"/>
      <c r="AM88" s="416"/>
      <c r="AN88" s="416"/>
      <c r="AO88" s="416"/>
      <c r="AP88" s="416"/>
      <c r="AQ88" s="416"/>
      <c r="AR88" s="416"/>
      <c r="AS88" s="416"/>
      <c r="AT88" s="416"/>
      <c r="AU88" s="416"/>
    </row>
    <row r="89" spans="1:47" ht="13.7" customHeight="1">
      <c r="A89" s="414"/>
      <c r="M89" s="633"/>
      <c r="N89" s="416"/>
      <c r="O89" s="416"/>
      <c r="P89" s="416"/>
      <c r="Q89" s="416"/>
      <c r="R89" s="416"/>
      <c r="S89" s="416"/>
      <c r="T89" s="416"/>
      <c r="U89" s="416"/>
      <c r="V89" s="416"/>
      <c r="W89" s="416"/>
      <c r="X89" s="416"/>
      <c r="Y89" s="416"/>
      <c r="Z89" s="416"/>
      <c r="AA89" s="416"/>
      <c r="AB89" s="416"/>
      <c r="AC89" s="416"/>
      <c r="AD89" s="416"/>
      <c r="AE89" s="416"/>
      <c r="AF89" s="416"/>
      <c r="AG89" s="416"/>
      <c r="AH89" s="416"/>
      <c r="AI89" s="416"/>
      <c r="AJ89" s="416"/>
      <c r="AK89" s="416"/>
      <c r="AL89" s="416"/>
      <c r="AM89" s="416"/>
      <c r="AN89" s="416"/>
      <c r="AO89" s="416"/>
      <c r="AP89" s="416"/>
      <c r="AQ89" s="416"/>
      <c r="AR89" s="416"/>
      <c r="AS89" s="416"/>
      <c r="AT89" s="416"/>
      <c r="AU89" s="416"/>
    </row>
    <row r="90" spans="1:47" ht="13.7" customHeight="1">
      <c r="A90" s="414"/>
      <c r="M90" s="633"/>
      <c r="N90" s="416"/>
      <c r="O90" s="416"/>
      <c r="P90" s="416"/>
      <c r="Q90" s="416"/>
      <c r="R90" s="416"/>
      <c r="S90" s="416"/>
      <c r="T90" s="416"/>
      <c r="U90" s="416"/>
      <c r="V90" s="416"/>
      <c r="W90" s="416"/>
      <c r="X90" s="416"/>
      <c r="Y90" s="416"/>
      <c r="Z90" s="416"/>
      <c r="AA90" s="416"/>
      <c r="AB90" s="416"/>
      <c r="AC90" s="416"/>
      <c r="AD90" s="416"/>
      <c r="AE90" s="416"/>
      <c r="AF90" s="416"/>
      <c r="AG90" s="416"/>
      <c r="AH90" s="416"/>
      <c r="AI90" s="416"/>
      <c r="AJ90" s="416"/>
      <c r="AK90" s="416"/>
      <c r="AL90" s="416"/>
      <c r="AM90" s="416"/>
      <c r="AN90" s="416"/>
      <c r="AO90" s="416"/>
      <c r="AP90" s="416"/>
      <c r="AQ90" s="416"/>
      <c r="AR90" s="416"/>
      <c r="AS90" s="416"/>
      <c r="AT90" s="416"/>
      <c r="AU90" s="416"/>
    </row>
    <row r="91" spans="1:47" ht="13.7" customHeight="1">
      <c r="A91" s="414"/>
      <c r="M91" s="633"/>
      <c r="N91" s="416"/>
      <c r="O91" s="416"/>
      <c r="P91" s="416"/>
      <c r="Q91" s="416"/>
      <c r="R91" s="416"/>
      <c r="S91" s="416"/>
      <c r="T91" s="416"/>
      <c r="U91" s="416"/>
      <c r="V91" s="416"/>
      <c r="W91" s="416"/>
      <c r="X91" s="416"/>
      <c r="Y91" s="416"/>
      <c r="Z91" s="416"/>
      <c r="AA91" s="416"/>
      <c r="AB91" s="416"/>
      <c r="AC91" s="416"/>
      <c r="AD91" s="416"/>
      <c r="AE91" s="416"/>
      <c r="AF91" s="416"/>
      <c r="AG91" s="416"/>
      <c r="AH91" s="416"/>
      <c r="AI91" s="416"/>
      <c r="AJ91" s="416"/>
      <c r="AK91" s="416"/>
      <c r="AL91" s="416"/>
      <c r="AM91" s="416"/>
      <c r="AN91" s="416"/>
      <c r="AO91" s="416"/>
      <c r="AP91" s="416"/>
      <c r="AQ91" s="416"/>
      <c r="AR91" s="416"/>
      <c r="AS91" s="416"/>
      <c r="AT91" s="416"/>
      <c r="AU91" s="416"/>
    </row>
    <row r="92" spans="1:47" ht="13.7" customHeight="1">
      <c r="A92" s="414"/>
      <c r="M92" s="633"/>
      <c r="N92" s="416"/>
      <c r="O92" s="416"/>
      <c r="P92" s="416"/>
      <c r="Q92" s="416"/>
      <c r="R92" s="416"/>
      <c r="S92" s="416"/>
      <c r="T92" s="416"/>
      <c r="U92" s="416"/>
      <c r="V92" s="416"/>
      <c r="W92" s="416"/>
      <c r="X92" s="416"/>
      <c r="Y92" s="416"/>
      <c r="Z92" s="416"/>
      <c r="AA92" s="416"/>
      <c r="AB92" s="416"/>
      <c r="AC92" s="416"/>
      <c r="AD92" s="416"/>
      <c r="AE92" s="416"/>
      <c r="AF92" s="416"/>
      <c r="AG92" s="416"/>
      <c r="AH92" s="416"/>
      <c r="AI92" s="416"/>
      <c r="AJ92" s="416"/>
      <c r="AK92" s="416"/>
      <c r="AL92" s="416"/>
      <c r="AM92" s="416"/>
      <c r="AN92" s="416"/>
      <c r="AO92" s="416"/>
      <c r="AP92" s="416"/>
      <c r="AQ92" s="416"/>
      <c r="AR92" s="416"/>
      <c r="AS92" s="416"/>
      <c r="AT92" s="416"/>
      <c r="AU92" s="416"/>
    </row>
    <row r="93" spans="1:47" ht="13.7" customHeight="1">
      <c r="A93" s="414"/>
      <c r="M93" s="633"/>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6"/>
      <c r="AS93" s="416"/>
      <c r="AT93" s="416"/>
      <c r="AU93" s="416"/>
    </row>
    <row r="94" spans="1:47" ht="13.7" customHeight="1">
      <c r="A94" s="414"/>
      <c r="M94" s="633"/>
      <c r="N94" s="416"/>
      <c r="O94" s="416"/>
      <c r="P94" s="416"/>
      <c r="Q94" s="416"/>
      <c r="R94" s="416"/>
      <c r="S94" s="416"/>
      <c r="T94" s="416"/>
      <c r="U94" s="416"/>
      <c r="V94" s="416"/>
      <c r="W94" s="416"/>
      <c r="X94" s="416"/>
      <c r="Y94" s="416"/>
      <c r="Z94" s="416"/>
      <c r="AA94" s="416"/>
      <c r="AB94" s="416"/>
      <c r="AC94" s="416"/>
      <c r="AD94" s="416"/>
      <c r="AE94" s="416"/>
      <c r="AF94" s="416"/>
      <c r="AG94" s="416"/>
      <c r="AH94" s="416"/>
      <c r="AI94" s="416"/>
      <c r="AJ94" s="416"/>
      <c r="AK94" s="416"/>
      <c r="AL94" s="416"/>
      <c r="AM94" s="416"/>
      <c r="AN94" s="416"/>
      <c r="AO94" s="416"/>
      <c r="AP94" s="416"/>
      <c r="AQ94" s="416"/>
      <c r="AR94" s="416"/>
      <c r="AS94" s="416"/>
      <c r="AT94" s="416"/>
      <c r="AU94" s="416"/>
    </row>
    <row r="95" spans="1:47" ht="13.7" customHeight="1">
      <c r="A95" s="414"/>
      <c r="M95" s="633"/>
      <c r="N95" s="416"/>
      <c r="O95" s="416"/>
      <c r="P95" s="416"/>
      <c r="Q95" s="416"/>
      <c r="R95" s="416"/>
      <c r="S95" s="416"/>
      <c r="T95" s="416"/>
      <c r="U95" s="416"/>
      <c r="V95" s="416"/>
      <c r="W95" s="416"/>
      <c r="X95" s="416"/>
      <c r="Y95" s="416"/>
      <c r="Z95" s="416"/>
      <c r="AA95" s="416"/>
      <c r="AB95" s="416"/>
      <c r="AC95" s="416"/>
      <c r="AD95" s="416"/>
      <c r="AE95" s="416"/>
      <c r="AF95" s="416"/>
      <c r="AG95" s="416"/>
      <c r="AH95" s="416"/>
      <c r="AI95" s="416"/>
      <c r="AJ95" s="416"/>
      <c r="AK95" s="416"/>
      <c r="AL95" s="416"/>
      <c r="AM95" s="416"/>
      <c r="AN95" s="416"/>
      <c r="AO95" s="416"/>
      <c r="AP95" s="416"/>
      <c r="AQ95" s="416"/>
      <c r="AR95" s="416"/>
      <c r="AS95" s="416"/>
      <c r="AT95" s="416"/>
      <c r="AU95" s="416"/>
    </row>
    <row r="96" spans="1:47" ht="12.75">
      <c r="A96" s="414"/>
      <c r="W96" s="416"/>
      <c r="X96" s="416"/>
      <c r="Y96" s="416"/>
      <c r="Z96" s="416"/>
      <c r="AA96" s="416"/>
      <c r="AB96" s="416"/>
      <c r="AC96" s="416"/>
      <c r="AD96" s="416"/>
      <c r="AE96" s="416"/>
      <c r="AF96" s="416"/>
      <c r="AG96" s="416"/>
      <c r="AH96" s="416"/>
      <c r="AI96" s="416"/>
      <c r="AJ96" s="416"/>
      <c r="AK96" s="416"/>
      <c r="AL96" s="416"/>
      <c r="AM96" s="416"/>
      <c r="AN96" s="416"/>
      <c r="AO96" s="416"/>
      <c r="AP96" s="416"/>
      <c r="AQ96" s="416"/>
      <c r="AR96" s="416"/>
      <c r="AS96" s="416"/>
      <c r="AT96" s="416"/>
      <c r="AU96" s="416"/>
    </row>
    <row r="97" spans="1:47" ht="12.75">
      <c r="A97" s="414"/>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6"/>
      <c r="AT97" s="416"/>
      <c r="AU97" s="416"/>
    </row>
    <row r="98" spans="1:47" ht="12.75">
      <c r="A98" s="414"/>
      <c r="W98" s="416"/>
      <c r="X98" s="416"/>
      <c r="Y98" s="416"/>
      <c r="Z98" s="416"/>
      <c r="AA98" s="416"/>
      <c r="AB98" s="416"/>
      <c r="AC98" s="416"/>
      <c r="AD98" s="416"/>
      <c r="AE98" s="416"/>
      <c r="AF98" s="416"/>
      <c r="AG98" s="416"/>
      <c r="AH98" s="416"/>
      <c r="AI98" s="416"/>
      <c r="AJ98" s="416"/>
      <c r="AK98" s="416"/>
      <c r="AL98" s="416"/>
      <c r="AM98" s="416"/>
      <c r="AN98" s="416"/>
      <c r="AO98" s="416"/>
      <c r="AP98" s="416"/>
      <c r="AQ98" s="416"/>
      <c r="AR98" s="416"/>
      <c r="AS98" s="416"/>
      <c r="AT98" s="416"/>
      <c r="AU98" s="416"/>
    </row>
    <row r="99" spans="1:47" ht="12.75">
      <c r="A99" s="414"/>
      <c r="W99" s="416"/>
      <c r="X99" s="416"/>
      <c r="Y99" s="416"/>
      <c r="Z99" s="416"/>
      <c r="AA99" s="416"/>
      <c r="AB99" s="416"/>
      <c r="AC99" s="416"/>
      <c r="AD99" s="416"/>
      <c r="AE99" s="416"/>
      <c r="AF99" s="416"/>
      <c r="AG99" s="416"/>
      <c r="AH99" s="416"/>
      <c r="AI99" s="416"/>
      <c r="AJ99" s="416"/>
      <c r="AK99" s="416"/>
      <c r="AL99" s="416"/>
      <c r="AM99" s="416"/>
      <c r="AN99" s="416"/>
      <c r="AO99" s="416"/>
      <c r="AP99" s="416"/>
      <c r="AQ99" s="416"/>
      <c r="AR99" s="416"/>
      <c r="AS99" s="416"/>
      <c r="AT99" s="416"/>
      <c r="AU99" s="416"/>
    </row>
    <row r="100" spans="1:47" ht="12.75">
      <c r="A100" s="414"/>
      <c r="W100" s="416"/>
      <c r="X100" s="416"/>
      <c r="Y100" s="416"/>
      <c r="Z100" s="416"/>
      <c r="AA100" s="416"/>
      <c r="AB100" s="416"/>
      <c r="AC100" s="416"/>
      <c r="AD100" s="416"/>
      <c r="AE100" s="416"/>
      <c r="AF100" s="416"/>
      <c r="AG100" s="416"/>
      <c r="AH100" s="416"/>
      <c r="AI100" s="416"/>
      <c r="AJ100" s="416"/>
      <c r="AK100" s="416"/>
      <c r="AL100" s="416"/>
      <c r="AM100" s="416"/>
      <c r="AN100" s="416"/>
      <c r="AO100" s="416"/>
      <c r="AP100" s="416"/>
      <c r="AQ100" s="416"/>
      <c r="AR100" s="416"/>
      <c r="AS100" s="416"/>
      <c r="AT100" s="416"/>
      <c r="AU100" s="416"/>
    </row>
    <row r="101" spans="1:47" ht="12.75">
      <c r="A101" s="414"/>
      <c r="W101" s="416"/>
      <c r="X101" s="416"/>
      <c r="Y101" s="416"/>
      <c r="Z101" s="416"/>
      <c r="AA101" s="416"/>
      <c r="AB101" s="416"/>
      <c r="AC101" s="416"/>
      <c r="AD101" s="416"/>
      <c r="AE101" s="416"/>
      <c r="AF101" s="416"/>
      <c r="AG101" s="416"/>
      <c r="AH101" s="416"/>
      <c r="AI101" s="416"/>
      <c r="AJ101" s="416"/>
      <c r="AK101" s="416"/>
      <c r="AL101" s="416"/>
      <c r="AM101" s="416"/>
      <c r="AN101" s="416"/>
      <c r="AO101" s="416"/>
      <c r="AP101" s="416"/>
      <c r="AQ101" s="416"/>
      <c r="AR101" s="416"/>
      <c r="AS101" s="416"/>
      <c r="AT101" s="416"/>
      <c r="AU101" s="416"/>
    </row>
    <row r="102" spans="1:47" ht="12.75">
      <c r="A102" s="414"/>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c r="AT102" s="416"/>
      <c r="AU102" s="416"/>
    </row>
    <row r="103" spans="1:47" ht="12.75">
      <c r="A103" s="414"/>
      <c r="W103" s="416"/>
      <c r="X103" s="416"/>
      <c r="Y103" s="416"/>
      <c r="Z103" s="416"/>
      <c r="AA103" s="416"/>
      <c r="AB103" s="416"/>
      <c r="AC103" s="416"/>
      <c r="AD103" s="416"/>
      <c r="AE103" s="416"/>
      <c r="AF103" s="416"/>
      <c r="AG103" s="416"/>
      <c r="AH103" s="416"/>
      <c r="AI103" s="416"/>
      <c r="AJ103" s="416"/>
      <c r="AK103" s="416"/>
      <c r="AL103" s="416"/>
      <c r="AM103" s="416"/>
      <c r="AN103" s="416"/>
      <c r="AO103" s="416"/>
      <c r="AP103" s="416"/>
      <c r="AQ103" s="416"/>
      <c r="AR103" s="416"/>
      <c r="AS103" s="416"/>
      <c r="AT103" s="416"/>
      <c r="AU103" s="416"/>
    </row>
    <row r="104" spans="1:47" ht="12.75">
      <c r="A104" s="414"/>
      <c r="W104" s="416"/>
      <c r="X104" s="416"/>
      <c r="Y104" s="416"/>
      <c r="Z104" s="416"/>
      <c r="AA104" s="416"/>
      <c r="AB104" s="416"/>
      <c r="AC104" s="416"/>
      <c r="AD104" s="416"/>
      <c r="AE104" s="416"/>
      <c r="AF104" s="416"/>
      <c r="AG104" s="416"/>
      <c r="AH104" s="416"/>
      <c r="AI104" s="416"/>
      <c r="AJ104" s="416"/>
      <c r="AK104" s="416"/>
      <c r="AL104" s="416"/>
      <c r="AM104" s="416"/>
      <c r="AN104" s="416"/>
      <c r="AO104" s="416"/>
      <c r="AP104" s="416"/>
      <c r="AQ104" s="416"/>
      <c r="AR104" s="416"/>
      <c r="AS104" s="416"/>
      <c r="AT104" s="416"/>
      <c r="AU104" s="416"/>
    </row>
    <row r="105" spans="1:47" ht="12.75">
      <c r="A105" s="414"/>
      <c r="W105" s="416"/>
      <c r="X105" s="416"/>
      <c r="Y105" s="416"/>
      <c r="Z105" s="416"/>
      <c r="AA105" s="416"/>
      <c r="AB105" s="416"/>
      <c r="AC105" s="416"/>
      <c r="AD105" s="416"/>
      <c r="AE105" s="416"/>
      <c r="AF105" s="416"/>
      <c r="AG105" s="416"/>
      <c r="AH105" s="416"/>
      <c r="AI105" s="416"/>
      <c r="AJ105" s="416"/>
      <c r="AK105" s="416"/>
      <c r="AL105" s="416"/>
      <c r="AM105" s="416"/>
      <c r="AN105" s="416"/>
      <c r="AO105" s="416"/>
      <c r="AP105" s="416"/>
      <c r="AQ105" s="416"/>
      <c r="AR105" s="416"/>
      <c r="AS105" s="416"/>
      <c r="AT105" s="416"/>
      <c r="AU105" s="416"/>
    </row>
    <row r="106" spans="1:47" ht="12.75">
      <c r="A106" s="414"/>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c r="AT106" s="416"/>
      <c r="AU106" s="416"/>
    </row>
    <row r="107" spans="1:47" ht="12.75">
      <c r="A107" s="414"/>
      <c r="W107" s="416"/>
      <c r="X107" s="416"/>
      <c r="Y107" s="416"/>
      <c r="Z107" s="416"/>
      <c r="AA107" s="416"/>
      <c r="AB107" s="416"/>
      <c r="AC107" s="416"/>
      <c r="AD107" s="416"/>
      <c r="AE107" s="416"/>
      <c r="AF107" s="416"/>
      <c r="AG107" s="416"/>
      <c r="AH107" s="416"/>
      <c r="AI107" s="416"/>
      <c r="AJ107" s="416"/>
      <c r="AK107" s="416"/>
      <c r="AL107" s="416"/>
      <c r="AM107" s="416"/>
      <c r="AN107" s="416"/>
      <c r="AO107" s="416"/>
      <c r="AP107" s="416"/>
      <c r="AQ107" s="416"/>
      <c r="AR107" s="416"/>
      <c r="AS107" s="416"/>
      <c r="AT107" s="416"/>
      <c r="AU107" s="416"/>
    </row>
    <row r="108" spans="1:47" ht="12.75">
      <c r="A108" s="414"/>
      <c r="W108" s="416"/>
      <c r="X108" s="416"/>
      <c r="Y108" s="416"/>
      <c r="Z108" s="416"/>
      <c r="AA108" s="416"/>
      <c r="AB108" s="416"/>
      <c r="AC108" s="416"/>
      <c r="AD108" s="416"/>
      <c r="AE108" s="416"/>
      <c r="AF108" s="416"/>
      <c r="AG108" s="416"/>
      <c r="AH108" s="416"/>
      <c r="AI108" s="416"/>
      <c r="AJ108" s="416"/>
      <c r="AK108" s="416"/>
      <c r="AL108" s="416"/>
      <c r="AM108" s="416"/>
      <c r="AN108" s="416"/>
      <c r="AO108" s="416"/>
      <c r="AP108" s="416"/>
      <c r="AQ108" s="416"/>
      <c r="AR108" s="416"/>
      <c r="AS108" s="416"/>
      <c r="AT108" s="416"/>
      <c r="AU108" s="416"/>
    </row>
    <row r="109" spans="1:47" ht="12.75">
      <c r="A109" s="414"/>
      <c r="W109" s="416"/>
      <c r="X109" s="416"/>
      <c r="Y109" s="416"/>
      <c r="Z109" s="416"/>
      <c r="AA109" s="416"/>
      <c r="AB109" s="416"/>
      <c r="AC109" s="416"/>
      <c r="AD109" s="416"/>
      <c r="AE109" s="416"/>
      <c r="AF109" s="416"/>
      <c r="AG109" s="416"/>
      <c r="AH109" s="416"/>
      <c r="AI109" s="416"/>
      <c r="AJ109" s="416"/>
      <c r="AK109" s="416"/>
      <c r="AL109" s="416"/>
      <c r="AM109" s="416"/>
      <c r="AN109" s="416"/>
      <c r="AO109" s="416"/>
      <c r="AP109" s="416"/>
      <c r="AQ109" s="416"/>
      <c r="AR109" s="416"/>
      <c r="AS109" s="416"/>
      <c r="AT109" s="416"/>
      <c r="AU109" s="416"/>
    </row>
    <row r="110" spans="1:47" ht="12.75">
      <c r="A110" s="414"/>
      <c r="W110" s="416"/>
      <c r="X110" s="416"/>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c r="AT110" s="416"/>
      <c r="AU110" s="416"/>
    </row>
    <row r="111" spans="1:47" ht="12.75">
      <c r="A111" s="414"/>
      <c r="W111" s="416"/>
      <c r="X111" s="416"/>
      <c r="Y111" s="416"/>
      <c r="Z111" s="416"/>
      <c r="AA111" s="416"/>
      <c r="AB111" s="416"/>
      <c r="AC111" s="416"/>
      <c r="AD111" s="416"/>
      <c r="AE111" s="416"/>
      <c r="AF111" s="416"/>
      <c r="AG111" s="416"/>
      <c r="AH111" s="416"/>
      <c r="AI111" s="416"/>
      <c r="AJ111" s="416"/>
      <c r="AK111" s="416"/>
      <c r="AL111" s="416"/>
      <c r="AM111" s="416"/>
      <c r="AN111" s="416"/>
      <c r="AO111" s="416"/>
      <c r="AP111" s="416"/>
      <c r="AQ111" s="416"/>
      <c r="AR111" s="416"/>
      <c r="AS111" s="416"/>
      <c r="AT111" s="416"/>
      <c r="AU111" s="416"/>
    </row>
    <row r="112" spans="1:47" ht="12.75">
      <c r="A112" s="414"/>
      <c r="W112" s="416"/>
      <c r="X112" s="416"/>
      <c r="Y112" s="416"/>
      <c r="Z112" s="416"/>
      <c r="AA112" s="416"/>
      <c r="AB112" s="416"/>
      <c r="AC112" s="416"/>
      <c r="AD112" s="416"/>
      <c r="AE112" s="416"/>
      <c r="AF112" s="416"/>
      <c r="AG112" s="416"/>
      <c r="AH112" s="416"/>
      <c r="AI112" s="416"/>
      <c r="AJ112" s="416"/>
      <c r="AK112" s="416"/>
      <c r="AL112" s="416"/>
      <c r="AM112" s="416"/>
      <c r="AN112" s="416"/>
      <c r="AO112" s="416"/>
      <c r="AP112" s="416"/>
      <c r="AQ112" s="416"/>
      <c r="AR112" s="416"/>
      <c r="AS112" s="416"/>
      <c r="AT112" s="416"/>
      <c r="AU112" s="416"/>
    </row>
    <row r="113" spans="1:47" ht="12.75">
      <c r="A113" s="414"/>
      <c r="W113" s="416"/>
      <c r="X113" s="416"/>
      <c r="Y113" s="416"/>
      <c r="Z113" s="416"/>
      <c r="AA113" s="416"/>
      <c r="AB113" s="416"/>
      <c r="AC113" s="416"/>
      <c r="AD113" s="416"/>
      <c r="AE113" s="416"/>
      <c r="AF113" s="416"/>
      <c r="AG113" s="416"/>
      <c r="AH113" s="416"/>
      <c r="AI113" s="416"/>
      <c r="AJ113" s="416"/>
      <c r="AK113" s="416"/>
      <c r="AL113" s="416"/>
      <c r="AM113" s="416"/>
      <c r="AN113" s="416"/>
      <c r="AO113" s="416"/>
      <c r="AP113" s="416"/>
      <c r="AQ113" s="416"/>
      <c r="AR113" s="416"/>
      <c r="AS113" s="416"/>
      <c r="AT113" s="416"/>
      <c r="AU113" s="416"/>
    </row>
    <row r="114" spans="1:47" ht="12.75">
      <c r="A114" s="414"/>
      <c r="W114" s="416"/>
      <c r="X114" s="416"/>
      <c r="Y114" s="416"/>
      <c r="Z114" s="416"/>
      <c r="AA114" s="416"/>
      <c r="AB114" s="416"/>
      <c r="AC114" s="416"/>
      <c r="AD114" s="416"/>
      <c r="AE114" s="416"/>
      <c r="AF114" s="416"/>
      <c r="AG114" s="416"/>
      <c r="AH114" s="416"/>
      <c r="AI114" s="416"/>
      <c r="AJ114" s="416"/>
      <c r="AK114" s="416"/>
      <c r="AL114" s="416"/>
      <c r="AM114" s="416"/>
      <c r="AN114" s="416"/>
      <c r="AO114" s="416"/>
      <c r="AP114" s="416"/>
      <c r="AQ114" s="416"/>
      <c r="AR114" s="416"/>
      <c r="AS114" s="416"/>
      <c r="AT114" s="416"/>
      <c r="AU114" s="416"/>
    </row>
    <row r="115" spans="1:47" ht="12.75">
      <c r="A115" s="414"/>
      <c r="W115" s="416"/>
      <c r="X115" s="416"/>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6"/>
      <c r="AT115" s="416"/>
      <c r="AU115" s="416"/>
    </row>
    <row r="116" spans="1:47" ht="12.75">
      <c r="A116" s="414"/>
      <c r="C116" s="416"/>
      <c r="D116" s="416"/>
      <c r="E116" s="416"/>
      <c r="G116" s="416"/>
      <c r="I116" s="416"/>
      <c r="J116" s="416"/>
      <c r="K116" s="416"/>
      <c r="L116" s="416"/>
      <c r="M116" s="633"/>
      <c r="N116" s="416"/>
      <c r="O116" s="416"/>
      <c r="P116" s="416"/>
      <c r="Q116" s="416"/>
      <c r="R116" s="416"/>
      <c r="S116" s="416"/>
      <c r="T116" s="416"/>
      <c r="U116" s="416"/>
      <c r="V116" s="416"/>
      <c r="W116" s="416"/>
      <c r="X116" s="416"/>
      <c r="Y116" s="416"/>
      <c r="Z116" s="416"/>
      <c r="AA116" s="416"/>
      <c r="AB116" s="416"/>
      <c r="AC116" s="416"/>
      <c r="AD116" s="416"/>
      <c r="AE116" s="416"/>
      <c r="AF116" s="416"/>
      <c r="AG116" s="416"/>
      <c r="AH116" s="416"/>
      <c r="AI116" s="416"/>
      <c r="AJ116" s="416"/>
      <c r="AK116" s="416"/>
      <c r="AL116" s="416"/>
      <c r="AM116" s="416"/>
      <c r="AN116" s="416"/>
      <c r="AO116" s="416"/>
      <c r="AP116" s="416"/>
      <c r="AQ116" s="416"/>
      <c r="AR116" s="416"/>
      <c r="AS116" s="416"/>
      <c r="AT116" s="416"/>
      <c r="AU116" s="416"/>
    </row>
    <row r="117" spans="1:47" ht="12.75">
      <c r="A117" s="414"/>
      <c r="C117" s="416"/>
      <c r="D117" s="416"/>
      <c r="E117" s="416"/>
      <c r="F117" s="416"/>
      <c r="G117" s="416"/>
      <c r="H117" s="416"/>
      <c r="I117" s="416"/>
      <c r="J117" s="416"/>
      <c r="K117" s="416"/>
      <c r="L117" s="416"/>
      <c r="M117" s="633"/>
      <c r="N117" s="416"/>
      <c r="O117" s="416"/>
      <c r="P117" s="416"/>
      <c r="Q117" s="416"/>
      <c r="R117" s="416"/>
      <c r="S117" s="416"/>
      <c r="T117" s="416"/>
      <c r="U117" s="416"/>
      <c r="V117" s="416"/>
      <c r="W117" s="416"/>
      <c r="X117" s="416"/>
      <c r="Y117" s="416"/>
      <c r="Z117" s="416"/>
      <c r="AA117" s="416"/>
      <c r="AB117" s="416"/>
      <c r="AC117" s="416"/>
      <c r="AD117" s="416"/>
      <c r="AE117" s="416"/>
      <c r="AF117" s="416"/>
      <c r="AG117" s="416"/>
      <c r="AH117" s="416"/>
      <c r="AI117" s="416"/>
      <c r="AJ117" s="416"/>
      <c r="AK117" s="416"/>
      <c r="AL117" s="416"/>
      <c r="AM117" s="416"/>
      <c r="AN117" s="416"/>
      <c r="AO117" s="416"/>
      <c r="AP117" s="416"/>
      <c r="AQ117" s="416"/>
      <c r="AR117" s="416"/>
      <c r="AS117" s="416"/>
      <c r="AT117" s="416"/>
      <c r="AU117" s="416"/>
    </row>
    <row r="118" spans="1:47" ht="12.75">
      <c r="A118" s="414"/>
      <c r="C118" s="416"/>
      <c r="D118" s="416"/>
      <c r="E118" s="416"/>
      <c r="F118" s="416"/>
      <c r="G118" s="416"/>
      <c r="H118" s="416"/>
      <c r="I118" s="416"/>
      <c r="J118" s="416"/>
      <c r="K118" s="416"/>
      <c r="L118" s="416"/>
      <c r="M118" s="633"/>
      <c r="N118" s="416"/>
      <c r="O118" s="416"/>
      <c r="P118" s="416"/>
      <c r="Q118" s="416"/>
      <c r="R118" s="416"/>
      <c r="S118" s="416"/>
      <c r="T118" s="416"/>
      <c r="U118" s="416"/>
      <c r="V118" s="416"/>
      <c r="W118" s="416"/>
      <c r="X118" s="416"/>
      <c r="Y118" s="416"/>
      <c r="Z118" s="416"/>
      <c r="AA118" s="416"/>
      <c r="AB118" s="416"/>
      <c r="AC118" s="416"/>
      <c r="AD118" s="416"/>
      <c r="AE118" s="416"/>
      <c r="AF118" s="416"/>
      <c r="AG118" s="416"/>
      <c r="AH118" s="416"/>
      <c r="AI118" s="416"/>
      <c r="AJ118" s="416"/>
      <c r="AK118" s="416"/>
      <c r="AL118" s="416"/>
      <c r="AM118" s="416"/>
      <c r="AN118" s="416"/>
      <c r="AO118" s="416"/>
      <c r="AP118" s="416"/>
      <c r="AQ118" s="416"/>
      <c r="AR118" s="416"/>
      <c r="AS118" s="416"/>
      <c r="AT118" s="416"/>
      <c r="AU118" s="416"/>
    </row>
    <row r="119" spans="1:47" ht="12.75" hidden="1">
      <c r="C119" s="416"/>
      <c r="D119" s="416"/>
      <c r="E119" s="416"/>
      <c r="F119" s="416"/>
      <c r="G119" s="416"/>
      <c r="H119" s="416"/>
      <c r="I119" s="416"/>
      <c r="J119" s="416"/>
      <c r="K119" s="416"/>
      <c r="L119" s="416"/>
      <c r="M119" s="633"/>
      <c r="N119" s="416"/>
      <c r="O119" s="416"/>
      <c r="P119" s="416"/>
      <c r="Q119" s="416"/>
      <c r="R119" s="416"/>
      <c r="S119" s="416"/>
      <c r="T119" s="416"/>
      <c r="U119" s="416"/>
      <c r="V119" s="416"/>
      <c r="W119" s="416"/>
      <c r="X119" s="416"/>
      <c r="Y119" s="416"/>
      <c r="Z119" s="416"/>
      <c r="AA119" s="416"/>
      <c r="AB119" s="416"/>
      <c r="AC119" s="416"/>
      <c r="AD119" s="416"/>
      <c r="AE119" s="416"/>
      <c r="AF119" s="416"/>
      <c r="AG119" s="416"/>
      <c r="AH119" s="416"/>
      <c r="AI119" s="416"/>
      <c r="AJ119" s="416"/>
      <c r="AK119" s="416"/>
      <c r="AL119" s="416"/>
      <c r="AM119" s="416"/>
      <c r="AN119" s="416"/>
      <c r="AO119" s="416"/>
      <c r="AP119" s="416"/>
      <c r="AQ119" s="416"/>
      <c r="AR119" s="416"/>
      <c r="AS119" s="416"/>
      <c r="AT119" s="416"/>
      <c r="AU119" s="416"/>
    </row>
    <row r="120" spans="1:47" ht="12.75" hidden="1">
      <c r="C120" s="416"/>
      <c r="D120" s="416"/>
      <c r="E120" s="416"/>
      <c r="F120" s="416"/>
      <c r="G120" s="416"/>
      <c r="H120" s="416"/>
      <c r="I120" s="416"/>
      <c r="J120" s="416"/>
      <c r="K120" s="416"/>
      <c r="L120" s="416"/>
      <c r="M120" s="633"/>
      <c r="N120" s="416"/>
      <c r="O120" s="416"/>
      <c r="P120" s="416"/>
      <c r="Q120" s="416"/>
      <c r="R120" s="416"/>
      <c r="S120" s="416"/>
      <c r="T120" s="416"/>
      <c r="U120" s="416"/>
      <c r="V120" s="416"/>
      <c r="W120" s="416"/>
      <c r="X120" s="416"/>
      <c r="Y120" s="416"/>
      <c r="Z120" s="416"/>
      <c r="AA120" s="416"/>
      <c r="AB120" s="416"/>
      <c r="AC120" s="416"/>
      <c r="AD120" s="416"/>
      <c r="AE120" s="416"/>
      <c r="AF120" s="416"/>
      <c r="AG120" s="416"/>
      <c r="AH120" s="416"/>
      <c r="AI120" s="416"/>
      <c r="AJ120" s="416"/>
      <c r="AK120" s="416"/>
      <c r="AL120" s="416"/>
      <c r="AM120" s="416"/>
      <c r="AN120" s="416"/>
      <c r="AO120" s="416"/>
      <c r="AP120" s="416"/>
      <c r="AQ120" s="416"/>
      <c r="AR120" s="416"/>
      <c r="AS120" s="416"/>
      <c r="AT120" s="416"/>
      <c r="AU120" s="416"/>
    </row>
    <row r="121" spans="1:47" ht="12.75" hidden="1">
      <c r="C121" s="416"/>
      <c r="D121" s="416"/>
      <c r="E121" s="416"/>
      <c r="F121" s="416"/>
      <c r="G121" s="416"/>
      <c r="H121" s="416"/>
      <c r="I121" s="416"/>
      <c r="J121" s="416"/>
      <c r="K121" s="416"/>
      <c r="L121" s="416"/>
      <c r="M121" s="633"/>
      <c r="N121" s="416"/>
      <c r="O121" s="416"/>
      <c r="P121" s="416"/>
      <c r="Q121" s="416"/>
      <c r="R121" s="416"/>
      <c r="S121" s="416"/>
      <c r="T121" s="416"/>
      <c r="U121" s="416"/>
      <c r="V121" s="416"/>
      <c r="W121" s="416"/>
      <c r="X121" s="416"/>
      <c r="Y121" s="416"/>
      <c r="Z121" s="416"/>
      <c r="AA121" s="416"/>
      <c r="AB121" s="416"/>
      <c r="AC121" s="416"/>
      <c r="AD121" s="416"/>
      <c r="AE121" s="416"/>
      <c r="AF121" s="416"/>
      <c r="AG121" s="416"/>
      <c r="AH121" s="416"/>
      <c r="AI121" s="416"/>
      <c r="AJ121" s="416"/>
      <c r="AK121" s="416"/>
      <c r="AL121" s="416"/>
      <c r="AM121" s="416"/>
      <c r="AN121" s="416"/>
      <c r="AO121" s="416"/>
      <c r="AP121" s="416"/>
      <c r="AQ121" s="416"/>
      <c r="AR121" s="416"/>
      <c r="AS121" s="416"/>
      <c r="AT121" s="416"/>
      <c r="AU121" s="416"/>
    </row>
    <row r="122" spans="1:47" ht="12.75" hidden="1">
      <c r="C122" s="416"/>
      <c r="D122" s="416"/>
      <c r="E122" s="416"/>
      <c r="F122" s="416"/>
      <c r="G122" s="416"/>
      <c r="H122" s="416"/>
      <c r="I122" s="416"/>
      <c r="J122" s="416"/>
      <c r="K122" s="416"/>
      <c r="L122" s="416"/>
      <c r="M122" s="633"/>
      <c r="N122" s="416"/>
      <c r="O122" s="416"/>
      <c r="P122" s="416"/>
      <c r="Q122" s="416"/>
      <c r="R122" s="416"/>
      <c r="S122" s="416"/>
      <c r="T122" s="416"/>
      <c r="U122" s="416"/>
      <c r="V122" s="416"/>
      <c r="W122" s="416"/>
      <c r="X122" s="416"/>
      <c r="Y122" s="416"/>
      <c r="Z122" s="416"/>
      <c r="AA122" s="416"/>
      <c r="AB122" s="416"/>
      <c r="AC122" s="416"/>
      <c r="AD122" s="416"/>
      <c r="AE122" s="416"/>
      <c r="AF122" s="416"/>
      <c r="AG122" s="416"/>
      <c r="AH122" s="416"/>
      <c r="AI122" s="416"/>
      <c r="AJ122" s="416"/>
      <c r="AK122" s="416"/>
      <c r="AL122" s="416"/>
      <c r="AM122" s="416"/>
      <c r="AN122" s="416"/>
      <c r="AO122" s="416"/>
      <c r="AP122" s="416"/>
      <c r="AQ122" s="416"/>
      <c r="AR122" s="416"/>
      <c r="AS122" s="416"/>
      <c r="AT122" s="416"/>
      <c r="AU122" s="416"/>
    </row>
    <row r="123" spans="1:47" ht="12.75" hidden="1">
      <c r="C123" s="416"/>
      <c r="D123" s="416"/>
      <c r="E123" s="416"/>
      <c r="F123" s="416"/>
      <c r="G123" s="416"/>
      <c r="H123" s="416"/>
      <c r="I123" s="416"/>
      <c r="J123" s="416"/>
      <c r="K123" s="416"/>
      <c r="L123" s="416"/>
      <c r="M123" s="633"/>
      <c r="N123" s="416"/>
      <c r="O123" s="416"/>
      <c r="P123" s="416"/>
      <c r="Q123" s="416"/>
      <c r="R123" s="416"/>
      <c r="S123" s="416"/>
      <c r="T123" s="416"/>
      <c r="U123" s="416"/>
      <c r="V123" s="416"/>
      <c r="W123" s="416"/>
      <c r="X123" s="416"/>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47" ht="12.75" hidden="1">
      <c r="C124" s="416"/>
      <c r="D124" s="416"/>
      <c r="E124" s="416"/>
      <c r="F124" s="416"/>
      <c r="G124" s="416"/>
      <c r="H124" s="416"/>
      <c r="I124" s="416"/>
      <c r="J124" s="416"/>
      <c r="K124" s="416"/>
      <c r="L124" s="416"/>
      <c r="M124" s="633"/>
      <c r="N124" s="416"/>
      <c r="O124" s="416"/>
      <c r="P124" s="416"/>
      <c r="Q124" s="416"/>
      <c r="R124" s="416"/>
      <c r="S124" s="416"/>
      <c r="T124" s="416"/>
      <c r="U124" s="416"/>
      <c r="V124" s="416"/>
      <c r="W124" s="416"/>
      <c r="X124" s="416"/>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row>
    <row r="125" spans="1:47" ht="12.75" hidden="1">
      <c r="C125" s="416"/>
      <c r="D125" s="416"/>
      <c r="E125" s="416"/>
      <c r="F125" s="416"/>
      <c r="G125" s="416"/>
      <c r="H125" s="416"/>
      <c r="I125" s="416"/>
      <c r="J125" s="416"/>
      <c r="K125" s="416"/>
      <c r="L125" s="416"/>
      <c r="M125" s="633"/>
      <c r="N125" s="416"/>
      <c r="O125" s="416"/>
      <c r="P125" s="416"/>
      <c r="Q125" s="416"/>
      <c r="R125" s="416"/>
      <c r="S125" s="416"/>
      <c r="T125" s="416"/>
      <c r="U125" s="416"/>
      <c r="V125" s="416"/>
      <c r="W125" s="416"/>
      <c r="X125" s="416"/>
      <c r="Y125" s="416"/>
      <c r="Z125" s="416"/>
      <c r="AA125" s="416"/>
      <c r="AB125" s="416"/>
      <c r="AC125" s="416"/>
      <c r="AD125" s="416"/>
      <c r="AE125" s="416"/>
      <c r="AF125" s="416"/>
      <c r="AG125" s="416"/>
      <c r="AH125" s="416"/>
      <c r="AI125" s="416"/>
      <c r="AJ125" s="416"/>
      <c r="AK125" s="416"/>
      <c r="AL125" s="416"/>
      <c r="AM125" s="416"/>
      <c r="AN125" s="416"/>
      <c r="AO125" s="416"/>
      <c r="AP125" s="416"/>
      <c r="AQ125" s="416"/>
      <c r="AR125" s="416"/>
      <c r="AS125" s="416"/>
      <c r="AT125" s="416"/>
      <c r="AU125" s="416"/>
    </row>
    <row r="126" spans="1:47" ht="12.75" hidden="1">
      <c r="C126" s="416"/>
      <c r="D126" s="416"/>
      <c r="E126" s="416"/>
      <c r="F126" s="416"/>
      <c r="G126" s="416"/>
      <c r="H126" s="416"/>
      <c r="I126" s="416"/>
      <c r="J126" s="416"/>
      <c r="K126" s="416"/>
      <c r="L126" s="416"/>
      <c r="M126" s="633"/>
      <c r="N126" s="416"/>
      <c r="O126" s="416"/>
      <c r="P126" s="416"/>
      <c r="Q126" s="416"/>
      <c r="R126" s="416"/>
      <c r="S126" s="416"/>
      <c r="T126" s="416"/>
      <c r="U126" s="416"/>
      <c r="V126" s="416"/>
      <c r="W126" s="416"/>
      <c r="X126" s="416"/>
      <c r="Y126" s="416"/>
      <c r="Z126" s="416"/>
      <c r="AA126" s="416"/>
      <c r="AB126" s="416"/>
      <c r="AC126" s="416"/>
      <c r="AD126" s="416"/>
      <c r="AE126" s="416"/>
      <c r="AF126" s="416"/>
      <c r="AG126" s="416"/>
      <c r="AH126" s="416"/>
      <c r="AI126" s="416"/>
      <c r="AJ126" s="416"/>
      <c r="AK126" s="416"/>
      <c r="AL126" s="416"/>
      <c r="AM126" s="416"/>
      <c r="AN126" s="416"/>
      <c r="AO126" s="416"/>
      <c r="AP126" s="416"/>
      <c r="AQ126" s="416"/>
      <c r="AR126" s="416"/>
      <c r="AS126" s="416"/>
      <c r="AT126" s="416"/>
      <c r="AU126" s="416"/>
    </row>
    <row r="127" spans="1:47" ht="12.75" hidden="1">
      <c r="C127" s="416"/>
      <c r="D127" s="416"/>
      <c r="E127" s="416"/>
      <c r="F127" s="416"/>
      <c r="G127" s="416"/>
      <c r="H127" s="416"/>
      <c r="I127" s="416"/>
      <c r="J127" s="416"/>
      <c r="K127" s="416"/>
      <c r="L127" s="416"/>
      <c r="M127" s="633"/>
      <c r="N127" s="416"/>
      <c r="O127" s="416"/>
      <c r="P127" s="416"/>
      <c r="Q127" s="416"/>
      <c r="R127" s="416"/>
      <c r="S127" s="416"/>
      <c r="T127" s="416"/>
      <c r="U127" s="416"/>
      <c r="V127" s="416"/>
      <c r="W127" s="416"/>
      <c r="X127" s="416"/>
      <c r="Y127" s="416"/>
      <c r="Z127" s="416"/>
      <c r="AA127" s="416"/>
      <c r="AB127" s="416"/>
      <c r="AC127" s="416"/>
      <c r="AD127" s="416"/>
      <c r="AE127" s="416"/>
      <c r="AF127" s="416"/>
      <c r="AG127" s="416"/>
      <c r="AH127" s="416"/>
      <c r="AI127" s="416"/>
      <c r="AJ127" s="416"/>
      <c r="AK127" s="416"/>
      <c r="AL127" s="416"/>
      <c r="AM127" s="416"/>
      <c r="AN127" s="416"/>
      <c r="AO127" s="416"/>
      <c r="AP127" s="416"/>
      <c r="AQ127" s="416"/>
      <c r="AR127" s="416"/>
      <c r="AS127" s="416"/>
      <c r="AT127" s="416"/>
      <c r="AU127" s="416"/>
    </row>
    <row r="128" spans="1:47" ht="12.75" hidden="1">
      <c r="C128" s="416"/>
      <c r="D128" s="416"/>
      <c r="E128" s="416"/>
      <c r="F128" s="416"/>
      <c r="G128" s="416"/>
      <c r="H128" s="416"/>
      <c r="I128" s="416"/>
      <c r="J128" s="416"/>
      <c r="K128" s="416"/>
      <c r="L128" s="416"/>
      <c r="M128" s="633"/>
      <c r="N128" s="416"/>
      <c r="O128" s="416"/>
      <c r="P128" s="416"/>
      <c r="Q128" s="416"/>
      <c r="R128" s="416"/>
      <c r="S128" s="416"/>
      <c r="T128" s="416"/>
      <c r="U128" s="416"/>
      <c r="V128" s="416"/>
      <c r="W128" s="416"/>
      <c r="X128" s="416"/>
      <c r="Y128" s="416"/>
      <c r="Z128" s="416"/>
      <c r="AA128" s="416"/>
      <c r="AB128" s="416"/>
      <c r="AC128" s="416"/>
      <c r="AD128" s="416"/>
      <c r="AE128" s="416"/>
      <c r="AF128" s="416"/>
      <c r="AG128" s="416"/>
      <c r="AH128" s="416"/>
      <c r="AI128" s="416"/>
      <c r="AJ128" s="416"/>
      <c r="AK128" s="416"/>
      <c r="AL128" s="416"/>
      <c r="AM128" s="416"/>
      <c r="AN128" s="416"/>
      <c r="AO128" s="416"/>
      <c r="AP128" s="416"/>
      <c r="AQ128" s="416"/>
      <c r="AR128" s="416"/>
      <c r="AS128" s="416"/>
      <c r="AT128" s="416"/>
      <c r="AU128" s="416"/>
    </row>
    <row r="129" spans="3:47" ht="12.75" hidden="1">
      <c r="C129" s="416"/>
      <c r="D129" s="416"/>
      <c r="E129" s="416"/>
      <c r="F129" s="416"/>
      <c r="G129" s="416"/>
      <c r="H129" s="416"/>
      <c r="I129" s="416"/>
      <c r="J129" s="416"/>
      <c r="K129" s="416"/>
      <c r="L129" s="416"/>
      <c r="M129" s="633"/>
      <c r="N129" s="416"/>
      <c r="O129" s="416"/>
      <c r="P129" s="416"/>
      <c r="Q129" s="416"/>
      <c r="R129" s="416"/>
      <c r="S129" s="416"/>
      <c r="T129" s="416"/>
      <c r="U129" s="416"/>
      <c r="V129" s="416"/>
      <c r="W129" s="416"/>
      <c r="X129" s="416"/>
      <c r="Y129" s="416"/>
      <c r="Z129" s="416"/>
      <c r="AA129" s="416"/>
      <c r="AB129" s="416"/>
      <c r="AC129" s="416"/>
      <c r="AD129" s="416"/>
      <c r="AE129" s="416"/>
      <c r="AF129" s="416"/>
      <c r="AG129" s="416"/>
      <c r="AH129" s="416"/>
      <c r="AI129" s="416"/>
      <c r="AJ129" s="416"/>
      <c r="AK129" s="416"/>
      <c r="AL129" s="416"/>
      <c r="AM129" s="416"/>
      <c r="AN129" s="416"/>
      <c r="AO129" s="416"/>
      <c r="AP129" s="416"/>
      <c r="AQ129" s="416"/>
      <c r="AR129" s="416"/>
      <c r="AS129" s="416"/>
      <c r="AT129" s="416"/>
      <c r="AU129" s="416"/>
    </row>
    <row r="130" spans="3:47" ht="12.75" hidden="1">
      <c r="C130" s="416"/>
      <c r="D130" s="416"/>
      <c r="E130" s="416"/>
      <c r="F130" s="416"/>
      <c r="G130" s="416"/>
      <c r="H130" s="416"/>
      <c r="I130" s="416"/>
      <c r="J130" s="416"/>
      <c r="K130" s="416"/>
      <c r="L130" s="416"/>
      <c r="M130" s="633"/>
      <c r="N130" s="416"/>
      <c r="O130" s="416"/>
      <c r="P130" s="416"/>
      <c r="Q130" s="416"/>
      <c r="R130" s="416"/>
      <c r="S130" s="416"/>
      <c r="T130" s="416"/>
      <c r="U130" s="416"/>
      <c r="V130" s="416"/>
      <c r="W130" s="416"/>
      <c r="X130" s="416"/>
      <c r="Y130" s="416"/>
      <c r="Z130" s="416"/>
      <c r="AA130" s="416"/>
      <c r="AB130" s="416"/>
      <c r="AC130" s="416"/>
      <c r="AD130" s="416"/>
      <c r="AE130" s="416"/>
      <c r="AF130" s="416"/>
      <c r="AG130" s="416"/>
      <c r="AH130" s="416"/>
      <c r="AI130" s="416"/>
      <c r="AJ130" s="416"/>
      <c r="AK130" s="416"/>
      <c r="AL130" s="416"/>
      <c r="AM130" s="416"/>
      <c r="AN130" s="416"/>
      <c r="AO130" s="416"/>
      <c r="AP130" s="416"/>
      <c r="AQ130" s="416"/>
      <c r="AR130" s="416"/>
      <c r="AS130" s="416"/>
      <c r="AT130" s="416"/>
      <c r="AU130" s="416"/>
    </row>
    <row r="131" spans="3:47" ht="12.75" hidden="1">
      <c r="C131" s="416"/>
      <c r="D131" s="416"/>
      <c r="E131" s="416"/>
      <c r="F131" s="416"/>
      <c r="G131" s="416"/>
      <c r="H131" s="416"/>
      <c r="I131" s="416"/>
      <c r="J131" s="416"/>
      <c r="K131" s="416"/>
      <c r="L131" s="416"/>
      <c r="M131" s="633"/>
      <c r="N131" s="416"/>
      <c r="O131" s="416"/>
      <c r="P131" s="416"/>
      <c r="Q131" s="416"/>
      <c r="R131" s="416"/>
      <c r="S131" s="416"/>
      <c r="T131" s="416"/>
      <c r="U131" s="416"/>
      <c r="V131" s="416"/>
      <c r="W131" s="416"/>
      <c r="X131" s="416"/>
      <c r="Y131" s="416"/>
      <c r="Z131" s="416"/>
      <c r="AA131" s="416"/>
      <c r="AB131" s="416"/>
      <c r="AC131" s="416"/>
      <c r="AD131" s="416"/>
      <c r="AE131" s="416"/>
      <c r="AF131" s="416"/>
      <c r="AG131" s="416"/>
      <c r="AH131" s="416"/>
      <c r="AI131" s="416"/>
      <c r="AJ131" s="416"/>
      <c r="AK131" s="416"/>
      <c r="AL131" s="416"/>
      <c r="AM131" s="416"/>
      <c r="AN131" s="416"/>
      <c r="AO131" s="416"/>
      <c r="AP131" s="416"/>
      <c r="AQ131" s="416"/>
      <c r="AR131" s="416"/>
      <c r="AS131" s="416"/>
      <c r="AT131" s="416"/>
      <c r="AU131" s="416"/>
    </row>
    <row r="132" spans="3:47" ht="12.75" hidden="1">
      <c r="C132" s="416"/>
      <c r="D132" s="416"/>
      <c r="E132" s="416"/>
      <c r="F132" s="416"/>
      <c r="G132" s="416"/>
      <c r="H132" s="416"/>
      <c r="I132" s="416"/>
      <c r="J132" s="416"/>
      <c r="K132" s="416"/>
      <c r="L132" s="416"/>
      <c r="M132" s="633"/>
      <c r="N132" s="416"/>
      <c r="O132" s="416"/>
      <c r="P132" s="416"/>
      <c r="Q132" s="416"/>
      <c r="R132" s="416"/>
      <c r="S132" s="416"/>
      <c r="T132" s="416"/>
      <c r="U132" s="416"/>
      <c r="V132" s="416"/>
      <c r="W132" s="416"/>
      <c r="X132" s="416"/>
      <c r="Y132" s="416"/>
      <c r="Z132" s="416"/>
      <c r="AA132" s="416"/>
      <c r="AB132" s="416"/>
      <c r="AC132" s="416"/>
      <c r="AD132" s="416"/>
      <c r="AE132" s="416"/>
      <c r="AF132" s="416"/>
      <c r="AG132" s="416"/>
      <c r="AH132" s="416"/>
      <c r="AI132" s="416"/>
      <c r="AJ132" s="416"/>
      <c r="AK132" s="416"/>
      <c r="AL132" s="416"/>
      <c r="AM132" s="416"/>
      <c r="AN132" s="416"/>
      <c r="AO132" s="416"/>
      <c r="AP132" s="416"/>
      <c r="AQ132" s="416"/>
      <c r="AR132" s="416"/>
      <c r="AS132" s="416"/>
      <c r="AT132" s="416"/>
      <c r="AU132" s="416"/>
    </row>
    <row r="133" spans="3:47" ht="12.75" hidden="1">
      <c r="C133" s="416"/>
      <c r="D133" s="416"/>
      <c r="E133" s="416"/>
      <c r="F133" s="416"/>
      <c r="G133" s="416"/>
      <c r="H133" s="416"/>
      <c r="I133" s="416"/>
      <c r="J133" s="416"/>
      <c r="K133" s="416"/>
      <c r="L133" s="416"/>
      <c r="M133" s="633"/>
      <c r="N133" s="416"/>
      <c r="O133" s="416"/>
      <c r="P133" s="416"/>
      <c r="Q133" s="416"/>
      <c r="R133" s="416"/>
      <c r="S133" s="416"/>
      <c r="T133" s="416"/>
      <c r="U133" s="416"/>
      <c r="V133" s="416"/>
      <c r="W133" s="416"/>
      <c r="X133" s="416"/>
      <c r="Y133" s="416"/>
      <c r="Z133" s="416"/>
      <c r="AA133" s="416"/>
      <c r="AB133" s="416"/>
      <c r="AC133" s="416"/>
      <c r="AD133" s="416"/>
      <c r="AE133" s="416"/>
      <c r="AF133" s="416"/>
      <c r="AG133" s="416"/>
      <c r="AH133" s="416"/>
      <c r="AI133" s="416"/>
      <c r="AJ133" s="416"/>
      <c r="AK133" s="416"/>
      <c r="AL133" s="416"/>
      <c r="AM133" s="416"/>
      <c r="AN133" s="416"/>
      <c r="AO133" s="416"/>
      <c r="AP133" s="416"/>
      <c r="AQ133" s="416"/>
      <c r="AR133" s="416"/>
      <c r="AS133" s="416"/>
      <c r="AT133" s="416"/>
      <c r="AU133" s="416"/>
    </row>
    <row r="134" spans="3:47" ht="12.75" hidden="1">
      <c r="C134" s="416"/>
      <c r="D134" s="416"/>
      <c r="E134" s="416"/>
      <c r="F134" s="416"/>
      <c r="G134" s="416"/>
      <c r="H134" s="416"/>
      <c r="I134" s="416"/>
      <c r="J134" s="416"/>
      <c r="K134" s="416"/>
      <c r="L134" s="416"/>
      <c r="M134" s="633"/>
      <c r="N134" s="416"/>
      <c r="O134" s="416"/>
      <c r="P134" s="416"/>
      <c r="Q134" s="416"/>
      <c r="R134" s="416"/>
      <c r="S134" s="416"/>
      <c r="T134" s="416"/>
      <c r="U134" s="416"/>
      <c r="V134" s="416"/>
      <c r="W134" s="416"/>
      <c r="X134" s="416"/>
      <c r="Y134" s="416"/>
      <c r="Z134" s="416"/>
      <c r="AA134" s="416"/>
      <c r="AB134" s="416"/>
      <c r="AC134" s="416"/>
      <c r="AD134" s="416"/>
      <c r="AE134" s="416"/>
      <c r="AF134" s="416"/>
      <c r="AG134" s="416"/>
      <c r="AH134" s="416"/>
      <c r="AI134" s="416"/>
      <c r="AJ134" s="416"/>
      <c r="AK134" s="416"/>
      <c r="AL134" s="416"/>
      <c r="AM134" s="416"/>
      <c r="AN134" s="416"/>
      <c r="AO134" s="416"/>
      <c r="AP134" s="416"/>
      <c r="AQ134" s="416"/>
      <c r="AR134" s="416"/>
      <c r="AS134" s="416"/>
      <c r="AT134" s="416"/>
      <c r="AU134" s="416"/>
    </row>
    <row r="135" spans="3:47" ht="12.75" hidden="1">
      <c r="C135" s="416"/>
      <c r="D135" s="416"/>
      <c r="E135" s="416"/>
      <c r="F135" s="416"/>
      <c r="G135" s="416"/>
      <c r="H135" s="416"/>
      <c r="I135" s="416"/>
      <c r="J135" s="416"/>
      <c r="K135" s="416"/>
      <c r="L135" s="416"/>
      <c r="M135" s="633"/>
      <c r="N135" s="416"/>
      <c r="O135" s="416"/>
      <c r="P135" s="416"/>
      <c r="Q135" s="416"/>
      <c r="R135" s="416"/>
      <c r="S135" s="416"/>
      <c r="T135" s="416"/>
      <c r="U135" s="416"/>
      <c r="V135" s="416"/>
      <c r="W135" s="416"/>
      <c r="X135" s="416"/>
      <c r="Y135" s="416"/>
      <c r="Z135" s="416"/>
      <c r="AA135" s="416"/>
      <c r="AB135" s="416"/>
      <c r="AC135" s="416"/>
      <c r="AD135" s="416"/>
      <c r="AE135" s="416"/>
      <c r="AF135" s="416"/>
      <c r="AG135" s="416"/>
      <c r="AH135" s="416"/>
      <c r="AI135" s="416"/>
      <c r="AJ135" s="416"/>
      <c r="AK135" s="416"/>
      <c r="AL135" s="416"/>
      <c r="AM135" s="416"/>
      <c r="AN135" s="416"/>
      <c r="AO135" s="416"/>
      <c r="AP135" s="416"/>
      <c r="AQ135" s="416"/>
      <c r="AR135" s="416"/>
      <c r="AS135" s="416"/>
      <c r="AT135" s="416"/>
      <c r="AU135" s="416"/>
    </row>
    <row r="136" spans="3:47" ht="12.75" hidden="1">
      <c r="C136" s="416"/>
      <c r="D136" s="416"/>
      <c r="E136" s="416"/>
      <c r="F136" s="416"/>
      <c r="G136" s="416"/>
      <c r="H136" s="416"/>
      <c r="I136" s="416"/>
      <c r="J136" s="416"/>
      <c r="K136" s="416"/>
      <c r="L136" s="416"/>
      <c r="M136" s="633"/>
      <c r="N136" s="416"/>
      <c r="O136" s="416"/>
      <c r="P136" s="416"/>
      <c r="Q136" s="416"/>
      <c r="R136" s="416"/>
      <c r="S136" s="416"/>
      <c r="T136" s="416"/>
      <c r="U136" s="416"/>
      <c r="V136" s="416"/>
      <c r="W136" s="416"/>
      <c r="X136" s="416"/>
      <c r="Y136" s="416"/>
      <c r="Z136" s="416"/>
      <c r="AA136" s="416"/>
      <c r="AB136" s="416"/>
      <c r="AC136" s="416"/>
      <c r="AD136" s="416"/>
      <c r="AE136" s="416"/>
      <c r="AF136" s="416"/>
      <c r="AG136" s="416"/>
      <c r="AH136" s="416"/>
      <c r="AI136" s="416"/>
      <c r="AJ136" s="416"/>
      <c r="AK136" s="416"/>
      <c r="AL136" s="416"/>
      <c r="AM136" s="416"/>
      <c r="AN136" s="416"/>
      <c r="AO136" s="416"/>
      <c r="AP136" s="416"/>
      <c r="AQ136" s="416"/>
      <c r="AR136" s="416"/>
      <c r="AS136" s="416"/>
      <c r="AT136" s="416"/>
      <c r="AU136" s="416"/>
    </row>
    <row r="137" spans="3:47" ht="12.75" hidden="1">
      <c r="C137" s="416"/>
      <c r="D137" s="416"/>
      <c r="E137" s="416"/>
      <c r="F137" s="416"/>
      <c r="G137" s="416"/>
      <c r="H137" s="416"/>
      <c r="I137" s="416"/>
      <c r="J137" s="416"/>
      <c r="K137" s="416"/>
      <c r="L137" s="416"/>
      <c r="M137" s="633"/>
      <c r="N137" s="416"/>
      <c r="O137" s="416"/>
      <c r="P137" s="416"/>
      <c r="Q137" s="416"/>
      <c r="R137" s="416"/>
      <c r="S137" s="416"/>
      <c r="T137" s="416"/>
      <c r="U137" s="416"/>
      <c r="V137" s="416"/>
      <c r="W137" s="416"/>
      <c r="X137" s="416"/>
      <c r="Y137" s="416"/>
      <c r="Z137" s="416"/>
      <c r="AA137" s="416"/>
      <c r="AB137" s="416"/>
      <c r="AC137" s="416"/>
      <c r="AD137" s="416"/>
      <c r="AE137" s="416"/>
      <c r="AF137" s="416"/>
      <c r="AG137" s="416"/>
      <c r="AH137" s="416"/>
      <c r="AI137" s="416"/>
      <c r="AJ137" s="416"/>
      <c r="AK137" s="416"/>
      <c r="AL137" s="416"/>
      <c r="AM137" s="416"/>
      <c r="AN137" s="416"/>
      <c r="AO137" s="416"/>
      <c r="AP137" s="416"/>
      <c r="AQ137" s="416"/>
      <c r="AR137" s="416"/>
      <c r="AS137" s="416"/>
      <c r="AT137" s="416"/>
      <c r="AU137" s="416"/>
    </row>
    <row r="138" spans="3:47" ht="12.75" hidden="1">
      <c r="C138" s="416"/>
      <c r="D138" s="416"/>
      <c r="E138" s="416"/>
      <c r="F138" s="416"/>
      <c r="G138" s="416"/>
      <c r="H138" s="416"/>
      <c r="I138" s="416"/>
      <c r="J138" s="416"/>
      <c r="K138" s="416"/>
      <c r="L138" s="416"/>
      <c r="M138" s="633"/>
      <c r="N138" s="416"/>
      <c r="O138" s="416"/>
      <c r="P138" s="416"/>
      <c r="Q138" s="416"/>
      <c r="R138" s="416"/>
      <c r="S138" s="416"/>
      <c r="T138" s="416"/>
      <c r="U138" s="416"/>
      <c r="V138" s="416"/>
      <c r="W138" s="416"/>
      <c r="X138" s="416"/>
      <c r="Y138" s="416"/>
      <c r="Z138" s="416"/>
      <c r="AA138" s="416"/>
      <c r="AB138" s="416"/>
      <c r="AC138" s="416"/>
      <c r="AD138" s="416"/>
      <c r="AE138" s="416"/>
      <c r="AF138" s="416"/>
      <c r="AG138" s="416"/>
      <c r="AH138" s="416"/>
      <c r="AI138" s="416"/>
      <c r="AJ138" s="416"/>
      <c r="AK138" s="416"/>
      <c r="AL138" s="416"/>
      <c r="AM138" s="416"/>
      <c r="AN138" s="416"/>
      <c r="AO138" s="416"/>
      <c r="AP138" s="416"/>
      <c r="AQ138" s="416"/>
      <c r="AR138" s="416"/>
      <c r="AS138" s="416"/>
      <c r="AT138" s="416"/>
      <c r="AU138" s="416"/>
    </row>
    <row r="139" spans="3:47" ht="12.75" hidden="1">
      <c r="C139" s="416"/>
      <c r="D139" s="416"/>
      <c r="E139" s="416"/>
      <c r="F139" s="416"/>
      <c r="G139" s="416"/>
      <c r="H139" s="416"/>
      <c r="I139" s="416"/>
      <c r="J139" s="416"/>
      <c r="K139" s="416"/>
      <c r="L139" s="416"/>
      <c r="M139" s="633"/>
      <c r="N139" s="416"/>
      <c r="O139" s="416"/>
      <c r="P139" s="416"/>
      <c r="Q139" s="416"/>
      <c r="R139" s="416"/>
      <c r="S139" s="416"/>
      <c r="T139" s="416"/>
      <c r="U139" s="416"/>
      <c r="V139" s="416"/>
      <c r="W139" s="416"/>
      <c r="X139" s="416"/>
      <c r="Y139" s="416"/>
      <c r="Z139" s="416"/>
      <c r="AA139" s="416"/>
      <c r="AB139" s="416"/>
      <c r="AC139" s="416"/>
      <c r="AD139" s="416"/>
      <c r="AE139" s="416"/>
      <c r="AF139" s="416"/>
      <c r="AG139" s="416"/>
      <c r="AH139" s="416"/>
      <c r="AI139" s="416"/>
      <c r="AJ139" s="416"/>
      <c r="AK139" s="416"/>
      <c r="AL139" s="416"/>
      <c r="AM139" s="416"/>
      <c r="AN139" s="416"/>
      <c r="AO139" s="416"/>
      <c r="AP139" s="416"/>
      <c r="AQ139" s="416"/>
      <c r="AR139" s="416"/>
      <c r="AS139" s="416"/>
      <c r="AT139" s="416"/>
      <c r="AU139" s="416"/>
    </row>
    <row r="140" spans="3:47" ht="12.75" hidden="1">
      <c r="C140" s="416"/>
      <c r="D140" s="416"/>
      <c r="E140" s="416"/>
      <c r="F140" s="416"/>
      <c r="G140" s="416"/>
      <c r="H140" s="416"/>
      <c r="I140" s="416"/>
      <c r="J140" s="416"/>
      <c r="K140" s="416"/>
      <c r="L140" s="416"/>
      <c r="M140" s="633"/>
      <c r="N140" s="416"/>
      <c r="O140" s="416"/>
      <c r="P140" s="416"/>
      <c r="Q140" s="416"/>
      <c r="R140" s="416"/>
      <c r="S140" s="416"/>
      <c r="T140" s="416"/>
      <c r="U140" s="416"/>
      <c r="V140" s="416"/>
      <c r="W140" s="416"/>
      <c r="X140" s="416"/>
      <c r="Y140" s="416"/>
      <c r="Z140" s="416"/>
      <c r="AA140" s="416"/>
      <c r="AB140" s="416"/>
      <c r="AC140" s="416"/>
      <c r="AD140" s="416"/>
      <c r="AE140" s="416"/>
      <c r="AF140" s="416"/>
      <c r="AG140" s="416"/>
      <c r="AH140" s="416"/>
      <c r="AI140" s="416"/>
      <c r="AJ140" s="416"/>
      <c r="AK140" s="416"/>
      <c r="AL140" s="416"/>
      <c r="AM140" s="416"/>
      <c r="AN140" s="416"/>
      <c r="AO140" s="416"/>
      <c r="AP140" s="416"/>
      <c r="AQ140" s="416"/>
      <c r="AR140" s="416"/>
      <c r="AS140" s="416"/>
      <c r="AT140" s="416"/>
      <c r="AU140" s="416"/>
    </row>
    <row r="141" spans="3:47" ht="12.75" hidden="1">
      <c r="C141" s="416"/>
      <c r="D141" s="416"/>
      <c r="E141" s="416"/>
      <c r="F141" s="416"/>
      <c r="G141" s="416"/>
      <c r="H141" s="416"/>
      <c r="I141" s="416"/>
      <c r="J141" s="416"/>
      <c r="K141" s="416"/>
      <c r="L141" s="416"/>
      <c r="M141" s="633"/>
      <c r="N141" s="416"/>
      <c r="O141" s="416"/>
      <c r="P141" s="416"/>
      <c r="Q141" s="416"/>
      <c r="R141" s="416"/>
      <c r="S141" s="416"/>
      <c r="T141" s="416"/>
      <c r="U141" s="416"/>
      <c r="V141" s="416"/>
      <c r="W141" s="416"/>
      <c r="X141" s="416"/>
      <c r="Y141" s="416"/>
      <c r="Z141" s="416"/>
      <c r="AA141" s="416"/>
      <c r="AB141" s="416"/>
      <c r="AC141" s="416"/>
      <c r="AD141" s="416"/>
      <c r="AE141" s="416"/>
      <c r="AF141" s="416"/>
      <c r="AG141" s="416"/>
      <c r="AH141" s="416"/>
      <c r="AI141" s="416"/>
      <c r="AJ141" s="416"/>
      <c r="AK141" s="416"/>
      <c r="AL141" s="416"/>
      <c r="AM141" s="416"/>
      <c r="AN141" s="416"/>
      <c r="AO141" s="416"/>
      <c r="AP141" s="416"/>
      <c r="AQ141" s="416"/>
      <c r="AR141" s="416"/>
      <c r="AS141" s="416"/>
      <c r="AT141" s="416"/>
      <c r="AU141" s="416"/>
    </row>
    <row r="142" spans="3:47" ht="12.75" hidden="1">
      <c r="C142" s="416"/>
      <c r="D142" s="416"/>
      <c r="E142" s="416"/>
      <c r="F142" s="416"/>
      <c r="G142" s="416"/>
      <c r="H142" s="416"/>
      <c r="I142" s="416"/>
      <c r="J142" s="416"/>
      <c r="K142" s="416"/>
      <c r="L142" s="416"/>
      <c r="M142" s="633"/>
      <c r="N142" s="416"/>
      <c r="O142" s="416"/>
      <c r="P142" s="416"/>
      <c r="Q142" s="416"/>
      <c r="R142" s="416"/>
      <c r="S142" s="416"/>
      <c r="T142" s="416"/>
      <c r="U142" s="416"/>
      <c r="V142" s="416"/>
      <c r="W142" s="416"/>
      <c r="X142" s="416"/>
      <c r="Y142" s="416"/>
      <c r="Z142" s="416"/>
      <c r="AA142" s="416"/>
      <c r="AB142" s="416"/>
      <c r="AC142" s="416"/>
      <c r="AD142" s="416"/>
      <c r="AE142" s="416"/>
      <c r="AF142" s="416"/>
      <c r="AG142" s="416"/>
      <c r="AH142" s="416"/>
      <c r="AI142" s="416"/>
      <c r="AJ142" s="416"/>
      <c r="AK142" s="416"/>
      <c r="AL142" s="416"/>
      <c r="AM142" s="416"/>
      <c r="AN142" s="416"/>
      <c r="AO142" s="416"/>
      <c r="AP142" s="416"/>
      <c r="AQ142" s="416"/>
      <c r="AR142" s="416"/>
      <c r="AS142" s="416"/>
      <c r="AT142" s="416"/>
      <c r="AU142" s="416"/>
    </row>
    <row r="143" spans="3:47" ht="12.75" hidden="1">
      <c r="C143" s="416"/>
      <c r="D143" s="416"/>
      <c r="E143" s="416"/>
      <c r="F143" s="416"/>
      <c r="G143" s="416"/>
      <c r="H143" s="416"/>
      <c r="I143" s="416"/>
      <c r="J143" s="416"/>
      <c r="K143" s="416"/>
      <c r="L143" s="416"/>
      <c r="M143" s="633"/>
      <c r="N143" s="416"/>
      <c r="O143" s="416"/>
      <c r="P143" s="416"/>
      <c r="Q143" s="416"/>
      <c r="R143" s="416"/>
      <c r="S143" s="416"/>
      <c r="T143" s="416"/>
      <c r="U143" s="416"/>
      <c r="V143" s="416"/>
      <c r="W143" s="416"/>
      <c r="X143" s="416"/>
      <c r="Y143" s="416"/>
      <c r="Z143" s="416"/>
      <c r="AA143" s="416"/>
      <c r="AB143" s="416"/>
      <c r="AC143" s="416"/>
      <c r="AD143" s="416"/>
      <c r="AE143" s="416"/>
      <c r="AF143" s="416"/>
      <c r="AG143" s="416"/>
      <c r="AH143" s="416"/>
      <c r="AI143" s="416"/>
      <c r="AJ143" s="416"/>
      <c r="AK143" s="416"/>
      <c r="AL143" s="416"/>
      <c r="AM143" s="416"/>
      <c r="AN143" s="416"/>
      <c r="AO143" s="416"/>
      <c r="AP143" s="416"/>
      <c r="AQ143" s="416"/>
      <c r="AR143" s="416"/>
      <c r="AS143" s="416"/>
      <c r="AT143" s="416"/>
      <c r="AU143" s="416"/>
    </row>
    <row r="144" spans="3:47" ht="12.75" hidden="1">
      <c r="C144" s="416"/>
      <c r="D144" s="416"/>
      <c r="E144" s="416"/>
      <c r="F144" s="416"/>
      <c r="G144" s="416"/>
      <c r="H144" s="416"/>
      <c r="I144" s="416"/>
      <c r="J144" s="416"/>
      <c r="K144" s="416"/>
      <c r="L144" s="416"/>
      <c r="M144" s="633"/>
      <c r="N144" s="416"/>
      <c r="O144" s="416"/>
      <c r="P144" s="416"/>
      <c r="Q144" s="416"/>
      <c r="R144" s="416"/>
      <c r="S144" s="416"/>
      <c r="T144" s="416"/>
      <c r="U144" s="416"/>
      <c r="V144" s="416"/>
      <c r="W144" s="416"/>
      <c r="X144" s="416"/>
      <c r="Y144" s="416"/>
      <c r="Z144" s="416"/>
      <c r="AA144" s="416"/>
      <c r="AB144" s="416"/>
      <c r="AC144" s="416"/>
      <c r="AD144" s="416"/>
      <c r="AE144" s="416"/>
      <c r="AF144" s="416"/>
      <c r="AG144" s="416"/>
      <c r="AH144" s="416"/>
      <c r="AI144" s="416"/>
      <c r="AJ144" s="416"/>
      <c r="AK144" s="416"/>
      <c r="AL144" s="416"/>
      <c r="AM144" s="416"/>
      <c r="AN144" s="416"/>
      <c r="AO144" s="416"/>
      <c r="AP144" s="416"/>
      <c r="AQ144" s="416"/>
      <c r="AR144" s="416"/>
      <c r="AS144" s="416"/>
      <c r="AT144" s="416"/>
      <c r="AU144" s="416"/>
    </row>
    <row r="145" spans="3:47" ht="12.75" hidden="1">
      <c r="C145" s="416"/>
      <c r="D145" s="416"/>
      <c r="E145" s="416"/>
      <c r="F145" s="416"/>
      <c r="G145" s="416"/>
      <c r="H145" s="416"/>
      <c r="I145" s="416"/>
      <c r="J145" s="416"/>
      <c r="K145" s="416"/>
      <c r="L145" s="416"/>
      <c r="M145" s="633"/>
      <c r="N145" s="416"/>
      <c r="O145" s="416"/>
      <c r="P145" s="416"/>
      <c r="Q145" s="416"/>
      <c r="R145" s="416"/>
      <c r="S145" s="416"/>
      <c r="T145" s="416"/>
      <c r="U145" s="416"/>
      <c r="V145" s="416"/>
      <c r="W145" s="416"/>
      <c r="X145" s="416"/>
      <c r="Y145" s="416"/>
      <c r="Z145" s="416"/>
      <c r="AA145" s="416"/>
      <c r="AB145" s="416"/>
      <c r="AC145" s="416"/>
      <c r="AD145" s="416"/>
      <c r="AE145" s="416"/>
      <c r="AF145" s="416"/>
      <c r="AG145" s="416"/>
      <c r="AH145" s="416"/>
      <c r="AI145" s="416"/>
      <c r="AJ145" s="416"/>
      <c r="AK145" s="416"/>
      <c r="AL145" s="416"/>
      <c r="AM145" s="416"/>
      <c r="AN145" s="416"/>
      <c r="AO145" s="416"/>
      <c r="AP145" s="416"/>
      <c r="AQ145" s="416"/>
      <c r="AR145" s="416"/>
      <c r="AS145" s="416"/>
      <c r="AT145" s="416"/>
      <c r="AU145" s="416"/>
    </row>
    <row r="146" spans="3:47" ht="12.75" hidden="1">
      <c r="C146" s="416"/>
      <c r="D146" s="416"/>
      <c r="E146" s="416"/>
      <c r="F146" s="416"/>
      <c r="G146" s="416"/>
      <c r="H146" s="416"/>
      <c r="I146" s="416"/>
      <c r="J146" s="416"/>
      <c r="K146" s="416"/>
      <c r="L146" s="416"/>
      <c r="M146" s="633"/>
      <c r="N146" s="416"/>
      <c r="O146" s="416"/>
      <c r="P146" s="416"/>
      <c r="Q146" s="416"/>
      <c r="R146" s="416"/>
      <c r="S146" s="416"/>
      <c r="T146" s="416"/>
      <c r="U146" s="416"/>
      <c r="V146" s="416"/>
      <c r="W146" s="416"/>
      <c r="X146" s="416"/>
      <c r="Y146" s="416"/>
      <c r="Z146" s="416"/>
      <c r="AA146" s="416"/>
      <c r="AB146" s="416"/>
      <c r="AC146" s="416"/>
      <c r="AD146" s="416"/>
      <c r="AE146" s="416"/>
      <c r="AF146" s="416"/>
      <c r="AG146" s="416"/>
      <c r="AH146" s="416"/>
      <c r="AI146" s="416"/>
      <c r="AJ146" s="416"/>
      <c r="AK146" s="416"/>
      <c r="AL146" s="416"/>
      <c r="AM146" s="416"/>
      <c r="AN146" s="416"/>
      <c r="AO146" s="416"/>
      <c r="AP146" s="416"/>
      <c r="AQ146" s="416"/>
      <c r="AR146" s="416"/>
      <c r="AS146" s="416"/>
      <c r="AT146" s="416"/>
      <c r="AU146" s="416"/>
    </row>
    <row r="147" spans="3:47" ht="12.75" hidden="1">
      <c r="C147" s="416"/>
      <c r="D147" s="416"/>
      <c r="E147" s="416"/>
      <c r="F147" s="416"/>
      <c r="G147" s="416"/>
      <c r="H147" s="416"/>
      <c r="I147" s="416"/>
      <c r="J147" s="416"/>
      <c r="K147" s="416"/>
      <c r="L147" s="416"/>
      <c r="M147" s="633"/>
      <c r="N147" s="416"/>
      <c r="O147" s="416"/>
      <c r="P147" s="416"/>
      <c r="Q147" s="416"/>
      <c r="R147" s="416"/>
      <c r="S147" s="416"/>
      <c r="T147" s="416"/>
      <c r="U147" s="416"/>
      <c r="V147" s="416"/>
      <c r="W147" s="416"/>
      <c r="X147" s="416"/>
      <c r="Y147" s="416"/>
      <c r="Z147" s="416"/>
      <c r="AA147" s="416"/>
      <c r="AB147" s="416"/>
      <c r="AC147" s="416"/>
      <c r="AD147" s="416"/>
      <c r="AE147" s="416"/>
      <c r="AF147" s="416"/>
      <c r="AG147" s="416"/>
      <c r="AH147" s="416"/>
      <c r="AI147" s="416"/>
      <c r="AJ147" s="416"/>
      <c r="AK147" s="416"/>
      <c r="AL147" s="416"/>
      <c r="AM147" s="416"/>
      <c r="AN147" s="416"/>
      <c r="AO147" s="416"/>
      <c r="AP147" s="416"/>
      <c r="AQ147" s="416"/>
      <c r="AR147" s="416"/>
      <c r="AS147" s="416"/>
      <c r="AT147" s="416"/>
      <c r="AU147" s="416"/>
    </row>
    <row r="148" spans="3:47" ht="12.75" hidden="1">
      <c r="C148" s="416"/>
      <c r="D148" s="416"/>
      <c r="E148" s="416"/>
      <c r="F148" s="416"/>
      <c r="G148" s="416"/>
      <c r="H148" s="416"/>
      <c r="I148" s="416"/>
      <c r="J148" s="416"/>
      <c r="K148" s="416"/>
      <c r="L148" s="416"/>
      <c r="M148" s="633"/>
      <c r="N148" s="416"/>
      <c r="O148" s="416"/>
      <c r="P148" s="416"/>
      <c r="Q148" s="416"/>
      <c r="R148" s="416"/>
      <c r="S148" s="416"/>
      <c r="T148" s="416"/>
      <c r="U148" s="416"/>
      <c r="V148" s="416"/>
      <c r="W148" s="416"/>
      <c r="X148" s="416"/>
      <c r="Y148" s="416"/>
      <c r="Z148" s="416"/>
      <c r="AA148" s="416"/>
      <c r="AB148" s="416"/>
      <c r="AC148" s="416"/>
      <c r="AD148" s="416"/>
      <c r="AE148" s="416"/>
      <c r="AF148" s="416"/>
      <c r="AG148" s="416"/>
      <c r="AH148" s="416"/>
      <c r="AI148" s="416"/>
      <c r="AJ148" s="416"/>
      <c r="AK148" s="416"/>
      <c r="AL148" s="416"/>
      <c r="AM148" s="416"/>
      <c r="AN148" s="416"/>
      <c r="AO148" s="416"/>
      <c r="AP148" s="416"/>
      <c r="AQ148" s="416"/>
      <c r="AR148" s="416"/>
      <c r="AS148" s="416"/>
      <c r="AT148" s="416"/>
      <c r="AU148" s="416"/>
    </row>
    <row r="149" spans="3:47" ht="12.75" hidden="1">
      <c r="C149" s="416"/>
      <c r="D149" s="416"/>
      <c r="E149" s="416"/>
      <c r="F149" s="416"/>
      <c r="G149" s="416"/>
      <c r="H149" s="416"/>
      <c r="I149" s="416"/>
      <c r="J149" s="416"/>
      <c r="K149" s="416"/>
      <c r="L149" s="416"/>
      <c r="M149" s="633"/>
      <c r="N149" s="416"/>
      <c r="O149" s="416"/>
      <c r="P149" s="416"/>
      <c r="Q149" s="416"/>
      <c r="R149" s="416"/>
      <c r="S149" s="416"/>
      <c r="T149" s="416"/>
      <c r="U149" s="416"/>
      <c r="V149" s="416"/>
      <c r="W149" s="416"/>
      <c r="X149" s="416"/>
      <c r="Y149" s="416"/>
      <c r="Z149" s="416"/>
      <c r="AA149" s="416"/>
      <c r="AB149" s="416"/>
      <c r="AC149" s="416"/>
      <c r="AD149" s="416"/>
      <c r="AE149" s="416"/>
      <c r="AF149" s="416"/>
      <c r="AG149" s="416"/>
      <c r="AH149" s="416"/>
      <c r="AI149" s="416"/>
      <c r="AJ149" s="416"/>
      <c r="AK149" s="416"/>
      <c r="AL149" s="416"/>
      <c r="AM149" s="416"/>
      <c r="AN149" s="416"/>
      <c r="AO149" s="416"/>
      <c r="AP149" s="416"/>
      <c r="AQ149" s="416"/>
      <c r="AR149" s="416"/>
      <c r="AS149" s="416"/>
      <c r="AT149" s="416"/>
      <c r="AU149" s="416"/>
    </row>
    <row r="150" spans="3:47" ht="12.75" hidden="1">
      <c r="C150" s="416"/>
      <c r="D150" s="416"/>
      <c r="E150" s="416"/>
      <c r="F150" s="416"/>
      <c r="G150" s="416"/>
      <c r="H150" s="416"/>
      <c r="I150" s="416"/>
      <c r="J150" s="416"/>
      <c r="K150" s="416"/>
      <c r="L150" s="416"/>
      <c r="M150" s="633"/>
      <c r="N150" s="416"/>
      <c r="O150" s="416"/>
      <c r="P150" s="416"/>
      <c r="Q150" s="416"/>
      <c r="R150" s="416"/>
      <c r="S150" s="416"/>
      <c r="T150" s="416"/>
      <c r="U150" s="416"/>
      <c r="V150" s="416"/>
      <c r="W150" s="416"/>
      <c r="X150" s="416"/>
      <c r="Y150" s="416"/>
      <c r="Z150" s="416"/>
      <c r="AA150" s="416"/>
      <c r="AB150" s="416"/>
      <c r="AC150" s="416"/>
      <c r="AD150" s="416"/>
      <c r="AE150" s="416"/>
      <c r="AF150" s="416"/>
      <c r="AG150" s="416"/>
      <c r="AH150" s="416"/>
      <c r="AI150" s="416"/>
      <c r="AJ150" s="416"/>
      <c r="AK150" s="416"/>
      <c r="AL150" s="416"/>
      <c r="AM150" s="416"/>
      <c r="AN150" s="416"/>
      <c r="AO150" s="416"/>
      <c r="AP150" s="416"/>
      <c r="AQ150" s="416"/>
      <c r="AR150" s="416"/>
      <c r="AS150" s="416"/>
      <c r="AT150" s="416"/>
      <c r="AU150" s="416"/>
    </row>
    <row r="151" spans="3:47" ht="12.75" hidden="1">
      <c r="C151" s="416"/>
      <c r="D151" s="416"/>
      <c r="E151" s="416"/>
      <c r="F151" s="416"/>
      <c r="G151" s="416"/>
      <c r="H151" s="416"/>
      <c r="I151" s="416"/>
      <c r="J151" s="416"/>
      <c r="K151" s="416"/>
      <c r="L151" s="416"/>
      <c r="M151" s="633"/>
      <c r="N151" s="416"/>
      <c r="O151" s="416"/>
      <c r="P151" s="416"/>
      <c r="Q151" s="416"/>
      <c r="R151" s="416"/>
      <c r="S151" s="416"/>
      <c r="T151" s="416"/>
      <c r="U151" s="416"/>
      <c r="V151" s="416"/>
      <c r="W151" s="416"/>
      <c r="X151" s="416"/>
      <c r="Y151" s="416"/>
      <c r="Z151" s="416"/>
      <c r="AA151" s="416"/>
      <c r="AB151" s="416"/>
      <c r="AC151" s="416"/>
      <c r="AD151" s="416"/>
      <c r="AE151" s="416"/>
      <c r="AF151" s="416"/>
      <c r="AG151" s="416"/>
      <c r="AH151" s="416"/>
      <c r="AI151" s="416"/>
      <c r="AJ151" s="416"/>
      <c r="AK151" s="416"/>
      <c r="AL151" s="416"/>
      <c r="AM151" s="416"/>
      <c r="AN151" s="416"/>
      <c r="AO151" s="416"/>
      <c r="AP151" s="416"/>
      <c r="AQ151" s="416"/>
      <c r="AR151" s="416"/>
      <c r="AS151" s="416"/>
      <c r="AT151" s="416"/>
      <c r="AU151" s="416"/>
    </row>
    <row r="152" spans="3:47" ht="12.75" hidden="1">
      <c r="C152" s="416"/>
      <c r="D152" s="416"/>
      <c r="E152" s="416"/>
      <c r="F152" s="416"/>
      <c r="G152" s="416"/>
      <c r="H152" s="416"/>
      <c r="I152" s="416"/>
      <c r="J152" s="416"/>
      <c r="K152" s="416"/>
      <c r="L152" s="416"/>
      <c r="M152" s="633"/>
      <c r="N152" s="416"/>
      <c r="O152" s="416"/>
      <c r="P152" s="416"/>
      <c r="Q152" s="416"/>
      <c r="R152" s="416"/>
      <c r="S152" s="416"/>
      <c r="T152" s="416"/>
      <c r="U152" s="416"/>
      <c r="V152" s="416"/>
      <c r="W152" s="416"/>
      <c r="X152" s="416"/>
      <c r="Y152" s="416"/>
      <c r="Z152" s="416"/>
      <c r="AA152" s="416"/>
      <c r="AB152" s="416"/>
      <c r="AC152" s="416"/>
      <c r="AD152" s="416"/>
      <c r="AE152" s="416"/>
      <c r="AF152" s="416"/>
      <c r="AG152" s="416"/>
      <c r="AH152" s="416"/>
      <c r="AI152" s="416"/>
      <c r="AJ152" s="416"/>
      <c r="AK152" s="416"/>
      <c r="AL152" s="416"/>
      <c r="AM152" s="416"/>
      <c r="AN152" s="416"/>
      <c r="AO152" s="416"/>
      <c r="AP152" s="416"/>
      <c r="AQ152" s="416"/>
      <c r="AR152" s="416"/>
      <c r="AS152" s="416"/>
      <c r="AT152" s="416"/>
      <c r="AU152" s="416"/>
    </row>
    <row r="153" spans="3:47" ht="12.75" hidden="1">
      <c r="C153" s="416"/>
      <c r="D153" s="416"/>
      <c r="E153" s="416"/>
      <c r="F153" s="416"/>
      <c r="G153" s="416"/>
      <c r="H153" s="416"/>
      <c r="I153" s="416"/>
      <c r="J153" s="416"/>
      <c r="K153" s="416"/>
      <c r="L153" s="416"/>
      <c r="M153" s="633"/>
      <c r="N153" s="416"/>
      <c r="O153" s="416"/>
      <c r="P153" s="416"/>
      <c r="Q153" s="416"/>
      <c r="R153" s="416"/>
      <c r="S153" s="416"/>
      <c r="T153" s="416"/>
      <c r="U153" s="416"/>
      <c r="V153" s="416"/>
      <c r="W153" s="416"/>
      <c r="X153" s="416"/>
      <c r="Y153" s="416"/>
      <c r="Z153" s="416"/>
      <c r="AA153" s="416"/>
      <c r="AB153" s="416"/>
      <c r="AC153" s="416"/>
      <c r="AD153" s="416"/>
      <c r="AE153" s="416"/>
      <c r="AF153" s="416"/>
      <c r="AG153" s="416"/>
      <c r="AH153" s="416"/>
      <c r="AI153" s="416"/>
      <c r="AJ153" s="416"/>
      <c r="AK153" s="416"/>
      <c r="AL153" s="416"/>
      <c r="AM153" s="416"/>
      <c r="AN153" s="416"/>
      <c r="AO153" s="416"/>
      <c r="AP153" s="416"/>
      <c r="AQ153" s="416"/>
      <c r="AR153" s="416"/>
      <c r="AS153" s="416"/>
      <c r="AT153" s="416"/>
      <c r="AU153" s="416"/>
    </row>
    <row r="154" spans="3:47" ht="12.75" hidden="1">
      <c r="C154" s="416"/>
      <c r="D154" s="416"/>
      <c r="E154" s="416"/>
      <c r="F154" s="416"/>
      <c r="G154" s="416"/>
      <c r="H154" s="416"/>
      <c r="I154" s="416"/>
      <c r="J154" s="416"/>
      <c r="K154" s="416"/>
      <c r="L154" s="416"/>
      <c r="M154" s="633"/>
      <c r="N154" s="416"/>
      <c r="O154" s="416"/>
      <c r="P154" s="416"/>
      <c r="Q154" s="416"/>
      <c r="R154" s="416"/>
      <c r="S154" s="416"/>
      <c r="T154" s="416"/>
      <c r="U154" s="416"/>
      <c r="V154" s="416"/>
      <c r="W154" s="416"/>
      <c r="X154" s="416"/>
      <c r="Y154" s="416"/>
      <c r="Z154" s="416"/>
      <c r="AA154" s="416"/>
      <c r="AB154" s="416"/>
      <c r="AC154" s="416"/>
      <c r="AD154" s="416"/>
      <c r="AE154" s="416"/>
      <c r="AF154" s="416"/>
      <c r="AG154" s="416"/>
      <c r="AH154" s="416"/>
      <c r="AI154" s="416"/>
      <c r="AJ154" s="416"/>
      <c r="AK154" s="416"/>
      <c r="AL154" s="416"/>
      <c r="AM154" s="416"/>
      <c r="AN154" s="416"/>
      <c r="AO154" s="416"/>
      <c r="AP154" s="416"/>
      <c r="AQ154" s="416"/>
      <c r="AR154" s="416"/>
      <c r="AS154" s="416"/>
      <c r="AT154" s="416"/>
      <c r="AU154" s="416"/>
    </row>
    <row r="155" spans="3:47" ht="12.75" hidden="1">
      <c r="C155" s="416"/>
      <c r="D155" s="416"/>
      <c r="E155" s="416"/>
      <c r="F155" s="416"/>
      <c r="G155" s="416"/>
      <c r="H155" s="416"/>
      <c r="I155" s="416"/>
      <c r="J155" s="416"/>
      <c r="K155" s="416"/>
      <c r="L155" s="416"/>
      <c r="M155" s="633"/>
      <c r="N155" s="416"/>
      <c r="O155" s="416"/>
      <c r="P155" s="416"/>
      <c r="Q155" s="416"/>
      <c r="R155" s="416"/>
      <c r="S155" s="416"/>
      <c r="T155" s="416"/>
      <c r="U155" s="416"/>
      <c r="V155" s="416"/>
      <c r="W155" s="416"/>
      <c r="X155" s="416"/>
      <c r="Y155" s="416"/>
      <c r="Z155" s="416"/>
      <c r="AA155" s="416"/>
      <c r="AB155" s="416"/>
      <c r="AC155" s="416"/>
      <c r="AD155" s="416"/>
      <c r="AE155" s="416"/>
      <c r="AF155" s="416"/>
      <c r="AG155" s="416"/>
      <c r="AH155" s="416"/>
      <c r="AI155" s="416"/>
      <c r="AJ155" s="416"/>
      <c r="AK155" s="416"/>
      <c r="AL155" s="416"/>
      <c r="AM155" s="416"/>
      <c r="AN155" s="416"/>
      <c r="AO155" s="416"/>
      <c r="AP155" s="416"/>
      <c r="AQ155" s="416"/>
      <c r="AR155" s="416"/>
      <c r="AS155" s="416"/>
      <c r="AT155" s="416"/>
      <c r="AU155" s="416"/>
    </row>
    <row r="156" spans="3:47" ht="12.75" hidden="1">
      <c r="C156" s="416"/>
      <c r="D156" s="416"/>
      <c r="E156" s="416"/>
      <c r="F156" s="416"/>
      <c r="G156" s="416"/>
      <c r="H156" s="416"/>
      <c r="I156" s="416"/>
      <c r="J156" s="416"/>
      <c r="K156" s="416"/>
      <c r="L156" s="416"/>
      <c r="M156" s="633"/>
      <c r="N156" s="416"/>
      <c r="O156" s="416"/>
      <c r="P156" s="416"/>
      <c r="Q156" s="416"/>
      <c r="R156" s="416"/>
      <c r="S156" s="416"/>
      <c r="T156" s="416"/>
      <c r="U156" s="416"/>
      <c r="V156" s="416"/>
      <c r="W156" s="416"/>
      <c r="X156" s="416"/>
      <c r="Y156" s="416"/>
      <c r="Z156" s="416"/>
      <c r="AA156" s="416"/>
      <c r="AB156" s="416"/>
      <c r="AC156" s="416"/>
      <c r="AD156" s="416"/>
      <c r="AE156" s="416"/>
      <c r="AF156" s="416"/>
      <c r="AG156" s="416"/>
      <c r="AH156" s="416"/>
      <c r="AI156" s="416"/>
      <c r="AJ156" s="416"/>
      <c r="AK156" s="416"/>
      <c r="AL156" s="416"/>
      <c r="AM156" s="416"/>
      <c r="AN156" s="416"/>
      <c r="AO156" s="416"/>
      <c r="AP156" s="416"/>
      <c r="AQ156" s="416"/>
      <c r="AR156" s="416"/>
      <c r="AS156" s="416"/>
      <c r="AT156" s="416"/>
      <c r="AU156" s="416"/>
    </row>
    <row r="157" spans="3:47" ht="12.75" hidden="1">
      <c r="C157" s="416"/>
      <c r="D157" s="416"/>
      <c r="E157" s="416"/>
      <c r="F157" s="416"/>
      <c r="G157" s="416"/>
      <c r="H157" s="416"/>
      <c r="I157" s="416"/>
      <c r="J157" s="416"/>
      <c r="K157" s="416"/>
      <c r="L157" s="416"/>
      <c r="M157" s="633"/>
      <c r="N157" s="416"/>
      <c r="O157" s="416"/>
      <c r="P157" s="416"/>
      <c r="Q157" s="416"/>
      <c r="R157" s="416"/>
      <c r="S157" s="416"/>
      <c r="T157" s="416"/>
      <c r="U157" s="416"/>
      <c r="V157" s="416"/>
      <c r="W157" s="416"/>
      <c r="X157" s="416"/>
      <c r="Y157" s="416"/>
      <c r="Z157" s="416"/>
      <c r="AA157" s="416"/>
      <c r="AB157" s="416"/>
      <c r="AC157" s="416"/>
      <c r="AD157" s="416"/>
      <c r="AE157" s="416"/>
      <c r="AF157" s="416"/>
      <c r="AG157" s="416"/>
      <c r="AH157" s="416"/>
      <c r="AI157" s="416"/>
      <c r="AJ157" s="416"/>
      <c r="AK157" s="416"/>
      <c r="AL157" s="416"/>
      <c r="AM157" s="416"/>
      <c r="AN157" s="416"/>
      <c r="AO157" s="416"/>
      <c r="AP157" s="416"/>
      <c r="AQ157" s="416"/>
      <c r="AR157" s="416"/>
      <c r="AS157" s="416"/>
      <c r="AT157" s="416"/>
      <c r="AU157" s="416"/>
    </row>
    <row r="158" spans="3:47" ht="12.75" hidden="1">
      <c r="C158" s="416"/>
      <c r="D158" s="416"/>
      <c r="E158" s="416"/>
      <c r="F158" s="416"/>
      <c r="G158" s="416"/>
      <c r="H158" s="416"/>
      <c r="I158" s="416"/>
      <c r="J158" s="416"/>
      <c r="K158" s="416"/>
      <c r="L158" s="416"/>
      <c r="M158" s="633"/>
      <c r="N158" s="416"/>
      <c r="O158" s="416"/>
      <c r="P158" s="416"/>
      <c r="Q158" s="416"/>
      <c r="R158" s="416"/>
      <c r="S158" s="416"/>
      <c r="T158" s="416"/>
      <c r="U158" s="416"/>
      <c r="V158" s="416"/>
      <c r="W158" s="416"/>
      <c r="X158" s="416"/>
      <c r="Y158" s="416"/>
      <c r="Z158" s="416"/>
      <c r="AA158" s="416"/>
      <c r="AB158" s="416"/>
      <c r="AC158" s="416"/>
      <c r="AD158" s="416"/>
      <c r="AE158" s="416"/>
      <c r="AF158" s="416"/>
      <c r="AG158" s="416"/>
      <c r="AH158" s="416"/>
      <c r="AI158" s="416"/>
      <c r="AJ158" s="416"/>
      <c r="AK158" s="416"/>
      <c r="AL158" s="416"/>
      <c r="AM158" s="416"/>
      <c r="AN158" s="416"/>
      <c r="AO158" s="416"/>
      <c r="AP158" s="416"/>
      <c r="AQ158" s="416"/>
      <c r="AR158" s="416"/>
      <c r="AS158" s="416"/>
      <c r="AT158" s="416"/>
      <c r="AU158" s="416"/>
    </row>
    <row r="159" spans="3:47" ht="12.75" hidden="1">
      <c r="C159" s="416"/>
      <c r="D159" s="416"/>
      <c r="E159" s="416"/>
      <c r="F159" s="416"/>
      <c r="G159" s="416"/>
      <c r="H159" s="416"/>
      <c r="I159" s="416"/>
      <c r="J159" s="416"/>
      <c r="K159" s="416"/>
      <c r="L159" s="416"/>
      <c r="M159" s="633"/>
      <c r="N159" s="416"/>
      <c r="O159" s="416"/>
      <c r="P159" s="416"/>
      <c r="Q159" s="416"/>
      <c r="R159" s="416"/>
      <c r="S159" s="416"/>
      <c r="T159" s="416"/>
      <c r="U159" s="416"/>
      <c r="V159" s="416"/>
      <c r="W159" s="416"/>
      <c r="X159" s="416"/>
      <c r="Y159" s="416"/>
      <c r="Z159" s="416"/>
      <c r="AA159" s="416"/>
      <c r="AB159" s="416"/>
      <c r="AC159" s="416"/>
      <c r="AD159" s="416"/>
      <c r="AE159" s="416"/>
      <c r="AF159" s="416"/>
      <c r="AG159" s="416"/>
      <c r="AH159" s="416"/>
      <c r="AI159" s="416"/>
      <c r="AJ159" s="416"/>
      <c r="AK159" s="416"/>
      <c r="AL159" s="416"/>
      <c r="AM159" s="416"/>
      <c r="AN159" s="416"/>
      <c r="AO159" s="416"/>
      <c r="AP159" s="416"/>
      <c r="AQ159" s="416"/>
      <c r="AR159" s="416"/>
      <c r="AS159" s="416"/>
      <c r="AT159" s="416"/>
      <c r="AU159" s="416"/>
    </row>
    <row r="160" spans="3:47" ht="12.75" hidden="1">
      <c r="C160" s="416"/>
      <c r="D160" s="416"/>
      <c r="E160" s="416"/>
      <c r="F160" s="416"/>
      <c r="G160" s="416"/>
      <c r="H160" s="416"/>
      <c r="I160" s="416"/>
      <c r="J160" s="416"/>
      <c r="K160" s="416"/>
      <c r="L160" s="416"/>
      <c r="M160" s="633"/>
      <c r="N160" s="416"/>
      <c r="O160" s="416"/>
      <c r="P160" s="416"/>
      <c r="Q160" s="416"/>
      <c r="R160" s="416"/>
      <c r="S160" s="416"/>
      <c r="T160" s="416"/>
      <c r="U160" s="416"/>
      <c r="V160" s="416"/>
      <c r="W160" s="416"/>
      <c r="X160" s="416"/>
      <c r="Y160" s="416"/>
      <c r="Z160" s="416"/>
      <c r="AA160" s="416"/>
      <c r="AB160" s="416"/>
      <c r="AC160" s="416"/>
      <c r="AD160" s="416"/>
      <c r="AE160" s="416"/>
      <c r="AF160" s="416"/>
      <c r="AG160" s="416"/>
      <c r="AH160" s="416"/>
      <c r="AI160" s="416"/>
      <c r="AJ160" s="416"/>
      <c r="AK160" s="416"/>
      <c r="AL160" s="416"/>
      <c r="AM160" s="416"/>
      <c r="AN160" s="416"/>
      <c r="AO160" s="416"/>
      <c r="AP160" s="416"/>
      <c r="AQ160" s="416"/>
      <c r="AR160" s="416"/>
      <c r="AS160" s="416"/>
      <c r="AT160" s="416"/>
      <c r="AU160" s="416"/>
    </row>
    <row r="161" spans="3:47" ht="12.75" hidden="1">
      <c r="C161" s="416"/>
      <c r="D161" s="416"/>
      <c r="E161" s="416"/>
      <c r="F161" s="416"/>
      <c r="G161" s="416"/>
      <c r="H161" s="416"/>
      <c r="I161" s="416"/>
      <c r="J161" s="416"/>
      <c r="K161" s="416"/>
      <c r="L161" s="416"/>
      <c r="M161" s="633"/>
      <c r="N161" s="416"/>
      <c r="O161" s="416"/>
      <c r="P161" s="416"/>
      <c r="Q161" s="416"/>
      <c r="R161" s="416"/>
      <c r="S161" s="416"/>
      <c r="T161" s="416"/>
      <c r="U161" s="416"/>
      <c r="V161" s="416"/>
      <c r="W161" s="416"/>
      <c r="X161" s="416"/>
      <c r="Y161" s="416"/>
      <c r="Z161" s="416"/>
      <c r="AA161" s="416"/>
      <c r="AB161" s="416"/>
      <c r="AC161" s="416"/>
      <c r="AD161" s="416"/>
      <c r="AE161" s="416"/>
      <c r="AF161" s="416"/>
      <c r="AG161" s="416"/>
      <c r="AH161" s="416"/>
      <c r="AI161" s="416"/>
      <c r="AJ161" s="416"/>
      <c r="AK161" s="416"/>
      <c r="AL161" s="416"/>
      <c r="AM161" s="416"/>
      <c r="AN161" s="416"/>
      <c r="AO161" s="416"/>
      <c r="AP161" s="416"/>
      <c r="AQ161" s="416"/>
      <c r="AR161" s="416"/>
      <c r="AS161" s="416"/>
      <c r="AT161" s="416"/>
      <c r="AU161" s="416"/>
    </row>
    <row r="162" spans="3:47" ht="12.75" hidden="1">
      <c r="C162" s="416"/>
      <c r="D162" s="416"/>
      <c r="E162" s="416"/>
      <c r="F162" s="416"/>
      <c r="G162" s="416"/>
      <c r="H162" s="416"/>
      <c r="I162" s="416"/>
      <c r="J162" s="416"/>
      <c r="K162" s="416"/>
      <c r="L162" s="416"/>
      <c r="M162" s="633"/>
      <c r="N162" s="416"/>
      <c r="O162" s="416"/>
      <c r="P162" s="416"/>
      <c r="Q162" s="416"/>
      <c r="R162" s="416"/>
      <c r="S162" s="416"/>
      <c r="T162" s="416"/>
      <c r="U162" s="416"/>
      <c r="V162" s="416"/>
      <c r="W162" s="416"/>
      <c r="X162" s="416"/>
      <c r="Y162" s="416"/>
      <c r="Z162" s="416"/>
      <c r="AA162" s="416"/>
      <c r="AB162" s="416"/>
      <c r="AC162" s="416"/>
      <c r="AD162" s="416"/>
      <c r="AE162" s="416"/>
      <c r="AF162" s="416"/>
      <c r="AG162" s="416"/>
      <c r="AH162" s="416"/>
      <c r="AI162" s="416"/>
      <c r="AJ162" s="416"/>
      <c r="AK162" s="416"/>
      <c r="AL162" s="416"/>
      <c r="AM162" s="416"/>
      <c r="AN162" s="416"/>
      <c r="AO162" s="416"/>
      <c r="AP162" s="416"/>
      <c r="AQ162" s="416"/>
      <c r="AR162" s="416"/>
      <c r="AS162" s="416"/>
      <c r="AT162" s="416"/>
      <c r="AU162" s="416"/>
    </row>
    <row r="163" spans="3:47" ht="12.75" hidden="1">
      <c r="C163" s="416"/>
      <c r="D163" s="416"/>
      <c r="E163" s="416"/>
      <c r="F163" s="416"/>
      <c r="G163" s="416"/>
      <c r="H163" s="416"/>
      <c r="I163" s="416"/>
      <c r="J163" s="416"/>
      <c r="K163" s="416"/>
      <c r="L163" s="416"/>
      <c r="M163" s="633"/>
      <c r="N163" s="416"/>
      <c r="O163" s="416"/>
      <c r="P163" s="416"/>
      <c r="Q163" s="416"/>
      <c r="R163" s="416"/>
      <c r="S163" s="416"/>
      <c r="T163" s="416"/>
      <c r="U163" s="416"/>
      <c r="V163" s="416"/>
      <c r="W163" s="416"/>
      <c r="X163" s="416"/>
      <c r="Y163" s="416"/>
      <c r="Z163" s="416"/>
      <c r="AA163" s="416"/>
      <c r="AB163" s="416"/>
      <c r="AC163" s="416"/>
      <c r="AD163" s="416"/>
      <c r="AE163" s="416"/>
      <c r="AF163" s="416"/>
      <c r="AG163" s="416"/>
      <c r="AH163" s="416"/>
      <c r="AI163" s="416"/>
      <c r="AJ163" s="416"/>
      <c r="AK163" s="416"/>
      <c r="AL163" s="416"/>
      <c r="AM163" s="416"/>
      <c r="AN163" s="416"/>
      <c r="AO163" s="416"/>
      <c r="AP163" s="416"/>
      <c r="AQ163" s="416"/>
      <c r="AR163" s="416"/>
      <c r="AS163" s="416"/>
      <c r="AT163" s="416"/>
      <c r="AU163" s="416"/>
    </row>
    <row r="164" spans="3:47" ht="12.75" hidden="1">
      <c r="C164" s="416"/>
      <c r="D164" s="416"/>
      <c r="E164" s="416"/>
      <c r="F164" s="416"/>
      <c r="G164" s="416"/>
      <c r="H164" s="416"/>
      <c r="I164" s="416"/>
      <c r="J164" s="416"/>
      <c r="K164" s="416"/>
      <c r="L164" s="416"/>
      <c r="M164" s="633"/>
      <c r="N164" s="416"/>
      <c r="O164" s="416"/>
      <c r="P164" s="416"/>
      <c r="Q164" s="416"/>
      <c r="R164" s="416"/>
      <c r="S164" s="416"/>
      <c r="T164" s="416"/>
      <c r="U164" s="416"/>
      <c r="V164" s="416"/>
      <c r="W164" s="416"/>
      <c r="X164" s="416"/>
      <c r="Y164" s="416"/>
      <c r="Z164" s="416"/>
      <c r="AA164" s="416"/>
      <c r="AB164" s="416"/>
      <c r="AC164" s="416"/>
      <c r="AD164" s="416"/>
      <c r="AE164" s="416"/>
      <c r="AF164" s="416"/>
      <c r="AG164" s="416"/>
      <c r="AH164" s="416"/>
      <c r="AI164" s="416"/>
      <c r="AJ164" s="416"/>
      <c r="AK164" s="416"/>
      <c r="AL164" s="416"/>
      <c r="AM164" s="416"/>
      <c r="AN164" s="416"/>
      <c r="AO164" s="416"/>
      <c r="AP164" s="416"/>
      <c r="AQ164" s="416"/>
      <c r="AR164" s="416"/>
      <c r="AS164" s="416"/>
      <c r="AT164" s="416"/>
      <c r="AU164" s="416"/>
    </row>
    <row r="165" spans="3:47" ht="12.75" hidden="1">
      <c r="C165" s="416"/>
      <c r="D165" s="416"/>
      <c r="E165" s="416"/>
      <c r="F165" s="416"/>
      <c r="G165" s="416"/>
      <c r="H165" s="416"/>
      <c r="I165" s="416"/>
      <c r="J165" s="416"/>
      <c r="K165" s="416"/>
      <c r="L165" s="416"/>
      <c r="M165" s="633"/>
      <c r="N165" s="416"/>
      <c r="O165" s="416"/>
      <c r="P165" s="416"/>
      <c r="Q165" s="416"/>
      <c r="R165" s="416"/>
      <c r="S165" s="416"/>
      <c r="T165" s="416"/>
      <c r="U165" s="416"/>
      <c r="V165" s="416"/>
      <c r="W165" s="416"/>
      <c r="X165" s="416"/>
      <c r="Y165" s="416"/>
      <c r="Z165" s="416"/>
      <c r="AA165" s="416"/>
      <c r="AB165" s="416"/>
      <c r="AC165" s="416"/>
      <c r="AD165" s="416"/>
      <c r="AE165" s="416"/>
      <c r="AF165" s="416"/>
      <c r="AG165" s="416"/>
      <c r="AH165" s="416"/>
      <c r="AI165" s="416"/>
      <c r="AJ165" s="416"/>
      <c r="AK165" s="416"/>
      <c r="AL165" s="416"/>
      <c r="AM165" s="416"/>
      <c r="AN165" s="416"/>
      <c r="AO165" s="416"/>
      <c r="AP165" s="416"/>
      <c r="AQ165" s="416"/>
      <c r="AR165" s="416"/>
      <c r="AS165" s="416"/>
      <c r="AT165" s="416"/>
      <c r="AU165" s="416"/>
    </row>
    <row r="166" spans="3:47" ht="12.75" hidden="1">
      <c r="C166" s="416"/>
      <c r="D166" s="416"/>
      <c r="E166" s="416"/>
      <c r="F166" s="416"/>
      <c r="G166" s="416"/>
      <c r="H166" s="416"/>
      <c r="I166" s="416"/>
      <c r="J166" s="416"/>
      <c r="K166" s="416"/>
      <c r="L166" s="416"/>
      <c r="M166" s="633"/>
      <c r="N166" s="416"/>
      <c r="O166" s="416"/>
      <c r="P166" s="416"/>
      <c r="Q166" s="416"/>
      <c r="R166" s="416"/>
      <c r="S166" s="416"/>
      <c r="T166" s="416"/>
      <c r="U166" s="416"/>
      <c r="V166" s="416"/>
      <c r="W166" s="416"/>
      <c r="X166" s="416"/>
      <c r="Y166" s="416"/>
      <c r="Z166" s="416"/>
      <c r="AA166" s="416"/>
      <c r="AB166" s="416"/>
      <c r="AC166" s="416"/>
      <c r="AD166" s="416"/>
      <c r="AE166" s="416"/>
      <c r="AF166" s="416"/>
      <c r="AG166" s="416"/>
      <c r="AH166" s="416"/>
      <c r="AI166" s="416"/>
      <c r="AJ166" s="416"/>
      <c r="AK166" s="416"/>
      <c r="AL166" s="416"/>
      <c r="AM166" s="416"/>
      <c r="AN166" s="416"/>
      <c r="AO166" s="416"/>
      <c r="AP166" s="416"/>
      <c r="AQ166" s="416"/>
      <c r="AR166" s="416"/>
      <c r="AS166" s="416"/>
      <c r="AT166" s="416"/>
      <c r="AU166" s="416"/>
    </row>
    <row r="167" spans="3:47" ht="12.75" hidden="1">
      <c r="C167" s="416"/>
      <c r="D167" s="416"/>
      <c r="E167" s="416"/>
      <c r="F167" s="416"/>
      <c r="G167" s="416"/>
      <c r="H167" s="416"/>
      <c r="I167" s="416"/>
      <c r="J167" s="416"/>
      <c r="K167" s="416"/>
      <c r="L167" s="416"/>
      <c r="M167" s="633"/>
      <c r="N167" s="416"/>
      <c r="O167" s="416"/>
      <c r="P167" s="416"/>
      <c r="Q167" s="416"/>
      <c r="R167" s="416"/>
      <c r="S167" s="416"/>
      <c r="T167" s="416"/>
      <c r="U167" s="416"/>
      <c r="V167" s="416"/>
      <c r="W167" s="416"/>
      <c r="X167" s="416"/>
      <c r="Y167" s="416"/>
      <c r="Z167" s="416"/>
      <c r="AA167" s="416"/>
      <c r="AB167" s="416"/>
      <c r="AC167" s="416"/>
      <c r="AD167" s="416"/>
      <c r="AE167" s="416"/>
      <c r="AF167" s="416"/>
      <c r="AG167" s="416"/>
      <c r="AH167" s="416"/>
      <c r="AI167" s="416"/>
      <c r="AJ167" s="416"/>
      <c r="AK167" s="416"/>
      <c r="AL167" s="416"/>
      <c r="AM167" s="416"/>
      <c r="AN167" s="416"/>
      <c r="AO167" s="416"/>
      <c r="AP167" s="416"/>
      <c r="AQ167" s="416"/>
      <c r="AR167" s="416"/>
      <c r="AS167" s="416"/>
      <c r="AT167" s="416"/>
      <c r="AU167" s="416"/>
    </row>
    <row r="168" spans="3:47" ht="12.75" hidden="1">
      <c r="C168" s="416"/>
      <c r="D168" s="416"/>
      <c r="E168" s="416"/>
      <c r="F168" s="416"/>
      <c r="G168" s="416"/>
      <c r="H168" s="416"/>
      <c r="I168" s="416"/>
      <c r="J168" s="416"/>
      <c r="K168" s="416"/>
      <c r="L168" s="416"/>
      <c r="M168" s="633"/>
      <c r="N168" s="416"/>
      <c r="O168" s="416"/>
      <c r="P168" s="416"/>
      <c r="Q168" s="416"/>
      <c r="R168" s="416"/>
      <c r="S168" s="416"/>
      <c r="T168" s="416"/>
      <c r="U168" s="416"/>
      <c r="V168" s="416"/>
      <c r="W168" s="416"/>
      <c r="X168" s="416"/>
      <c r="Y168" s="416"/>
      <c r="Z168" s="416"/>
      <c r="AA168" s="416"/>
      <c r="AB168" s="416"/>
      <c r="AC168" s="416"/>
      <c r="AD168" s="416"/>
      <c r="AE168" s="416"/>
      <c r="AF168" s="416"/>
      <c r="AG168" s="416"/>
      <c r="AH168" s="416"/>
      <c r="AI168" s="416"/>
      <c r="AJ168" s="416"/>
      <c r="AK168" s="416"/>
      <c r="AL168" s="416"/>
      <c r="AM168" s="416"/>
      <c r="AN168" s="416"/>
      <c r="AO168" s="416"/>
      <c r="AP168" s="416"/>
      <c r="AQ168" s="416"/>
      <c r="AR168" s="416"/>
      <c r="AS168" s="416"/>
      <c r="AT168" s="416"/>
      <c r="AU168" s="416"/>
    </row>
    <row r="169" spans="3:47" ht="12.75" hidden="1">
      <c r="C169" s="416"/>
      <c r="D169" s="416"/>
      <c r="E169" s="416"/>
      <c r="F169" s="416"/>
      <c r="G169" s="416"/>
      <c r="H169" s="416"/>
      <c r="I169" s="416"/>
      <c r="J169" s="416"/>
      <c r="K169" s="416"/>
      <c r="L169" s="416"/>
      <c r="M169" s="633"/>
      <c r="N169" s="416"/>
      <c r="O169" s="416"/>
      <c r="P169" s="416"/>
      <c r="Q169" s="416"/>
      <c r="R169" s="416"/>
      <c r="S169" s="416"/>
      <c r="T169" s="416"/>
      <c r="U169" s="416"/>
      <c r="V169" s="416"/>
      <c r="W169" s="416"/>
      <c r="X169" s="416"/>
      <c r="Y169" s="416"/>
      <c r="Z169" s="416"/>
      <c r="AA169" s="416"/>
      <c r="AB169" s="416"/>
      <c r="AC169" s="416"/>
      <c r="AD169" s="416"/>
      <c r="AE169" s="416"/>
      <c r="AF169" s="416"/>
      <c r="AG169" s="416"/>
      <c r="AH169" s="416"/>
      <c r="AI169" s="416"/>
      <c r="AJ169" s="416"/>
      <c r="AK169" s="416"/>
      <c r="AL169" s="416"/>
      <c r="AM169" s="416"/>
      <c r="AN169" s="416"/>
      <c r="AO169" s="416"/>
      <c r="AP169" s="416"/>
      <c r="AQ169" s="416"/>
      <c r="AR169" s="416"/>
      <c r="AS169" s="416"/>
      <c r="AT169" s="416"/>
      <c r="AU169" s="416"/>
    </row>
    <row r="170" spans="3:47" ht="12.75" hidden="1">
      <c r="C170" s="416"/>
      <c r="D170" s="416"/>
      <c r="E170" s="416"/>
      <c r="F170" s="416"/>
      <c r="G170" s="416"/>
      <c r="H170" s="416"/>
      <c r="I170" s="416"/>
      <c r="J170" s="416"/>
      <c r="K170" s="416"/>
      <c r="L170" s="416"/>
      <c r="M170" s="633"/>
      <c r="N170" s="416"/>
      <c r="O170" s="416"/>
      <c r="P170" s="416"/>
      <c r="Q170" s="416"/>
      <c r="R170" s="416"/>
      <c r="S170" s="416"/>
      <c r="T170" s="416"/>
      <c r="U170" s="416"/>
      <c r="V170" s="416"/>
      <c r="W170" s="416"/>
      <c r="X170" s="416"/>
      <c r="Y170" s="416"/>
      <c r="Z170" s="416"/>
      <c r="AA170" s="416"/>
      <c r="AB170" s="416"/>
      <c r="AC170" s="416"/>
      <c r="AD170" s="416"/>
      <c r="AE170" s="416"/>
      <c r="AF170" s="416"/>
      <c r="AG170" s="416"/>
      <c r="AH170" s="416"/>
      <c r="AI170" s="416"/>
      <c r="AJ170" s="416"/>
      <c r="AK170" s="416"/>
      <c r="AL170" s="416"/>
      <c r="AM170" s="416"/>
      <c r="AN170" s="416"/>
      <c r="AO170" s="416"/>
      <c r="AP170" s="416"/>
      <c r="AQ170" s="416"/>
      <c r="AR170" s="416"/>
      <c r="AS170" s="416"/>
      <c r="AT170" s="416"/>
      <c r="AU170" s="416"/>
    </row>
    <row r="171" spans="3:47" ht="12.75" hidden="1">
      <c r="C171" s="416"/>
      <c r="D171" s="416"/>
      <c r="E171" s="416"/>
      <c r="F171" s="416"/>
      <c r="G171" s="416"/>
      <c r="H171" s="416"/>
      <c r="I171" s="416"/>
      <c r="J171" s="416"/>
      <c r="K171" s="416"/>
      <c r="L171" s="416"/>
      <c r="M171" s="633"/>
      <c r="N171" s="416"/>
      <c r="O171" s="416"/>
      <c r="P171" s="416"/>
      <c r="Q171" s="416"/>
      <c r="R171" s="416"/>
      <c r="S171" s="416"/>
      <c r="T171" s="416"/>
      <c r="U171" s="416"/>
      <c r="V171" s="416"/>
      <c r="W171" s="416"/>
      <c r="X171" s="416"/>
      <c r="Y171" s="416"/>
      <c r="Z171" s="416"/>
      <c r="AA171" s="416"/>
      <c r="AB171" s="416"/>
      <c r="AC171" s="416"/>
      <c r="AD171" s="416"/>
      <c r="AE171" s="416"/>
      <c r="AF171" s="416"/>
      <c r="AG171" s="416"/>
      <c r="AH171" s="416"/>
      <c r="AI171" s="416"/>
      <c r="AJ171" s="416"/>
      <c r="AK171" s="416"/>
      <c r="AL171" s="416"/>
      <c r="AM171" s="416"/>
      <c r="AN171" s="416"/>
      <c r="AO171" s="416"/>
      <c r="AP171" s="416"/>
      <c r="AQ171" s="416"/>
      <c r="AR171" s="416"/>
      <c r="AS171" s="416"/>
      <c r="AT171" s="416"/>
      <c r="AU171" s="416"/>
    </row>
    <row r="172" spans="3:47" ht="12.75" hidden="1">
      <c r="C172" s="416"/>
      <c r="D172" s="416"/>
      <c r="E172" s="416"/>
      <c r="F172" s="416"/>
      <c r="G172" s="416"/>
      <c r="H172" s="416"/>
      <c r="I172" s="416"/>
      <c r="J172" s="416"/>
      <c r="K172" s="416"/>
      <c r="L172" s="416"/>
      <c r="M172" s="633"/>
      <c r="N172" s="416"/>
      <c r="O172" s="416"/>
      <c r="P172" s="416"/>
      <c r="Q172" s="416"/>
      <c r="R172" s="416"/>
      <c r="S172" s="416"/>
      <c r="T172" s="416"/>
      <c r="U172" s="416"/>
      <c r="V172" s="416"/>
      <c r="W172" s="416"/>
      <c r="X172" s="416"/>
      <c r="Y172" s="416"/>
      <c r="Z172" s="416"/>
      <c r="AA172" s="416"/>
      <c r="AB172" s="416"/>
      <c r="AC172" s="416"/>
      <c r="AD172" s="416"/>
      <c r="AE172" s="416"/>
      <c r="AF172" s="416"/>
      <c r="AG172" s="416"/>
      <c r="AH172" s="416"/>
      <c r="AI172" s="416"/>
      <c r="AJ172" s="416"/>
      <c r="AK172" s="416"/>
      <c r="AL172" s="416"/>
      <c r="AM172" s="416"/>
      <c r="AN172" s="416"/>
      <c r="AO172" s="416"/>
      <c r="AP172" s="416"/>
      <c r="AQ172" s="416"/>
      <c r="AR172" s="416"/>
      <c r="AS172" s="416"/>
      <c r="AT172" s="416"/>
      <c r="AU172" s="416"/>
    </row>
    <row r="173" spans="3:47" ht="12.75" hidden="1">
      <c r="C173" s="416"/>
      <c r="D173" s="416"/>
      <c r="E173" s="416"/>
      <c r="F173" s="416"/>
      <c r="G173" s="416"/>
      <c r="H173" s="416"/>
      <c r="I173" s="416"/>
      <c r="J173" s="416"/>
      <c r="K173" s="416"/>
      <c r="L173" s="416"/>
      <c r="M173" s="633"/>
      <c r="N173" s="416"/>
      <c r="O173" s="416"/>
      <c r="P173" s="416"/>
      <c r="Q173" s="416"/>
      <c r="R173" s="416"/>
      <c r="S173" s="416"/>
      <c r="T173" s="416"/>
      <c r="U173" s="416"/>
      <c r="V173" s="416"/>
      <c r="W173" s="416"/>
      <c r="X173" s="416"/>
      <c r="Y173" s="416"/>
      <c r="Z173" s="416"/>
      <c r="AA173" s="416"/>
      <c r="AB173" s="416"/>
      <c r="AC173" s="416"/>
      <c r="AD173" s="416"/>
      <c r="AE173" s="416"/>
      <c r="AF173" s="416"/>
      <c r="AG173" s="416"/>
      <c r="AH173" s="416"/>
      <c r="AI173" s="416"/>
      <c r="AJ173" s="416"/>
      <c r="AK173" s="416"/>
      <c r="AL173" s="416"/>
      <c r="AM173" s="416"/>
      <c r="AN173" s="416"/>
      <c r="AO173" s="416"/>
      <c r="AP173" s="416"/>
      <c r="AQ173" s="416"/>
      <c r="AR173" s="416"/>
      <c r="AS173" s="416"/>
      <c r="AT173" s="416"/>
      <c r="AU173" s="416"/>
    </row>
    <row r="174" spans="3:47" ht="12.75" hidden="1">
      <c r="C174" s="416"/>
      <c r="D174" s="416"/>
      <c r="E174" s="416"/>
      <c r="F174" s="416"/>
      <c r="G174" s="416"/>
      <c r="H174" s="416"/>
      <c r="I174" s="416"/>
      <c r="J174" s="416"/>
      <c r="K174" s="416"/>
      <c r="L174" s="416"/>
      <c r="M174" s="633"/>
      <c r="N174" s="416"/>
      <c r="O174" s="416"/>
      <c r="P174" s="416"/>
      <c r="Q174" s="416"/>
      <c r="R174" s="416"/>
      <c r="S174" s="416"/>
      <c r="T174" s="416"/>
      <c r="U174" s="416"/>
      <c r="V174" s="416"/>
      <c r="W174" s="416"/>
      <c r="X174" s="416"/>
      <c r="Y174" s="416"/>
      <c r="Z174" s="416"/>
      <c r="AA174" s="416"/>
      <c r="AB174" s="416"/>
      <c r="AC174" s="416"/>
      <c r="AD174" s="416"/>
      <c r="AE174" s="416"/>
      <c r="AF174" s="416"/>
      <c r="AG174" s="416"/>
      <c r="AH174" s="416"/>
      <c r="AI174" s="416"/>
      <c r="AJ174" s="416"/>
      <c r="AK174" s="416"/>
      <c r="AL174" s="416"/>
      <c r="AM174" s="416"/>
      <c r="AN174" s="416"/>
      <c r="AO174" s="416"/>
      <c r="AP174" s="416"/>
      <c r="AQ174" s="416"/>
      <c r="AR174" s="416"/>
      <c r="AS174" s="416"/>
      <c r="AT174" s="416"/>
      <c r="AU174" s="416"/>
    </row>
    <row r="175" spans="3:47" ht="12.75" hidden="1">
      <c r="C175" s="416"/>
      <c r="D175" s="416"/>
      <c r="E175" s="416"/>
      <c r="F175" s="416"/>
      <c r="G175" s="416"/>
      <c r="H175" s="416"/>
      <c r="I175" s="416"/>
      <c r="J175" s="416"/>
      <c r="K175" s="416"/>
      <c r="L175" s="416"/>
      <c r="M175" s="633"/>
      <c r="N175" s="416"/>
      <c r="O175" s="416"/>
      <c r="P175" s="416"/>
      <c r="Q175" s="416"/>
      <c r="R175" s="416"/>
      <c r="S175" s="416"/>
      <c r="T175" s="416"/>
      <c r="U175" s="416"/>
      <c r="V175" s="416"/>
      <c r="W175" s="416"/>
      <c r="X175" s="416"/>
      <c r="Y175" s="416"/>
      <c r="Z175" s="416"/>
      <c r="AA175" s="416"/>
      <c r="AB175" s="416"/>
      <c r="AC175" s="416"/>
      <c r="AD175" s="416"/>
      <c r="AE175" s="416"/>
      <c r="AF175" s="416"/>
      <c r="AG175" s="416"/>
      <c r="AH175" s="416"/>
      <c r="AI175" s="416"/>
      <c r="AJ175" s="416"/>
      <c r="AK175" s="416"/>
      <c r="AL175" s="416"/>
      <c r="AM175" s="416"/>
      <c r="AN175" s="416"/>
      <c r="AO175" s="416"/>
      <c r="AP175" s="416"/>
      <c r="AQ175" s="416"/>
      <c r="AR175" s="416"/>
      <c r="AS175" s="416"/>
      <c r="AT175" s="416"/>
      <c r="AU175" s="416"/>
    </row>
    <row r="176" spans="3:47" ht="12.75" hidden="1">
      <c r="C176" s="416"/>
      <c r="D176" s="416"/>
      <c r="E176" s="416"/>
      <c r="F176" s="416"/>
      <c r="G176" s="416"/>
      <c r="H176" s="416"/>
      <c r="I176" s="416"/>
      <c r="J176" s="416"/>
      <c r="K176" s="416"/>
      <c r="L176" s="416"/>
      <c r="M176" s="633"/>
      <c r="N176" s="416"/>
      <c r="O176" s="416"/>
      <c r="P176" s="416"/>
      <c r="Q176" s="416"/>
      <c r="R176" s="416"/>
      <c r="S176" s="416"/>
      <c r="T176" s="416"/>
      <c r="U176" s="416"/>
      <c r="V176" s="416"/>
      <c r="W176" s="416"/>
      <c r="X176" s="416"/>
      <c r="Y176" s="416"/>
      <c r="Z176" s="416"/>
      <c r="AA176" s="416"/>
      <c r="AB176" s="416"/>
      <c r="AC176" s="416"/>
      <c r="AD176" s="416"/>
      <c r="AE176" s="416"/>
      <c r="AF176" s="416"/>
      <c r="AG176" s="416"/>
      <c r="AH176" s="416"/>
      <c r="AI176" s="416"/>
      <c r="AJ176" s="416"/>
      <c r="AK176" s="416"/>
      <c r="AL176" s="416"/>
      <c r="AM176" s="416"/>
      <c r="AN176" s="416"/>
      <c r="AO176" s="416"/>
      <c r="AP176" s="416"/>
      <c r="AQ176" s="416"/>
      <c r="AR176" s="416"/>
      <c r="AS176" s="416"/>
      <c r="AT176" s="416"/>
      <c r="AU176" s="416"/>
    </row>
    <row r="177" spans="3:47" ht="12.75" hidden="1">
      <c r="C177" s="416"/>
      <c r="D177" s="416"/>
      <c r="E177" s="416"/>
      <c r="F177" s="416"/>
      <c r="G177" s="416"/>
      <c r="H177" s="416"/>
      <c r="I177" s="416"/>
      <c r="J177" s="416"/>
      <c r="K177" s="416"/>
      <c r="L177" s="416"/>
      <c r="M177" s="633"/>
      <c r="N177" s="416"/>
      <c r="O177" s="416"/>
      <c r="P177" s="416"/>
      <c r="Q177" s="416"/>
      <c r="R177" s="416"/>
      <c r="S177" s="416"/>
      <c r="T177" s="416"/>
      <c r="U177" s="416"/>
      <c r="V177" s="416"/>
      <c r="W177" s="416"/>
      <c r="X177" s="416"/>
      <c r="Y177" s="416"/>
      <c r="Z177" s="416"/>
      <c r="AA177" s="416"/>
      <c r="AB177" s="416"/>
      <c r="AC177" s="416"/>
      <c r="AD177" s="416"/>
      <c r="AE177" s="416"/>
      <c r="AF177" s="416"/>
      <c r="AG177" s="416"/>
      <c r="AH177" s="416"/>
      <c r="AI177" s="416"/>
      <c r="AJ177" s="416"/>
      <c r="AK177" s="416"/>
      <c r="AL177" s="416"/>
      <c r="AM177" s="416"/>
      <c r="AN177" s="416"/>
      <c r="AO177" s="416"/>
      <c r="AP177" s="416"/>
      <c r="AQ177" s="416"/>
      <c r="AR177" s="416"/>
      <c r="AS177" s="416"/>
      <c r="AT177" s="416"/>
      <c r="AU177" s="416"/>
    </row>
    <row r="178" spans="3:47" ht="12.75" hidden="1">
      <c r="C178" s="416"/>
      <c r="D178" s="416"/>
      <c r="E178" s="416"/>
      <c r="F178" s="416"/>
      <c r="G178" s="416"/>
      <c r="H178" s="416"/>
      <c r="I178" s="416"/>
      <c r="J178" s="416"/>
      <c r="K178" s="416"/>
      <c r="L178" s="416"/>
      <c r="M178" s="633"/>
      <c r="N178" s="416"/>
      <c r="O178" s="416"/>
      <c r="P178" s="416"/>
      <c r="Q178" s="416"/>
      <c r="R178" s="416"/>
      <c r="S178" s="416"/>
      <c r="T178" s="416"/>
      <c r="U178" s="416"/>
      <c r="V178" s="416"/>
      <c r="W178" s="416"/>
      <c r="X178" s="416"/>
      <c r="Y178" s="416"/>
      <c r="Z178" s="416"/>
      <c r="AA178" s="416"/>
      <c r="AB178" s="416"/>
      <c r="AC178" s="416"/>
      <c r="AD178" s="416"/>
      <c r="AE178" s="416"/>
      <c r="AF178" s="416"/>
      <c r="AG178" s="416"/>
      <c r="AH178" s="416"/>
      <c r="AI178" s="416"/>
      <c r="AJ178" s="416"/>
      <c r="AK178" s="416"/>
      <c r="AL178" s="416"/>
      <c r="AM178" s="416"/>
      <c r="AN178" s="416"/>
      <c r="AO178" s="416"/>
      <c r="AP178" s="416"/>
      <c r="AQ178" s="416"/>
      <c r="AR178" s="416"/>
      <c r="AS178" s="416"/>
      <c r="AT178" s="416"/>
      <c r="AU178" s="416"/>
    </row>
    <row r="179" spans="3:47" ht="12.75" hidden="1">
      <c r="C179" s="416"/>
      <c r="D179" s="416"/>
      <c r="E179" s="416"/>
      <c r="F179" s="416"/>
      <c r="G179" s="416"/>
      <c r="H179" s="416"/>
      <c r="I179" s="416"/>
      <c r="J179" s="416"/>
      <c r="K179" s="416"/>
      <c r="L179" s="416"/>
      <c r="M179" s="633"/>
      <c r="N179" s="416"/>
      <c r="O179" s="416"/>
      <c r="P179" s="416"/>
      <c r="Q179" s="416"/>
      <c r="R179" s="416"/>
      <c r="S179" s="416"/>
      <c r="T179" s="416"/>
      <c r="U179" s="416"/>
      <c r="V179" s="416"/>
      <c r="W179" s="416"/>
      <c r="X179" s="416"/>
      <c r="Y179" s="416"/>
      <c r="Z179" s="416"/>
      <c r="AA179" s="416"/>
      <c r="AB179" s="416"/>
      <c r="AC179" s="416"/>
      <c r="AD179" s="416"/>
      <c r="AE179" s="416"/>
      <c r="AF179" s="416"/>
      <c r="AG179" s="416"/>
      <c r="AH179" s="416"/>
      <c r="AI179" s="416"/>
      <c r="AJ179" s="416"/>
      <c r="AK179" s="416"/>
      <c r="AL179" s="416"/>
      <c r="AM179" s="416"/>
      <c r="AN179" s="416"/>
      <c r="AO179" s="416"/>
      <c r="AP179" s="416"/>
      <c r="AQ179" s="416"/>
      <c r="AR179" s="416"/>
      <c r="AS179" s="416"/>
      <c r="AT179" s="416"/>
      <c r="AU179" s="416"/>
    </row>
    <row r="180" spans="3:47" ht="12.75" hidden="1">
      <c r="C180" s="416"/>
      <c r="D180" s="416"/>
      <c r="E180" s="416"/>
      <c r="F180" s="416"/>
      <c r="G180" s="416"/>
      <c r="H180" s="416"/>
      <c r="I180" s="416"/>
      <c r="J180" s="416"/>
      <c r="K180" s="416"/>
      <c r="L180" s="416"/>
      <c r="M180" s="633"/>
      <c r="N180" s="416"/>
      <c r="O180" s="416"/>
      <c r="P180" s="416"/>
      <c r="Q180" s="416"/>
      <c r="R180" s="416"/>
      <c r="S180" s="416"/>
      <c r="T180" s="416"/>
      <c r="U180" s="416"/>
      <c r="V180" s="416"/>
      <c r="W180" s="416"/>
      <c r="X180" s="416"/>
      <c r="Y180" s="416"/>
      <c r="Z180" s="416"/>
      <c r="AA180" s="416"/>
      <c r="AB180" s="416"/>
      <c r="AC180" s="416"/>
      <c r="AD180" s="416"/>
      <c r="AE180" s="416"/>
      <c r="AF180" s="416"/>
      <c r="AG180" s="416"/>
      <c r="AH180" s="416"/>
      <c r="AI180" s="416"/>
      <c r="AJ180" s="416"/>
      <c r="AK180" s="416"/>
      <c r="AL180" s="416"/>
      <c r="AM180" s="416"/>
      <c r="AN180" s="416"/>
      <c r="AO180" s="416"/>
      <c r="AP180" s="416"/>
      <c r="AQ180" s="416"/>
      <c r="AR180" s="416"/>
      <c r="AS180" s="416"/>
      <c r="AT180" s="416"/>
      <c r="AU180" s="416"/>
    </row>
    <row r="181" spans="3:47" ht="12.75" hidden="1">
      <c r="C181" s="416"/>
      <c r="D181" s="416"/>
      <c r="E181" s="416"/>
      <c r="F181" s="416"/>
      <c r="G181" s="416"/>
      <c r="H181" s="416"/>
      <c r="I181" s="416"/>
      <c r="J181" s="416"/>
      <c r="K181" s="416"/>
      <c r="L181" s="416"/>
      <c r="M181" s="633"/>
      <c r="N181" s="416"/>
      <c r="O181" s="416"/>
      <c r="P181" s="416"/>
      <c r="Q181" s="416"/>
      <c r="R181" s="416"/>
      <c r="S181" s="416"/>
      <c r="T181" s="416"/>
      <c r="U181" s="416"/>
      <c r="V181" s="416"/>
      <c r="W181" s="416"/>
      <c r="X181" s="416"/>
      <c r="Y181" s="416"/>
      <c r="Z181" s="416"/>
      <c r="AA181" s="416"/>
      <c r="AB181" s="416"/>
      <c r="AC181" s="416"/>
      <c r="AD181" s="416"/>
      <c r="AE181" s="416"/>
      <c r="AF181" s="416"/>
      <c r="AG181" s="416"/>
      <c r="AH181" s="416"/>
      <c r="AI181" s="416"/>
      <c r="AJ181" s="416"/>
      <c r="AK181" s="416"/>
      <c r="AL181" s="416"/>
      <c r="AM181" s="416"/>
      <c r="AN181" s="416"/>
      <c r="AO181" s="416"/>
      <c r="AP181" s="416"/>
      <c r="AQ181" s="416"/>
      <c r="AR181" s="416"/>
      <c r="AS181" s="416"/>
      <c r="AT181" s="416"/>
      <c r="AU181" s="416"/>
    </row>
    <row r="182" spans="3:47" ht="12.75" hidden="1">
      <c r="C182" s="416"/>
      <c r="D182" s="416"/>
      <c r="E182" s="416"/>
      <c r="F182" s="416"/>
      <c r="G182" s="416"/>
      <c r="H182" s="416"/>
      <c r="I182" s="416"/>
      <c r="J182" s="416"/>
      <c r="K182" s="416"/>
      <c r="L182" s="416"/>
      <c r="M182" s="633"/>
      <c r="N182" s="416"/>
      <c r="O182" s="416"/>
      <c r="P182" s="416"/>
      <c r="Q182" s="416"/>
      <c r="R182" s="416"/>
      <c r="S182" s="416"/>
      <c r="T182" s="416"/>
      <c r="U182" s="416"/>
      <c r="V182" s="416"/>
      <c r="W182" s="416"/>
      <c r="X182" s="416"/>
      <c r="Y182" s="416"/>
      <c r="Z182" s="416"/>
      <c r="AA182" s="416"/>
      <c r="AB182" s="416"/>
      <c r="AC182" s="416"/>
      <c r="AD182" s="416"/>
      <c r="AE182" s="416"/>
      <c r="AF182" s="416"/>
      <c r="AG182" s="416"/>
      <c r="AH182" s="416"/>
      <c r="AI182" s="416"/>
      <c r="AJ182" s="416"/>
      <c r="AK182" s="416"/>
      <c r="AL182" s="416"/>
      <c r="AM182" s="416"/>
      <c r="AN182" s="416"/>
      <c r="AO182" s="416"/>
      <c r="AP182" s="416"/>
      <c r="AQ182" s="416"/>
      <c r="AR182" s="416"/>
      <c r="AS182" s="416"/>
      <c r="AT182" s="416"/>
      <c r="AU182" s="416"/>
    </row>
    <row r="183" spans="3:47" ht="12.75" hidden="1">
      <c r="C183" s="416"/>
      <c r="D183" s="416"/>
      <c r="E183" s="416"/>
      <c r="F183" s="416"/>
      <c r="G183" s="416"/>
      <c r="H183" s="416"/>
      <c r="I183" s="416"/>
      <c r="J183" s="416"/>
      <c r="K183" s="416"/>
      <c r="L183" s="416"/>
      <c r="M183" s="633"/>
      <c r="N183" s="416"/>
      <c r="O183" s="416"/>
      <c r="P183" s="416"/>
      <c r="Q183" s="416"/>
      <c r="R183" s="416"/>
      <c r="S183" s="416"/>
      <c r="T183" s="416"/>
      <c r="U183" s="416"/>
      <c r="V183" s="416"/>
      <c r="W183" s="416"/>
      <c r="X183" s="416"/>
      <c r="Y183" s="416"/>
      <c r="Z183" s="416"/>
      <c r="AA183" s="416"/>
      <c r="AB183" s="416"/>
      <c r="AC183" s="416"/>
      <c r="AD183" s="416"/>
      <c r="AE183" s="416"/>
      <c r="AF183" s="416"/>
      <c r="AG183" s="416"/>
      <c r="AH183" s="416"/>
      <c r="AI183" s="416"/>
      <c r="AJ183" s="416"/>
      <c r="AK183" s="416"/>
      <c r="AL183" s="416"/>
      <c r="AM183" s="416"/>
      <c r="AN183" s="416"/>
      <c r="AO183" s="416"/>
      <c r="AP183" s="416"/>
      <c r="AQ183" s="416"/>
      <c r="AR183" s="416"/>
      <c r="AS183" s="416"/>
      <c r="AT183" s="416"/>
      <c r="AU183" s="416"/>
    </row>
    <row r="184" spans="3:47" ht="12.75" hidden="1">
      <c r="C184" s="416"/>
      <c r="D184" s="416"/>
      <c r="E184" s="416"/>
      <c r="F184" s="416"/>
      <c r="G184" s="416"/>
      <c r="H184" s="416"/>
      <c r="I184" s="416"/>
      <c r="J184" s="416"/>
      <c r="K184" s="416"/>
      <c r="L184" s="416"/>
      <c r="M184" s="633"/>
      <c r="N184" s="416"/>
      <c r="O184" s="416"/>
      <c r="P184" s="416"/>
      <c r="Q184" s="416"/>
      <c r="R184" s="416"/>
      <c r="S184" s="416"/>
      <c r="T184" s="416"/>
      <c r="U184" s="416"/>
      <c r="V184" s="416"/>
      <c r="W184" s="416"/>
      <c r="X184" s="416"/>
      <c r="Y184" s="416"/>
      <c r="Z184" s="416"/>
      <c r="AA184" s="416"/>
      <c r="AB184" s="416"/>
      <c r="AC184" s="416"/>
      <c r="AD184" s="416"/>
      <c r="AE184" s="416"/>
      <c r="AF184" s="416"/>
      <c r="AG184" s="416"/>
      <c r="AH184" s="416"/>
      <c r="AI184" s="416"/>
      <c r="AJ184" s="416"/>
      <c r="AK184" s="416"/>
      <c r="AL184" s="416"/>
      <c r="AM184" s="416"/>
      <c r="AN184" s="416"/>
      <c r="AO184" s="416"/>
      <c r="AP184" s="416"/>
      <c r="AQ184" s="416"/>
      <c r="AR184" s="416"/>
      <c r="AS184" s="416"/>
      <c r="AT184" s="416"/>
      <c r="AU184" s="416"/>
    </row>
    <row r="185" spans="3:47" ht="12.75" hidden="1">
      <c r="C185" s="416"/>
      <c r="D185" s="416"/>
      <c r="E185" s="416"/>
      <c r="F185" s="416"/>
      <c r="G185" s="416"/>
      <c r="H185" s="416"/>
      <c r="I185" s="416"/>
      <c r="J185" s="416"/>
      <c r="K185" s="416"/>
      <c r="L185" s="416"/>
      <c r="M185" s="633"/>
      <c r="N185" s="416"/>
      <c r="O185" s="416"/>
      <c r="P185" s="416"/>
      <c r="Q185" s="416"/>
      <c r="R185" s="416"/>
      <c r="S185" s="416"/>
      <c r="T185" s="416"/>
      <c r="U185" s="416"/>
      <c r="V185" s="416"/>
      <c r="W185" s="416"/>
      <c r="X185" s="416"/>
      <c r="Y185" s="416"/>
      <c r="Z185" s="416"/>
      <c r="AA185" s="416"/>
      <c r="AB185" s="416"/>
      <c r="AC185" s="416"/>
      <c r="AD185" s="416"/>
      <c r="AE185" s="416"/>
      <c r="AF185" s="416"/>
      <c r="AG185" s="416"/>
      <c r="AH185" s="416"/>
      <c r="AI185" s="416"/>
      <c r="AJ185" s="416"/>
      <c r="AK185" s="416"/>
      <c r="AL185" s="416"/>
      <c r="AM185" s="416"/>
      <c r="AN185" s="416"/>
      <c r="AO185" s="416"/>
      <c r="AP185" s="416"/>
      <c r="AQ185" s="416"/>
      <c r="AR185" s="416"/>
      <c r="AS185" s="416"/>
      <c r="AT185" s="416"/>
      <c r="AU185" s="416"/>
    </row>
    <row r="186" spans="3:47" ht="12.75" hidden="1">
      <c r="C186" s="416"/>
      <c r="D186" s="416"/>
      <c r="E186" s="416"/>
      <c r="F186" s="416"/>
      <c r="G186" s="416"/>
      <c r="H186" s="416"/>
      <c r="I186" s="416"/>
      <c r="J186" s="416"/>
      <c r="K186" s="416"/>
      <c r="L186" s="416"/>
      <c r="M186" s="633"/>
      <c r="N186" s="416"/>
      <c r="O186" s="416"/>
      <c r="P186" s="416"/>
      <c r="Q186" s="416"/>
      <c r="R186" s="416"/>
      <c r="S186" s="416"/>
      <c r="T186" s="416"/>
      <c r="U186" s="416"/>
      <c r="V186" s="416"/>
      <c r="W186" s="416"/>
      <c r="X186" s="416"/>
      <c r="Y186" s="416"/>
      <c r="Z186" s="416"/>
      <c r="AA186" s="416"/>
      <c r="AB186" s="416"/>
      <c r="AC186" s="416"/>
      <c r="AD186" s="416"/>
      <c r="AE186" s="416"/>
      <c r="AF186" s="416"/>
      <c r="AG186" s="416"/>
      <c r="AH186" s="416"/>
      <c r="AI186" s="416"/>
      <c r="AJ186" s="416"/>
      <c r="AK186" s="416"/>
      <c r="AL186" s="416"/>
      <c r="AM186" s="416"/>
      <c r="AN186" s="416"/>
      <c r="AO186" s="416"/>
      <c r="AP186" s="416"/>
      <c r="AQ186" s="416"/>
      <c r="AR186" s="416"/>
      <c r="AS186" s="416"/>
      <c r="AT186" s="416"/>
      <c r="AU186" s="416"/>
    </row>
    <row r="187" spans="3:47" ht="12.75" hidden="1">
      <c r="C187" s="416"/>
      <c r="D187" s="416"/>
      <c r="E187" s="416"/>
      <c r="F187" s="416"/>
      <c r="G187" s="416"/>
      <c r="H187" s="416"/>
      <c r="I187" s="416"/>
      <c r="J187" s="416"/>
      <c r="K187" s="416"/>
      <c r="L187" s="416"/>
      <c r="M187" s="633"/>
      <c r="N187" s="416"/>
      <c r="O187" s="416"/>
      <c r="P187" s="416"/>
      <c r="Q187" s="416"/>
      <c r="R187" s="416"/>
      <c r="S187" s="416"/>
      <c r="T187" s="416"/>
      <c r="U187" s="416"/>
      <c r="V187" s="416"/>
      <c r="W187" s="416"/>
      <c r="X187" s="416"/>
      <c r="Y187" s="416"/>
      <c r="Z187" s="416"/>
      <c r="AA187" s="416"/>
      <c r="AB187" s="416"/>
      <c r="AC187" s="416"/>
      <c r="AD187" s="416"/>
      <c r="AE187" s="416"/>
      <c r="AF187" s="416"/>
      <c r="AG187" s="416"/>
      <c r="AH187" s="416"/>
      <c r="AI187" s="416"/>
      <c r="AJ187" s="416"/>
      <c r="AK187" s="416"/>
      <c r="AL187" s="416"/>
      <c r="AM187" s="416"/>
      <c r="AN187" s="416"/>
      <c r="AO187" s="416"/>
      <c r="AP187" s="416"/>
      <c r="AQ187" s="416"/>
      <c r="AR187" s="416"/>
      <c r="AS187" s="416"/>
      <c r="AT187" s="416"/>
      <c r="AU187" s="416"/>
    </row>
    <row r="188" spans="3:47" ht="12.75" hidden="1">
      <c r="C188" s="416"/>
      <c r="D188" s="416"/>
      <c r="E188" s="416"/>
      <c r="F188" s="416"/>
      <c r="G188" s="416"/>
      <c r="H188" s="416"/>
      <c r="I188" s="416"/>
      <c r="J188" s="416"/>
      <c r="K188" s="416"/>
      <c r="L188" s="416"/>
      <c r="M188" s="633"/>
      <c r="N188" s="416"/>
      <c r="O188" s="416"/>
      <c r="P188" s="416"/>
      <c r="Q188" s="416"/>
      <c r="R188" s="416"/>
      <c r="S188" s="416"/>
      <c r="T188" s="416"/>
      <c r="U188" s="416"/>
      <c r="V188" s="416"/>
      <c r="W188" s="416"/>
      <c r="X188" s="416"/>
      <c r="Y188" s="416"/>
      <c r="Z188" s="416"/>
      <c r="AA188" s="416"/>
      <c r="AB188" s="416"/>
      <c r="AC188" s="416"/>
      <c r="AD188" s="416"/>
      <c r="AE188" s="416"/>
      <c r="AF188" s="416"/>
      <c r="AG188" s="416"/>
      <c r="AH188" s="416"/>
      <c r="AI188" s="416"/>
      <c r="AJ188" s="416"/>
      <c r="AK188" s="416"/>
      <c r="AL188" s="416"/>
      <c r="AM188" s="416"/>
      <c r="AN188" s="416"/>
      <c r="AO188" s="416"/>
      <c r="AP188" s="416"/>
      <c r="AQ188" s="416"/>
      <c r="AR188" s="416"/>
      <c r="AS188" s="416"/>
      <c r="AT188" s="416"/>
      <c r="AU188" s="416"/>
    </row>
    <row r="189" spans="3:47" ht="12.75" hidden="1">
      <c r="C189" s="416"/>
      <c r="D189" s="416"/>
      <c r="E189" s="416"/>
      <c r="F189" s="416"/>
      <c r="G189" s="416"/>
      <c r="H189" s="416"/>
      <c r="I189" s="416"/>
      <c r="J189" s="416"/>
      <c r="K189" s="416"/>
      <c r="L189" s="416"/>
      <c r="M189" s="633"/>
      <c r="N189" s="416"/>
      <c r="O189" s="416"/>
      <c r="P189" s="416"/>
      <c r="Q189" s="416"/>
      <c r="R189" s="416"/>
      <c r="S189" s="416"/>
      <c r="T189" s="416"/>
      <c r="U189" s="416"/>
      <c r="V189" s="416"/>
      <c r="W189" s="416"/>
      <c r="X189" s="416"/>
      <c r="Y189" s="416"/>
      <c r="Z189" s="416"/>
      <c r="AA189" s="416"/>
      <c r="AB189" s="416"/>
      <c r="AC189" s="416"/>
      <c r="AD189" s="416"/>
      <c r="AE189" s="416"/>
      <c r="AF189" s="416"/>
      <c r="AG189" s="416"/>
      <c r="AH189" s="416"/>
      <c r="AI189" s="416"/>
      <c r="AJ189" s="416"/>
      <c r="AK189" s="416"/>
      <c r="AL189" s="416"/>
      <c r="AM189" s="416"/>
      <c r="AN189" s="416"/>
      <c r="AO189" s="416"/>
      <c r="AP189" s="416"/>
      <c r="AQ189" s="416"/>
      <c r="AR189" s="416"/>
      <c r="AS189" s="416"/>
      <c r="AT189" s="416"/>
      <c r="AU189" s="416"/>
    </row>
    <row r="190" spans="3:47" ht="12.75" hidden="1">
      <c r="C190" s="416"/>
      <c r="D190" s="416"/>
      <c r="E190" s="416"/>
      <c r="F190" s="416"/>
      <c r="G190" s="416"/>
      <c r="H190" s="416"/>
      <c r="I190" s="416"/>
      <c r="J190" s="416"/>
      <c r="K190" s="416"/>
      <c r="L190" s="416"/>
      <c r="M190" s="633"/>
      <c r="N190" s="416"/>
      <c r="O190" s="416"/>
      <c r="P190" s="416"/>
      <c r="Q190" s="416"/>
      <c r="R190" s="416"/>
      <c r="S190" s="416"/>
      <c r="T190" s="416"/>
      <c r="U190" s="416"/>
      <c r="V190" s="416"/>
      <c r="W190" s="416"/>
      <c r="X190" s="416"/>
      <c r="Y190" s="416"/>
      <c r="Z190" s="416"/>
      <c r="AA190" s="416"/>
      <c r="AB190" s="416"/>
      <c r="AC190" s="416"/>
      <c r="AD190" s="416"/>
      <c r="AE190" s="416"/>
      <c r="AF190" s="416"/>
      <c r="AG190" s="416"/>
      <c r="AH190" s="416"/>
      <c r="AI190" s="416"/>
      <c r="AJ190" s="416"/>
      <c r="AK190" s="416"/>
      <c r="AL190" s="416"/>
      <c r="AM190" s="416"/>
      <c r="AN190" s="416"/>
      <c r="AO190" s="416"/>
      <c r="AP190" s="416"/>
      <c r="AQ190" s="416"/>
      <c r="AR190" s="416"/>
      <c r="AS190" s="416"/>
      <c r="AT190" s="416"/>
      <c r="AU190" s="416"/>
    </row>
    <row r="191" spans="3:47" ht="12.75" hidden="1">
      <c r="C191" s="416"/>
      <c r="D191" s="416"/>
      <c r="E191" s="416"/>
      <c r="F191" s="416"/>
      <c r="G191" s="416"/>
      <c r="H191" s="416"/>
      <c r="I191" s="416"/>
      <c r="J191" s="416"/>
      <c r="K191" s="416"/>
      <c r="L191" s="416"/>
      <c r="M191" s="633"/>
      <c r="N191" s="416"/>
      <c r="O191" s="416"/>
      <c r="P191" s="416"/>
      <c r="Q191" s="416"/>
      <c r="R191" s="416"/>
      <c r="S191" s="416"/>
      <c r="T191" s="416"/>
      <c r="U191" s="416"/>
      <c r="V191" s="416"/>
      <c r="W191" s="416"/>
      <c r="X191" s="416"/>
      <c r="Y191" s="416"/>
      <c r="Z191" s="416"/>
      <c r="AA191" s="416"/>
      <c r="AB191" s="416"/>
      <c r="AC191" s="416"/>
      <c r="AD191" s="416"/>
      <c r="AE191" s="416"/>
      <c r="AF191" s="416"/>
      <c r="AG191" s="416"/>
      <c r="AH191" s="416"/>
      <c r="AI191" s="416"/>
      <c r="AJ191" s="416"/>
      <c r="AK191" s="416"/>
      <c r="AL191" s="416"/>
      <c r="AM191" s="416"/>
      <c r="AN191" s="416"/>
      <c r="AO191" s="416"/>
      <c r="AP191" s="416"/>
      <c r="AQ191" s="416"/>
      <c r="AR191" s="416"/>
      <c r="AS191" s="416"/>
      <c r="AT191" s="416"/>
      <c r="AU191" s="416"/>
    </row>
    <row r="192" spans="3:47" ht="12.75" hidden="1">
      <c r="C192" s="416"/>
      <c r="D192" s="416"/>
      <c r="E192" s="416"/>
      <c r="F192" s="416"/>
      <c r="G192" s="416"/>
      <c r="H192" s="416"/>
      <c r="I192" s="416"/>
      <c r="J192" s="416"/>
      <c r="K192" s="416"/>
      <c r="L192" s="416"/>
      <c r="M192" s="633"/>
      <c r="N192" s="416"/>
      <c r="O192" s="416"/>
      <c r="P192" s="416"/>
      <c r="Q192" s="416"/>
      <c r="R192" s="416"/>
      <c r="S192" s="416"/>
      <c r="T192" s="416"/>
      <c r="U192" s="416"/>
      <c r="V192" s="416"/>
      <c r="W192" s="416"/>
      <c r="X192" s="416"/>
      <c r="Y192" s="416"/>
      <c r="Z192" s="416"/>
      <c r="AA192" s="416"/>
      <c r="AB192" s="416"/>
      <c r="AC192" s="416"/>
      <c r="AD192" s="416"/>
      <c r="AE192" s="416"/>
      <c r="AF192" s="416"/>
      <c r="AG192" s="416"/>
      <c r="AH192" s="416"/>
      <c r="AI192" s="416"/>
      <c r="AJ192" s="416"/>
      <c r="AK192" s="416"/>
      <c r="AL192" s="416"/>
      <c r="AM192" s="416"/>
      <c r="AN192" s="416"/>
      <c r="AO192" s="416"/>
      <c r="AP192" s="416"/>
      <c r="AQ192" s="416"/>
      <c r="AR192" s="416"/>
      <c r="AS192" s="416"/>
      <c r="AT192" s="416"/>
      <c r="AU192" s="416"/>
    </row>
    <row r="193" spans="3:47" ht="12.75" hidden="1">
      <c r="C193" s="416"/>
      <c r="D193" s="416"/>
      <c r="E193" s="416"/>
      <c r="F193" s="416"/>
      <c r="G193" s="416"/>
      <c r="H193" s="416"/>
      <c r="I193" s="416"/>
      <c r="J193" s="416"/>
      <c r="K193" s="416"/>
      <c r="L193" s="416"/>
      <c r="M193" s="633"/>
      <c r="N193" s="416"/>
      <c r="O193" s="416"/>
      <c r="P193" s="416"/>
      <c r="Q193" s="416"/>
      <c r="R193" s="416"/>
      <c r="S193" s="416"/>
      <c r="T193" s="416"/>
      <c r="U193" s="416"/>
      <c r="V193" s="416"/>
      <c r="W193" s="416"/>
      <c r="X193" s="416"/>
      <c r="Y193" s="416"/>
      <c r="Z193" s="416"/>
      <c r="AA193" s="416"/>
      <c r="AB193" s="416"/>
      <c r="AC193" s="416"/>
      <c r="AD193" s="416"/>
      <c r="AE193" s="416"/>
      <c r="AF193" s="416"/>
      <c r="AG193" s="416"/>
      <c r="AH193" s="416"/>
      <c r="AI193" s="416"/>
      <c r="AJ193" s="416"/>
      <c r="AK193" s="416"/>
      <c r="AL193" s="416"/>
      <c r="AM193" s="416"/>
      <c r="AN193" s="416"/>
      <c r="AO193" s="416"/>
      <c r="AP193" s="416"/>
      <c r="AQ193" s="416"/>
      <c r="AR193" s="416"/>
      <c r="AS193" s="416"/>
      <c r="AT193" s="416"/>
      <c r="AU193" s="416"/>
    </row>
    <row r="194" spans="3:47" ht="12.75" hidden="1">
      <c r="C194" s="416"/>
      <c r="D194" s="416"/>
      <c r="E194" s="416"/>
      <c r="F194" s="416"/>
      <c r="G194" s="416"/>
      <c r="H194" s="416"/>
      <c r="I194" s="416"/>
      <c r="J194" s="416"/>
      <c r="K194" s="416"/>
      <c r="L194" s="416"/>
      <c r="M194" s="633"/>
      <c r="N194" s="416"/>
      <c r="O194" s="416"/>
      <c r="P194" s="416"/>
      <c r="Q194" s="416"/>
      <c r="R194" s="416"/>
      <c r="S194" s="416"/>
      <c r="T194" s="416"/>
      <c r="U194" s="416"/>
      <c r="V194" s="416"/>
      <c r="W194" s="416"/>
      <c r="X194" s="416"/>
      <c r="Y194" s="416"/>
      <c r="Z194" s="416"/>
      <c r="AA194" s="416"/>
      <c r="AB194" s="416"/>
      <c r="AC194" s="416"/>
      <c r="AD194" s="416"/>
      <c r="AE194" s="416"/>
      <c r="AF194" s="416"/>
      <c r="AG194" s="416"/>
      <c r="AH194" s="416"/>
      <c r="AI194" s="416"/>
      <c r="AJ194" s="416"/>
      <c r="AK194" s="416"/>
      <c r="AL194" s="416"/>
      <c r="AM194" s="416"/>
      <c r="AN194" s="416"/>
      <c r="AO194" s="416"/>
      <c r="AP194" s="416"/>
      <c r="AQ194" s="416"/>
      <c r="AR194" s="416"/>
      <c r="AS194" s="416"/>
      <c r="AT194" s="416"/>
      <c r="AU194" s="416"/>
    </row>
    <row r="195" spans="3:47" ht="12.75" hidden="1">
      <c r="C195" s="416"/>
      <c r="D195" s="416"/>
      <c r="E195" s="416"/>
      <c r="F195" s="416"/>
      <c r="G195" s="416"/>
      <c r="H195" s="416"/>
      <c r="I195" s="416"/>
      <c r="J195" s="416"/>
      <c r="K195" s="416"/>
      <c r="L195" s="416"/>
      <c r="M195" s="633"/>
      <c r="N195" s="416"/>
      <c r="O195" s="416"/>
      <c r="P195" s="416"/>
      <c r="Q195" s="416"/>
      <c r="R195" s="416"/>
      <c r="S195" s="416"/>
      <c r="T195" s="416"/>
      <c r="U195" s="416"/>
      <c r="V195" s="416"/>
      <c r="W195" s="416"/>
      <c r="X195" s="416"/>
      <c r="Y195" s="416"/>
      <c r="Z195" s="416"/>
      <c r="AA195" s="416"/>
      <c r="AB195" s="416"/>
      <c r="AC195" s="416"/>
      <c r="AD195" s="416"/>
      <c r="AE195" s="416"/>
      <c r="AF195" s="416"/>
      <c r="AG195" s="416"/>
      <c r="AH195" s="416"/>
      <c r="AI195" s="416"/>
      <c r="AJ195" s="416"/>
      <c r="AK195" s="416"/>
      <c r="AL195" s="416"/>
      <c r="AM195" s="416"/>
      <c r="AN195" s="416"/>
      <c r="AO195" s="416"/>
      <c r="AP195" s="416"/>
      <c r="AQ195" s="416"/>
      <c r="AR195" s="416"/>
      <c r="AS195" s="416"/>
      <c r="AT195" s="416"/>
      <c r="AU195" s="416"/>
    </row>
    <row r="196" spans="3:47" ht="12.75" hidden="1">
      <c r="C196" s="416"/>
      <c r="D196" s="416"/>
      <c r="E196" s="416"/>
      <c r="F196" s="416"/>
      <c r="G196" s="416"/>
      <c r="H196" s="416"/>
      <c r="I196" s="416"/>
      <c r="J196" s="416"/>
      <c r="K196" s="416"/>
      <c r="L196" s="416"/>
      <c r="M196" s="633"/>
      <c r="N196" s="416"/>
      <c r="O196" s="416"/>
      <c r="P196" s="416"/>
      <c r="Q196" s="416"/>
      <c r="R196" s="416"/>
      <c r="S196" s="416"/>
      <c r="T196" s="416"/>
      <c r="U196" s="416"/>
      <c r="V196" s="416"/>
      <c r="W196" s="416"/>
      <c r="X196" s="416"/>
      <c r="Y196" s="416"/>
      <c r="Z196" s="416"/>
      <c r="AA196" s="416"/>
      <c r="AB196" s="416"/>
      <c r="AC196" s="416"/>
      <c r="AD196" s="416"/>
      <c r="AE196" s="416"/>
      <c r="AF196" s="416"/>
      <c r="AG196" s="416"/>
      <c r="AH196" s="416"/>
      <c r="AI196" s="416"/>
      <c r="AJ196" s="416"/>
      <c r="AK196" s="416"/>
      <c r="AL196" s="416"/>
      <c r="AM196" s="416"/>
      <c r="AN196" s="416"/>
      <c r="AO196" s="416"/>
      <c r="AP196" s="416"/>
      <c r="AQ196" s="416"/>
      <c r="AR196" s="416"/>
      <c r="AS196" s="416"/>
      <c r="AT196" s="416"/>
      <c r="AU196" s="416"/>
    </row>
    <row r="197" spans="3:47" ht="12.75" hidden="1">
      <c r="C197" s="416"/>
      <c r="D197" s="416"/>
      <c r="E197" s="416"/>
      <c r="F197" s="416"/>
      <c r="G197" s="416"/>
      <c r="H197" s="416"/>
      <c r="I197" s="416"/>
      <c r="J197" s="416"/>
      <c r="K197" s="416"/>
      <c r="L197" s="416"/>
      <c r="M197" s="633"/>
      <c r="N197" s="416"/>
      <c r="O197" s="416"/>
      <c r="P197" s="416"/>
      <c r="Q197" s="416"/>
      <c r="R197" s="416"/>
      <c r="S197" s="416"/>
      <c r="T197" s="416"/>
      <c r="U197" s="416"/>
      <c r="V197" s="416"/>
      <c r="W197" s="416"/>
      <c r="X197" s="416"/>
      <c r="Y197" s="416"/>
      <c r="Z197" s="416"/>
      <c r="AA197" s="416"/>
      <c r="AB197" s="416"/>
      <c r="AC197" s="416"/>
      <c r="AD197" s="416"/>
      <c r="AE197" s="416"/>
      <c r="AF197" s="416"/>
      <c r="AG197" s="416"/>
      <c r="AH197" s="416"/>
      <c r="AI197" s="416"/>
      <c r="AJ197" s="416"/>
      <c r="AK197" s="416"/>
      <c r="AL197" s="416"/>
      <c r="AM197" s="416"/>
      <c r="AN197" s="416"/>
      <c r="AO197" s="416"/>
      <c r="AP197" s="416"/>
      <c r="AQ197" s="416"/>
      <c r="AR197" s="416"/>
      <c r="AS197" s="416"/>
      <c r="AT197" s="416"/>
      <c r="AU197" s="416"/>
    </row>
    <row r="198" spans="3:47" ht="12.75" hidden="1">
      <c r="C198" s="416"/>
      <c r="D198" s="416"/>
      <c r="E198" s="416"/>
      <c r="F198" s="416"/>
      <c r="G198" s="416"/>
      <c r="H198" s="416"/>
      <c r="I198" s="416"/>
      <c r="J198" s="416"/>
      <c r="K198" s="416"/>
      <c r="L198" s="416"/>
      <c r="M198" s="633"/>
      <c r="N198" s="416"/>
      <c r="O198" s="416"/>
      <c r="P198" s="416"/>
      <c r="Q198" s="416"/>
      <c r="R198" s="416"/>
      <c r="S198" s="416"/>
      <c r="T198" s="416"/>
      <c r="U198" s="416"/>
      <c r="V198" s="416"/>
      <c r="W198" s="416"/>
      <c r="X198" s="416"/>
      <c r="Y198" s="416"/>
      <c r="Z198" s="416"/>
      <c r="AA198" s="416"/>
      <c r="AB198" s="416"/>
      <c r="AC198" s="416"/>
      <c r="AD198" s="416"/>
      <c r="AE198" s="416"/>
      <c r="AF198" s="416"/>
      <c r="AG198" s="416"/>
      <c r="AH198" s="416"/>
      <c r="AI198" s="416"/>
      <c r="AJ198" s="416"/>
      <c r="AK198" s="416"/>
      <c r="AL198" s="416"/>
      <c r="AM198" s="416"/>
      <c r="AN198" s="416"/>
      <c r="AO198" s="416"/>
      <c r="AP198" s="416"/>
      <c r="AQ198" s="416"/>
      <c r="AR198" s="416"/>
      <c r="AS198" s="416"/>
      <c r="AT198" s="416"/>
      <c r="AU198" s="416"/>
    </row>
    <row r="199" spans="3:47" ht="12.75" hidden="1">
      <c r="C199" s="416"/>
      <c r="D199" s="416"/>
      <c r="E199" s="416"/>
      <c r="F199" s="416"/>
      <c r="G199" s="416"/>
      <c r="H199" s="416"/>
      <c r="I199" s="416"/>
      <c r="J199" s="416"/>
      <c r="K199" s="416"/>
      <c r="L199" s="416"/>
      <c r="M199" s="633"/>
      <c r="N199" s="416"/>
      <c r="O199" s="416"/>
      <c r="P199" s="416"/>
      <c r="Q199" s="416"/>
      <c r="R199" s="416"/>
      <c r="S199" s="416"/>
      <c r="T199" s="416"/>
      <c r="U199" s="416"/>
      <c r="V199" s="416"/>
      <c r="W199" s="416"/>
      <c r="X199" s="416"/>
      <c r="Y199" s="416"/>
      <c r="Z199" s="416"/>
      <c r="AA199" s="416"/>
      <c r="AB199" s="416"/>
      <c r="AC199" s="416"/>
      <c r="AD199" s="416"/>
      <c r="AE199" s="416"/>
      <c r="AF199" s="416"/>
      <c r="AG199" s="416"/>
      <c r="AH199" s="416"/>
      <c r="AI199" s="416"/>
      <c r="AJ199" s="416"/>
      <c r="AK199" s="416"/>
      <c r="AL199" s="416"/>
      <c r="AM199" s="416"/>
      <c r="AN199" s="416"/>
      <c r="AO199" s="416"/>
      <c r="AP199" s="416"/>
      <c r="AQ199" s="416"/>
      <c r="AR199" s="416"/>
      <c r="AS199" s="416"/>
      <c r="AT199" s="416"/>
      <c r="AU199" s="416"/>
    </row>
    <row r="200" spans="3:47" ht="12.75" hidden="1">
      <c r="C200" s="416"/>
      <c r="D200" s="416"/>
      <c r="E200" s="416"/>
      <c r="F200" s="416"/>
      <c r="G200" s="416"/>
      <c r="H200" s="416"/>
      <c r="I200" s="416"/>
      <c r="J200" s="416"/>
      <c r="K200" s="416"/>
      <c r="L200" s="416"/>
      <c r="M200" s="633"/>
      <c r="N200" s="416"/>
      <c r="O200" s="416"/>
      <c r="P200" s="416"/>
      <c r="Q200" s="416"/>
      <c r="R200" s="416"/>
      <c r="S200" s="416"/>
      <c r="T200" s="416"/>
      <c r="U200" s="416"/>
      <c r="V200" s="416"/>
      <c r="W200" s="416"/>
      <c r="X200" s="416"/>
      <c r="Y200" s="416"/>
      <c r="Z200" s="416"/>
      <c r="AA200" s="416"/>
      <c r="AB200" s="416"/>
      <c r="AC200" s="416"/>
      <c r="AD200" s="416"/>
      <c r="AE200" s="416"/>
      <c r="AF200" s="416"/>
      <c r="AG200" s="416"/>
      <c r="AH200" s="416"/>
      <c r="AI200" s="416"/>
      <c r="AJ200" s="416"/>
      <c r="AK200" s="416"/>
      <c r="AL200" s="416"/>
      <c r="AM200" s="416"/>
      <c r="AN200" s="416"/>
      <c r="AO200" s="416"/>
      <c r="AP200" s="416"/>
      <c r="AQ200" s="416"/>
      <c r="AR200" s="416"/>
      <c r="AS200" s="416"/>
      <c r="AT200" s="416"/>
      <c r="AU200" s="416"/>
    </row>
    <row r="201" spans="3:47" ht="0" hidden="1" customHeight="1">
      <c r="F201" s="416"/>
      <c r="H201" s="416"/>
    </row>
    <row r="202" spans="3:47" ht="0" hidden="1" customHeight="1">
      <c r="F202" s="416"/>
    </row>
  </sheetData>
  <sheetProtection sheet="1" objects="1" scenarios="1"/>
  <mergeCells count="9">
    <mergeCell ref="C43:K44"/>
    <mergeCell ref="D47:K48"/>
    <mergeCell ref="D35:K36"/>
    <mergeCell ref="D51:K52"/>
    <mergeCell ref="D2:K2"/>
    <mergeCell ref="D4:K5"/>
    <mergeCell ref="C13:K14"/>
    <mergeCell ref="C27:K28"/>
    <mergeCell ref="D31:K32"/>
  </mergeCells>
  <conditionalFormatting sqref="B9">
    <cfRule type="expression" dxfId="9" priority="18">
      <formula>$M$17=TRUE</formula>
    </cfRule>
  </conditionalFormatting>
  <conditionalFormatting sqref="C31:D31 C32 C33:G33">
    <cfRule type="expression" dxfId="8" priority="16">
      <formula>$M$30=TRUE</formula>
    </cfRule>
  </conditionalFormatting>
  <conditionalFormatting sqref="C18:K20">
    <cfRule type="expression" dxfId="7" priority="17">
      <formula>$M$17=TRUE</formula>
    </cfRule>
  </conditionalFormatting>
  <conditionalFormatting sqref="C34:K34 C35:D35 C36">
    <cfRule type="expression" dxfId="6" priority="8">
      <formula>$M$30=TRUE</formula>
    </cfRule>
  </conditionalFormatting>
  <conditionalFormatting sqref="C47:K52">
    <cfRule type="expression" dxfId="5" priority="5">
      <formula>$M$46=TRUE</formula>
    </cfRule>
  </conditionalFormatting>
  <printOptions horizontalCentered="1"/>
  <pageMargins left="0.39370078740157483" right="0.39370078740157483" top="0.78740157480314965" bottom="0.78740157480314965" header="0.51181102362204722" footer="0.51181102362204722"/>
  <pageSetup paperSize="11" scale="37"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6</xdr:col>
                    <xdr:colOff>209550</xdr:colOff>
                    <xdr:row>15</xdr:row>
                    <xdr:rowOff>152400</xdr:rowOff>
                  </from>
                  <to>
                    <xdr:col>6</xdr:col>
                    <xdr:colOff>438150</xdr:colOff>
                    <xdr:row>17</xdr:row>
                    <xdr:rowOff>38100</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6</xdr:col>
                    <xdr:colOff>209550</xdr:colOff>
                    <xdr:row>28</xdr:row>
                    <xdr:rowOff>152400</xdr:rowOff>
                  </from>
                  <to>
                    <xdr:col>6</xdr:col>
                    <xdr:colOff>438150</xdr:colOff>
                    <xdr:row>30</xdr:row>
                    <xdr:rowOff>38100</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6</xdr:col>
                    <xdr:colOff>209550</xdr:colOff>
                    <xdr:row>44</xdr:row>
                    <xdr:rowOff>152400</xdr:rowOff>
                  </from>
                  <to>
                    <xdr:col>6</xdr:col>
                    <xdr:colOff>438150</xdr:colOff>
                    <xdr:row>46</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0">
    <pageSetUpPr fitToPage="1"/>
  </sheetPr>
  <dimension ref="A1:AU262"/>
  <sheetViews>
    <sheetView showGridLines="0" zoomScaleNormal="100" workbookViewId="0">
      <selection activeCell="O6" sqref="O6"/>
    </sheetView>
  </sheetViews>
  <sheetFormatPr baseColWidth="10" defaultColWidth="11" defaultRowHeight="0" customHeight="1" zeroHeight="1"/>
  <cols>
    <col min="1" max="1" width="9.42578125" style="415" customWidth="1"/>
    <col min="2" max="2" width="12.42578125" style="415" customWidth="1"/>
    <col min="3" max="3" width="17.42578125" style="415" customWidth="1"/>
    <col min="4" max="12" width="12.42578125" style="415" customWidth="1"/>
    <col min="13" max="16384" width="11" style="415"/>
  </cols>
  <sheetData>
    <row r="1" spans="1:23" ht="12.75">
      <c r="A1" s="414"/>
      <c r="B1" s="414"/>
      <c r="C1" s="414"/>
      <c r="D1" s="414"/>
      <c r="E1" s="414"/>
      <c r="F1" s="414"/>
      <c r="G1" s="414"/>
      <c r="H1" s="414"/>
      <c r="I1" s="414"/>
      <c r="J1" s="414"/>
      <c r="K1" s="414"/>
      <c r="L1" s="414"/>
    </row>
    <row r="2" spans="1:23" ht="23.1" customHeight="1" thickBot="1">
      <c r="A2" s="414"/>
      <c r="B2" s="414"/>
      <c r="C2" s="414"/>
      <c r="D2" s="912" t="s">
        <v>2071</v>
      </c>
      <c r="E2" s="912"/>
      <c r="F2" s="912"/>
      <c r="G2" s="912"/>
      <c r="H2" s="912"/>
      <c r="I2" s="912"/>
      <c r="J2" s="912"/>
      <c r="K2" s="912"/>
      <c r="L2" s="414"/>
    </row>
    <row r="3" spans="1:23" ht="12.75">
      <c r="A3" s="414"/>
      <c r="B3" s="414"/>
      <c r="C3" s="414"/>
      <c r="D3" s="414"/>
      <c r="E3" s="414"/>
      <c r="F3" s="414"/>
      <c r="G3" s="414"/>
      <c r="H3" s="414"/>
      <c r="I3" s="414"/>
      <c r="J3" s="414"/>
      <c r="K3" s="414"/>
      <c r="L3" s="414"/>
    </row>
    <row r="4" spans="1:23" ht="13.7" customHeight="1">
      <c r="A4" s="414"/>
      <c r="B4" s="414"/>
      <c r="C4" s="414"/>
      <c r="D4" s="474" t="s">
        <v>2072</v>
      </c>
      <c r="E4" s="474"/>
      <c r="F4" s="474"/>
      <c r="G4" s="474"/>
      <c r="H4" s="474"/>
      <c r="I4" s="474"/>
      <c r="J4" s="474"/>
      <c r="K4" s="474"/>
      <c r="L4" s="414"/>
    </row>
    <row r="5" spans="1:23" ht="12.75">
      <c r="A5" s="414"/>
      <c r="B5" s="414"/>
      <c r="C5" s="414"/>
      <c r="D5" s="475" t="s">
        <v>2073</v>
      </c>
      <c r="E5" s="474"/>
      <c r="F5" s="474"/>
      <c r="G5" s="474"/>
      <c r="H5" s="474"/>
      <c r="I5" s="474"/>
      <c r="J5" s="474"/>
      <c r="K5" s="474"/>
      <c r="L5" s="414"/>
    </row>
    <row r="6" spans="1:23" ht="13.7" customHeight="1">
      <c r="A6" s="414"/>
      <c r="B6" s="414"/>
      <c r="C6" s="414"/>
      <c r="D6" s="475" t="s">
        <v>2074</v>
      </c>
      <c r="E6" s="473"/>
      <c r="F6" s="473"/>
      <c r="G6" s="473"/>
      <c r="H6" s="473"/>
      <c r="I6" s="473"/>
      <c r="J6" s="473"/>
      <c r="K6" s="473"/>
      <c r="L6" s="414"/>
    </row>
    <row r="7" spans="1:23" ht="12.75">
      <c r="A7" s="414"/>
      <c r="B7" s="414"/>
      <c r="C7" s="414"/>
      <c r="D7" s="475" t="s">
        <v>2075</v>
      </c>
      <c r="E7" s="473"/>
      <c r="F7" s="473"/>
      <c r="G7" s="473"/>
      <c r="H7" s="473"/>
      <c r="I7" s="473"/>
      <c r="J7" s="473"/>
      <c r="K7" s="473"/>
      <c r="L7" s="414"/>
    </row>
    <row r="8" spans="1:23" ht="12.75">
      <c r="A8" s="414"/>
      <c r="B8" s="414"/>
      <c r="C8" s="414"/>
      <c r="D8" s="444" t="s">
        <v>2076</v>
      </c>
      <c r="E8" s="443"/>
      <c r="F8" s="443"/>
      <c r="G8" s="443"/>
      <c r="H8" s="443"/>
      <c r="I8" s="443"/>
      <c r="J8" s="443"/>
      <c r="K8" s="443"/>
      <c r="L8" s="414"/>
    </row>
    <row r="9" spans="1:23" ht="16.5" thickBot="1">
      <c r="A9" s="287"/>
      <c r="B9" s="287"/>
      <c r="C9" s="287"/>
      <c r="D9" s="287"/>
      <c r="E9" s="287"/>
      <c r="F9" s="287"/>
      <c r="G9" s="287"/>
      <c r="H9" s="287"/>
      <c r="I9" s="287"/>
      <c r="J9" s="287"/>
      <c r="K9" s="287"/>
      <c r="L9" s="287"/>
    </row>
    <row r="10" spans="1:23" ht="12.75"/>
    <row r="11" spans="1:23" ht="13.7" customHeight="1"/>
    <row r="12" spans="1:23" ht="13.7" customHeight="1"/>
    <row r="13" spans="1:23" ht="13.7" customHeight="1">
      <c r="A13" s="457" t="s">
        <v>2077</v>
      </c>
      <c r="B13" s="447"/>
      <c r="C13" s="448"/>
      <c r="D13" s="472" t="s">
        <v>2078</v>
      </c>
      <c r="E13" s="467"/>
      <c r="F13" s="467"/>
      <c r="G13" s="467"/>
      <c r="H13" s="467"/>
      <c r="I13" s="467"/>
      <c r="J13" s="467"/>
      <c r="K13" s="467"/>
      <c r="L13" s="467"/>
      <c r="M13" s="467"/>
      <c r="N13" s="467"/>
      <c r="O13" s="467"/>
      <c r="P13" s="467"/>
      <c r="Q13" s="467"/>
      <c r="R13" s="467"/>
      <c r="S13" s="467"/>
      <c r="T13" s="467"/>
      <c r="U13" s="467"/>
      <c r="V13" s="467"/>
      <c r="W13" s="468"/>
    </row>
    <row r="14" spans="1:23" ht="13.7" customHeight="1">
      <c r="A14" s="458" t="s">
        <v>2079</v>
      </c>
      <c r="B14" s="449"/>
      <c r="C14" s="450" t="s">
        <v>2080</v>
      </c>
      <c r="D14" s="469"/>
      <c r="E14" s="470"/>
      <c r="F14" s="470"/>
      <c r="G14" s="470"/>
      <c r="H14" s="470"/>
      <c r="I14" s="470"/>
      <c r="J14" s="470"/>
      <c r="K14" s="470"/>
      <c r="L14" s="470"/>
      <c r="M14" s="470"/>
      <c r="N14" s="470"/>
      <c r="O14" s="470"/>
      <c r="P14" s="470"/>
      <c r="Q14" s="470"/>
      <c r="R14" s="470"/>
      <c r="S14" s="470"/>
      <c r="T14" s="470"/>
      <c r="U14" s="470"/>
      <c r="V14" s="470"/>
      <c r="W14" s="471"/>
    </row>
    <row r="15" spans="1:23" ht="13.7" customHeight="1">
      <c r="A15" s="459" t="s">
        <v>2081</v>
      </c>
      <c r="B15" s="451"/>
      <c r="C15" s="452"/>
      <c r="D15" s="453" t="s">
        <v>2082</v>
      </c>
      <c r="E15" s="454" t="s">
        <v>2083</v>
      </c>
      <c r="F15" s="455" t="s">
        <v>2084</v>
      </c>
      <c r="G15" s="455" t="s">
        <v>2085</v>
      </c>
      <c r="H15" s="455" t="s">
        <v>2086</v>
      </c>
      <c r="I15" s="455" t="s">
        <v>2087</v>
      </c>
      <c r="J15" s="454" t="s">
        <v>2088</v>
      </c>
      <c r="K15" s="453" t="s">
        <v>2089</v>
      </c>
      <c r="L15" s="456" t="s">
        <v>2090</v>
      </c>
      <c r="M15" s="454" t="s">
        <v>2091</v>
      </c>
      <c r="N15" s="454" t="s">
        <v>2092</v>
      </c>
      <c r="O15" s="454" t="s">
        <v>2093</v>
      </c>
      <c r="P15" s="455" t="s">
        <v>2094</v>
      </c>
      <c r="Q15" s="455" t="s">
        <v>2095</v>
      </c>
      <c r="R15" s="455" t="s">
        <v>2096</v>
      </c>
      <c r="S15" s="455" t="s">
        <v>2097</v>
      </c>
      <c r="T15" s="454" t="s">
        <v>2098</v>
      </c>
      <c r="U15" s="455" t="s">
        <v>2099</v>
      </c>
      <c r="V15" s="456" t="s">
        <v>2100</v>
      </c>
      <c r="W15" s="453" t="s">
        <v>2101</v>
      </c>
    </row>
    <row r="16" spans="1:23" ht="13.7" customHeight="1">
      <c r="A16" s="460" t="s">
        <v>2102</v>
      </c>
      <c r="B16" s="449" t="s">
        <v>2103</v>
      </c>
      <c r="C16" s="461">
        <v>40070</v>
      </c>
      <c r="D16" s="461">
        <v>1745</v>
      </c>
      <c r="E16" s="461">
        <v>1870</v>
      </c>
      <c r="F16" s="461">
        <v>2035</v>
      </c>
      <c r="G16" s="461">
        <v>2211</v>
      </c>
      <c r="H16" s="461">
        <v>2513</v>
      </c>
      <c r="I16" s="461">
        <v>2521</v>
      </c>
      <c r="J16" s="461">
        <v>2393</v>
      </c>
      <c r="K16" s="461">
        <v>2659</v>
      </c>
      <c r="L16" s="461">
        <v>3511</v>
      </c>
      <c r="M16" s="461">
        <v>3579</v>
      </c>
      <c r="N16" s="461">
        <v>3056</v>
      </c>
      <c r="O16" s="461">
        <v>2684</v>
      </c>
      <c r="P16" s="461">
        <v>2121</v>
      </c>
      <c r="Q16" s="461">
        <v>2348</v>
      </c>
      <c r="R16" s="461">
        <v>2186</v>
      </c>
      <c r="S16" s="461">
        <v>1327</v>
      </c>
      <c r="T16" s="461">
        <v>845</v>
      </c>
      <c r="U16" s="461">
        <v>362</v>
      </c>
      <c r="V16" s="461">
        <v>80</v>
      </c>
      <c r="W16" s="462">
        <v>24</v>
      </c>
    </row>
    <row r="17" spans="1:23" ht="13.7" customHeight="1">
      <c r="A17" s="460" t="s">
        <v>2104</v>
      </c>
      <c r="B17" s="449" t="s">
        <v>2105</v>
      </c>
      <c r="C17" s="461">
        <v>41665</v>
      </c>
      <c r="D17" s="461">
        <v>1654</v>
      </c>
      <c r="E17" s="461">
        <v>1777</v>
      </c>
      <c r="F17" s="461">
        <v>1929</v>
      </c>
      <c r="G17" s="461">
        <v>2102</v>
      </c>
      <c r="H17" s="461">
        <v>2413</v>
      </c>
      <c r="I17" s="461">
        <v>2454</v>
      </c>
      <c r="J17" s="461">
        <v>2335</v>
      </c>
      <c r="K17" s="461">
        <v>2581</v>
      </c>
      <c r="L17" s="461">
        <v>3353</v>
      </c>
      <c r="M17" s="461">
        <v>3448</v>
      </c>
      <c r="N17" s="461">
        <v>3000</v>
      </c>
      <c r="O17" s="461">
        <v>2743</v>
      </c>
      <c r="P17" s="461">
        <v>2191</v>
      </c>
      <c r="Q17" s="461">
        <v>2537</v>
      </c>
      <c r="R17" s="461">
        <v>2553</v>
      </c>
      <c r="S17" s="461">
        <v>1773</v>
      </c>
      <c r="T17" s="461">
        <v>1468</v>
      </c>
      <c r="U17" s="461">
        <v>981</v>
      </c>
      <c r="V17" s="461">
        <v>264</v>
      </c>
      <c r="W17" s="462">
        <v>109</v>
      </c>
    </row>
    <row r="18" spans="1:23" ht="13.7" customHeight="1">
      <c r="A18" s="460" t="s">
        <v>2104</v>
      </c>
      <c r="B18" s="449" t="s">
        <v>2106</v>
      </c>
      <c r="C18" s="461">
        <v>81735</v>
      </c>
      <c r="D18" s="461">
        <v>3400</v>
      </c>
      <c r="E18" s="461">
        <v>3647</v>
      </c>
      <c r="F18" s="461">
        <v>3963</v>
      </c>
      <c r="G18" s="461">
        <v>4312</v>
      </c>
      <c r="H18" s="461">
        <v>4926</v>
      </c>
      <c r="I18" s="461">
        <v>4975</v>
      </c>
      <c r="J18" s="461">
        <v>4729</v>
      </c>
      <c r="K18" s="461">
        <v>5241</v>
      </c>
      <c r="L18" s="461">
        <v>6864</v>
      </c>
      <c r="M18" s="461">
        <v>7027</v>
      </c>
      <c r="N18" s="461">
        <v>6056</v>
      </c>
      <c r="O18" s="461">
        <v>5427</v>
      </c>
      <c r="P18" s="461">
        <v>4312</v>
      </c>
      <c r="Q18" s="461">
        <v>4885</v>
      </c>
      <c r="R18" s="461">
        <v>4739</v>
      </c>
      <c r="S18" s="461">
        <v>3100</v>
      </c>
      <c r="T18" s="461">
        <v>2313</v>
      </c>
      <c r="U18" s="461">
        <v>1343</v>
      </c>
      <c r="V18" s="461">
        <v>344</v>
      </c>
      <c r="W18" s="462">
        <v>133</v>
      </c>
    </row>
    <row r="19" spans="1:23" ht="13.7" customHeight="1">
      <c r="A19" s="460" t="s">
        <v>2107</v>
      </c>
      <c r="B19" s="449" t="s">
        <v>2103</v>
      </c>
      <c r="C19" s="461">
        <v>39987</v>
      </c>
      <c r="D19" s="461">
        <v>1731</v>
      </c>
      <c r="E19" s="461">
        <v>1829</v>
      </c>
      <c r="F19" s="461">
        <v>2029</v>
      </c>
      <c r="G19" s="461">
        <v>2115</v>
      </c>
      <c r="H19" s="461">
        <v>2530</v>
      </c>
      <c r="I19" s="461">
        <v>2497</v>
      </c>
      <c r="J19" s="461">
        <v>2439</v>
      </c>
      <c r="K19" s="461">
        <v>2507</v>
      </c>
      <c r="L19" s="461">
        <v>3378</v>
      </c>
      <c r="M19" s="461">
        <v>3620</v>
      </c>
      <c r="N19" s="461">
        <v>3147</v>
      </c>
      <c r="O19" s="461">
        <v>2708</v>
      </c>
      <c r="P19" s="461">
        <v>2289</v>
      </c>
      <c r="Q19" s="461">
        <v>2110</v>
      </c>
      <c r="R19" s="461">
        <v>2273</v>
      </c>
      <c r="S19" s="461">
        <v>1397</v>
      </c>
      <c r="T19" s="461">
        <v>887</v>
      </c>
      <c r="U19" s="461">
        <v>378</v>
      </c>
      <c r="V19" s="461">
        <v>98</v>
      </c>
      <c r="W19" s="462">
        <v>24</v>
      </c>
    </row>
    <row r="20" spans="1:23" ht="13.7" customHeight="1">
      <c r="A20" s="460" t="s">
        <v>2104</v>
      </c>
      <c r="B20" s="449" t="s">
        <v>2105</v>
      </c>
      <c r="C20" s="461">
        <v>41557</v>
      </c>
      <c r="D20" s="461">
        <v>1639</v>
      </c>
      <c r="E20" s="461">
        <v>1735</v>
      </c>
      <c r="F20" s="461">
        <v>1926</v>
      </c>
      <c r="G20" s="461">
        <v>2013</v>
      </c>
      <c r="H20" s="461">
        <v>2426</v>
      </c>
      <c r="I20" s="461">
        <v>2429</v>
      </c>
      <c r="J20" s="461">
        <v>2386</v>
      </c>
      <c r="K20" s="461">
        <v>2444</v>
      </c>
      <c r="L20" s="461">
        <v>3239</v>
      </c>
      <c r="M20" s="461">
        <v>3476</v>
      </c>
      <c r="N20" s="461">
        <v>3085</v>
      </c>
      <c r="O20" s="461">
        <v>2759</v>
      </c>
      <c r="P20" s="461">
        <v>2367</v>
      </c>
      <c r="Q20" s="461">
        <v>2280</v>
      </c>
      <c r="R20" s="461">
        <v>2640</v>
      </c>
      <c r="S20" s="461">
        <v>1839</v>
      </c>
      <c r="T20" s="461">
        <v>1467</v>
      </c>
      <c r="U20" s="461">
        <v>983</v>
      </c>
      <c r="V20" s="461">
        <v>320</v>
      </c>
      <c r="W20" s="462">
        <v>103</v>
      </c>
    </row>
    <row r="21" spans="1:23" ht="13.7" customHeight="1">
      <c r="A21" s="460" t="s">
        <v>2104</v>
      </c>
      <c r="B21" s="449" t="s">
        <v>2106</v>
      </c>
      <c r="C21" s="461">
        <v>81545</v>
      </c>
      <c r="D21" s="461">
        <v>3370</v>
      </c>
      <c r="E21" s="461">
        <v>3564</v>
      </c>
      <c r="F21" s="461">
        <v>3955</v>
      </c>
      <c r="G21" s="461">
        <v>4128</v>
      </c>
      <c r="H21" s="461">
        <v>4957</v>
      </c>
      <c r="I21" s="461">
        <v>4926</v>
      </c>
      <c r="J21" s="461">
        <v>4826</v>
      </c>
      <c r="K21" s="461">
        <v>4950</v>
      </c>
      <c r="L21" s="461">
        <v>6617</v>
      </c>
      <c r="M21" s="461">
        <v>7096</v>
      </c>
      <c r="N21" s="461">
        <v>6232</v>
      </c>
      <c r="O21" s="461">
        <v>5467</v>
      </c>
      <c r="P21" s="461">
        <v>4657</v>
      </c>
      <c r="Q21" s="461">
        <v>4390</v>
      </c>
      <c r="R21" s="461">
        <v>4914</v>
      </c>
      <c r="S21" s="461">
        <v>3237</v>
      </c>
      <c r="T21" s="461">
        <v>2355</v>
      </c>
      <c r="U21" s="461">
        <v>1361</v>
      </c>
      <c r="V21" s="461">
        <v>418</v>
      </c>
      <c r="W21" s="462">
        <v>127</v>
      </c>
    </row>
    <row r="22" spans="1:23" ht="13.7" customHeight="1">
      <c r="A22" s="460" t="s">
        <v>2108</v>
      </c>
      <c r="B22" s="449" t="s">
        <v>2103</v>
      </c>
      <c r="C22" s="461">
        <v>39915</v>
      </c>
      <c r="D22" s="461">
        <v>1721</v>
      </c>
      <c r="E22" s="461">
        <v>1798</v>
      </c>
      <c r="F22" s="461">
        <v>1996</v>
      </c>
      <c r="G22" s="461">
        <v>2079</v>
      </c>
      <c r="H22" s="461">
        <v>2491</v>
      </c>
      <c r="I22" s="461">
        <v>2497</v>
      </c>
      <c r="J22" s="461">
        <v>2473</v>
      </c>
      <c r="K22" s="461">
        <v>2396</v>
      </c>
      <c r="L22" s="461">
        <v>3225</v>
      </c>
      <c r="M22" s="461">
        <v>3635</v>
      </c>
      <c r="N22" s="461">
        <v>3240</v>
      </c>
      <c r="O22" s="461">
        <v>2755</v>
      </c>
      <c r="P22" s="461">
        <v>2407</v>
      </c>
      <c r="Q22" s="461">
        <v>1949</v>
      </c>
      <c r="R22" s="461">
        <v>2318</v>
      </c>
      <c r="S22" s="461">
        <v>1489</v>
      </c>
      <c r="T22" s="461">
        <v>910</v>
      </c>
      <c r="U22" s="461">
        <v>397</v>
      </c>
      <c r="V22" s="461">
        <v>117</v>
      </c>
      <c r="W22" s="462">
        <v>22</v>
      </c>
    </row>
    <row r="23" spans="1:23" ht="13.7" customHeight="1">
      <c r="A23" s="460" t="s">
        <v>2104</v>
      </c>
      <c r="B23" s="449" t="s">
        <v>2105</v>
      </c>
      <c r="C23" s="461">
        <v>41459</v>
      </c>
      <c r="D23" s="461">
        <v>1631</v>
      </c>
      <c r="E23" s="461">
        <v>1704</v>
      </c>
      <c r="F23" s="461">
        <v>1895</v>
      </c>
      <c r="G23" s="461">
        <v>1979</v>
      </c>
      <c r="H23" s="461">
        <v>2387</v>
      </c>
      <c r="I23" s="461">
        <v>2423</v>
      </c>
      <c r="J23" s="461">
        <v>2422</v>
      </c>
      <c r="K23" s="461">
        <v>2344</v>
      </c>
      <c r="L23" s="461">
        <v>3104</v>
      </c>
      <c r="M23" s="461">
        <v>3485</v>
      </c>
      <c r="N23" s="461">
        <v>3175</v>
      </c>
      <c r="O23" s="461">
        <v>2794</v>
      </c>
      <c r="P23" s="461">
        <v>2498</v>
      </c>
      <c r="Q23" s="461">
        <v>2102</v>
      </c>
      <c r="R23" s="461">
        <v>2679</v>
      </c>
      <c r="S23" s="461">
        <v>1940</v>
      </c>
      <c r="T23" s="461">
        <v>1452</v>
      </c>
      <c r="U23" s="461">
        <v>975</v>
      </c>
      <c r="V23" s="461">
        <v>377</v>
      </c>
      <c r="W23" s="462">
        <v>94</v>
      </c>
    </row>
    <row r="24" spans="1:23" ht="13.7" customHeight="1">
      <c r="A24" s="460" t="s">
        <v>2104</v>
      </c>
      <c r="B24" s="449" t="s">
        <v>2106</v>
      </c>
      <c r="C24" s="461">
        <v>81374</v>
      </c>
      <c r="D24" s="461">
        <v>3352</v>
      </c>
      <c r="E24" s="461">
        <v>3502</v>
      </c>
      <c r="F24" s="461">
        <v>3891</v>
      </c>
      <c r="G24" s="461">
        <v>4058</v>
      </c>
      <c r="H24" s="461">
        <v>4878</v>
      </c>
      <c r="I24" s="461">
        <v>4920</v>
      </c>
      <c r="J24" s="461">
        <v>4895</v>
      </c>
      <c r="K24" s="461">
        <v>4740</v>
      </c>
      <c r="L24" s="461">
        <v>6329</v>
      </c>
      <c r="M24" s="461">
        <v>7120</v>
      </c>
      <c r="N24" s="461">
        <v>6414</v>
      </c>
      <c r="O24" s="461">
        <v>5549</v>
      </c>
      <c r="P24" s="461">
        <v>4905</v>
      </c>
      <c r="Q24" s="461">
        <v>4050</v>
      </c>
      <c r="R24" s="461">
        <v>4996</v>
      </c>
      <c r="S24" s="461">
        <v>3429</v>
      </c>
      <c r="T24" s="461">
        <v>2363</v>
      </c>
      <c r="U24" s="461">
        <v>1372</v>
      </c>
      <c r="V24" s="461">
        <v>494</v>
      </c>
      <c r="W24" s="462">
        <v>116</v>
      </c>
    </row>
    <row r="25" spans="1:23" ht="13.7" customHeight="1">
      <c r="A25" s="460" t="s">
        <v>2109</v>
      </c>
      <c r="B25" s="449" t="s">
        <v>2103</v>
      </c>
      <c r="C25" s="461">
        <v>39846</v>
      </c>
      <c r="D25" s="461">
        <v>1706</v>
      </c>
      <c r="E25" s="461">
        <v>1781</v>
      </c>
      <c r="F25" s="461">
        <v>1947</v>
      </c>
      <c r="G25" s="461">
        <v>2067</v>
      </c>
      <c r="H25" s="461">
        <v>2427</v>
      </c>
      <c r="I25" s="461">
        <v>2504</v>
      </c>
      <c r="J25" s="461">
        <v>2506</v>
      </c>
      <c r="K25" s="461">
        <v>2351</v>
      </c>
      <c r="L25" s="461">
        <v>3039</v>
      </c>
      <c r="M25" s="461">
        <v>3619</v>
      </c>
      <c r="N25" s="461">
        <v>3331</v>
      </c>
      <c r="O25" s="461">
        <v>2808</v>
      </c>
      <c r="P25" s="461">
        <v>2481</v>
      </c>
      <c r="Q25" s="461">
        <v>1929</v>
      </c>
      <c r="R25" s="461">
        <v>2264</v>
      </c>
      <c r="S25" s="461">
        <v>1592</v>
      </c>
      <c r="T25" s="461">
        <v>920</v>
      </c>
      <c r="U25" s="461">
        <v>422</v>
      </c>
      <c r="V25" s="461">
        <v>132</v>
      </c>
      <c r="W25" s="462">
        <v>21</v>
      </c>
    </row>
    <row r="26" spans="1:23" ht="13.7" customHeight="1">
      <c r="A26" s="460" t="s">
        <v>2104</v>
      </c>
      <c r="B26" s="449" t="s">
        <v>2105</v>
      </c>
      <c r="C26" s="461">
        <v>41366</v>
      </c>
      <c r="D26" s="461">
        <v>1617</v>
      </c>
      <c r="E26" s="461">
        <v>1688</v>
      </c>
      <c r="F26" s="461">
        <v>1849</v>
      </c>
      <c r="G26" s="461">
        <v>1968</v>
      </c>
      <c r="H26" s="461">
        <v>2329</v>
      </c>
      <c r="I26" s="461">
        <v>2424</v>
      </c>
      <c r="J26" s="461">
        <v>2452</v>
      </c>
      <c r="K26" s="461">
        <v>2304</v>
      </c>
      <c r="L26" s="461">
        <v>2935</v>
      </c>
      <c r="M26" s="461">
        <v>3470</v>
      </c>
      <c r="N26" s="461">
        <v>3259</v>
      </c>
      <c r="O26" s="461">
        <v>2832</v>
      </c>
      <c r="P26" s="461">
        <v>2584</v>
      </c>
      <c r="Q26" s="461">
        <v>2078</v>
      </c>
      <c r="R26" s="461">
        <v>2610</v>
      </c>
      <c r="S26" s="461">
        <v>2056</v>
      </c>
      <c r="T26" s="461">
        <v>1434</v>
      </c>
      <c r="U26" s="461">
        <v>971</v>
      </c>
      <c r="V26" s="461">
        <v>420</v>
      </c>
      <c r="W26" s="462">
        <v>85</v>
      </c>
    </row>
    <row r="27" spans="1:23" ht="13.7" customHeight="1">
      <c r="A27" s="460" t="s">
        <v>2104</v>
      </c>
      <c r="B27" s="449" t="s">
        <v>2106</v>
      </c>
      <c r="C27" s="461">
        <v>81212</v>
      </c>
      <c r="D27" s="461">
        <v>3322</v>
      </c>
      <c r="E27" s="461">
        <v>3469</v>
      </c>
      <c r="F27" s="461">
        <v>3796</v>
      </c>
      <c r="G27" s="461">
        <v>4036</v>
      </c>
      <c r="H27" s="461">
        <v>4757</v>
      </c>
      <c r="I27" s="461">
        <v>4928</v>
      </c>
      <c r="J27" s="461">
        <v>4958</v>
      </c>
      <c r="K27" s="461">
        <v>4655</v>
      </c>
      <c r="L27" s="461">
        <v>5975</v>
      </c>
      <c r="M27" s="461">
        <v>7089</v>
      </c>
      <c r="N27" s="461">
        <v>6590</v>
      </c>
      <c r="O27" s="461">
        <v>5640</v>
      </c>
      <c r="P27" s="461">
        <v>5065</v>
      </c>
      <c r="Q27" s="461">
        <v>4007</v>
      </c>
      <c r="R27" s="461">
        <v>4873</v>
      </c>
      <c r="S27" s="461">
        <v>3648</v>
      </c>
      <c r="T27" s="461">
        <v>2354</v>
      </c>
      <c r="U27" s="461">
        <v>1393</v>
      </c>
      <c r="V27" s="461">
        <v>553</v>
      </c>
      <c r="W27" s="462">
        <v>106</v>
      </c>
    </row>
    <row r="28" spans="1:23" ht="13.7" customHeight="1">
      <c r="A28" s="460" t="s">
        <v>2110</v>
      </c>
      <c r="B28" s="449" t="s">
        <v>2103</v>
      </c>
      <c r="C28" s="461">
        <v>39783</v>
      </c>
      <c r="D28" s="461">
        <v>1695</v>
      </c>
      <c r="E28" s="461">
        <v>1768</v>
      </c>
      <c r="F28" s="461">
        <v>1906</v>
      </c>
      <c r="G28" s="461">
        <v>2053</v>
      </c>
      <c r="H28" s="461">
        <v>2345</v>
      </c>
      <c r="I28" s="461">
        <v>2536</v>
      </c>
      <c r="J28" s="461">
        <v>2522</v>
      </c>
      <c r="K28" s="461">
        <v>2359</v>
      </c>
      <c r="L28" s="461">
        <v>2824</v>
      </c>
      <c r="M28" s="461">
        <v>3562</v>
      </c>
      <c r="N28" s="461">
        <v>3433</v>
      </c>
      <c r="O28" s="461">
        <v>2877</v>
      </c>
      <c r="P28" s="461">
        <v>2527</v>
      </c>
      <c r="Q28" s="461">
        <v>1926</v>
      </c>
      <c r="R28" s="461">
        <v>2194</v>
      </c>
      <c r="S28" s="461">
        <v>1715</v>
      </c>
      <c r="T28" s="461">
        <v>916</v>
      </c>
      <c r="U28" s="461">
        <v>461</v>
      </c>
      <c r="V28" s="461">
        <v>142</v>
      </c>
      <c r="W28" s="462">
        <v>20</v>
      </c>
    </row>
    <row r="29" spans="1:23" ht="13.7" customHeight="1">
      <c r="A29" s="460" t="s">
        <v>2104</v>
      </c>
      <c r="B29" s="449" t="s">
        <v>2105</v>
      </c>
      <c r="C29" s="461">
        <v>41278</v>
      </c>
      <c r="D29" s="461">
        <v>1605</v>
      </c>
      <c r="E29" s="461">
        <v>1677</v>
      </c>
      <c r="F29" s="461">
        <v>1810</v>
      </c>
      <c r="G29" s="461">
        <v>1956</v>
      </c>
      <c r="H29" s="461">
        <v>2253</v>
      </c>
      <c r="I29" s="461">
        <v>2450</v>
      </c>
      <c r="J29" s="461">
        <v>2467</v>
      </c>
      <c r="K29" s="461">
        <v>2313</v>
      </c>
      <c r="L29" s="461">
        <v>2742</v>
      </c>
      <c r="M29" s="461">
        <v>3419</v>
      </c>
      <c r="N29" s="461">
        <v>3352</v>
      </c>
      <c r="O29" s="461">
        <v>2883</v>
      </c>
      <c r="P29" s="461">
        <v>2642</v>
      </c>
      <c r="Q29" s="461">
        <v>2071</v>
      </c>
      <c r="R29" s="461">
        <v>2522</v>
      </c>
      <c r="S29" s="461">
        <v>2200</v>
      </c>
      <c r="T29" s="461">
        <v>1408</v>
      </c>
      <c r="U29" s="461">
        <v>979</v>
      </c>
      <c r="V29" s="461">
        <v>450</v>
      </c>
      <c r="W29" s="462">
        <v>81</v>
      </c>
    </row>
    <row r="30" spans="1:23" ht="13.7" customHeight="1">
      <c r="A30" s="460" t="s">
        <v>2104</v>
      </c>
      <c r="B30" s="449" t="s">
        <v>2106</v>
      </c>
      <c r="C30" s="461">
        <v>81060</v>
      </c>
      <c r="D30" s="461">
        <v>3299</v>
      </c>
      <c r="E30" s="461">
        <v>3445</v>
      </c>
      <c r="F30" s="461">
        <v>3715</v>
      </c>
      <c r="G30" s="461">
        <v>4009</v>
      </c>
      <c r="H30" s="461">
        <v>4598</v>
      </c>
      <c r="I30" s="461">
        <v>4986</v>
      </c>
      <c r="J30" s="461">
        <v>4989</v>
      </c>
      <c r="K30" s="461">
        <v>4672</v>
      </c>
      <c r="L30" s="461">
        <v>5565</v>
      </c>
      <c r="M30" s="461">
        <v>6980</v>
      </c>
      <c r="N30" s="461">
        <v>6786</v>
      </c>
      <c r="O30" s="461">
        <v>5760</v>
      </c>
      <c r="P30" s="461">
        <v>5170</v>
      </c>
      <c r="Q30" s="461">
        <v>3997</v>
      </c>
      <c r="R30" s="461">
        <v>4716</v>
      </c>
      <c r="S30" s="461">
        <v>3915</v>
      </c>
      <c r="T30" s="461">
        <v>2324</v>
      </c>
      <c r="U30" s="461">
        <v>1440</v>
      </c>
      <c r="V30" s="461">
        <v>592</v>
      </c>
      <c r="W30" s="462">
        <v>101</v>
      </c>
    </row>
    <row r="31" spans="1:23" ht="13.7" customHeight="1">
      <c r="A31" s="460" t="s">
        <v>2111</v>
      </c>
      <c r="B31" s="449" t="s">
        <v>2103</v>
      </c>
      <c r="C31" s="461">
        <v>39725</v>
      </c>
      <c r="D31" s="461">
        <v>1693</v>
      </c>
      <c r="E31" s="461">
        <v>1747</v>
      </c>
      <c r="F31" s="461">
        <v>1872</v>
      </c>
      <c r="G31" s="461">
        <v>2047</v>
      </c>
      <c r="H31" s="461">
        <v>2265</v>
      </c>
      <c r="I31" s="461">
        <v>2560</v>
      </c>
      <c r="J31" s="461">
        <v>2530</v>
      </c>
      <c r="K31" s="461">
        <v>2382</v>
      </c>
      <c r="L31" s="461">
        <v>2636</v>
      </c>
      <c r="M31" s="461">
        <v>3469</v>
      </c>
      <c r="N31" s="461">
        <v>3509</v>
      </c>
      <c r="O31" s="461">
        <v>2961</v>
      </c>
      <c r="P31" s="461">
        <v>2554</v>
      </c>
      <c r="Q31" s="461">
        <v>1970</v>
      </c>
      <c r="R31" s="461">
        <v>2090</v>
      </c>
      <c r="S31" s="461">
        <v>1809</v>
      </c>
      <c r="T31" s="461">
        <v>963</v>
      </c>
      <c r="U31" s="461">
        <v>494</v>
      </c>
      <c r="V31" s="461">
        <v>149</v>
      </c>
      <c r="W31" s="462">
        <v>23</v>
      </c>
    </row>
    <row r="32" spans="1:23" ht="13.7" customHeight="1">
      <c r="A32" s="460" t="s">
        <v>2104</v>
      </c>
      <c r="B32" s="449" t="s">
        <v>2105</v>
      </c>
      <c r="C32" s="461">
        <v>41195</v>
      </c>
      <c r="D32" s="461">
        <v>1604</v>
      </c>
      <c r="E32" s="461">
        <v>1656</v>
      </c>
      <c r="F32" s="461">
        <v>1779</v>
      </c>
      <c r="G32" s="461">
        <v>1950</v>
      </c>
      <c r="H32" s="461">
        <v>2177</v>
      </c>
      <c r="I32" s="461">
        <v>2470</v>
      </c>
      <c r="J32" s="461">
        <v>2469</v>
      </c>
      <c r="K32" s="461">
        <v>2335</v>
      </c>
      <c r="L32" s="461">
        <v>2573</v>
      </c>
      <c r="M32" s="461">
        <v>3336</v>
      </c>
      <c r="N32" s="461">
        <v>3416</v>
      </c>
      <c r="O32" s="461">
        <v>2953</v>
      </c>
      <c r="P32" s="461">
        <v>2674</v>
      </c>
      <c r="Q32" s="461">
        <v>2114</v>
      </c>
      <c r="R32" s="461">
        <v>2395</v>
      </c>
      <c r="S32" s="461">
        <v>2305</v>
      </c>
      <c r="T32" s="461">
        <v>1452</v>
      </c>
      <c r="U32" s="461">
        <v>985</v>
      </c>
      <c r="V32" s="461">
        <v>464</v>
      </c>
      <c r="W32" s="462">
        <v>89</v>
      </c>
    </row>
    <row r="33" spans="1:23" ht="13.7" customHeight="1">
      <c r="A33" s="460" t="s">
        <v>2104</v>
      </c>
      <c r="B33" s="449" t="s">
        <v>2106</v>
      </c>
      <c r="C33" s="461">
        <v>80920</v>
      </c>
      <c r="D33" s="461">
        <v>3297</v>
      </c>
      <c r="E33" s="461">
        <v>3403</v>
      </c>
      <c r="F33" s="461">
        <v>3651</v>
      </c>
      <c r="G33" s="461">
        <v>3997</v>
      </c>
      <c r="H33" s="461">
        <v>4442</v>
      </c>
      <c r="I33" s="461">
        <v>5030</v>
      </c>
      <c r="J33" s="461">
        <v>5000</v>
      </c>
      <c r="K33" s="461">
        <v>4717</v>
      </c>
      <c r="L33" s="461">
        <v>5209</v>
      </c>
      <c r="M33" s="461">
        <v>6805</v>
      </c>
      <c r="N33" s="461">
        <v>6926</v>
      </c>
      <c r="O33" s="461">
        <v>5914</v>
      </c>
      <c r="P33" s="461">
        <v>5228</v>
      </c>
      <c r="Q33" s="461">
        <v>4084</v>
      </c>
      <c r="R33" s="461">
        <v>4484</v>
      </c>
      <c r="S33" s="461">
        <v>4114</v>
      </c>
      <c r="T33" s="461">
        <v>2415</v>
      </c>
      <c r="U33" s="461">
        <v>1479</v>
      </c>
      <c r="V33" s="461">
        <v>613</v>
      </c>
      <c r="W33" s="462">
        <v>112</v>
      </c>
    </row>
    <row r="34" spans="1:23" ht="13.7" customHeight="1">
      <c r="A34" s="460" t="s">
        <v>2112</v>
      </c>
      <c r="B34" s="449" t="s">
        <v>2103</v>
      </c>
      <c r="C34" s="461">
        <v>39661</v>
      </c>
      <c r="D34" s="461">
        <v>1694</v>
      </c>
      <c r="E34" s="461">
        <v>1734</v>
      </c>
      <c r="F34" s="461">
        <v>1832</v>
      </c>
      <c r="G34" s="461">
        <v>2044</v>
      </c>
      <c r="H34" s="461">
        <v>2174</v>
      </c>
      <c r="I34" s="461">
        <v>2586</v>
      </c>
      <c r="J34" s="461">
        <v>2515</v>
      </c>
      <c r="K34" s="461">
        <v>2435</v>
      </c>
      <c r="L34" s="461">
        <v>2491</v>
      </c>
      <c r="M34" s="461">
        <v>3343</v>
      </c>
      <c r="N34" s="461">
        <v>3554</v>
      </c>
      <c r="O34" s="461">
        <v>3053</v>
      </c>
      <c r="P34" s="461">
        <v>2579</v>
      </c>
      <c r="Q34" s="461">
        <v>2129</v>
      </c>
      <c r="R34" s="461">
        <v>1880</v>
      </c>
      <c r="S34" s="461">
        <v>1887</v>
      </c>
      <c r="T34" s="461">
        <v>1023</v>
      </c>
      <c r="U34" s="461">
        <v>522</v>
      </c>
      <c r="V34" s="461">
        <v>158</v>
      </c>
      <c r="W34" s="462">
        <v>29</v>
      </c>
    </row>
    <row r="35" spans="1:23" ht="13.7" customHeight="1">
      <c r="A35" s="460" t="s">
        <v>2104</v>
      </c>
      <c r="B35" s="449" t="s">
        <v>2105</v>
      </c>
      <c r="C35" s="461">
        <v>41111</v>
      </c>
      <c r="D35" s="461">
        <v>1605</v>
      </c>
      <c r="E35" s="461">
        <v>1642</v>
      </c>
      <c r="F35" s="461">
        <v>1738</v>
      </c>
      <c r="G35" s="461">
        <v>1949</v>
      </c>
      <c r="H35" s="461">
        <v>2094</v>
      </c>
      <c r="I35" s="461">
        <v>2491</v>
      </c>
      <c r="J35" s="461">
        <v>2450</v>
      </c>
      <c r="K35" s="461">
        <v>2390</v>
      </c>
      <c r="L35" s="461">
        <v>2439</v>
      </c>
      <c r="M35" s="461">
        <v>3225</v>
      </c>
      <c r="N35" s="461">
        <v>3446</v>
      </c>
      <c r="O35" s="461">
        <v>3039</v>
      </c>
      <c r="P35" s="461">
        <v>2692</v>
      </c>
      <c r="Q35" s="461">
        <v>2285</v>
      </c>
      <c r="R35" s="461">
        <v>2154</v>
      </c>
      <c r="S35" s="461">
        <v>2389</v>
      </c>
      <c r="T35" s="461">
        <v>1516</v>
      </c>
      <c r="U35" s="461">
        <v>992</v>
      </c>
      <c r="V35" s="461">
        <v>469</v>
      </c>
      <c r="W35" s="462">
        <v>108</v>
      </c>
    </row>
    <row r="36" spans="1:23" ht="13.7" customHeight="1">
      <c r="A36" s="460" t="s">
        <v>2104</v>
      </c>
      <c r="B36" s="449" t="s">
        <v>2106</v>
      </c>
      <c r="C36" s="461">
        <v>80772</v>
      </c>
      <c r="D36" s="461">
        <v>3299</v>
      </c>
      <c r="E36" s="461">
        <v>3376</v>
      </c>
      <c r="F36" s="461">
        <v>3571</v>
      </c>
      <c r="G36" s="461">
        <v>3993</v>
      </c>
      <c r="H36" s="461">
        <v>4268</v>
      </c>
      <c r="I36" s="461">
        <v>5077</v>
      </c>
      <c r="J36" s="461">
        <v>4965</v>
      </c>
      <c r="K36" s="461">
        <v>4824</v>
      </c>
      <c r="L36" s="461">
        <v>4929</v>
      </c>
      <c r="M36" s="461">
        <v>6568</v>
      </c>
      <c r="N36" s="461">
        <v>7000</v>
      </c>
      <c r="O36" s="461">
        <v>6092</v>
      </c>
      <c r="P36" s="461">
        <v>5271</v>
      </c>
      <c r="Q36" s="461">
        <v>4414</v>
      </c>
      <c r="R36" s="461">
        <v>4034</v>
      </c>
      <c r="S36" s="461">
        <v>4276</v>
      </c>
      <c r="T36" s="461">
        <v>2538</v>
      </c>
      <c r="U36" s="461">
        <v>1513</v>
      </c>
      <c r="V36" s="461">
        <v>627</v>
      </c>
      <c r="W36" s="462">
        <v>136</v>
      </c>
    </row>
    <row r="37" spans="1:23" ht="13.7" customHeight="1">
      <c r="A37" s="460" t="s">
        <v>2113</v>
      </c>
      <c r="B37" s="449" t="s">
        <v>2103</v>
      </c>
      <c r="C37" s="461">
        <v>39592</v>
      </c>
      <c r="D37" s="461">
        <v>1696</v>
      </c>
      <c r="E37" s="461">
        <v>1725</v>
      </c>
      <c r="F37" s="461">
        <v>1803</v>
      </c>
      <c r="G37" s="461">
        <v>2012</v>
      </c>
      <c r="H37" s="461">
        <v>2141</v>
      </c>
      <c r="I37" s="461">
        <v>2552</v>
      </c>
      <c r="J37" s="461">
        <v>2520</v>
      </c>
      <c r="K37" s="461">
        <v>2473</v>
      </c>
      <c r="L37" s="461">
        <v>2385</v>
      </c>
      <c r="M37" s="461">
        <v>3196</v>
      </c>
      <c r="N37" s="461">
        <v>3573</v>
      </c>
      <c r="O37" s="461">
        <v>3145</v>
      </c>
      <c r="P37" s="461">
        <v>2627</v>
      </c>
      <c r="Q37" s="461">
        <v>2240</v>
      </c>
      <c r="R37" s="461">
        <v>1741</v>
      </c>
      <c r="S37" s="461">
        <v>1928</v>
      </c>
      <c r="T37" s="461">
        <v>1096</v>
      </c>
      <c r="U37" s="461">
        <v>537</v>
      </c>
      <c r="V37" s="461">
        <v>168</v>
      </c>
      <c r="W37" s="462">
        <v>34</v>
      </c>
    </row>
    <row r="38" spans="1:23" ht="13.7" customHeight="1">
      <c r="A38" s="460" t="s">
        <v>2104</v>
      </c>
      <c r="B38" s="449" t="s">
        <v>2105</v>
      </c>
      <c r="C38" s="461">
        <v>41025</v>
      </c>
      <c r="D38" s="461">
        <v>1607</v>
      </c>
      <c r="E38" s="461">
        <v>1635</v>
      </c>
      <c r="F38" s="461">
        <v>1709</v>
      </c>
      <c r="G38" s="461">
        <v>1919</v>
      </c>
      <c r="H38" s="461">
        <v>2063</v>
      </c>
      <c r="I38" s="461">
        <v>2456</v>
      </c>
      <c r="J38" s="461">
        <v>2448</v>
      </c>
      <c r="K38" s="461">
        <v>2429</v>
      </c>
      <c r="L38" s="461">
        <v>2342</v>
      </c>
      <c r="M38" s="461">
        <v>3092</v>
      </c>
      <c r="N38" s="461">
        <v>3457</v>
      </c>
      <c r="O38" s="461">
        <v>3129</v>
      </c>
      <c r="P38" s="461">
        <v>2728</v>
      </c>
      <c r="Q38" s="461">
        <v>2413</v>
      </c>
      <c r="R38" s="461">
        <v>1988</v>
      </c>
      <c r="S38" s="461">
        <v>2427</v>
      </c>
      <c r="T38" s="461">
        <v>1605</v>
      </c>
      <c r="U38" s="461">
        <v>986</v>
      </c>
      <c r="V38" s="461">
        <v>470</v>
      </c>
      <c r="W38" s="462">
        <v>124</v>
      </c>
    </row>
    <row r="39" spans="1:23" ht="13.7" customHeight="1">
      <c r="A39" s="460" t="s">
        <v>2104</v>
      </c>
      <c r="B39" s="449" t="s">
        <v>2106</v>
      </c>
      <c r="C39" s="461">
        <v>80616</v>
      </c>
      <c r="D39" s="461">
        <v>3303</v>
      </c>
      <c r="E39" s="461">
        <v>3360</v>
      </c>
      <c r="F39" s="461">
        <v>3511</v>
      </c>
      <c r="G39" s="461">
        <v>3931</v>
      </c>
      <c r="H39" s="461">
        <v>4204</v>
      </c>
      <c r="I39" s="461">
        <v>5008</v>
      </c>
      <c r="J39" s="461">
        <v>4968</v>
      </c>
      <c r="K39" s="461">
        <v>4901</v>
      </c>
      <c r="L39" s="461">
        <v>4727</v>
      </c>
      <c r="M39" s="461">
        <v>6288</v>
      </c>
      <c r="N39" s="461">
        <v>7029</v>
      </c>
      <c r="O39" s="461">
        <v>6274</v>
      </c>
      <c r="P39" s="461">
        <v>5355</v>
      </c>
      <c r="Q39" s="461">
        <v>4653</v>
      </c>
      <c r="R39" s="461">
        <v>3729</v>
      </c>
      <c r="S39" s="461">
        <v>4355</v>
      </c>
      <c r="T39" s="461">
        <v>2701</v>
      </c>
      <c r="U39" s="461">
        <v>1523</v>
      </c>
      <c r="V39" s="461">
        <v>638</v>
      </c>
      <c r="W39" s="462">
        <v>157</v>
      </c>
    </row>
    <row r="40" spans="1:23" ht="13.7" customHeight="1">
      <c r="A40" s="460" t="s">
        <v>2114</v>
      </c>
      <c r="B40" s="449" t="s">
        <v>2103</v>
      </c>
      <c r="C40" s="461">
        <v>39517</v>
      </c>
      <c r="D40" s="461">
        <v>1699</v>
      </c>
      <c r="E40" s="461">
        <v>1711</v>
      </c>
      <c r="F40" s="461">
        <v>1787</v>
      </c>
      <c r="G40" s="461">
        <v>1964</v>
      </c>
      <c r="H40" s="461">
        <v>2131</v>
      </c>
      <c r="I40" s="461">
        <v>2492</v>
      </c>
      <c r="J40" s="461">
        <v>2531</v>
      </c>
      <c r="K40" s="461">
        <v>2509</v>
      </c>
      <c r="L40" s="461">
        <v>2343</v>
      </c>
      <c r="M40" s="461">
        <v>3014</v>
      </c>
      <c r="N40" s="461">
        <v>3559</v>
      </c>
      <c r="O40" s="461">
        <v>3236</v>
      </c>
      <c r="P40" s="461">
        <v>2681</v>
      </c>
      <c r="Q40" s="461">
        <v>2312</v>
      </c>
      <c r="R40" s="461">
        <v>1727</v>
      </c>
      <c r="S40" s="461">
        <v>1884</v>
      </c>
      <c r="T40" s="461">
        <v>1175</v>
      </c>
      <c r="U40" s="461">
        <v>544</v>
      </c>
      <c r="V40" s="461">
        <v>181</v>
      </c>
      <c r="W40" s="462">
        <v>37</v>
      </c>
    </row>
    <row r="41" spans="1:23" ht="13.7" customHeight="1">
      <c r="A41" s="460" t="s">
        <v>2104</v>
      </c>
      <c r="B41" s="449" t="s">
        <v>2105</v>
      </c>
      <c r="C41" s="461">
        <v>40936</v>
      </c>
      <c r="D41" s="461">
        <v>1609</v>
      </c>
      <c r="E41" s="461">
        <v>1622</v>
      </c>
      <c r="F41" s="461">
        <v>1694</v>
      </c>
      <c r="G41" s="461">
        <v>1874</v>
      </c>
      <c r="H41" s="461">
        <v>2053</v>
      </c>
      <c r="I41" s="461">
        <v>2402</v>
      </c>
      <c r="J41" s="461">
        <v>2452</v>
      </c>
      <c r="K41" s="461">
        <v>2461</v>
      </c>
      <c r="L41" s="461">
        <v>2304</v>
      </c>
      <c r="M41" s="461">
        <v>2926</v>
      </c>
      <c r="N41" s="461">
        <v>3443</v>
      </c>
      <c r="O41" s="461">
        <v>3213</v>
      </c>
      <c r="P41" s="461">
        <v>2766</v>
      </c>
      <c r="Q41" s="461">
        <v>2497</v>
      </c>
      <c r="R41" s="461">
        <v>1969</v>
      </c>
      <c r="S41" s="461">
        <v>2365</v>
      </c>
      <c r="T41" s="461">
        <v>1705</v>
      </c>
      <c r="U41" s="461">
        <v>977</v>
      </c>
      <c r="V41" s="461">
        <v>471</v>
      </c>
      <c r="W41" s="462">
        <v>134</v>
      </c>
    </row>
    <row r="42" spans="1:23" ht="13.7" customHeight="1">
      <c r="A42" s="460" t="s">
        <v>2104</v>
      </c>
      <c r="B42" s="449" t="s">
        <v>2106</v>
      </c>
      <c r="C42" s="461">
        <v>80453</v>
      </c>
      <c r="D42" s="461">
        <v>3307</v>
      </c>
      <c r="E42" s="461">
        <v>3333</v>
      </c>
      <c r="F42" s="461">
        <v>3481</v>
      </c>
      <c r="G42" s="461">
        <v>3838</v>
      </c>
      <c r="H42" s="461">
        <v>4185</v>
      </c>
      <c r="I42" s="461">
        <v>4893</v>
      </c>
      <c r="J42" s="461">
        <v>4982</v>
      </c>
      <c r="K42" s="461">
        <v>4969</v>
      </c>
      <c r="L42" s="461">
        <v>4647</v>
      </c>
      <c r="M42" s="461">
        <v>5941</v>
      </c>
      <c r="N42" s="461">
        <v>7002</v>
      </c>
      <c r="O42" s="461">
        <v>6449</v>
      </c>
      <c r="P42" s="461">
        <v>5447</v>
      </c>
      <c r="Q42" s="461">
        <v>4810</v>
      </c>
      <c r="R42" s="461">
        <v>3696</v>
      </c>
      <c r="S42" s="461">
        <v>4249</v>
      </c>
      <c r="T42" s="461">
        <v>2880</v>
      </c>
      <c r="U42" s="461">
        <v>1521</v>
      </c>
      <c r="V42" s="461">
        <v>652</v>
      </c>
      <c r="W42" s="462">
        <v>171</v>
      </c>
    </row>
    <row r="43" spans="1:23" ht="13.7" customHeight="1">
      <c r="A43" s="460" t="s">
        <v>2115</v>
      </c>
      <c r="B43" s="449" t="s">
        <v>2103</v>
      </c>
      <c r="C43" s="461">
        <v>39436</v>
      </c>
      <c r="D43" s="461">
        <v>1700</v>
      </c>
      <c r="E43" s="461">
        <v>1701</v>
      </c>
      <c r="F43" s="461">
        <v>1775</v>
      </c>
      <c r="G43" s="461">
        <v>1923</v>
      </c>
      <c r="H43" s="461">
        <v>2118</v>
      </c>
      <c r="I43" s="461">
        <v>2411</v>
      </c>
      <c r="J43" s="461">
        <v>2565</v>
      </c>
      <c r="K43" s="461">
        <v>2527</v>
      </c>
      <c r="L43" s="461">
        <v>2353</v>
      </c>
      <c r="M43" s="461">
        <v>2803</v>
      </c>
      <c r="N43" s="461">
        <v>3505</v>
      </c>
      <c r="O43" s="461">
        <v>3338</v>
      </c>
      <c r="P43" s="461">
        <v>2748</v>
      </c>
      <c r="Q43" s="461">
        <v>2357</v>
      </c>
      <c r="R43" s="461">
        <v>1730</v>
      </c>
      <c r="S43" s="461">
        <v>1829</v>
      </c>
      <c r="T43" s="461">
        <v>1269</v>
      </c>
      <c r="U43" s="461">
        <v>545</v>
      </c>
      <c r="V43" s="461">
        <v>200</v>
      </c>
      <c r="W43" s="462">
        <v>40</v>
      </c>
    </row>
    <row r="44" spans="1:23" ht="13.7" customHeight="1">
      <c r="A44" s="460" t="s">
        <v>114</v>
      </c>
      <c r="B44" s="449" t="s">
        <v>2105</v>
      </c>
      <c r="C44" s="461">
        <v>40845</v>
      </c>
      <c r="D44" s="461">
        <v>1610</v>
      </c>
      <c r="E44" s="461">
        <v>1610</v>
      </c>
      <c r="F44" s="461">
        <v>1682</v>
      </c>
      <c r="G44" s="461">
        <v>1835</v>
      </c>
      <c r="H44" s="461">
        <v>2042</v>
      </c>
      <c r="I44" s="461">
        <v>2327</v>
      </c>
      <c r="J44" s="461">
        <v>2479</v>
      </c>
      <c r="K44" s="461">
        <v>2476</v>
      </c>
      <c r="L44" s="461">
        <v>2314</v>
      </c>
      <c r="M44" s="461">
        <v>2734</v>
      </c>
      <c r="N44" s="461">
        <v>3393</v>
      </c>
      <c r="O44" s="461">
        <v>3306</v>
      </c>
      <c r="P44" s="461">
        <v>2818</v>
      </c>
      <c r="Q44" s="461">
        <v>2556</v>
      </c>
      <c r="R44" s="461">
        <v>1965</v>
      </c>
      <c r="S44" s="461">
        <v>2288</v>
      </c>
      <c r="T44" s="461">
        <v>1828</v>
      </c>
      <c r="U44" s="461">
        <v>963</v>
      </c>
      <c r="V44" s="461">
        <v>479</v>
      </c>
      <c r="W44" s="462">
        <v>141</v>
      </c>
    </row>
    <row r="45" spans="1:23" ht="13.7" customHeight="1">
      <c r="A45" s="460" t="s">
        <v>114</v>
      </c>
      <c r="B45" s="449" t="s">
        <v>2106</v>
      </c>
      <c r="C45" s="461">
        <v>80282</v>
      </c>
      <c r="D45" s="461">
        <v>3310</v>
      </c>
      <c r="E45" s="461">
        <v>3311</v>
      </c>
      <c r="F45" s="461">
        <v>3457</v>
      </c>
      <c r="G45" s="461">
        <v>3759</v>
      </c>
      <c r="H45" s="461">
        <v>4159</v>
      </c>
      <c r="I45" s="461">
        <v>4738</v>
      </c>
      <c r="J45" s="461">
        <v>5044</v>
      </c>
      <c r="K45" s="461">
        <v>5003</v>
      </c>
      <c r="L45" s="461">
        <v>4667</v>
      </c>
      <c r="M45" s="461">
        <v>5537</v>
      </c>
      <c r="N45" s="461">
        <v>6898</v>
      </c>
      <c r="O45" s="461">
        <v>6644</v>
      </c>
      <c r="P45" s="461">
        <v>5566</v>
      </c>
      <c r="Q45" s="461">
        <v>4913</v>
      </c>
      <c r="R45" s="461">
        <v>3695</v>
      </c>
      <c r="S45" s="461">
        <v>4116</v>
      </c>
      <c r="T45" s="461">
        <v>3097</v>
      </c>
      <c r="U45" s="461">
        <v>1508</v>
      </c>
      <c r="V45" s="461">
        <v>679</v>
      </c>
      <c r="W45" s="462">
        <v>181</v>
      </c>
    </row>
    <row r="46" spans="1:23" ht="13.7" customHeight="1">
      <c r="A46" s="460" t="s">
        <v>2116</v>
      </c>
      <c r="B46" s="449" t="s">
        <v>2103</v>
      </c>
      <c r="C46" s="461">
        <v>39351</v>
      </c>
      <c r="D46" s="461">
        <v>1701</v>
      </c>
      <c r="E46" s="461">
        <v>1699</v>
      </c>
      <c r="F46" s="461">
        <v>1753</v>
      </c>
      <c r="G46" s="461">
        <v>1890</v>
      </c>
      <c r="H46" s="461">
        <v>2112</v>
      </c>
      <c r="I46" s="461">
        <v>2331</v>
      </c>
      <c r="J46" s="461">
        <v>2589</v>
      </c>
      <c r="K46" s="461">
        <v>2535</v>
      </c>
      <c r="L46" s="461">
        <v>2376</v>
      </c>
      <c r="M46" s="461">
        <v>2618</v>
      </c>
      <c r="N46" s="461">
        <v>3415</v>
      </c>
      <c r="O46" s="461">
        <v>3413</v>
      </c>
      <c r="P46" s="461">
        <v>2831</v>
      </c>
      <c r="Q46" s="461">
        <v>2385</v>
      </c>
      <c r="R46" s="461">
        <v>1775</v>
      </c>
      <c r="S46" s="461">
        <v>1746</v>
      </c>
      <c r="T46" s="461">
        <v>1345</v>
      </c>
      <c r="U46" s="461">
        <v>580</v>
      </c>
      <c r="V46" s="461">
        <v>215</v>
      </c>
      <c r="W46" s="462">
        <v>42</v>
      </c>
    </row>
    <row r="47" spans="1:23" ht="13.7" customHeight="1">
      <c r="A47" s="460" t="s">
        <v>114</v>
      </c>
      <c r="B47" s="449" t="s">
        <v>2105</v>
      </c>
      <c r="C47" s="461">
        <v>40752</v>
      </c>
      <c r="D47" s="461">
        <v>1611</v>
      </c>
      <c r="E47" s="461">
        <v>1609</v>
      </c>
      <c r="F47" s="461">
        <v>1661</v>
      </c>
      <c r="G47" s="461">
        <v>1805</v>
      </c>
      <c r="H47" s="461">
        <v>2036</v>
      </c>
      <c r="I47" s="461">
        <v>2251</v>
      </c>
      <c r="J47" s="461">
        <v>2499</v>
      </c>
      <c r="K47" s="461">
        <v>2479</v>
      </c>
      <c r="L47" s="461">
        <v>2336</v>
      </c>
      <c r="M47" s="461">
        <v>2567</v>
      </c>
      <c r="N47" s="461">
        <v>3312</v>
      </c>
      <c r="O47" s="461">
        <v>3370</v>
      </c>
      <c r="P47" s="461">
        <v>2887</v>
      </c>
      <c r="Q47" s="461">
        <v>2588</v>
      </c>
      <c r="R47" s="461">
        <v>2009</v>
      </c>
      <c r="S47" s="461">
        <v>2176</v>
      </c>
      <c r="T47" s="461">
        <v>1921</v>
      </c>
      <c r="U47" s="461">
        <v>1003</v>
      </c>
      <c r="V47" s="461">
        <v>485</v>
      </c>
      <c r="W47" s="462">
        <v>147</v>
      </c>
    </row>
    <row r="48" spans="1:23" ht="13.7" customHeight="1">
      <c r="A48" s="460" t="s">
        <v>114</v>
      </c>
      <c r="B48" s="449" t="s">
        <v>2106</v>
      </c>
      <c r="C48" s="461">
        <v>80102</v>
      </c>
      <c r="D48" s="461">
        <v>3311</v>
      </c>
      <c r="E48" s="461">
        <v>3309</v>
      </c>
      <c r="F48" s="461">
        <v>3415</v>
      </c>
      <c r="G48" s="461">
        <v>3694</v>
      </c>
      <c r="H48" s="461">
        <v>4148</v>
      </c>
      <c r="I48" s="461">
        <v>4583</v>
      </c>
      <c r="J48" s="461">
        <v>5088</v>
      </c>
      <c r="K48" s="461">
        <v>5014</v>
      </c>
      <c r="L48" s="461">
        <v>4711</v>
      </c>
      <c r="M48" s="461">
        <v>5185</v>
      </c>
      <c r="N48" s="461">
        <v>6727</v>
      </c>
      <c r="O48" s="461">
        <v>6783</v>
      </c>
      <c r="P48" s="461">
        <v>5718</v>
      </c>
      <c r="Q48" s="461">
        <v>4973</v>
      </c>
      <c r="R48" s="461">
        <v>3784</v>
      </c>
      <c r="S48" s="461">
        <v>3922</v>
      </c>
      <c r="T48" s="461">
        <v>3266</v>
      </c>
      <c r="U48" s="461">
        <v>1583</v>
      </c>
      <c r="V48" s="461">
        <v>701</v>
      </c>
      <c r="W48" s="462">
        <v>189</v>
      </c>
    </row>
    <row r="49" spans="1:23" ht="13.7" customHeight="1">
      <c r="A49" s="460" t="s">
        <v>2117</v>
      </c>
      <c r="B49" s="449" t="s">
        <v>2103</v>
      </c>
      <c r="C49" s="461">
        <v>39259</v>
      </c>
      <c r="D49" s="461">
        <v>1700</v>
      </c>
      <c r="E49" s="461">
        <v>1701</v>
      </c>
      <c r="F49" s="461">
        <v>1741</v>
      </c>
      <c r="G49" s="461">
        <v>1850</v>
      </c>
      <c r="H49" s="461">
        <v>2107</v>
      </c>
      <c r="I49" s="461">
        <v>2240</v>
      </c>
      <c r="J49" s="461">
        <v>2614</v>
      </c>
      <c r="K49" s="461">
        <v>2520</v>
      </c>
      <c r="L49" s="461">
        <v>2429</v>
      </c>
      <c r="M49" s="461">
        <v>2475</v>
      </c>
      <c r="N49" s="461">
        <v>3292</v>
      </c>
      <c r="O49" s="461">
        <v>3458</v>
      </c>
      <c r="P49" s="461">
        <v>2921</v>
      </c>
      <c r="Q49" s="461">
        <v>2411</v>
      </c>
      <c r="R49" s="461">
        <v>1921</v>
      </c>
      <c r="S49" s="461">
        <v>1573</v>
      </c>
      <c r="T49" s="461">
        <v>1408</v>
      </c>
      <c r="U49" s="461">
        <v>622</v>
      </c>
      <c r="V49" s="461">
        <v>229</v>
      </c>
      <c r="W49" s="462">
        <v>46</v>
      </c>
    </row>
    <row r="50" spans="1:23" ht="13.7" customHeight="1">
      <c r="A50" s="460" t="s">
        <v>114</v>
      </c>
      <c r="B50" s="449" t="s">
        <v>2105</v>
      </c>
      <c r="C50" s="461">
        <v>40656</v>
      </c>
      <c r="D50" s="461">
        <v>1610</v>
      </c>
      <c r="E50" s="461">
        <v>1611</v>
      </c>
      <c r="F50" s="461">
        <v>1648</v>
      </c>
      <c r="G50" s="461">
        <v>1764</v>
      </c>
      <c r="H50" s="461">
        <v>2034</v>
      </c>
      <c r="I50" s="461">
        <v>2168</v>
      </c>
      <c r="J50" s="461">
        <v>2520</v>
      </c>
      <c r="K50" s="461">
        <v>2460</v>
      </c>
      <c r="L50" s="461">
        <v>2391</v>
      </c>
      <c r="M50" s="461">
        <v>2434</v>
      </c>
      <c r="N50" s="461">
        <v>3203</v>
      </c>
      <c r="O50" s="461">
        <v>3400</v>
      </c>
      <c r="P50" s="461">
        <v>2972</v>
      </c>
      <c r="Q50" s="461">
        <v>2607</v>
      </c>
      <c r="R50" s="461">
        <v>2174</v>
      </c>
      <c r="S50" s="461">
        <v>1959</v>
      </c>
      <c r="T50" s="461">
        <v>1997</v>
      </c>
      <c r="U50" s="461">
        <v>1058</v>
      </c>
      <c r="V50" s="461">
        <v>493</v>
      </c>
      <c r="W50" s="462">
        <v>154</v>
      </c>
    </row>
    <row r="51" spans="1:23" ht="13.7" customHeight="1">
      <c r="A51" s="460" t="s">
        <v>114</v>
      </c>
      <c r="B51" s="449" t="s">
        <v>2106</v>
      </c>
      <c r="C51" s="461">
        <v>79914</v>
      </c>
      <c r="D51" s="461">
        <v>3310</v>
      </c>
      <c r="E51" s="461">
        <v>3311</v>
      </c>
      <c r="F51" s="461">
        <v>3389</v>
      </c>
      <c r="G51" s="461">
        <v>3614</v>
      </c>
      <c r="H51" s="461">
        <v>4141</v>
      </c>
      <c r="I51" s="461">
        <v>4408</v>
      </c>
      <c r="J51" s="461">
        <v>5134</v>
      </c>
      <c r="K51" s="461">
        <v>4980</v>
      </c>
      <c r="L51" s="461">
        <v>4820</v>
      </c>
      <c r="M51" s="461">
        <v>4908</v>
      </c>
      <c r="N51" s="461">
        <v>6494</v>
      </c>
      <c r="O51" s="461">
        <v>6858</v>
      </c>
      <c r="P51" s="461">
        <v>5893</v>
      </c>
      <c r="Q51" s="461">
        <v>5018</v>
      </c>
      <c r="R51" s="461">
        <v>4095</v>
      </c>
      <c r="S51" s="461">
        <v>3533</v>
      </c>
      <c r="T51" s="461">
        <v>3405</v>
      </c>
      <c r="U51" s="461">
        <v>1680</v>
      </c>
      <c r="V51" s="461">
        <v>722</v>
      </c>
      <c r="W51" s="462">
        <v>200</v>
      </c>
    </row>
    <row r="52" spans="1:23" ht="13.7" customHeight="1">
      <c r="A52" s="460" t="s">
        <v>2118</v>
      </c>
      <c r="B52" s="449" t="s">
        <v>2103</v>
      </c>
      <c r="C52" s="461">
        <v>39160</v>
      </c>
      <c r="D52" s="461">
        <v>1696</v>
      </c>
      <c r="E52" s="461">
        <v>1703</v>
      </c>
      <c r="F52" s="461">
        <v>1733</v>
      </c>
      <c r="G52" s="461">
        <v>1820</v>
      </c>
      <c r="H52" s="461">
        <v>2075</v>
      </c>
      <c r="I52" s="461">
        <v>2206</v>
      </c>
      <c r="J52" s="461">
        <v>2580</v>
      </c>
      <c r="K52" s="461">
        <v>2525</v>
      </c>
      <c r="L52" s="461">
        <v>2467</v>
      </c>
      <c r="M52" s="461">
        <v>2371</v>
      </c>
      <c r="N52" s="461">
        <v>3149</v>
      </c>
      <c r="O52" s="461">
        <v>3478</v>
      </c>
      <c r="P52" s="461">
        <v>3012</v>
      </c>
      <c r="Q52" s="461">
        <v>2459</v>
      </c>
      <c r="R52" s="461">
        <v>2024</v>
      </c>
      <c r="S52" s="461">
        <v>1462</v>
      </c>
      <c r="T52" s="461">
        <v>1442</v>
      </c>
      <c r="U52" s="461">
        <v>671</v>
      </c>
      <c r="V52" s="461">
        <v>236</v>
      </c>
      <c r="W52" s="462">
        <v>50</v>
      </c>
    </row>
    <row r="53" spans="1:23" ht="13.7" customHeight="1">
      <c r="A53" s="460" t="s">
        <v>114</v>
      </c>
      <c r="B53" s="449" t="s">
        <v>2105</v>
      </c>
      <c r="C53" s="461">
        <v>40555</v>
      </c>
      <c r="D53" s="461">
        <v>1606</v>
      </c>
      <c r="E53" s="461">
        <v>1613</v>
      </c>
      <c r="F53" s="461">
        <v>1641</v>
      </c>
      <c r="G53" s="461">
        <v>1735</v>
      </c>
      <c r="H53" s="461">
        <v>2003</v>
      </c>
      <c r="I53" s="461">
        <v>2137</v>
      </c>
      <c r="J53" s="461">
        <v>2486</v>
      </c>
      <c r="K53" s="461">
        <v>2458</v>
      </c>
      <c r="L53" s="461">
        <v>2430</v>
      </c>
      <c r="M53" s="461">
        <v>2338</v>
      </c>
      <c r="N53" s="461">
        <v>3071</v>
      </c>
      <c r="O53" s="461">
        <v>3411</v>
      </c>
      <c r="P53" s="461">
        <v>3061</v>
      </c>
      <c r="Q53" s="461">
        <v>2643</v>
      </c>
      <c r="R53" s="461">
        <v>2297</v>
      </c>
      <c r="S53" s="461">
        <v>1813</v>
      </c>
      <c r="T53" s="461">
        <v>2033</v>
      </c>
      <c r="U53" s="461">
        <v>1128</v>
      </c>
      <c r="V53" s="461">
        <v>492</v>
      </c>
      <c r="W53" s="462">
        <v>159</v>
      </c>
    </row>
    <row r="54" spans="1:23" ht="13.7" customHeight="1">
      <c r="A54" s="460" t="s">
        <v>114</v>
      </c>
      <c r="B54" s="449" t="s">
        <v>2106</v>
      </c>
      <c r="C54" s="461">
        <v>79715</v>
      </c>
      <c r="D54" s="461">
        <v>3302</v>
      </c>
      <c r="E54" s="461">
        <v>3316</v>
      </c>
      <c r="F54" s="461">
        <v>3374</v>
      </c>
      <c r="G54" s="461">
        <v>3555</v>
      </c>
      <c r="H54" s="461">
        <v>4078</v>
      </c>
      <c r="I54" s="461">
        <v>4343</v>
      </c>
      <c r="J54" s="461">
        <v>5065</v>
      </c>
      <c r="K54" s="461">
        <v>4983</v>
      </c>
      <c r="L54" s="461">
        <v>4897</v>
      </c>
      <c r="M54" s="461">
        <v>4709</v>
      </c>
      <c r="N54" s="461">
        <v>6220</v>
      </c>
      <c r="O54" s="461">
        <v>6889</v>
      </c>
      <c r="P54" s="461">
        <v>6073</v>
      </c>
      <c r="Q54" s="461">
        <v>5102</v>
      </c>
      <c r="R54" s="461">
        <v>4321</v>
      </c>
      <c r="S54" s="461">
        <v>3275</v>
      </c>
      <c r="T54" s="461">
        <v>3475</v>
      </c>
      <c r="U54" s="461">
        <v>1799</v>
      </c>
      <c r="V54" s="461">
        <v>729</v>
      </c>
      <c r="W54" s="462">
        <v>210</v>
      </c>
    </row>
    <row r="55" spans="1:23" ht="13.7" customHeight="1">
      <c r="A55" s="460" t="s">
        <v>2119</v>
      </c>
      <c r="B55" s="449" t="s">
        <v>2103</v>
      </c>
      <c r="C55" s="461">
        <v>39054</v>
      </c>
      <c r="D55" s="461">
        <v>1689</v>
      </c>
      <c r="E55" s="461">
        <v>1706</v>
      </c>
      <c r="F55" s="461">
        <v>1719</v>
      </c>
      <c r="G55" s="461">
        <v>1805</v>
      </c>
      <c r="H55" s="461">
        <v>2027</v>
      </c>
      <c r="I55" s="461">
        <v>2196</v>
      </c>
      <c r="J55" s="461">
        <v>2519</v>
      </c>
      <c r="K55" s="461">
        <v>2536</v>
      </c>
      <c r="L55" s="461">
        <v>2503</v>
      </c>
      <c r="M55" s="461">
        <v>2330</v>
      </c>
      <c r="N55" s="461">
        <v>2971</v>
      </c>
      <c r="O55" s="461">
        <v>3466</v>
      </c>
      <c r="P55" s="461">
        <v>3101</v>
      </c>
      <c r="Q55" s="461">
        <v>2512</v>
      </c>
      <c r="R55" s="461">
        <v>2092</v>
      </c>
      <c r="S55" s="461">
        <v>1456</v>
      </c>
      <c r="T55" s="461">
        <v>1410</v>
      </c>
      <c r="U55" s="461">
        <v>723</v>
      </c>
      <c r="V55" s="461">
        <v>240</v>
      </c>
      <c r="W55" s="462">
        <v>55</v>
      </c>
    </row>
    <row r="56" spans="1:23" ht="13.7" customHeight="1">
      <c r="A56" s="460" t="s">
        <v>114</v>
      </c>
      <c r="B56" s="449" t="s">
        <v>2105</v>
      </c>
      <c r="C56" s="461">
        <v>40449</v>
      </c>
      <c r="D56" s="461">
        <v>1599</v>
      </c>
      <c r="E56" s="461">
        <v>1615</v>
      </c>
      <c r="F56" s="461">
        <v>1628</v>
      </c>
      <c r="G56" s="461">
        <v>1719</v>
      </c>
      <c r="H56" s="461">
        <v>1957</v>
      </c>
      <c r="I56" s="461">
        <v>2127</v>
      </c>
      <c r="J56" s="461">
        <v>2431</v>
      </c>
      <c r="K56" s="461">
        <v>2462</v>
      </c>
      <c r="L56" s="461">
        <v>2462</v>
      </c>
      <c r="M56" s="461">
        <v>2301</v>
      </c>
      <c r="N56" s="461">
        <v>2907</v>
      </c>
      <c r="O56" s="461">
        <v>3399</v>
      </c>
      <c r="P56" s="461">
        <v>3145</v>
      </c>
      <c r="Q56" s="461">
        <v>2682</v>
      </c>
      <c r="R56" s="461">
        <v>2379</v>
      </c>
      <c r="S56" s="461">
        <v>1799</v>
      </c>
      <c r="T56" s="461">
        <v>1981</v>
      </c>
      <c r="U56" s="461">
        <v>1202</v>
      </c>
      <c r="V56" s="461">
        <v>490</v>
      </c>
      <c r="W56" s="462">
        <v>162</v>
      </c>
    </row>
    <row r="57" spans="1:23" ht="13.7" customHeight="1">
      <c r="A57" s="460" t="s">
        <v>114</v>
      </c>
      <c r="B57" s="449" t="s">
        <v>2106</v>
      </c>
      <c r="C57" s="461">
        <v>79503</v>
      </c>
      <c r="D57" s="461">
        <v>3288</v>
      </c>
      <c r="E57" s="461">
        <v>3321</v>
      </c>
      <c r="F57" s="461">
        <v>3347</v>
      </c>
      <c r="G57" s="461">
        <v>3524</v>
      </c>
      <c r="H57" s="461">
        <v>3984</v>
      </c>
      <c r="I57" s="461">
        <v>4323</v>
      </c>
      <c r="J57" s="461">
        <v>4951</v>
      </c>
      <c r="K57" s="461">
        <v>4998</v>
      </c>
      <c r="L57" s="461">
        <v>4966</v>
      </c>
      <c r="M57" s="461">
        <v>4630</v>
      </c>
      <c r="N57" s="461">
        <v>5878</v>
      </c>
      <c r="O57" s="461">
        <v>6864</v>
      </c>
      <c r="P57" s="461">
        <v>6245</v>
      </c>
      <c r="Q57" s="461">
        <v>5194</v>
      </c>
      <c r="R57" s="461">
        <v>4471</v>
      </c>
      <c r="S57" s="461">
        <v>3255</v>
      </c>
      <c r="T57" s="461">
        <v>3391</v>
      </c>
      <c r="U57" s="461">
        <v>1925</v>
      </c>
      <c r="V57" s="461">
        <v>730</v>
      </c>
      <c r="W57" s="462">
        <v>218</v>
      </c>
    </row>
    <row r="58" spans="1:23" ht="13.7" customHeight="1">
      <c r="A58" s="460" t="s">
        <v>2120</v>
      </c>
      <c r="B58" s="449" t="s">
        <v>2103</v>
      </c>
      <c r="C58" s="461">
        <v>38941</v>
      </c>
      <c r="D58" s="461">
        <v>1678</v>
      </c>
      <c r="E58" s="461">
        <v>1708</v>
      </c>
      <c r="F58" s="461">
        <v>1708</v>
      </c>
      <c r="G58" s="461">
        <v>1793</v>
      </c>
      <c r="H58" s="461">
        <v>1986</v>
      </c>
      <c r="I58" s="461">
        <v>2181</v>
      </c>
      <c r="J58" s="461">
        <v>2439</v>
      </c>
      <c r="K58" s="461">
        <v>2570</v>
      </c>
      <c r="L58" s="461">
        <v>2522</v>
      </c>
      <c r="M58" s="461">
        <v>2340</v>
      </c>
      <c r="N58" s="461">
        <v>2764</v>
      </c>
      <c r="O58" s="461">
        <v>3415</v>
      </c>
      <c r="P58" s="461">
        <v>3200</v>
      </c>
      <c r="Q58" s="461">
        <v>2578</v>
      </c>
      <c r="R58" s="461">
        <v>2136</v>
      </c>
      <c r="S58" s="461">
        <v>1466</v>
      </c>
      <c r="T58" s="461">
        <v>1371</v>
      </c>
      <c r="U58" s="461">
        <v>783</v>
      </c>
      <c r="V58" s="461">
        <v>243</v>
      </c>
      <c r="W58" s="462">
        <v>61</v>
      </c>
    </row>
    <row r="59" spans="1:23" ht="13.7" customHeight="1">
      <c r="A59" s="460" t="s">
        <v>114</v>
      </c>
      <c r="B59" s="449" t="s">
        <v>2105</v>
      </c>
      <c r="C59" s="461">
        <v>40338</v>
      </c>
      <c r="D59" s="461">
        <v>1589</v>
      </c>
      <c r="E59" s="461">
        <v>1617</v>
      </c>
      <c r="F59" s="461">
        <v>1617</v>
      </c>
      <c r="G59" s="461">
        <v>1708</v>
      </c>
      <c r="H59" s="461">
        <v>1918</v>
      </c>
      <c r="I59" s="461">
        <v>2114</v>
      </c>
      <c r="J59" s="461">
        <v>2357</v>
      </c>
      <c r="K59" s="461">
        <v>2490</v>
      </c>
      <c r="L59" s="461">
        <v>2478</v>
      </c>
      <c r="M59" s="461">
        <v>2311</v>
      </c>
      <c r="N59" s="461">
        <v>2718</v>
      </c>
      <c r="O59" s="461">
        <v>3350</v>
      </c>
      <c r="P59" s="461">
        <v>3237</v>
      </c>
      <c r="Q59" s="461">
        <v>2733</v>
      </c>
      <c r="R59" s="461">
        <v>2436</v>
      </c>
      <c r="S59" s="461">
        <v>1801</v>
      </c>
      <c r="T59" s="461">
        <v>1918</v>
      </c>
      <c r="U59" s="461">
        <v>1291</v>
      </c>
      <c r="V59" s="461">
        <v>486</v>
      </c>
      <c r="W59" s="462">
        <v>167</v>
      </c>
    </row>
    <row r="60" spans="1:23" ht="13.7" customHeight="1">
      <c r="A60" s="460" t="s">
        <v>114</v>
      </c>
      <c r="B60" s="449" t="s">
        <v>2106</v>
      </c>
      <c r="C60" s="461">
        <v>79279</v>
      </c>
      <c r="D60" s="461">
        <v>3268</v>
      </c>
      <c r="E60" s="461">
        <v>3325</v>
      </c>
      <c r="F60" s="461">
        <v>3326</v>
      </c>
      <c r="G60" s="461">
        <v>3501</v>
      </c>
      <c r="H60" s="461">
        <v>3903</v>
      </c>
      <c r="I60" s="461">
        <v>4296</v>
      </c>
      <c r="J60" s="461">
        <v>4796</v>
      </c>
      <c r="K60" s="461">
        <v>5060</v>
      </c>
      <c r="L60" s="461">
        <v>5000</v>
      </c>
      <c r="M60" s="461">
        <v>4651</v>
      </c>
      <c r="N60" s="461">
        <v>5481</v>
      </c>
      <c r="O60" s="461">
        <v>6765</v>
      </c>
      <c r="P60" s="461">
        <v>6437</v>
      </c>
      <c r="Q60" s="461">
        <v>5312</v>
      </c>
      <c r="R60" s="461">
        <v>4572</v>
      </c>
      <c r="S60" s="461">
        <v>3267</v>
      </c>
      <c r="T60" s="461">
        <v>3289</v>
      </c>
      <c r="U60" s="461">
        <v>2074</v>
      </c>
      <c r="V60" s="461">
        <v>729</v>
      </c>
      <c r="W60" s="462">
        <v>229</v>
      </c>
    </row>
    <row r="61" spans="1:23" ht="13.7" customHeight="1">
      <c r="A61" s="460" t="s">
        <v>2121</v>
      </c>
      <c r="B61" s="449" t="s">
        <v>2103</v>
      </c>
      <c r="C61" s="461">
        <v>38821</v>
      </c>
      <c r="D61" s="461">
        <v>1664</v>
      </c>
      <c r="E61" s="461">
        <v>1709</v>
      </c>
      <c r="F61" s="461">
        <v>1708</v>
      </c>
      <c r="G61" s="461">
        <v>1772</v>
      </c>
      <c r="H61" s="461">
        <v>1952</v>
      </c>
      <c r="I61" s="461">
        <v>2175</v>
      </c>
      <c r="J61" s="461">
        <v>2358</v>
      </c>
      <c r="K61" s="461">
        <v>2593</v>
      </c>
      <c r="L61" s="461">
        <v>2530</v>
      </c>
      <c r="M61" s="461">
        <v>2363</v>
      </c>
      <c r="N61" s="461">
        <v>2583</v>
      </c>
      <c r="O61" s="461">
        <v>3329</v>
      </c>
      <c r="P61" s="461">
        <v>3275</v>
      </c>
      <c r="Q61" s="461">
        <v>2658</v>
      </c>
      <c r="R61" s="461">
        <v>2164</v>
      </c>
      <c r="S61" s="461">
        <v>1512</v>
      </c>
      <c r="T61" s="461">
        <v>1314</v>
      </c>
      <c r="U61" s="461">
        <v>835</v>
      </c>
      <c r="V61" s="461">
        <v>262</v>
      </c>
      <c r="W61" s="462">
        <v>67</v>
      </c>
    </row>
    <row r="62" spans="1:23" ht="13.7" customHeight="1">
      <c r="A62" s="460" t="s">
        <v>2104</v>
      </c>
      <c r="B62" s="449" t="s">
        <v>2105</v>
      </c>
      <c r="C62" s="461">
        <v>40220</v>
      </c>
      <c r="D62" s="461">
        <v>1576</v>
      </c>
      <c r="E62" s="461">
        <v>1618</v>
      </c>
      <c r="F62" s="461">
        <v>1617</v>
      </c>
      <c r="G62" s="461">
        <v>1687</v>
      </c>
      <c r="H62" s="461">
        <v>1887</v>
      </c>
      <c r="I62" s="461">
        <v>2107</v>
      </c>
      <c r="J62" s="461">
        <v>2281</v>
      </c>
      <c r="K62" s="461">
        <v>2510</v>
      </c>
      <c r="L62" s="461">
        <v>2481</v>
      </c>
      <c r="M62" s="461">
        <v>2333</v>
      </c>
      <c r="N62" s="461">
        <v>2552</v>
      </c>
      <c r="O62" s="461">
        <v>3270</v>
      </c>
      <c r="P62" s="461">
        <v>3300</v>
      </c>
      <c r="Q62" s="461">
        <v>2802</v>
      </c>
      <c r="R62" s="461">
        <v>2470</v>
      </c>
      <c r="S62" s="461">
        <v>1847</v>
      </c>
      <c r="T62" s="461">
        <v>1829</v>
      </c>
      <c r="U62" s="461">
        <v>1364</v>
      </c>
      <c r="V62" s="461">
        <v>515</v>
      </c>
      <c r="W62" s="462">
        <v>172</v>
      </c>
    </row>
    <row r="63" spans="1:23" ht="13.7" customHeight="1">
      <c r="A63" s="460" t="s">
        <v>2104</v>
      </c>
      <c r="B63" s="449" t="s">
        <v>2106</v>
      </c>
      <c r="C63" s="461">
        <v>79041</v>
      </c>
      <c r="D63" s="461">
        <v>3240</v>
      </c>
      <c r="E63" s="461">
        <v>3327</v>
      </c>
      <c r="F63" s="461">
        <v>3325</v>
      </c>
      <c r="G63" s="461">
        <v>3459</v>
      </c>
      <c r="H63" s="461">
        <v>3839</v>
      </c>
      <c r="I63" s="461">
        <v>4282</v>
      </c>
      <c r="J63" s="461">
        <v>4639</v>
      </c>
      <c r="K63" s="461">
        <v>5103</v>
      </c>
      <c r="L63" s="461">
        <v>5011</v>
      </c>
      <c r="M63" s="461">
        <v>4696</v>
      </c>
      <c r="N63" s="461">
        <v>5135</v>
      </c>
      <c r="O63" s="461">
        <v>6599</v>
      </c>
      <c r="P63" s="461">
        <v>6575</v>
      </c>
      <c r="Q63" s="461">
        <v>5461</v>
      </c>
      <c r="R63" s="461">
        <v>4634</v>
      </c>
      <c r="S63" s="461">
        <v>3359</v>
      </c>
      <c r="T63" s="461">
        <v>3143</v>
      </c>
      <c r="U63" s="461">
        <v>2199</v>
      </c>
      <c r="V63" s="461">
        <v>777</v>
      </c>
      <c r="W63" s="462">
        <v>238</v>
      </c>
    </row>
    <row r="64" spans="1:23" ht="13.7" customHeight="1">
      <c r="A64" s="460" t="s">
        <v>2122</v>
      </c>
      <c r="B64" s="449" t="s">
        <v>2103</v>
      </c>
      <c r="C64" s="461">
        <v>38695</v>
      </c>
      <c r="D64" s="461">
        <v>1646</v>
      </c>
      <c r="E64" s="461">
        <v>1708</v>
      </c>
      <c r="F64" s="461">
        <v>1709</v>
      </c>
      <c r="G64" s="461">
        <v>1759</v>
      </c>
      <c r="H64" s="461">
        <v>1912</v>
      </c>
      <c r="I64" s="461">
        <v>2170</v>
      </c>
      <c r="J64" s="461">
        <v>2267</v>
      </c>
      <c r="K64" s="461">
        <v>2619</v>
      </c>
      <c r="L64" s="461">
        <v>2516</v>
      </c>
      <c r="M64" s="461">
        <v>2416</v>
      </c>
      <c r="N64" s="461">
        <v>2442</v>
      </c>
      <c r="O64" s="461">
        <v>3210</v>
      </c>
      <c r="P64" s="461">
        <v>3320</v>
      </c>
      <c r="Q64" s="461">
        <v>2746</v>
      </c>
      <c r="R64" s="461">
        <v>2192</v>
      </c>
      <c r="S64" s="461">
        <v>1639</v>
      </c>
      <c r="T64" s="461">
        <v>1186</v>
      </c>
      <c r="U64" s="461">
        <v>879</v>
      </c>
      <c r="V64" s="461">
        <v>286</v>
      </c>
      <c r="W64" s="462">
        <v>72</v>
      </c>
    </row>
    <row r="65" spans="1:23" ht="13.7" customHeight="1">
      <c r="A65" s="460" t="s">
        <v>2104</v>
      </c>
      <c r="B65" s="449" t="s">
        <v>2105</v>
      </c>
      <c r="C65" s="461">
        <v>40096</v>
      </c>
      <c r="D65" s="461">
        <v>1559</v>
      </c>
      <c r="E65" s="461">
        <v>1617</v>
      </c>
      <c r="F65" s="461">
        <v>1618</v>
      </c>
      <c r="G65" s="461">
        <v>1674</v>
      </c>
      <c r="H65" s="461">
        <v>1846</v>
      </c>
      <c r="I65" s="461">
        <v>2106</v>
      </c>
      <c r="J65" s="461">
        <v>2198</v>
      </c>
      <c r="K65" s="461">
        <v>2531</v>
      </c>
      <c r="L65" s="461">
        <v>2462</v>
      </c>
      <c r="M65" s="461">
        <v>2388</v>
      </c>
      <c r="N65" s="461">
        <v>2421</v>
      </c>
      <c r="O65" s="461">
        <v>3163</v>
      </c>
      <c r="P65" s="461">
        <v>3331</v>
      </c>
      <c r="Q65" s="461">
        <v>2887</v>
      </c>
      <c r="R65" s="461">
        <v>2490</v>
      </c>
      <c r="S65" s="461">
        <v>2002</v>
      </c>
      <c r="T65" s="461">
        <v>1650</v>
      </c>
      <c r="U65" s="461">
        <v>1425</v>
      </c>
      <c r="V65" s="461">
        <v>551</v>
      </c>
      <c r="W65" s="462">
        <v>177</v>
      </c>
    </row>
    <row r="66" spans="1:23" ht="13.7" customHeight="1">
      <c r="A66" s="460" t="s">
        <v>2104</v>
      </c>
      <c r="B66" s="449" t="s">
        <v>2106</v>
      </c>
      <c r="C66" s="461">
        <v>78790</v>
      </c>
      <c r="D66" s="461">
        <v>3205</v>
      </c>
      <c r="E66" s="461">
        <v>3325</v>
      </c>
      <c r="F66" s="461">
        <v>3327</v>
      </c>
      <c r="G66" s="461">
        <v>3434</v>
      </c>
      <c r="H66" s="461">
        <v>3758</v>
      </c>
      <c r="I66" s="461">
        <v>4276</v>
      </c>
      <c r="J66" s="461">
        <v>4465</v>
      </c>
      <c r="K66" s="461">
        <v>5150</v>
      </c>
      <c r="L66" s="461">
        <v>4978</v>
      </c>
      <c r="M66" s="461">
        <v>4805</v>
      </c>
      <c r="N66" s="461">
        <v>4863</v>
      </c>
      <c r="O66" s="461">
        <v>6373</v>
      </c>
      <c r="P66" s="461">
        <v>6651</v>
      </c>
      <c r="Q66" s="461">
        <v>5632</v>
      </c>
      <c r="R66" s="461">
        <v>4682</v>
      </c>
      <c r="S66" s="461">
        <v>3640</v>
      </c>
      <c r="T66" s="461">
        <v>2837</v>
      </c>
      <c r="U66" s="461">
        <v>2303</v>
      </c>
      <c r="V66" s="461">
        <v>837</v>
      </c>
      <c r="W66" s="462">
        <v>248</v>
      </c>
    </row>
    <row r="67" spans="1:23" ht="13.7" customHeight="1">
      <c r="A67" s="460" t="s">
        <v>2123</v>
      </c>
      <c r="B67" s="449" t="s">
        <v>2103</v>
      </c>
      <c r="C67" s="461">
        <v>38561</v>
      </c>
      <c r="D67" s="461">
        <v>1626</v>
      </c>
      <c r="E67" s="461">
        <v>1704</v>
      </c>
      <c r="F67" s="461">
        <v>1712</v>
      </c>
      <c r="G67" s="461">
        <v>1751</v>
      </c>
      <c r="H67" s="461">
        <v>1883</v>
      </c>
      <c r="I67" s="461">
        <v>2138</v>
      </c>
      <c r="J67" s="461">
        <v>2234</v>
      </c>
      <c r="K67" s="461">
        <v>2585</v>
      </c>
      <c r="L67" s="461">
        <v>2521</v>
      </c>
      <c r="M67" s="461">
        <v>2455</v>
      </c>
      <c r="N67" s="461">
        <v>2341</v>
      </c>
      <c r="O67" s="461">
        <v>3072</v>
      </c>
      <c r="P67" s="461">
        <v>3341</v>
      </c>
      <c r="Q67" s="461">
        <v>2834</v>
      </c>
      <c r="R67" s="461">
        <v>2239</v>
      </c>
      <c r="S67" s="461">
        <v>1729</v>
      </c>
      <c r="T67" s="461">
        <v>1108</v>
      </c>
      <c r="U67" s="461">
        <v>903</v>
      </c>
      <c r="V67" s="461">
        <v>311</v>
      </c>
      <c r="W67" s="462">
        <v>75</v>
      </c>
    </row>
    <row r="68" spans="1:23" ht="13.7" customHeight="1">
      <c r="A68" s="460" t="s">
        <v>2104</v>
      </c>
      <c r="B68" s="449" t="s">
        <v>2105</v>
      </c>
      <c r="C68" s="461">
        <v>39965</v>
      </c>
      <c r="D68" s="461">
        <v>1540</v>
      </c>
      <c r="E68" s="461">
        <v>1614</v>
      </c>
      <c r="F68" s="461">
        <v>1620</v>
      </c>
      <c r="G68" s="461">
        <v>1668</v>
      </c>
      <c r="H68" s="461">
        <v>1817</v>
      </c>
      <c r="I68" s="461">
        <v>2075</v>
      </c>
      <c r="J68" s="461">
        <v>2167</v>
      </c>
      <c r="K68" s="461">
        <v>2497</v>
      </c>
      <c r="L68" s="461">
        <v>2461</v>
      </c>
      <c r="M68" s="461">
        <v>2427</v>
      </c>
      <c r="N68" s="461">
        <v>2327</v>
      </c>
      <c r="O68" s="461">
        <v>3035</v>
      </c>
      <c r="P68" s="461">
        <v>3343</v>
      </c>
      <c r="Q68" s="461">
        <v>2975</v>
      </c>
      <c r="R68" s="461">
        <v>2526</v>
      </c>
      <c r="S68" s="461">
        <v>2117</v>
      </c>
      <c r="T68" s="461">
        <v>1533</v>
      </c>
      <c r="U68" s="461">
        <v>1454</v>
      </c>
      <c r="V68" s="461">
        <v>593</v>
      </c>
      <c r="W68" s="462">
        <v>178</v>
      </c>
    </row>
    <row r="69" spans="1:23" ht="13.7" customHeight="1">
      <c r="A69" s="460" t="s">
        <v>2104</v>
      </c>
      <c r="B69" s="449" t="s">
        <v>2106</v>
      </c>
      <c r="C69" s="461">
        <v>78526</v>
      </c>
      <c r="D69" s="461">
        <v>3167</v>
      </c>
      <c r="E69" s="461">
        <v>3318</v>
      </c>
      <c r="F69" s="461">
        <v>3332</v>
      </c>
      <c r="G69" s="461">
        <v>3419</v>
      </c>
      <c r="H69" s="461">
        <v>3699</v>
      </c>
      <c r="I69" s="461">
        <v>4213</v>
      </c>
      <c r="J69" s="461">
        <v>4400</v>
      </c>
      <c r="K69" s="461">
        <v>5082</v>
      </c>
      <c r="L69" s="461">
        <v>4982</v>
      </c>
      <c r="M69" s="461">
        <v>4882</v>
      </c>
      <c r="N69" s="461">
        <v>4668</v>
      </c>
      <c r="O69" s="461">
        <v>6106</v>
      </c>
      <c r="P69" s="461">
        <v>6684</v>
      </c>
      <c r="Q69" s="461">
        <v>5809</v>
      </c>
      <c r="R69" s="461">
        <v>4765</v>
      </c>
      <c r="S69" s="461">
        <v>3846</v>
      </c>
      <c r="T69" s="461">
        <v>2642</v>
      </c>
      <c r="U69" s="461">
        <v>2357</v>
      </c>
      <c r="V69" s="461">
        <v>904</v>
      </c>
      <c r="W69" s="462">
        <v>253</v>
      </c>
    </row>
    <row r="70" spans="1:23" ht="13.7" customHeight="1">
      <c r="A70" s="460" t="s">
        <v>2124</v>
      </c>
      <c r="B70" s="449" t="s">
        <v>2103</v>
      </c>
      <c r="C70" s="461">
        <v>38421</v>
      </c>
      <c r="D70" s="461">
        <v>1605</v>
      </c>
      <c r="E70" s="461">
        <v>1697</v>
      </c>
      <c r="F70" s="461">
        <v>1714</v>
      </c>
      <c r="G70" s="461">
        <v>1737</v>
      </c>
      <c r="H70" s="461">
        <v>1868</v>
      </c>
      <c r="I70" s="461">
        <v>2090</v>
      </c>
      <c r="J70" s="461">
        <v>2223</v>
      </c>
      <c r="K70" s="461">
        <v>2525</v>
      </c>
      <c r="L70" s="461">
        <v>2532</v>
      </c>
      <c r="M70" s="461">
        <v>2491</v>
      </c>
      <c r="N70" s="461">
        <v>2302</v>
      </c>
      <c r="O70" s="461">
        <v>2900</v>
      </c>
      <c r="P70" s="461">
        <v>3331</v>
      </c>
      <c r="Q70" s="461">
        <v>2921</v>
      </c>
      <c r="R70" s="461">
        <v>2291</v>
      </c>
      <c r="S70" s="461">
        <v>1790</v>
      </c>
      <c r="T70" s="461">
        <v>1110</v>
      </c>
      <c r="U70" s="461">
        <v>881</v>
      </c>
      <c r="V70" s="461">
        <v>337</v>
      </c>
      <c r="W70" s="462">
        <v>77</v>
      </c>
    </row>
    <row r="71" spans="1:23" ht="13.7" customHeight="1">
      <c r="A71" s="460" t="s">
        <v>2104</v>
      </c>
      <c r="B71" s="449" t="s">
        <v>2105</v>
      </c>
      <c r="C71" s="461">
        <v>39828</v>
      </c>
      <c r="D71" s="461">
        <v>1520</v>
      </c>
      <c r="E71" s="461">
        <v>1607</v>
      </c>
      <c r="F71" s="461">
        <v>1623</v>
      </c>
      <c r="G71" s="461">
        <v>1655</v>
      </c>
      <c r="H71" s="461">
        <v>1801</v>
      </c>
      <c r="I71" s="461">
        <v>2029</v>
      </c>
      <c r="J71" s="461">
        <v>2157</v>
      </c>
      <c r="K71" s="461">
        <v>2443</v>
      </c>
      <c r="L71" s="461">
        <v>2465</v>
      </c>
      <c r="M71" s="461">
        <v>2460</v>
      </c>
      <c r="N71" s="461">
        <v>2290</v>
      </c>
      <c r="O71" s="461">
        <v>2873</v>
      </c>
      <c r="P71" s="461">
        <v>3332</v>
      </c>
      <c r="Q71" s="461">
        <v>3057</v>
      </c>
      <c r="R71" s="461">
        <v>2566</v>
      </c>
      <c r="S71" s="461">
        <v>2195</v>
      </c>
      <c r="T71" s="461">
        <v>1528</v>
      </c>
      <c r="U71" s="461">
        <v>1415</v>
      </c>
      <c r="V71" s="461">
        <v>634</v>
      </c>
      <c r="W71" s="462">
        <v>179</v>
      </c>
    </row>
    <row r="72" spans="1:23" ht="13.7" customHeight="1">
      <c r="A72" s="460" t="s">
        <v>2104</v>
      </c>
      <c r="B72" s="449" t="s">
        <v>2106</v>
      </c>
      <c r="C72" s="461">
        <v>78249</v>
      </c>
      <c r="D72" s="461">
        <v>3124</v>
      </c>
      <c r="E72" s="461">
        <v>3304</v>
      </c>
      <c r="F72" s="461">
        <v>3337</v>
      </c>
      <c r="G72" s="461">
        <v>3392</v>
      </c>
      <c r="H72" s="461">
        <v>3669</v>
      </c>
      <c r="I72" s="461">
        <v>4119</v>
      </c>
      <c r="J72" s="461">
        <v>4380</v>
      </c>
      <c r="K72" s="461">
        <v>4967</v>
      </c>
      <c r="L72" s="461">
        <v>4997</v>
      </c>
      <c r="M72" s="461">
        <v>4951</v>
      </c>
      <c r="N72" s="461">
        <v>4591</v>
      </c>
      <c r="O72" s="461">
        <v>5773</v>
      </c>
      <c r="P72" s="461">
        <v>6663</v>
      </c>
      <c r="Q72" s="461">
        <v>5978</v>
      </c>
      <c r="R72" s="461">
        <v>4856</v>
      </c>
      <c r="S72" s="461">
        <v>3985</v>
      </c>
      <c r="T72" s="461">
        <v>2638</v>
      </c>
      <c r="U72" s="461">
        <v>2296</v>
      </c>
      <c r="V72" s="461">
        <v>971</v>
      </c>
      <c r="W72" s="462">
        <v>256</v>
      </c>
    </row>
    <row r="73" spans="1:23" ht="13.7" customHeight="1">
      <c r="A73" s="460" t="s">
        <v>2125</v>
      </c>
      <c r="B73" s="449" t="s">
        <v>2103</v>
      </c>
      <c r="C73" s="461">
        <v>38275</v>
      </c>
      <c r="D73" s="461">
        <v>1582</v>
      </c>
      <c r="E73" s="461">
        <v>1686</v>
      </c>
      <c r="F73" s="461">
        <v>1716</v>
      </c>
      <c r="G73" s="461">
        <v>1727</v>
      </c>
      <c r="H73" s="461">
        <v>1856</v>
      </c>
      <c r="I73" s="461">
        <v>2049</v>
      </c>
      <c r="J73" s="461">
        <v>2209</v>
      </c>
      <c r="K73" s="461">
        <v>2445</v>
      </c>
      <c r="L73" s="461">
        <v>2566</v>
      </c>
      <c r="M73" s="461">
        <v>2510</v>
      </c>
      <c r="N73" s="461">
        <v>2313</v>
      </c>
      <c r="O73" s="461">
        <v>2699</v>
      </c>
      <c r="P73" s="461">
        <v>3283</v>
      </c>
      <c r="Q73" s="461">
        <v>3017</v>
      </c>
      <c r="R73" s="461">
        <v>2355</v>
      </c>
      <c r="S73" s="461">
        <v>1831</v>
      </c>
      <c r="T73" s="461">
        <v>1125</v>
      </c>
      <c r="U73" s="461">
        <v>859</v>
      </c>
      <c r="V73" s="461">
        <v>366</v>
      </c>
      <c r="W73" s="462">
        <v>80</v>
      </c>
    </row>
    <row r="74" spans="1:23" ht="13.7" customHeight="1">
      <c r="A74" s="460" t="s">
        <v>2104</v>
      </c>
      <c r="B74" s="449" t="s">
        <v>2105</v>
      </c>
      <c r="C74" s="461">
        <v>39685</v>
      </c>
      <c r="D74" s="461">
        <v>1498</v>
      </c>
      <c r="E74" s="461">
        <v>1597</v>
      </c>
      <c r="F74" s="461">
        <v>1625</v>
      </c>
      <c r="G74" s="461">
        <v>1644</v>
      </c>
      <c r="H74" s="461">
        <v>1790</v>
      </c>
      <c r="I74" s="461">
        <v>1990</v>
      </c>
      <c r="J74" s="461">
        <v>2145</v>
      </c>
      <c r="K74" s="461">
        <v>2368</v>
      </c>
      <c r="L74" s="461">
        <v>2493</v>
      </c>
      <c r="M74" s="461">
        <v>2476</v>
      </c>
      <c r="N74" s="461">
        <v>2300</v>
      </c>
      <c r="O74" s="461">
        <v>2686</v>
      </c>
      <c r="P74" s="461">
        <v>3285</v>
      </c>
      <c r="Q74" s="461">
        <v>3148</v>
      </c>
      <c r="R74" s="461">
        <v>2617</v>
      </c>
      <c r="S74" s="461">
        <v>2250</v>
      </c>
      <c r="T74" s="461">
        <v>1537</v>
      </c>
      <c r="U74" s="461">
        <v>1372</v>
      </c>
      <c r="V74" s="461">
        <v>683</v>
      </c>
      <c r="W74" s="462">
        <v>180</v>
      </c>
    </row>
    <row r="75" spans="1:23" ht="13.7" customHeight="1">
      <c r="A75" s="460" t="s">
        <v>2104</v>
      </c>
      <c r="B75" s="449" t="s">
        <v>2106</v>
      </c>
      <c r="C75" s="461">
        <v>77959</v>
      </c>
      <c r="D75" s="461">
        <v>3080</v>
      </c>
      <c r="E75" s="461">
        <v>3283</v>
      </c>
      <c r="F75" s="461">
        <v>3341</v>
      </c>
      <c r="G75" s="461">
        <v>3371</v>
      </c>
      <c r="H75" s="461">
        <v>3646</v>
      </c>
      <c r="I75" s="461">
        <v>4039</v>
      </c>
      <c r="J75" s="461">
        <v>4354</v>
      </c>
      <c r="K75" s="461">
        <v>4813</v>
      </c>
      <c r="L75" s="461">
        <v>5059</v>
      </c>
      <c r="M75" s="461">
        <v>4985</v>
      </c>
      <c r="N75" s="461">
        <v>4613</v>
      </c>
      <c r="O75" s="461">
        <v>5385</v>
      </c>
      <c r="P75" s="461">
        <v>6569</v>
      </c>
      <c r="Q75" s="461">
        <v>6166</v>
      </c>
      <c r="R75" s="461">
        <v>4972</v>
      </c>
      <c r="S75" s="461">
        <v>4081</v>
      </c>
      <c r="T75" s="461">
        <v>2663</v>
      </c>
      <c r="U75" s="461">
        <v>2231</v>
      </c>
      <c r="V75" s="461">
        <v>1049</v>
      </c>
      <c r="W75" s="462">
        <v>260</v>
      </c>
    </row>
    <row r="76" spans="1:23" ht="13.7" customHeight="1">
      <c r="A76" s="460" t="s">
        <v>2126</v>
      </c>
      <c r="B76" s="449" t="s">
        <v>2103</v>
      </c>
      <c r="C76" s="461">
        <v>38123</v>
      </c>
      <c r="D76" s="461">
        <v>1559</v>
      </c>
      <c r="E76" s="461">
        <v>1672</v>
      </c>
      <c r="F76" s="461">
        <v>1717</v>
      </c>
      <c r="G76" s="461">
        <v>1727</v>
      </c>
      <c r="H76" s="461">
        <v>1835</v>
      </c>
      <c r="I76" s="461">
        <v>2016</v>
      </c>
      <c r="J76" s="461">
        <v>2203</v>
      </c>
      <c r="K76" s="461">
        <v>2364</v>
      </c>
      <c r="L76" s="461">
        <v>2590</v>
      </c>
      <c r="M76" s="461">
        <v>2518</v>
      </c>
      <c r="N76" s="461">
        <v>2336</v>
      </c>
      <c r="O76" s="461">
        <v>2523</v>
      </c>
      <c r="P76" s="461">
        <v>3203</v>
      </c>
      <c r="Q76" s="461">
        <v>3090</v>
      </c>
      <c r="R76" s="461">
        <v>2432</v>
      </c>
      <c r="S76" s="461">
        <v>1860</v>
      </c>
      <c r="T76" s="461">
        <v>1169</v>
      </c>
      <c r="U76" s="461">
        <v>828</v>
      </c>
      <c r="V76" s="461">
        <v>394</v>
      </c>
      <c r="W76" s="462">
        <v>88</v>
      </c>
    </row>
    <row r="77" spans="1:23" ht="13.7" customHeight="1">
      <c r="A77" s="460" t="s">
        <v>2104</v>
      </c>
      <c r="B77" s="449" t="s">
        <v>2105</v>
      </c>
      <c r="C77" s="461">
        <v>39536</v>
      </c>
      <c r="D77" s="461">
        <v>1476</v>
      </c>
      <c r="E77" s="461">
        <v>1583</v>
      </c>
      <c r="F77" s="461">
        <v>1626</v>
      </c>
      <c r="G77" s="461">
        <v>1643</v>
      </c>
      <c r="H77" s="461">
        <v>1770</v>
      </c>
      <c r="I77" s="461">
        <v>1959</v>
      </c>
      <c r="J77" s="461">
        <v>2138</v>
      </c>
      <c r="K77" s="461">
        <v>2293</v>
      </c>
      <c r="L77" s="461">
        <v>2513</v>
      </c>
      <c r="M77" s="461">
        <v>2479</v>
      </c>
      <c r="N77" s="461">
        <v>2323</v>
      </c>
      <c r="O77" s="461">
        <v>2524</v>
      </c>
      <c r="P77" s="461">
        <v>3208</v>
      </c>
      <c r="Q77" s="461">
        <v>3212</v>
      </c>
      <c r="R77" s="461">
        <v>2686</v>
      </c>
      <c r="S77" s="461">
        <v>2284</v>
      </c>
      <c r="T77" s="461">
        <v>1586</v>
      </c>
      <c r="U77" s="461">
        <v>1314</v>
      </c>
      <c r="V77" s="461">
        <v>726</v>
      </c>
      <c r="W77" s="462">
        <v>194</v>
      </c>
    </row>
    <row r="78" spans="1:23" ht="13.7" customHeight="1">
      <c r="A78" s="460" t="s">
        <v>2104</v>
      </c>
      <c r="B78" s="449" t="s">
        <v>2106</v>
      </c>
      <c r="C78" s="461">
        <v>77659</v>
      </c>
      <c r="D78" s="461">
        <v>3036</v>
      </c>
      <c r="E78" s="461">
        <v>3256</v>
      </c>
      <c r="F78" s="461">
        <v>3343</v>
      </c>
      <c r="G78" s="461">
        <v>3370</v>
      </c>
      <c r="H78" s="461">
        <v>3604</v>
      </c>
      <c r="I78" s="461">
        <v>3974</v>
      </c>
      <c r="J78" s="461">
        <v>4340</v>
      </c>
      <c r="K78" s="461">
        <v>4657</v>
      </c>
      <c r="L78" s="461">
        <v>5103</v>
      </c>
      <c r="M78" s="461">
        <v>4997</v>
      </c>
      <c r="N78" s="461">
        <v>4659</v>
      </c>
      <c r="O78" s="461">
        <v>5047</v>
      </c>
      <c r="P78" s="461">
        <v>6411</v>
      </c>
      <c r="Q78" s="461">
        <v>6302</v>
      </c>
      <c r="R78" s="461">
        <v>5117</v>
      </c>
      <c r="S78" s="461">
        <v>4144</v>
      </c>
      <c r="T78" s="461">
        <v>2755</v>
      </c>
      <c r="U78" s="461">
        <v>2142</v>
      </c>
      <c r="V78" s="461">
        <v>1120</v>
      </c>
      <c r="W78" s="462">
        <v>282</v>
      </c>
    </row>
    <row r="79" spans="1:23" ht="13.7" customHeight="1">
      <c r="A79" s="460" t="s">
        <v>2127</v>
      </c>
      <c r="B79" s="449" t="s">
        <v>2103</v>
      </c>
      <c r="C79" s="461">
        <v>37967</v>
      </c>
      <c r="D79" s="461">
        <v>1537</v>
      </c>
      <c r="E79" s="461">
        <v>1655</v>
      </c>
      <c r="F79" s="461">
        <v>1716</v>
      </c>
      <c r="G79" s="461">
        <v>1728</v>
      </c>
      <c r="H79" s="461">
        <v>1822</v>
      </c>
      <c r="I79" s="461">
        <v>1976</v>
      </c>
      <c r="J79" s="461">
        <v>2198</v>
      </c>
      <c r="K79" s="461">
        <v>2274</v>
      </c>
      <c r="L79" s="461">
        <v>2615</v>
      </c>
      <c r="M79" s="461">
        <v>2505</v>
      </c>
      <c r="N79" s="461">
        <v>2389</v>
      </c>
      <c r="O79" s="461">
        <v>2388</v>
      </c>
      <c r="P79" s="461">
        <v>3090</v>
      </c>
      <c r="Q79" s="461">
        <v>3136</v>
      </c>
      <c r="R79" s="461">
        <v>2516</v>
      </c>
      <c r="S79" s="461">
        <v>1889</v>
      </c>
      <c r="T79" s="461">
        <v>1271</v>
      </c>
      <c r="U79" s="461">
        <v>749</v>
      </c>
      <c r="V79" s="461">
        <v>417</v>
      </c>
      <c r="W79" s="462">
        <v>97</v>
      </c>
    </row>
    <row r="80" spans="1:23" ht="13.7" customHeight="1">
      <c r="A80" s="460" t="s">
        <v>114</v>
      </c>
      <c r="B80" s="449" t="s">
        <v>2105</v>
      </c>
      <c r="C80" s="461">
        <v>39383</v>
      </c>
      <c r="D80" s="461">
        <v>1455</v>
      </c>
      <c r="E80" s="461">
        <v>1567</v>
      </c>
      <c r="F80" s="461">
        <v>1625</v>
      </c>
      <c r="G80" s="461">
        <v>1644</v>
      </c>
      <c r="H80" s="461">
        <v>1757</v>
      </c>
      <c r="I80" s="461">
        <v>1918</v>
      </c>
      <c r="J80" s="461">
        <v>2136</v>
      </c>
      <c r="K80" s="461">
        <v>2210</v>
      </c>
      <c r="L80" s="461">
        <v>2534</v>
      </c>
      <c r="M80" s="461">
        <v>2460</v>
      </c>
      <c r="N80" s="461">
        <v>2378</v>
      </c>
      <c r="O80" s="461">
        <v>2395</v>
      </c>
      <c r="P80" s="461">
        <v>3104</v>
      </c>
      <c r="Q80" s="461">
        <v>3243</v>
      </c>
      <c r="R80" s="461">
        <v>2769</v>
      </c>
      <c r="S80" s="461">
        <v>2306</v>
      </c>
      <c r="T80" s="461">
        <v>1721</v>
      </c>
      <c r="U80" s="461">
        <v>1188</v>
      </c>
      <c r="V80" s="461">
        <v>764</v>
      </c>
      <c r="W80" s="462">
        <v>210</v>
      </c>
    </row>
    <row r="81" spans="1:47" ht="13.7" customHeight="1">
      <c r="A81" s="460" t="s">
        <v>114</v>
      </c>
      <c r="B81" s="449" t="s">
        <v>2106</v>
      </c>
      <c r="C81" s="461">
        <v>77350</v>
      </c>
      <c r="D81" s="461">
        <v>2992</v>
      </c>
      <c r="E81" s="461">
        <v>3221</v>
      </c>
      <c r="F81" s="461">
        <v>3341</v>
      </c>
      <c r="G81" s="461">
        <v>3372</v>
      </c>
      <c r="H81" s="461">
        <v>3579</v>
      </c>
      <c r="I81" s="461">
        <v>3894</v>
      </c>
      <c r="J81" s="461">
        <v>4334</v>
      </c>
      <c r="K81" s="461">
        <v>4483</v>
      </c>
      <c r="L81" s="461">
        <v>5150</v>
      </c>
      <c r="M81" s="461">
        <v>4965</v>
      </c>
      <c r="N81" s="461">
        <v>4767</v>
      </c>
      <c r="O81" s="461">
        <v>4782</v>
      </c>
      <c r="P81" s="461">
        <v>6194</v>
      </c>
      <c r="Q81" s="461">
        <v>6379</v>
      </c>
      <c r="R81" s="461">
        <v>5284</v>
      </c>
      <c r="S81" s="461">
        <v>4195</v>
      </c>
      <c r="T81" s="461">
        <v>2992</v>
      </c>
      <c r="U81" s="461">
        <v>1937</v>
      </c>
      <c r="V81" s="461">
        <v>1181</v>
      </c>
      <c r="W81" s="462">
        <v>307</v>
      </c>
    </row>
    <row r="82" spans="1:47" ht="13.7" customHeight="1">
      <c r="A82" s="460" t="s">
        <v>2128</v>
      </c>
      <c r="B82" s="449" t="s">
        <v>2103</v>
      </c>
      <c r="C82" s="461">
        <v>37806</v>
      </c>
      <c r="D82" s="461">
        <v>1515</v>
      </c>
      <c r="E82" s="461">
        <v>1635</v>
      </c>
      <c r="F82" s="461">
        <v>1713</v>
      </c>
      <c r="G82" s="461">
        <v>1730</v>
      </c>
      <c r="H82" s="461">
        <v>1814</v>
      </c>
      <c r="I82" s="461">
        <v>1947</v>
      </c>
      <c r="J82" s="461">
        <v>2166</v>
      </c>
      <c r="K82" s="461">
        <v>2240</v>
      </c>
      <c r="L82" s="461">
        <v>2581</v>
      </c>
      <c r="M82" s="461">
        <v>2510</v>
      </c>
      <c r="N82" s="461">
        <v>2428</v>
      </c>
      <c r="O82" s="461">
        <v>2290</v>
      </c>
      <c r="P82" s="461">
        <v>2958</v>
      </c>
      <c r="Q82" s="461">
        <v>3158</v>
      </c>
      <c r="R82" s="461">
        <v>2601</v>
      </c>
      <c r="S82" s="461">
        <v>1934</v>
      </c>
      <c r="T82" s="461">
        <v>1343</v>
      </c>
      <c r="U82" s="461">
        <v>706</v>
      </c>
      <c r="V82" s="461">
        <v>430</v>
      </c>
      <c r="W82" s="462">
        <v>107</v>
      </c>
    </row>
    <row r="83" spans="1:47" ht="13.7" customHeight="1">
      <c r="A83" s="460" t="s">
        <v>114</v>
      </c>
      <c r="B83" s="449" t="s">
        <v>2105</v>
      </c>
      <c r="C83" s="461">
        <v>39226</v>
      </c>
      <c r="D83" s="461">
        <v>1435</v>
      </c>
      <c r="E83" s="461">
        <v>1548</v>
      </c>
      <c r="F83" s="461">
        <v>1621</v>
      </c>
      <c r="G83" s="461">
        <v>1647</v>
      </c>
      <c r="H83" s="461">
        <v>1750</v>
      </c>
      <c r="I83" s="461">
        <v>1889</v>
      </c>
      <c r="J83" s="461">
        <v>2105</v>
      </c>
      <c r="K83" s="461">
        <v>2179</v>
      </c>
      <c r="L83" s="461">
        <v>2500</v>
      </c>
      <c r="M83" s="461">
        <v>2459</v>
      </c>
      <c r="N83" s="461">
        <v>2417</v>
      </c>
      <c r="O83" s="461">
        <v>2302</v>
      </c>
      <c r="P83" s="461">
        <v>2978</v>
      </c>
      <c r="Q83" s="461">
        <v>3256</v>
      </c>
      <c r="R83" s="461">
        <v>2855</v>
      </c>
      <c r="S83" s="461">
        <v>2343</v>
      </c>
      <c r="T83" s="461">
        <v>1822</v>
      </c>
      <c r="U83" s="461">
        <v>1112</v>
      </c>
      <c r="V83" s="461">
        <v>781</v>
      </c>
      <c r="W83" s="462">
        <v>226</v>
      </c>
    </row>
    <row r="84" spans="1:47" ht="13.7" customHeight="1">
      <c r="A84" s="460" t="s">
        <v>114</v>
      </c>
      <c r="B84" s="449" t="s">
        <v>2106</v>
      </c>
      <c r="C84" s="461">
        <v>77032</v>
      </c>
      <c r="D84" s="461">
        <v>2950</v>
      </c>
      <c r="E84" s="461">
        <v>3182</v>
      </c>
      <c r="F84" s="461">
        <v>3334</v>
      </c>
      <c r="G84" s="461">
        <v>3377</v>
      </c>
      <c r="H84" s="461">
        <v>3564</v>
      </c>
      <c r="I84" s="461">
        <v>3836</v>
      </c>
      <c r="J84" s="461">
        <v>4271</v>
      </c>
      <c r="K84" s="461">
        <v>4419</v>
      </c>
      <c r="L84" s="461">
        <v>5082</v>
      </c>
      <c r="M84" s="461">
        <v>4969</v>
      </c>
      <c r="N84" s="461">
        <v>4845</v>
      </c>
      <c r="O84" s="461">
        <v>4593</v>
      </c>
      <c r="P84" s="461">
        <v>5937</v>
      </c>
      <c r="Q84" s="461">
        <v>6414</v>
      </c>
      <c r="R84" s="461">
        <v>5456</v>
      </c>
      <c r="S84" s="461">
        <v>4277</v>
      </c>
      <c r="T84" s="461">
        <v>3166</v>
      </c>
      <c r="U84" s="461">
        <v>1818</v>
      </c>
      <c r="V84" s="461">
        <v>1212</v>
      </c>
      <c r="W84" s="462">
        <v>332</v>
      </c>
    </row>
    <row r="85" spans="1:47" ht="13.7" customHeight="1">
      <c r="A85" s="460" t="s">
        <v>2129</v>
      </c>
      <c r="B85" s="449" t="s">
        <v>2103</v>
      </c>
      <c r="C85" s="461">
        <v>37641</v>
      </c>
      <c r="D85" s="461">
        <v>1495</v>
      </c>
      <c r="E85" s="461">
        <v>1613</v>
      </c>
      <c r="F85" s="461">
        <v>1705</v>
      </c>
      <c r="G85" s="461">
        <v>1733</v>
      </c>
      <c r="H85" s="461">
        <v>1801</v>
      </c>
      <c r="I85" s="461">
        <v>1932</v>
      </c>
      <c r="J85" s="461">
        <v>2118</v>
      </c>
      <c r="K85" s="461">
        <v>2230</v>
      </c>
      <c r="L85" s="461">
        <v>2522</v>
      </c>
      <c r="M85" s="461">
        <v>2521</v>
      </c>
      <c r="N85" s="461">
        <v>2464</v>
      </c>
      <c r="O85" s="461">
        <v>2253</v>
      </c>
      <c r="P85" s="461">
        <v>2794</v>
      </c>
      <c r="Q85" s="461">
        <v>3151</v>
      </c>
      <c r="R85" s="461">
        <v>2684</v>
      </c>
      <c r="S85" s="461">
        <v>1984</v>
      </c>
      <c r="T85" s="461">
        <v>1394</v>
      </c>
      <c r="U85" s="461">
        <v>713</v>
      </c>
      <c r="V85" s="461">
        <v>419</v>
      </c>
      <c r="W85" s="462">
        <v>115</v>
      </c>
      <c r="Y85" s="416"/>
      <c r="Z85" s="416"/>
      <c r="AA85" s="416"/>
      <c r="AB85" s="416"/>
      <c r="AC85" s="416"/>
      <c r="AD85" s="416"/>
      <c r="AE85" s="416"/>
      <c r="AF85" s="416"/>
      <c r="AG85" s="416"/>
      <c r="AH85" s="416"/>
      <c r="AI85" s="416"/>
      <c r="AJ85" s="416"/>
      <c r="AK85" s="416"/>
      <c r="AL85" s="416"/>
      <c r="AM85" s="416"/>
      <c r="AN85" s="416"/>
      <c r="AO85" s="416"/>
      <c r="AP85" s="416"/>
      <c r="AQ85" s="416"/>
      <c r="AR85" s="416"/>
      <c r="AS85" s="416"/>
      <c r="AT85" s="416"/>
      <c r="AU85" s="416"/>
    </row>
    <row r="86" spans="1:47" ht="13.7" customHeight="1">
      <c r="A86" s="460" t="s">
        <v>114</v>
      </c>
      <c r="B86" s="449" t="s">
        <v>2105</v>
      </c>
      <c r="C86" s="461">
        <v>39065</v>
      </c>
      <c r="D86" s="461">
        <v>1416</v>
      </c>
      <c r="E86" s="461">
        <v>1527</v>
      </c>
      <c r="F86" s="461">
        <v>1615</v>
      </c>
      <c r="G86" s="461">
        <v>1649</v>
      </c>
      <c r="H86" s="461">
        <v>1737</v>
      </c>
      <c r="I86" s="461">
        <v>1874</v>
      </c>
      <c r="J86" s="461">
        <v>2059</v>
      </c>
      <c r="K86" s="461">
        <v>2169</v>
      </c>
      <c r="L86" s="461">
        <v>2446</v>
      </c>
      <c r="M86" s="461">
        <v>2464</v>
      </c>
      <c r="N86" s="461">
        <v>2449</v>
      </c>
      <c r="O86" s="461">
        <v>2266</v>
      </c>
      <c r="P86" s="461">
        <v>2821</v>
      </c>
      <c r="Q86" s="461">
        <v>3247</v>
      </c>
      <c r="R86" s="461">
        <v>2937</v>
      </c>
      <c r="S86" s="461">
        <v>2383</v>
      </c>
      <c r="T86" s="461">
        <v>1893</v>
      </c>
      <c r="U86" s="461">
        <v>1116</v>
      </c>
      <c r="V86" s="461">
        <v>757</v>
      </c>
      <c r="W86" s="462">
        <v>241</v>
      </c>
      <c r="Y86" s="416"/>
      <c r="Z86" s="416"/>
      <c r="AA86" s="416"/>
      <c r="AB86" s="416"/>
      <c r="AC86" s="416"/>
      <c r="AD86" s="416"/>
      <c r="AE86" s="416"/>
      <c r="AF86" s="416"/>
      <c r="AG86" s="416"/>
      <c r="AH86" s="416"/>
      <c r="AI86" s="416"/>
      <c r="AJ86" s="416"/>
      <c r="AK86" s="416"/>
      <c r="AL86" s="416"/>
      <c r="AM86" s="416"/>
      <c r="AN86" s="416"/>
      <c r="AO86" s="416"/>
      <c r="AP86" s="416"/>
      <c r="AQ86" s="416"/>
      <c r="AR86" s="416"/>
      <c r="AS86" s="416"/>
      <c r="AT86" s="416"/>
      <c r="AU86" s="416"/>
    </row>
    <row r="87" spans="1:47" ht="13.7" customHeight="1">
      <c r="A87" s="460" t="s">
        <v>114</v>
      </c>
      <c r="B87" s="449" t="s">
        <v>2106</v>
      </c>
      <c r="C87" s="461">
        <v>76706</v>
      </c>
      <c r="D87" s="461">
        <v>2911</v>
      </c>
      <c r="E87" s="461">
        <v>3140</v>
      </c>
      <c r="F87" s="461">
        <v>3320</v>
      </c>
      <c r="G87" s="461">
        <v>3382</v>
      </c>
      <c r="H87" s="461">
        <v>3538</v>
      </c>
      <c r="I87" s="461">
        <v>3805</v>
      </c>
      <c r="J87" s="461">
        <v>4178</v>
      </c>
      <c r="K87" s="461">
        <v>4399</v>
      </c>
      <c r="L87" s="461">
        <v>4968</v>
      </c>
      <c r="M87" s="461">
        <v>4985</v>
      </c>
      <c r="N87" s="461">
        <v>4913</v>
      </c>
      <c r="O87" s="461">
        <v>4519</v>
      </c>
      <c r="P87" s="461">
        <v>5615</v>
      </c>
      <c r="Q87" s="461">
        <v>6397</v>
      </c>
      <c r="R87" s="461">
        <v>5621</v>
      </c>
      <c r="S87" s="461">
        <v>4367</v>
      </c>
      <c r="T87" s="461">
        <v>3287</v>
      </c>
      <c r="U87" s="461">
        <v>1829</v>
      </c>
      <c r="V87" s="461">
        <v>1176</v>
      </c>
      <c r="W87" s="462">
        <v>356</v>
      </c>
      <c r="Y87" s="416"/>
      <c r="Z87" s="416"/>
      <c r="AA87" s="416"/>
      <c r="AB87" s="416"/>
      <c r="AC87" s="416"/>
      <c r="AD87" s="416"/>
      <c r="AE87" s="416"/>
      <c r="AF87" s="416"/>
      <c r="AG87" s="416"/>
      <c r="AH87" s="416"/>
      <c r="AI87" s="416"/>
      <c r="AJ87" s="416"/>
      <c r="AK87" s="416"/>
      <c r="AL87" s="416"/>
      <c r="AM87" s="416"/>
      <c r="AN87" s="416"/>
      <c r="AO87" s="416"/>
      <c r="AP87" s="416"/>
      <c r="AQ87" s="416"/>
      <c r="AR87" s="416"/>
      <c r="AS87" s="416"/>
      <c r="AT87" s="416"/>
      <c r="AU87" s="416"/>
    </row>
    <row r="88" spans="1:47" ht="13.7" customHeight="1">
      <c r="A88" s="460" t="s">
        <v>2130</v>
      </c>
      <c r="B88" s="449" t="s">
        <v>2103</v>
      </c>
      <c r="C88" s="461">
        <v>37471</v>
      </c>
      <c r="D88" s="461">
        <v>1476</v>
      </c>
      <c r="E88" s="461">
        <v>1590</v>
      </c>
      <c r="F88" s="461">
        <v>1695</v>
      </c>
      <c r="G88" s="461">
        <v>1735</v>
      </c>
      <c r="H88" s="461">
        <v>1790</v>
      </c>
      <c r="I88" s="461">
        <v>1920</v>
      </c>
      <c r="J88" s="461">
        <v>2078</v>
      </c>
      <c r="K88" s="461">
        <v>2216</v>
      </c>
      <c r="L88" s="461">
        <v>2442</v>
      </c>
      <c r="M88" s="461">
        <v>2556</v>
      </c>
      <c r="N88" s="461">
        <v>2483</v>
      </c>
      <c r="O88" s="461">
        <v>2265</v>
      </c>
      <c r="P88" s="461">
        <v>2601</v>
      </c>
      <c r="Q88" s="461">
        <v>3108</v>
      </c>
      <c r="R88" s="461">
        <v>2776</v>
      </c>
      <c r="S88" s="461">
        <v>2044</v>
      </c>
      <c r="T88" s="461">
        <v>1429</v>
      </c>
      <c r="U88" s="461">
        <v>731</v>
      </c>
      <c r="V88" s="461">
        <v>410</v>
      </c>
      <c r="W88" s="462">
        <v>126</v>
      </c>
      <c r="Y88" s="416"/>
      <c r="Z88" s="416"/>
      <c r="AA88" s="416"/>
      <c r="AB88" s="416"/>
      <c r="AC88" s="416"/>
      <c r="AD88" s="416"/>
      <c r="AE88" s="416"/>
      <c r="AF88" s="416"/>
      <c r="AG88" s="416"/>
      <c r="AH88" s="416"/>
      <c r="AI88" s="416"/>
      <c r="AJ88" s="416"/>
      <c r="AK88" s="416"/>
      <c r="AL88" s="416"/>
      <c r="AM88" s="416"/>
      <c r="AN88" s="416"/>
      <c r="AO88" s="416"/>
      <c r="AP88" s="416"/>
      <c r="AQ88" s="416"/>
      <c r="AR88" s="416"/>
      <c r="AS88" s="416"/>
      <c r="AT88" s="416"/>
      <c r="AU88" s="416"/>
    </row>
    <row r="89" spans="1:47" ht="13.7" customHeight="1">
      <c r="A89" s="460" t="s">
        <v>114</v>
      </c>
      <c r="B89" s="449" t="s">
        <v>2105</v>
      </c>
      <c r="C89" s="461">
        <v>38902</v>
      </c>
      <c r="D89" s="461">
        <v>1398</v>
      </c>
      <c r="E89" s="461">
        <v>1506</v>
      </c>
      <c r="F89" s="461">
        <v>1604</v>
      </c>
      <c r="G89" s="461">
        <v>1651</v>
      </c>
      <c r="H89" s="461">
        <v>1726</v>
      </c>
      <c r="I89" s="461">
        <v>1863</v>
      </c>
      <c r="J89" s="461">
        <v>2020</v>
      </c>
      <c r="K89" s="461">
        <v>2157</v>
      </c>
      <c r="L89" s="461">
        <v>2372</v>
      </c>
      <c r="M89" s="461">
        <v>2492</v>
      </c>
      <c r="N89" s="461">
        <v>2465</v>
      </c>
      <c r="O89" s="461">
        <v>2277</v>
      </c>
      <c r="P89" s="461">
        <v>2638</v>
      </c>
      <c r="Q89" s="461">
        <v>3203</v>
      </c>
      <c r="R89" s="461">
        <v>3026</v>
      </c>
      <c r="S89" s="461">
        <v>2434</v>
      </c>
      <c r="T89" s="461">
        <v>1944</v>
      </c>
      <c r="U89" s="461">
        <v>1134</v>
      </c>
      <c r="V89" s="461">
        <v>735</v>
      </c>
      <c r="W89" s="462">
        <v>258</v>
      </c>
      <c r="Y89" s="416"/>
      <c r="Z89" s="416"/>
      <c r="AA89" s="416"/>
      <c r="AB89" s="416"/>
      <c r="AC89" s="416"/>
      <c r="AD89" s="416"/>
      <c r="AE89" s="416"/>
      <c r="AF89" s="416"/>
      <c r="AG89" s="416"/>
      <c r="AH89" s="416"/>
      <c r="AI89" s="416"/>
      <c r="AJ89" s="416"/>
      <c r="AK89" s="416"/>
      <c r="AL89" s="416"/>
      <c r="AM89" s="416"/>
      <c r="AN89" s="416"/>
      <c r="AO89" s="416"/>
      <c r="AP89" s="416"/>
      <c r="AQ89" s="416"/>
      <c r="AR89" s="416"/>
      <c r="AS89" s="416"/>
      <c r="AT89" s="416"/>
      <c r="AU89" s="416"/>
    </row>
    <row r="90" spans="1:47" ht="13.7" customHeight="1">
      <c r="A90" s="460" t="s">
        <v>114</v>
      </c>
      <c r="B90" s="449" t="s">
        <v>2106</v>
      </c>
      <c r="C90" s="461">
        <v>76373</v>
      </c>
      <c r="D90" s="461">
        <v>2874</v>
      </c>
      <c r="E90" s="461">
        <v>3096</v>
      </c>
      <c r="F90" s="461">
        <v>3299</v>
      </c>
      <c r="G90" s="461">
        <v>3386</v>
      </c>
      <c r="H90" s="461">
        <v>3516</v>
      </c>
      <c r="I90" s="461">
        <v>3782</v>
      </c>
      <c r="J90" s="461">
        <v>4098</v>
      </c>
      <c r="K90" s="461">
        <v>4373</v>
      </c>
      <c r="L90" s="461">
        <v>4814</v>
      </c>
      <c r="M90" s="461">
        <v>5047</v>
      </c>
      <c r="N90" s="461">
        <v>4948</v>
      </c>
      <c r="O90" s="461">
        <v>4542</v>
      </c>
      <c r="P90" s="461">
        <v>5239</v>
      </c>
      <c r="Q90" s="461">
        <v>6311</v>
      </c>
      <c r="R90" s="461">
        <v>5802</v>
      </c>
      <c r="S90" s="461">
        <v>4478</v>
      </c>
      <c r="T90" s="461">
        <v>3373</v>
      </c>
      <c r="U90" s="461">
        <v>1864</v>
      </c>
      <c r="V90" s="461">
        <v>1145</v>
      </c>
      <c r="W90" s="462">
        <v>384</v>
      </c>
      <c r="Y90" s="416"/>
      <c r="Z90" s="416"/>
      <c r="AA90" s="416"/>
      <c r="AB90" s="416"/>
      <c r="AC90" s="416"/>
      <c r="AD90" s="416"/>
      <c r="AE90" s="416"/>
      <c r="AF90" s="416"/>
      <c r="AG90" s="416"/>
      <c r="AH90" s="416"/>
      <c r="AI90" s="416"/>
      <c r="AJ90" s="416"/>
      <c r="AK90" s="416"/>
      <c r="AL90" s="416"/>
      <c r="AM90" s="416"/>
      <c r="AN90" s="416"/>
      <c r="AO90" s="416"/>
      <c r="AP90" s="416"/>
      <c r="AQ90" s="416"/>
      <c r="AR90" s="416"/>
      <c r="AS90" s="416"/>
      <c r="AT90" s="416"/>
      <c r="AU90" s="416"/>
    </row>
    <row r="91" spans="1:47" ht="13.7" customHeight="1">
      <c r="A91" s="460" t="s">
        <v>2131</v>
      </c>
      <c r="B91" s="449" t="s">
        <v>2103</v>
      </c>
      <c r="C91" s="461">
        <v>37296</v>
      </c>
      <c r="D91" s="461">
        <v>1458</v>
      </c>
      <c r="E91" s="461">
        <v>1568</v>
      </c>
      <c r="F91" s="461">
        <v>1681</v>
      </c>
      <c r="G91" s="461">
        <v>1736</v>
      </c>
      <c r="H91" s="461">
        <v>1790</v>
      </c>
      <c r="I91" s="461">
        <v>1899</v>
      </c>
      <c r="J91" s="461">
        <v>2044</v>
      </c>
      <c r="K91" s="461">
        <v>2210</v>
      </c>
      <c r="L91" s="461">
        <v>2363</v>
      </c>
      <c r="M91" s="461">
        <v>2580</v>
      </c>
      <c r="N91" s="461">
        <v>2492</v>
      </c>
      <c r="O91" s="461">
        <v>2288</v>
      </c>
      <c r="P91" s="461">
        <v>2433</v>
      </c>
      <c r="Q91" s="461">
        <v>3034</v>
      </c>
      <c r="R91" s="461">
        <v>2847</v>
      </c>
      <c r="S91" s="461">
        <v>2115</v>
      </c>
      <c r="T91" s="461">
        <v>1457</v>
      </c>
      <c r="U91" s="461">
        <v>768</v>
      </c>
      <c r="V91" s="461">
        <v>398</v>
      </c>
      <c r="W91" s="462">
        <v>137</v>
      </c>
      <c r="Y91" s="416"/>
      <c r="Z91" s="416"/>
      <c r="AA91" s="416"/>
      <c r="AB91" s="416"/>
      <c r="AC91" s="416"/>
      <c r="AD91" s="416"/>
      <c r="AE91" s="416"/>
      <c r="AF91" s="416"/>
      <c r="AG91" s="416"/>
      <c r="AH91" s="416"/>
      <c r="AI91" s="416"/>
      <c r="AJ91" s="416"/>
      <c r="AK91" s="416"/>
      <c r="AL91" s="416"/>
      <c r="AM91" s="416"/>
      <c r="AN91" s="416"/>
      <c r="AO91" s="416"/>
      <c r="AP91" s="416"/>
      <c r="AQ91" s="416"/>
      <c r="AR91" s="416"/>
      <c r="AS91" s="416"/>
      <c r="AT91" s="416"/>
      <c r="AU91" s="416"/>
    </row>
    <row r="92" spans="1:47" ht="13.7" customHeight="1">
      <c r="A92" s="460" t="s">
        <v>114</v>
      </c>
      <c r="B92" s="449" t="s">
        <v>2105</v>
      </c>
      <c r="C92" s="461">
        <v>38736</v>
      </c>
      <c r="D92" s="461">
        <v>1381</v>
      </c>
      <c r="E92" s="461">
        <v>1484</v>
      </c>
      <c r="F92" s="461">
        <v>1591</v>
      </c>
      <c r="G92" s="461">
        <v>1652</v>
      </c>
      <c r="H92" s="461">
        <v>1726</v>
      </c>
      <c r="I92" s="461">
        <v>1842</v>
      </c>
      <c r="J92" s="461">
        <v>1989</v>
      </c>
      <c r="K92" s="461">
        <v>2150</v>
      </c>
      <c r="L92" s="461">
        <v>2297</v>
      </c>
      <c r="M92" s="461">
        <v>2512</v>
      </c>
      <c r="N92" s="461">
        <v>2469</v>
      </c>
      <c r="O92" s="461">
        <v>2300</v>
      </c>
      <c r="P92" s="461">
        <v>2479</v>
      </c>
      <c r="Q92" s="461">
        <v>3128</v>
      </c>
      <c r="R92" s="461">
        <v>3089</v>
      </c>
      <c r="S92" s="461">
        <v>2501</v>
      </c>
      <c r="T92" s="461">
        <v>1977</v>
      </c>
      <c r="U92" s="461">
        <v>1181</v>
      </c>
      <c r="V92" s="461">
        <v>709</v>
      </c>
      <c r="W92" s="462">
        <v>278</v>
      </c>
      <c r="Y92" s="416"/>
      <c r="Z92" s="416"/>
      <c r="AA92" s="416"/>
      <c r="AB92" s="416"/>
      <c r="AC92" s="416"/>
      <c r="AD92" s="416"/>
      <c r="AE92" s="416"/>
      <c r="AF92" s="416"/>
      <c r="AG92" s="416"/>
      <c r="AH92" s="416"/>
      <c r="AI92" s="416"/>
      <c r="AJ92" s="416"/>
      <c r="AK92" s="416"/>
      <c r="AL92" s="416"/>
      <c r="AM92" s="416"/>
      <c r="AN92" s="416"/>
      <c r="AO92" s="416"/>
      <c r="AP92" s="416"/>
      <c r="AQ92" s="416"/>
      <c r="AR92" s="416"/>
      <c r="AS92" s="416"/>
      <c r="AT92" s="416"/>
      <c r="AU92" s="416"/>
    </row>
    <row r="93" spans="1:47" ht="13.7" customHeight="1">
      <c r="A93" s="460" t="s">
        <v>114</v>
      </c>
      <c r="B93" s="449" t="s">
        <v>2106</v>
      </c>
      <c r="C93" s="461">
        <v>76033</v>
      </c>
      <c r="D93" s="461">
        <v>2839</v>
      </c>
      <c r="E93" s="461">
        <v>3052</v>
      </c>
      <c r="F93" s="461">
        <v>3272</v>
      </c>
      <c r="G93" s="461">
        <v>3388</v>
      </c>
      <c r="H93" s="461">
        <v>3515</v>
      </c>
      <c r="I93" s="461">
        <v>3741</v>
      </c>
      <c r="J93" s="461">
        <v>4034</v>
      </c>
      <c r="K93" s="461">
        <v>4360</v>
      </c>
      <c r="L93" s="461">
        <v>4660</v>
      </c>
      <c r="M93" s="461">
        <v>5091</v>
      </c>
      <c r="N93" s="461">
        <v>4961</v>
      </c>
      <c r="O93" s="461">
        <v>4588</v>
      </c>
      <c r="P93" s="461">
        <v>4913</v>
      </c>
      <c r="Q93" s="461">
        <v>6163</v>
      </c>
      <c r="R93" s="461">
        <v>5936</v>
      </c>
      <c r="S93" s="461">
        <v>4617</v>
      </c>
      <c r="T93" s="461">
        <v>3434</v>
      </c>
      <c r="U93" s="461">
        <v>1949</v>
      </c>
      <c r="V93" s="461">
        <v>1107</v>
      </c>
      <c r="W93" s="462">
        <v>415</v>
      </c>
      <c r="Y93" s="416"/>
      <c r="Z93" s="416"/>
      <c r="AA93" s="416"/>
      <c r="AB93" s="416"/>
      <c r="AC93" s="416"/>
      <c r="AD93" s="416"/>
      <c r="AE93" s="416"/>
      <c r="AF93" s="416"/>
      <c r="AG93" s="416"/>
      <c r="AH93" s="416"/>
      <c r="AI93" s="416"/>
      <c r="AJ93" s="416"/>
      <c r="AK93" s="416"/>
      <c r="AL93" s="416"/>
      <c r="AM93" s="416"/>
      <c r="AN93" s="416"/>
      <c r="AO93" s="416"/>
      <c r="AP93" s="416"/>
      <c r="AQ93" s="416"/>
      <c r="AR93" s="416"/>
      <c r="AS93" s="416"/>
      <c r="AT93" s="416"/>
      <c r="AU93" s="416"/>
    </row>
    <row r="94" spans="1:47" ht="13.7" customHeight="1">
      <c r="A94" s="460" t="s">
        <v>2132</v>
      </c>
      <c r="B94" s="449" t="s">
        <v>2103</v>
      </c>
      <c r="C94" s="461">
        <v>37117</v>
      </c>
      <c r="D94" s="461">
        <v>1441</v>
      </c>
      <c r="E94" s="461">
        <v>1545</v>
      </c>
      <c r="F94" s="461">
        <v>1663</v>
      </c>
      <c r="G94" s="461">
        <v>1735</v>
      </c>
      <c r="H94" s="461">
        <v>1791</v>
      </c>
      <c r="I94" s="461">
        <v>1886</v>
      </c>
      <c r="J94" s="461">
        <v>2005</v>
      </c>
      <c r="K94" s="461">
        <v>2206</v>
      </c>
      <c r="L94" s="461">
        <v>2272</v>
      </c>
      <c r="M94" s="461">
        <v>2606</v>
      </c>
      <c r="N94" s="461">
        <v>2479</v>
      </c>
      <c r="O94" s="461">
        <v>2341</v>
      </c>
      <c r="P94" s="461">
        <v>2304</v>
      </c>
      <c r="Q94" s="461">
        <v>2929</v>
      </c>
      <c r="R94" s="461">
        <v>2892</v>
      </c>
      <c r="S94" s="461">
        <v>2193</v>
      </c>
      <c r="T94" s="461">
        <v>1485</v>
      </c>
      <c r="U94" s="461">
        <v>836</v>
      </c>
      <c r="V94" s="461">
        <v>361</v>
      </c>
      <c r="W94" s="462">
        <v>147</v>
      </c>
      <c r="Y94" s="416"/>
      <c r="Z94" s="416"/>
      <c r="AA94" s="416"/>
      <c r="AB94" s="416"/>
      <c r="AC94" s="416"/>
      <c r="AD94" s="416"/>
      <c r="AE94" s="416"/>
      <c r="AF94" s="416"/>
      <c r="AG94" s="416"/>
      <c r="AH94" s="416"/>
      <c r="AI94" s="416"/>
      <c r="AJ94" s="416"/>
      <c r="AK94" s="416"/>
      <c r="AL94" s="416"/>
      <c r="AM94" s="416"/>
      <c r="AN94" s="416"/>
      <c r="AO94" s="416"/>
      <c r="AP94" s="416"/>
      <c r="AQ94" s="416"/>
      <c r="AR94" s="416"/>
      <c r="AS94" s="416"/>
      <c r="AT94" s="416"/>
      <c r="AU94" s="416"/>
    </row>
    <row r="95" spans="1:47" ht="13.7" customHeight="1">
      <c r="A95" s="460" t="s">
        <v>2104</v>
      </c>
      <c r="B95" s="449" t="s">
        <v>2105</v>
      </c>
      <c r="C95" s="461">
        <v>38568</v>
      </c>
      <c r="D95" s="461">
        <v>1365</v>
      </c>
      <c r="E95" s="461">
        <v>1463</v>
      </c>
      <c r="F95" s="461">
        <v>1574</v>
      </c>
      <c r="G95" s="461">
        <v>1651</v>
      </c>
      <c r="H95" s="461">
        <v>1727</v>
      </c>
      <c r="I95" s="461">
        <v>1829</v>
      </c>
      <c r="J95" s="461">
        <v>1949</v>
      </c>
      <c r="K95" s="461">
        <v>2148</v>
      </c>
      <c r="L95" s="461">
        <v>2214</v>
      </c>
      <c r="M95" s="461">
        <v>2533</v>
      </c>
      <c r="N95" s="461">
        <v>2451</v>
      </c>
      <c r="O95" s="461">
        <v>2355</v>
      </c>
      <c r="P95" s="461">
        <v>2353</v>
      </c>
      <c r="Q95" s="461">
        <v>3028</v>
      </c>
      <c r="R95" s="461">
        <v>3121</v>
      </c>
      <c r="S95" s="461">
        <v>2582</v>
      </c>
      <c r="T95" s="461">
        <v>2001</v>
      </c>
      <c r="U95" s="461">
        <v>1285</v>
      </c>
      <c r="V95" s="461">
        <v>642</v>
      </c>
      <c r="W95" s="462">
        <v>296</v>
      </c>
      <c r="Y95" s="416"/>
      <c r="Z95" s="416"/>
      <c r="AA95" s="416"/>
      <c r="AB95" s="416"/>
      <c r="AC95" s="416"/>
      <c r="AD95" s="416"/>
      <c r="AE95" s="416"/>
      <c r="AF95" s="416"/>
      <c r="AG95" s="416"/>
      <c r="AH95" s="416"/>
      <c r="AI95" s="416"/>
      <c r="AJ95" s="416"/>
      <c r="AK95" s="416"/>
      <c r="AL95" s="416"/>
      <c r="AM95" s="416"/>
      <c r="AN95" s="416"/>
      <c r="AO95" s="416"/>
      <c r="AP95" s="416"/>
      <c r="AQ95" s="416"/>
      <c r="AR95" s="416"/>
      <c r="AS95" s="416"/>
      <c r="AT95" s="416"/>
      <c r="AU95" s="416"/>
    </row>
    <row r="96" spans="1:47" ht="13.7" customHeight="1">
      <c r="A96" s="460" t="s">
        <v>2104</v>
      </c>
      <c r="B96" s="449" t="s">
        <v>2106</v>
      </c>
      <c r="C96" s="461">
        <v>75686</v>
      </c>
      <c r="D96" s="461">
        <v>2806</v>
      </c>
      <c r="E96" s="461">
        <v>3008</v>
      </c>
      <c r="F96" s="461">
        <v>3237</v>
      </c>
      <c r="G96" s="461">
        <v>3387</v>
      </c>
      <c r="H96" s="461">
        <v>3518</v>
      </c>
      <c r="I96" s="461">
        <v>3716</v>
      </c>
      <c r="J96" s="461">
        <v>3954</v>
      </c>
      <c r="K96" s="461">
        <v>4354</v>
      </c>
      <c r="L96" s="461">
        <v>4487</v>
      </c>
      <c r="M96" s="461">
        <v>5139</v>
      </c>
      <c r="N96" s="461">
        <v>4930</v>
      </c>
      <c r="O96" s="461">
        <v>4696</v>
      </c>
      <c r="P96" s="461">
        <v>4657</v>
      </c>
      <c r="Q96" s="461">
        <v>5957</v>
      </c>
      <c r="R96" s="461">
        <v>6013</v>
      </c>
      <c r="S96" s="461">
        <v>4775</v>
      </c>
      <c r="T96" s="461">
        <v>3486</v>
      </c>
      <c r="U96" s="461">
        <v>2121</v>
      </c>
      <c r="V96" s="461">
        <v>1003</v>
      </c>
      <c r="W96" s="462">
        <v>444</v>
      </c>
      <c r="Y96" s="416"/>
      <c r="Z96" s="416"/>
      <c r="AA96" s="416"/>
      <c r="AB96" s="416"/>
      <c r="AC96" s="416"/>
      <c r="AD96" s="416"/>
      <c r="AE96" s="416"/>
      <c r="AF96" s="416"/>
      <c r="AG96" s="416"/>
      <c r="AH96" s="416"/>
      <c r="AI96" s="416"/>
      <c r="AJ96" s="416"/>
      <c r="AK96" s="416"/>
      <c r="AL96" s="416"/>
      <c r="AM96" s="416"/>
      <c r="AN96" s="416"/>
      <c r="AO96" s="416"/>
      <c r="AP96" s="416"/>
      <c r="AQ96" s="416"/>
      <c r="AR96" s="416"/>
      <c r="AS96" s="416"/>
      <c r="AT96" s="416"/>
      <c r="AU96" s="416"/>
    </row>
    <row r="97" spans="1:47" ht="13.7" customHeight="1">
      <c r="A97" s="460" t="s">
        <v>2133</v>
      </c>
      <c r="B97" s="449" t="s">
        <v>2103</v>
      </c>
      <c r="C97" s="461">
        <v>36934</v>
      </c>
      <c r="D97" s="461">
        <v>1425</v>
      </c>
      <c r="E97" s="461">
        <v>1524</v>
      </c>
      <c r="F97" s="461">
        <v>1643</v>
      </c>
      <c r="G97" s="461">
        <v>1732</v>
      </c>
      <c r="H97" s="461">
        <v>1794</v>
      </c>
      <c r="I97" s="461">
        <v>1879</v>
      </c>
      <c r="J97" s="461">
        <v>1976</v>
      </c>
      <c r="K97" s="461">
        <v>2173</v>
      </c>
      <c r="L97" s="461">
        <v>2239</v>
      </c>
      <c r="M97" s="461">
        <v>2572</v>
      </c>
      <c r="N97" s="461">
        <v>2485</v>
      </c>
      <c r="O97" s="461">
        <v>2380</v>
      </c>
      <c r="P97" s="461">
        <v>2211</v>
      </c>
      <c r="Q97" s="461">
        <v>2806</v>
      </c>
      <c r="R97" s="461">
        <v>2915</v>
      </c>
      <c r="S97" s="461">
        <v>2272</v>
      </c>
      <c r="T97" s="461">
        <v>1526</v>
      </c>
      <c r="U97" s="461">
        <v>886</v>
      </c>
      <c r="V97" s="461">
        <v>344</v>
      </c>
      <c r="W97" s="462">
        <v>154</v>
      </c>
      <c r="Y97" s="416"/>
      <c r="Z97" s="416"/>
      <c r="AA97" s="416"/>
      <c r="AB97" s="416"/>
      <c r="AC97" s="416"/>
      <c r="AD97" s="416"/>
      <c r="AE97" s="416"/>
      <c r="AF97" s="416"/>
      <c r="AG97" s="416"/>
      <c r="AH97" s="416"/>
      <c r="AI97" s="416"/>
      <c r="AJ97" s="416"/>
      <c r="AK97" s="416"/>
      <c r="AL97" s="416"/>
      <c r="AM97" s="416"/>
      <c r="AN97" s="416"/>
      <c r="AO97" s="416"/>
      <c r="AP97" s="416"/>
      <c r="AQ97" s="416"/>
      <c r="AR97" s="416"/>
      <c r="AS97" s="416"/>
      <c r="AT97" s="416"/>
      <c r="AU97" s="416"/>
    </row>
    <row r="98" spans="1:47" ht="13.7" customHeight="1">
      <c r="A98" s="460" t="s">
        <v>114</v>
      </c>
      <c r="B98" s="449" t="s">
        <v>2105</v>
      </c>
      <c r="C98" s="461">
        <v>38397</v>
      </c>
      <c r="D98" s="461">
        <v>1349</v>
      </c>
      <c r="E98" s="461">
        <v>1442</v>
      </c>
      <c r="F98" s="461">
        <v>1555</v>
      </c>
      <c r="G98" s="461">
        <v>1648</v>
      </c>
      <c r="H98" s="461">
        <v>1729</v>
      </c>
      <c r="I98" s="461">
        <v>1822</v>
      </c>
      <c r="J98" s="461">
        <v>1920</v>
      </c>
      <c r="K98" s="461">
        <v>2118</v>
      </c>
      <c r="L98" s="461">
        <v>2183</v>
      </c>
      <c r="M98" s="461">
        <v>2499</v>
      </c>
      <c r="N98" s="461">
        <v>2450</v>
      </c>
      <c r="O98" s="461">
        <v>2394</v>
      </c>
      <c r="P98" s="461">
        <v>2263</v>
      </c>
      <c r="Q98" s="461">
        <v>2907</v>
      </c>
      <c r="R98" s="461">
        <v>3136</v>
      </c>
      <c r="S98" s="461">
        <v>2667</v>
      </c>
      <c r="T98" s="461">
        <v>2038</v>
      </c>
      <c r="U98" s="461">
        <v>1363</v>
      </c>
      <c r="V98" s="461">
        <v>608</v>
      </c>
      <c r="W98" s="462">
        <v>307</v>
      </c>
      <c r="Y98" s="416"/>
      <c r="Z98" s="416"/>
      <c r="AA98" s="416"/>
      <c r="AB98" s="416"/>
      <c r="AC98" s="416"/>
      <c r="AD98" s="416"/>
      <c r="AE98" s="416"/>
      <c r="AF98" s="416"/>
      <c r="AG98" s="416"/>
      <c r="AH98" s="416"/>
      <c r="AI98" s="416"/>
      <c r="AJ98" s="416"/>
      <c r="AK98" s="416"/>
      <c r="AL98" s="416"/>
      <c r="AM98" s="416"/>
      <c r="AN98" s="416"/>
      <c r="AO98" s="416"/>
      <c r="AP98" s="416"/>
      <c r="AQ98" s="416"/>
      <c r="AR98" s="416"/>
      <c r="AS98" s="416"/>
      <c r="AT98" s="416"/>
      <c r="AU98" s="416"/>
    </row>
    <row r="99" spans="1:47" ht="13.7" customHeight="1">
      <c r="A99" s="460" t="s">
        <v>114</v>
      </c>
      <c r="B99" s="449" t="s">
        <v>2106</v>
      </c>
      <c r="C99" s="461">
        <v>75331</v>
      </c>
      <c r="D99" s="461">
        <v>2774</v>
      </c>
      <c r="E99" s="461">
        <v>2966</v>
      </c>
      <c r="F99" s="461">
        <v>3199</v>
      </c>
      <c r="G99" s="461">
        <v>3379</v>
      </c>
      <c r="H99" s="461">
        <v>3523</v>
      </c>
      <c r="I99" s="461">
        <v>3701</v>
      </c>
      <c r="J99" s="461">
        <v>3895</v>
      </c>
      <c r="K99" s="461">
        <v>4291</v>
      </c>
      <c r="L99" s="461">
        <v>4423</v>
      </c>
      <c r="M99" s="461">
        <v>5071</v>
      </c>
      <c r="N99" s="461">
        <v>4935</v>
      </c>
      <c r="O99" s="461">
        <v>4773</v>
      </c>
      <c r="P99" s="461">
        <v>4474</v>
      </c>
      <c r="Q99" s="461">
        <v>5713</v>
      </c>
      <c r="R99" s="461">
        <v>6051</v>
      </c>
      <c r="S99" s="461">
        <v>4938</v>
      </c>
      <c r="T99" s="461">
        <v>3564</v>
      </c>
      <c r="U99" s="461">
        <v>2248</v>
      </c>
      <c r="V99" s="461">
        <v>951</v>
      </c>
      <c r="W99" s="462">
        <v>460</v>
      </c>
      <c r="Y99" s="416"/>
      <c r="Z99" s="416"/>
      <c r="AA99" s="416"/>
      <c r="AB99" s="416"/>
      <c r="AC99" s="416"/>
      <c r="AD99" s="416"/>
      <c r="AE99" s="416"/>
      <c r="AF99" s="416"/>
      <c r="AG99" s="416"/>
      <c r="AH99" s="416"/>
      <c r="AI99" s="416"/>
      <c r="AJ99" s="416"/>
      <c r="AK99" s="416"/>
      <c r="AL99" s="416"/>
      <c r="AM99" s="416"/>
      <c r="AN99" s="416"/>
      <c r="AO99" s="416"/>
      <c r="AP99" s="416"/>
      <c r="AQ99" s="416"/>
      <c r="AR99" s="416"/>
      <c r="AS99" s="416"/>
      <c r="AT99" s="416"/>
      <c r="AU99" s="416"/>
    </row>
    <row r="100" spans="1:47" ht="13.7" customHeight="1">
      <c r="A100" s="460" t="s">
        <v>2134</v>
      </c>
      <c r="B100" s="449" t="s">
        <v>2103</v>
      </c>
      <c r="C100" s="461">
        <v>36745</v>
      </c>
      <c r="D100" s="461">
        <v>1409</v>
      </c>
      <c r="E100" s="461">
        <v>1503</v>
      </c>
      <c r="F100" s="461">
        <v>1622</v>
      </c>
      <c r="G100" s="461">
        <v>1724</v>
      </c>
      <c r="H100" s="461">
        <v>1797</v>
      </c>
      <c r="I100" s="461">
        <v>1865</v>
      </c>
      <c r="J100" s="461">
        <v>1961</v>
      </c>
      <c r="K100" s="461">
        <v>2126</v>
      </c>
      <c r="L100" s="461">
        <v>2230</v>
      </c>
      <c r="M100" s="461">
        <v>2513</v>
      </c>
      <c r="N100" s="461">
        <v>2497</v>
      </c>
      <c r="O100" s="461">
        <v>2416</v>
      </c>
      <c r="P100" s="461">
        <v>2176</v>
      </c>
      <c r="Q100" s="461">
        <v>2651</v>
      </c>
      <c r="R100" s="461">
        <v>2912</v>
      </c>
      <c r="S100" s="461">
        <v>2349</v>
      </c>
      <c r="T100" s="461">
        <v>1570</v>
      </c>
      <c r="U100" s="461">
        <v>922</v>
      </c>
      <c r="V100" s="461">
        <v>352</v>
      </c>
      <c r="W100" s="462">
        <v>151</v>
      </c>
      <c r="Y100" s="416"/>
      <c r="Z100" s="416"/>
      <c r="AA100" s="416"/>
      <c r="AB100" s="416"/>
      <c r="AC100" s="416"/>
      <c r="AD100" s="416"/>
      <c r="AE100" s="416"/>
      <c r="AF100" s="416"/>
      <c r="AG100" s="416"/>
      <c r="AH100" s="416"/>
      <c r="AI100" s="416"/>
      <c r="AJ100" s="416"/>
      <c r="AK100" s="416"/>
      <c r="AL100" s="416"/>
      <c r="AM100" s="416"/>
      <c r="AN100" s="416"/>
      <c r="AO100" s="416"/>
      <c r="AP100" s="416"/>
      <c r="AQ100" s="416"/>
      <c r="AR100" s="416"/>
      <c r="AS100" s="416"/>
      <c r="AT100" s="416"/>
      <c r="AU100" s="416"/>
    </row>
    <row r="101" spans="1:47" ht="13.7" customHeight="1">
      <c r="A101" s="460" t="s">
        <v>114</v>
      </c>
      <c r="B101" s="449" t="s">
        <v>2105</v>
      </c>
      <c r="C101" s="461">
        <v>38224</v>
      </c>
      <c r="D101" s="461">
        <v>1334</v>
      </c>
      <c r="E101" s="461">
        <v>1423</v>
      </c>
      <c r="F101" s="461">
        <v>1535</v>
      </c>
      <c r="G101" s="461">
        <v>1641</v>
      </c>
      <c r="H101" s="461">
        <v>1732</v>
      </c>
      <c r="I101" s="461">
        <v>1809</v>
      </c>
      <c r="J101" s="461">
        <v>1904</v>
      </c>
      <c r="K101" s="461">
        <v>2072</v>
      </c>
      <c r="L101" s="461">
        <v>2174</v>
      </c>
      <c r="M101" s="461">
        <v>2446</v>
      </c>
      <c r="N101" s="461">
        <v>2455</v>
      </c>
      <c r="O101" s="461">
        <v>2426</v>
      </c>
      <c r="P101" s="461">
        <v>2229</v>
      </c>
      <c r="Q101" s="461">
        <v>2754</v>
      </c>
      <c r="R101" s="461">
        <v>3129</v>
      </c>
      <c r="S101" s="461">
        <v>2746</v>
      </c>
      <c r="T101" s="461">
        <v>2078</v>
      </c>
      <c r="U101" s="461">
        <v>1419</v>
      </c>
      <c r="V101" s="461">
        <v>618</v>
      </c>
      <c r="W101" s="462">
        <v>300</v>
      </c>
      <c r="Y101" s="416"/>
      <c r="Z101" s="416"/>
      <c r="AA101" s="416"/>
      <c r="AB101" s="416"/>
      <c r="AC101" s="416"/>
      <c r="AD101" s="416"/>
      <c r="AE101" s="416"/>
      <c r="AF101" s="416"/>
      <c r="AG101" s="416"/>
      <c r="AH101" s="416"/>
      <c r="AI101" s="416"/>
      <c r="AJ101" s="416"/>
      <c r="AK101" s="416"/>
      <c r="AL101" s="416"/>
      <c r="AM101" s="416"/>
      <c r="AN101" s="416"/>
      <c r="AO101" s="416"/>
      <c r="AP101" s="416"/>
      <c r="AQ101" s="416"/>
      <c r="AR101" s="416"/>
      <c r="AS101" s="416"/>
      <c r="AT101" s="416"/>
      <c r="AU101" s="416"/>
    </row>
    <row r="102" spans="1:47" ht="13.7" customHeight="1">
      <c r="A102" s="460" t="s">
        <v>114</v>
      </c>
      <c r="B102" s="449" t="s">
        <v>2106</v>
      </c>
      <c r="C102" s="461">
        <v>74969</v>
      </c>
      <c r="D102" s="461">
        <v>2743</v>
      </c>
      <c r="E102" s="461">
        <v>2927</v>
      </c>
      <c r="F102" s="461">
        <v>3157</v>
      </c>
      <c r="G102" s="461">
        <v>3365</v>
      </c>
      <c r="H102" s="461">
        <v>3528</v>
      </c>
      <c r="I102" s="461">
        <v>3675</v>
      </c>
      <c r="J102" s="461">
        <v>3865</v>
      </c>
      <c r="K102" s="461">
        <v>4198</v>
      </c>
      <c r="L102" s="461">
        <v>4403</v>
      </c>
      <c r="M102" s="461">
        <v>4959</v>
      </c>
      <c r="N102" s="461">
        <v>4951</v>
      </c>
      <c r="O102" s="461">
        <v>4842</v>
      </c>
      <c r="P102" s="461">
        <v>4405</v>
      </c>
      <c r="Q102" s="461">
        <v>5405</v>
      </c>
      <c r="R102" s="461">
        <v>6040</v>
      </c>
      <c r="S102" s="461">
        <v>5095</v>
      </c>
      <c r="T102" s="461">
        <v>3649</v>
      </c>
      <c r="U102" s="461">
        <v>2341</v>
      </c>
      <c r="V102" s="461">
        <v>969</v>
      </c>
      <c r="W102" s="462">
        <v>451</v>
      </c>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c r="AT102" s="416"/>
      <c r="AU102" s="416"/>
    </row>
    <row r="103" spans="1:47" ht="13.7" customHeight="1">
      <c r="A103" s="460" t="s">
        <v>2135</v>
      </c>
      <c r="B103" s="449" t="s">
        <v>2103</v>
      </c>
      <c r="C103" s="461">
        <v>36552</v>
      </c>
      <c r="D103" s="461">
        <v>1394</v>
      </c>
      <c r="E103" s="461">
        <v>1484</v>
      </c>
      <c r="F103" s="461">
        <v>1599</v>
      </c>
      <c r="G103" s="461">
        <v>1714</v>
      </c>
      <c r="H103" s="461">
        <v>1799</v>
      </c>
      <c r="I103" s="461">
        <v>1855</v>
      </c>
      <c r="J103" s="461">
        <v>1949</v>
      </c>
      <c r="K103" s="461">
        <v>2086</v>
      </c>
      <c r="L103" s="461">
        <v>2216</v>
      </c>
      <c r="M103" s="461">
        <v>2434</v>
      </c>
      <c r="N103" s="461">
        <v>2531</v>
      </c>
      <c r="O103" s="461">
        <v>2435</v>
      </c>
      <c r="P103" s="461">
        <v>2189</v>
      </c>
      <c r="Q103" s="461">
        <v>2470</v>
      </c>
      <c r="R103" s="461">
        <v>2875</v>
      </c>
      <c r="S103" s="461">
        <v>2434</v>
      </c>
      <c r="T103" s="461">
        <v>1622</v>
      </c>
      <c r="U103" s="461">
        <v>948</v>
      </c>
      <c r="V103" s="461">
        <v>366</v>
      </c>
      <c r="W103" s="462">
        <v>151</v>
      </c>
      <c r="Y103" s="416"/>
      <c r="Z103" s="416"/>
      <c r="AA103" s="416"/>
      <c r="AB103" s="416"/>
      <c r="AC103" s="416"/>
      <c r="AD103" s="416"/>
      <c r="AE103" s="416"/>
      <c r="AF103" s="416"/>
      <c r="AG103" s="416"/>
      <c r="AH103" s="416"/>
      <c r="AI103" s="416"/>
      <c r="AJ103" s="416"/>
      <c r="AK103" s="416"/>
      <c r="AL103" s="416"/>
      <c r="AM103" s="416"/>
      <c r="AN103" s="416"/>
      <c r="AO103" s="416"/>
      <c r="AP103" s="416"/>
      <c r="AQ103" s="416"/>
      <c r="AR103" s="416"/>
      <c r="AS103" s="416"/>
      <c r="AT103" s="416"/>
      <c r="AU103" s="416"/>
    </row>
    <row r="104" spans="1:47" ht="13.7" customHeight="1">
      <c r="A104" s="460" t="s">
        <v>114</v>
      </c>
      <c r="B104" s="449" t="s">
        <v>2105</v>
      </c>
      <c r="C104" s="461">
        <v>38046</v>
      </c>
      <c r="D104" s="461">
        <v>1320</v>
      </c>
      <c r="E104" s="461">
        <v>1405</v>
      </c>
      <c r="F104" s="461">
        <v>1514</v>
      </c>
      <c r="G104" s="461">
        <v>1631</v>
      </c>
      <c r="H104" s="461">
        <v>1734</v>
      </c>
      <c r="I104" s="461">
        <v>1798</v>
      </c>
      <c r="J104" s="461">
        <v>1893</v>
      </c>
      <c r="K104" s="461">
        <v>2033</v>
      </c>
      <c r="L104" s="461">
        <v>2162</v>
      </c>
      <c r="M104" s="461">
        <v>2372</v>
      </c>
      <c r="N104" s="461">
        <v>2483</v>
      </c>
      <c r="O104" s="461">
        <v>2443</v>
      </c>
      <c r="P104" s="461">
        <v>2240</v>
      </c>
      <c r="Q104" s="461">
        <v>2576</v>
      </c>
      <c r="R104" s="461">
        <v>3088</v>
      </c>
      <c r="S104" s="461">
        <v>2833</v>
      </c>
      <c r="T104" s="461">
        <v>2128</v>
      </c>
      <c r="U104" s="461">
        <v>1460</v>
      </c>
      <c r="V104" s="461">
        <v>637</v>
      </c>
      <c r="W104" s="462">
        <v>297</v>
      </c>
      <c r="Y104" s="416"/>
      <c r="Z104" s="416"/>
      <c r="AA104" s="416"/>
      <c r="AB104" s="416"/>
      <c r="AC104" s="416"/>
      <c r="AD104" s="416"/>
      <c r="AE104" s="416"/>
      <c r="AF104" s="416"/>
      <c r="AG104" s="416"/>
      <c r="AH104" s="416"/>
      <c r="AI104" s="416"/>
      <c r="AJ104" s="416"/>
      <c r="AK104" s="416"/>
      <c r="AL104" s="416"/>
      <c r="AM104" s="416"/>
      <c r="AN104" s="416"/>
      <c r="AO104" s="416"/>
      <c r="AP104" s="416"/>
      <c r="AQ104" s="416"/>
      <c r="AR104" s="416"/>
      <c r="AS104" s="416"/>
      <c r="AT104" s="416"/>
      <c r="AU104" s="416"/>
    </row>
    <row r="105" spans="1:47" ht="13.7" customHeight="1">
      <c r="A105" s="460" t="s">
        <v>114</v>
      </c>
      <c r="B105" s="449" t="s">
        <v>2106</v>
      </c>
      <c r="C105" s="461">
        <v>74598</v>
      </c>
      <c r="D105" s="461">
        <v>2714</v>
      </c>
      <c r="E105" s="461">
        <v>2890</v>
      </c>
      <c r="F105" s="461">
        <v>3113</v>
      </c>
      <c r="G105" s="461">
        <v>3345</v>
      </c>
      <c r="H105" s="461">
        <v>3532</v>
      </c>
      <c r="I105" s="461">
        <v>3653</v>
      </c>
      <c r="J105" s="461">
        <v>3842</v>
      </c>
      <c r="K105" s="461">
        <v>4119</v>
      </c>
      <c r="L105" s="461">
        <v>4378</v>
      </c>
      <c r="M105" s="461">
        <v>4806</v>
      </c>
      <c r="N105" s="461">
        <v>5014</v>
      </c>
      <c r="O105" s="461">
        <v>4878</v>
      </c>
      <c r="P105" s="461">
        <v>4429</v>
      </c>
      <c r="Q105" s="461">
        <v>5046</v>
      </c>
      <c r="R105" s="461">
        <v>5963</v>
      </c>
      <c r="S105" s="461">
        <v>5267</v>
      </c>
      <c r="T105" s="461">
        <v>3750</v>
      </c>
      <c r="U105" s="461">
        <v>2409</v>
      </c>
      <c r="V105" s="461">
        <v>1003</v>
      </c>
      <c r="W105" s="462">
        <v>448</v>
      </c>
      <c r="Y105" s="416"/>
      <c r="Z105" s="416"/>
      <c r="AA105" s="416"/>
      <c r="AB105" s="416"/>
      <c r="AC105" s="416"/>
      <c r="AD105" s="416"/>
      <c r="AE105" s="416"/>
      <c r="AF105" s="416"/>
      <c r="AG105" s="416"/>
      <c r="AH105" s="416"/>
      <c r="AI105" s="416"/>
      <c r="AJ105" s="416"/>
      <c r="AK105" s="416"/>
      <c r="AL105" s="416"/>
      <c r="AM105" s="416"/>
      <c r="AN105" s="416"/>
      <c r="AO105" s="416"/>
      <c r="AP105" s="416"/>
      <c r="AQ105" s="416"/>
      <c r="AR105" s="416"/>
      <c r="AS105" s="416"/>
      <c r="AT105" s="416"/>
      <c r="AU105" s="416"/>
    </row>
    <row r="106" spans="1:47" ht="13.7" customHeight="1">
      <c r="A106" s="460" t="s">
        <v>2136</v>
      </c>
      <c r="B106" s="449" t="s">
        <v>2103</v>
      </c>
      <c r="C106" s="461">
        <v>36354</v>
      </c>
      <c r="D106" s="461">
        <v>1380</v>
      </c>
      <c r="E106" s="461">
        <v>1467</v>
      </c>
      <c r="F106" s="461">
        <v>1576</v>
      </c>
      <c r="G106" s="461">
        <v>1700</v>
      </c>
      <c r="H106" s="461">
        <v>1800</v>
      </c>
      <c r="I106" s="461">
        <v>1854</v>
      </c>
      <c r="J106" s="461">
        <v>1928</v>
      </c>
      <c r="K106" s="461">
        <v>2052</v>
      </c>
      <c r="L106" s="461">
        <v>2210</v>
      </c>
      <c r="M106" s="461">
        <v>2355</v>
      </c>
      <c r="N106" s="461">
        <v>2555</v>
      </c>
      <c r="O106" s="461">
        <v>2444</v>
      </c>
      <c r="P106" s="461">
        <v>2213</v>
      </c>
      <c r="Q106" s="461">
        <v>2312</v>
      </c>
      <c r="R106" s="461">
        <v>2810</v>
      </c>
      <c r="S106" s="461">
        <v>2501</v>
      </c>
      <c r="T106" s="461">
        <v>1685</v>
      </c>
      <c r="U106" s="461">
        <v>971</v>
      </c>
      <c r="V106" s="461">
        <v>390</v>
      </c>
      <c r="W106" s="462">
        <v>150</v>
      </c>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c r="AT106" s="416"/>
      <c r="AU106" s="416"/>
    </row>
    <row r="107" spans="1:47" ht="13.7" customHeight="1">
      <c r="A107" s="460" t="s">
        <v>114</v>
      </c>
      <c r="B107" s="449" t="s">
        <v>2105</v>
      </c>
      <c r="C107" s="461">
        <v>37865</v>
      </c>
      <c r="D107" s="461">
        <v>1307</v>
      </c>
      <c r="E107" s="461">
        <v>1388</v>
      </c>
      <c r="F107" s="461">
        <v>1492</v>
      </c>
      <c r="G107" s="461">
        <v>1617</v>
      </c>
      <c r="H107" s="461">
        <v>1734</v>
      </c>
      <c r="I107" s="461">
        <v>1798</v>
      </c>
      <c r="J107" s="461">
        <v>1873</v>
      </c>
      <c r="K107" s="461">
        <v>2002</v>
      </c>
      <c r="L107" s="461">
        <v>2155</v>
      </c>
      <c r="M107" s="461">
        <v>2297</v>
      </c>
      <c r="N107" s="461">
        <v>2503</v>
      </c>
      <c r="O107" s="461">
        <v>2446</v>
      </c>
      <c r="P107" s="461">
        <v>2263</v>
      </c>
      <c r="Q107" s="461">
        <v>2422</v>
      </c>
      <c r="R107" s="461">
        <v>3018</v>
      </c>
      <c r="S107" s="461">
        <v>2895</v>
      </c>
      <c r="T107" s="461">
        <v>2192</v>
      </c>
      <c r="U107" s="461">
        <v>1491</v>
      </c>
      <c r="V107" s="461">
        <v>674</v>
      </c>
      <c r="W107" s="462">
        <v>295</v>
      </c>
      <c r="Y107" s="416"/>
      <c r="Z107" s="416"/>
      <c r="AA107" s="416"/>
      <c r="AB107" s="416"/>
      <c r="AC107" s="416"/>
      <c r="AD107" s="416"/>
      <c r="AE107" s="416"/>
      <c r="AF107" s="416"/>
      <c r="AG107" s="416"/>
      <c r="AH107" s="416"/>
      <c r="AI107" s="416"/>
      <c r="AJ107" s="416"/>
      <c r="AK107" s="416"/>
      <c r="AL107" s="416"/>
      <c r="AM107" s="416"/>
      <c r="AN107" s="416"/>
      <c r="AO107" s="416"/>
      <c r="AP107" s="416"/>
      <c r="AQ107" s="416"/>
      <c r="AR107" s="416"/>
      <c r="AS107" s="416"/>
      <c r="AT107" s="416"/>
      <c r="AU107" s="416"/>
    </row>
    <row r="108" spans="1:47" ht="13.7" customHeight="1">
      <c r="A108" s="460" t="s">
        <v>114</v>
      </c>
      <c r="B108" s="449" t="s">
        <v>2106</v>
      </c>
      <c r="C108" s="461">
        <v>74219</v>
      </c>
      <c r="D108" s="461">
        <v>2687</v>
      </c>
      <c r="E108" s="461">
        <v>2855</v>
      </c>
      <c r="F108" s="461">
        <v>3068</v>
      </c>
      <c r="G108" s="461">
        <v>3317</v>
      </c>
      <c r="H108" s="461">
        <v>3534</v>
      </c>
      <c r="I108" s="461">
        <v>3653</v>
      </c>
      <c r="J108" s="461">
        <v>3801</v>
      </c>
      <c r="K108" s="461">
        <v>4055</v>
      </c>
      <c r="L108" s="461">
        <v>4365</v>
      </c>
      <c r="M108" s="461">
        <v>4653</v>
      </c>
      <c r="N108" s="461">
        <v>5058</v>
      </c>
      <c r="O108" s="461">
        <v>4891</v>
      </c>
      <c r="P108" s="461">
        <v>4476</v>
      </c>
      <c r="Q108" s="461">
        <v>4734</v>
      </c>
      <c r="R108" s="461">
        <v>5828</v>
      </c>
      <c r="S108" s="461">
        <v>5396</v>
      </c>
      <c r="T108" s="461">
        <v>3877</v>
      </c>
      <c r="U108" s="461">
        <v>2462</v>
      </c>
      <c r="V108" s="461">
        <v>1064</v>
      </c>
      <c r="W108" s="462">
        <v>446</v>
      </c>
      <c r="Y108" s="416"/>
      <c r="Z108" s="416"/>
      <c r="AA108" s="416"/>
      <c r="AB108" s="416"/>
      <c r="AC108" s="416"/>
      <c r="AD108" s="416"/>
      <c r="AE108" s="416"/>
      <c r="AF108" s="416"/>
      <c r="AG108" s="416"/>
      <c r="AH108" s="416"/>
      <c r="AI108" s="416"/>
      <c r="AJ108" s="416"/>
      <c r="AK108" s="416"/>
      <c r="AL108" s="416"/>
      <c r="AM108" s="416"/>
      <c r="AN108" s="416"/>
      <c r="AO108" s="416"/>
      <c r="AP108" s="416"/>
      <c r="AQ108" s="416"/>
      <c r="AR108" s="416"/>
      <c r="AS108" s="416"/>
      <c r="AT108" s="416"/>
      <c r="AU108" s="416"/>
    </row>
    <row r="109" spans="1:47" ht="13.7" customHeight="1">
      <c r="A109" s="460" t="s">
        <v>2137</v>
      </c>
      <c r="B109" s="449" t="s">
        <v>2103</v>
      </c>
      <c r="C109" s="461">
        <v>36151</v>
      </c>
      <c r="D109" s="461">
        <v>1368</v>
      </c>
      <c r="E109" s="461">
        <v>1450</v>
      </c>
      <c r="F109" s="461">
        <v>1554</v>
      </c>
      <c r="G109" s="461">
        <v>1682</v>
      </c>
      <c r="H109" s="461">
        <v>1799</v>
      </c>
      <c r="I109" s="461">
        <v>1856</v>
      </c>
      <c r="J109" s="461">
        <v>1916</v>
      </c>
      <c r="K109" s="461">
        <v>2013</v>
      </c>
      <c r="L109" s="461">
        <v>2206</v>
      </c>
      <c r="M109" s="461">
        <v>2266</v>
      </c>
      <c r="N109" s="461">
        <v>2581</v>
      </c>
      <c r="O109" s="461">
        <v>2432</v>
      </c>
      <c r="P109" s="461">
        <v>2265</v>
      </c>
      <c r="Q109" s="461">
        <v>2191</v>
      </c>
      <c r="R109" s="461">
        <v>2715</v>
      </c>
      <c r="S109" s="461">
        <v>2544</v>
      </c>
      <c r="T109" s="461">
        <v>1752</v>
      </c>
      <c r="U109" s="461">
        <v>995</v>
      </c>
      <c r="V109" s="461">
        <v>426</v>
      </c>
      <c r="W109" s="462">
        <v>141</v>
      </c>
      <c r="Y109" s="416"/>
      <c r="Z109" s="416"/>
      <c r="AA109" s="416"/>
      <c r="AB109" s="416"/>
      <c r="AC109" s="416"/>
      <c r="AD109" s="416"/>
      <c r="AE109" s="416"/>
      <c r="AF109" s="416"/>
      <c r="AG109" s="416"/>
      <c r="AH109" s="416"/>
      <c r="AI109" s="416"/>
      <c r="AJ109" s="416"/>
      <c r="AK109" s="416"/>
      <c r="AL109" s="416"/>
      <c r="AM109" s="416"/>
      <c r="AN109" s="416"/>
      <c r="AO109" s="416"/>
      <c r="AP109" s="416"/>
      <c r="AQ109" s="416"/>
      <c r="AR109" s="416"/>
      <c r="AS109" s="416"/>
      <c r="AT109" s="416"/>
      <c r="AU109" s="416"/>
    </row>
    <row r="110" spans="1:47" ht="13.7" customHeight="1">
      <c r="A110" s="460" t="s">
        <v>114</v>
      </c>
      <c r="B110" s="449" t="s">
        <v>2105</v>
      </c>
      <c r="C110" s="461">
        <v>37678</v>
      </c>
      <c r="D110" s="461">
        <v>1295</v>
      </c>
      <c r="E110" s="461">
        <v>1372</v>
      </c>
      <c r="F110" s="461">
        <v>1471</v>
      </c>
      <c r="G110" s="461">
        <v>1601</v>
      </c>
      <c r="H110" s="461">
        <v>1734</v>
      </c>
      <c r="I110" s="461">
        <v>1799</v>
      </c>
      <c r="J110" s="461">
        <v>1860</v>
      </c>
      <c r="K110" s="461">
        <v>1962</v>
      </c>
      <c r="L110" s="461">
        <v>2153</v>
      </c>
      <c r="M110" s="461">
        <v>2215</v>
      </c>
      <c r="N110" s="461">
        <v>2524</v>
      </c>
      <c r="O110" s="461">
        <v>2429</v>
      </c>
      <c r="P110" s="461">
        <v>2318</v>
      </c>
      <c r="Q110" s="461">
        <v>2300</v>
      </c>
      <c r="R110" s="461">
        <v>2923</v>
      </c>
      <c r="S110" s="461">
        <v>2928</v>
      </c>
      <c r="T110" s="461">
        <v>2268</v>
      </c>
      <c r="U110" s="461">
        <v>1515</v>
      </c>
      <c r="V110" s="461">
        <v>736</v>
      </c>
      <c r="W110" s="462">
        <v>276</v>
      </c>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c r="AT110" s="416"/>
      <c r="AU110" s="416"/>
    </row>
    <row r="111" spans="1:47" ht="13.7" customHeight="1">
      <c r="A111" s="460" t="s">
        <v>114</v>
      </c>
      <c r="B111" s="449" t="s">
        <v>2106</v>
      </c>
      <c r="C111" s="461">
        <v>73829</v>
      </c>
      <c r="D111" s="461">
        <v>2662</v>
      </c>
      <c r="E111" s="461">
        <v>2822</v>
      </c>
      <c r="F111" s="461">
        <v>3024</v>
      </c>
      <c r="G111" s="461">
        <v>3283</v>
      </c>
      <c r="H111" s="461">
        <v>3533</v>
      </c>
      <c r="I111" s="461">
        <v>3655</v>
      </c>
      <c r="J111" s="461">
        <v>3776</v>
      </c>
      <c r="K111" s="461">
        <v>3975</v>
      </c>
      <c r="L111" s="461">
        <v>4359</v>
      </c>
      <c r="M111" s="461">
        <v>4481</v>
      </c>
      <c r="N111" s="461">
        <v>5106</v>
      </c>
      <c r="O111" s="461">
        <v>4861</v>
      </c>
      <c r="P111" s="461">
        <v>4583</v>
      </c>
      <c r="Q111" s="461">
        <v>4490</v>
      </c>
      <c r="R111" s="461">
        <v>5638</v>
      </c>
      <c r="S111" s="461">
        <v>5472</v>
      </c>
      <c r="T111" s="461">
        <v>4020</v>
      </c>
      <c r="U111" s="461">
        <v>2510</v>
      </c>
      <c r="V111" s="461">
        <v>1162</v>
      </c>
      <c r="W111" s="462">
        <v>417</v>
      </c>
      <c r="Y111" s="416"/>
      <c r="Z111" s="416"/>
      <c r="AA111" s="416"/>
      <c r="AB111" s="416"/>
      <c r="AC111" s="416"/>
      <c r="AD111" s="416"/>
      <c r="AE111" s="416"/>
      <c r="AF111" s="416"/>
      <c r="AG111" s="416"/>
      <c r="AH111" s="416"/>
      <c r="AI111" s="416"/>
      <c r="AJ111" s="416"/>
      <c r="AK111" s="416"/>
      <c r="AL111" s="416"/>
      <c r="AM111" s="416"/>
      <c r="AN111" s="416"/>
      <c r="AO111" s="416"/>
      <c r="AP111" s="416"/>
      <c r="AQ111" s="416"/>
      <c r="AR111" s="416"/>
      <c r="AS111" s="416"/>
      <c r="AT111" s="416"/>
      <c r="AU111" s="416"/>
    </row>
    <row r="112" spans="1:47" ht="13.7" customHeight="1">
      <c r="A112" s="460" t="s">
        <v>2138</v>
      </c>
      <c r="B112" s="449" t="s">
        <v>2103</v>
      </c>
      <c r="C112" s="461">
        <v>35943</v>
      </c>
      <c r="D112" s="461">
        <v>1356</v>
      </c>
      <c r="E112" s="461">
        <v>1433</v>
      </c>
      <c r="F112" s="461">
        <v>1532</v>
      </c>
      <c r="G112" s="461">
        <v>1662</v>
      </c>
      <c r="H112" s="461">
        <v>1795</v>
      </c>
      <c r="I112" s="461">
        <v>1859</v>
      </c>
      <c r="J112" s="461">
        <v>1908</v>
      </c>
      <c r="K112" s="461">
        <v>1984</v>
      </c>
      <c r="L112" s="461">
        <v>2174</v>
      </c>
      <c r="M112" s="461">
        <v>2234</v>
      </c>
      <c r="N112" s="461">
        <v>2549</v>
      </c>
      <c r="O112" s="461">
        <v>2439</v>
      </c>
      <c r="P112" s="461">
        <v>2304</v>
      </c>
      <c r="Q112" s="461">
        <v>2104</v>
      </c>
      <c r="R112" s="461">
        <v>2603</v>
      </c>
      <c r="S112" s="461">
        <v>2569</v>
      </c>
      <c r="T112" s="461">
        <v>1821</v>
      </c>
      <c r="U112" s="461">
        <v>1027</v>
      </c>
      <c r="V112" s="461">
        <v>452</v>
      </c>
      <c r="W112" s="462">
        <v>138</v>
      </c>
      <c r="Y112" s="416"/>
      <c r="Z112" s="416"/>
      <c r="AA112" s="416"/>
      <c r="AB112" s="416"/>
      <c r="AC112" s="416"/>
      <c r="AD112" s="416"/>
      <c r="AE112" s="416"/>
      <c r="AF112" s="416"/>
      <c r="AG112" s="416"/>
      <c r="AH112" s="416"/>
      <c r="AI112" s="416"/>
      <c r="AJ112" s="416"/>
      <c r="AK112" s="416"/>
      <c r="AL112" s="416"/>
      <c r="AM112" s="416"/>
      <c r="AN112" s="416"/>
      <c r="AO112" s="416"/>
      <c r="AP112" s="416"/>
      <c r="AQ112" s="416"/>
      <c r="AR112" s="416"/>
      <c r="AS112" s="416"/>
      <c r="AT112" s="416"/>
      <c r="AU112" s="416"/>
    </row>
    <row r="113" spans="1:47" ht="13.7" customHeight="1">
      <c r="A113" s="460" t="s">
        <v>2104</v>
      </c>
      <c r="B113" s="449" t="s">
        <v>2105</v>
      </c>
      <c r="C113" s="461">
        <v>37486</v>
      </c>
      <c r="D113" s="461">
        <v>1284</v>
      </c>
      <c r="E113" s="461">
        <v>1357</v>
      </c>
      <c r="F113" s="461">
        <v>1450</v>
      </c>
      <c r="G113" s="461">
        <v>1582</v>
      </c>
      <c r="H113" s="461">
        <v>1730</v>
      </c>
      <c r="I113" s="461">
        <v>1802</v>
      </c>
      <c r="J113" s="461">
        <v>1853</v>
      </c>
      <c r="K113" s="461">
        <v>1933</v>
      </c>
      <c r="L113" s="461">
        <v>2123</v>
      </c>
      <c r="M113" s="461">
        <v>2185</v>
      </c>
      <c r="N113" s="461">
        <v>2491</v>
      </c>
      <c r="O113" s="461">
        <v>2429</v>
      </c>
      <c r="P113" s="461">
        <v>2357</v>
      </c>
      <c r="Q113" s="461">
        <v>2213</v>
      </c>
      <c r="R113" s="461">
        <v>2808</v>
      </c>
      <c r="S113" s="461">
        <v>2944</v>
      </c>
      <c r="T113" s="461">
        <v>2347</v>
      </c>
      <c r="U113" s="461">
        <v>1550</v>
      </c>
      <c r="V113" s="461">
        <v>781</v>
      </c>
      <c r="W113" s="462">
        <v>269</v>
      </c>
      <c r="Y113" s="416"/>
      <c r="Z113" s="416"/>
      <c r="AA113" s="416"/>
      <c r="AB113" s="416"/>
      <c r="AC113" s="416"/>
      <c r="AD113" s="416"/>
      <c r="AE113" s="416"/>
      <c r="AF113" s="416"/>
      <c r="AG113" s="416"/>
      <c r="AH113" s="416"/>
      <c r="AI113" s="416"/>
      <c r="AJ113" s="416"/>
      <c r="AK113" s="416"/>
      <c r="AL113" s="416"/>
      <c r="AM113" s="416"/>
      <c r="AN113" s="416"/>
      <c r="AO113" s="416"/>
      <c r="AP113" s="416"/>
      <c r="AQ113" s="416"/>
      <c r="AR113" s="416"/>
      <c r="AS113" s="416"/>
      <c r="AT113" s="416"/>
      <c r="AU113" s="416"/>
    </row>
    <row r="114" spans="1:47" ht="13.7" customHeight="1">
      <c r="A114" s="460" t="s">
        <v>2104</v>
      </c>
      <c r="B114" s="449" t="s">
        <v>2106</v>
      </c>
      <c r="C114" s="461">
        <v>73430</v>
      </c>
      <c r="D114" s="461">
        <v>2640</v>
      </c>
      <c r="E114" s="461">
        <v>2790</v>
      </c>
      <c r="F114" s="461">
        <v>2982</v>
      </c>
      <c r="G114" s="461">
        <v>3244</v>
      </c>
      <c r="H114" s="461">
        <v>3525</v>
      </c>
      <c r="I114" s="461">
        <v>3660</v>
      </c>
      <c r="J114" s="461">
        <v>3761</v>
      </c>
      <c r="K114" s="461">
        <v>3917</v>
      </c>
      <c r="L114" s="461">
        <v>4296</v>
      </c>
      <c r="M114" s="461">
        <v>4418</v>
      </c>
      <c r="N114" s="461">
        <v>5040</v>
      </c>
      <c r="O114" s="461">
        <v>4868</v>
      </c>
      <c r="P114" s="461">
        <v>4660</v>
      </c>
      <c r="Q114" s="461">
        <v>4317</v>
      </c>
      <c r="R114" s="461">
        <v>5411</v>
      </c>
      <c r="S114" s="461">
        <v>5513</v>
      </c>
      <c r="T114" s="461">
        <v>4168</v>
      </c>
      <c r="U114" s="461">
        <v>2577</v>
      </c>
      <c r="V114" s="461">
        <v>1233</v>
      </c>
      <c r="W114" s="462">
        <v>408</v>
      </c>
      <c r="Y114" s="416"/>
      <c r="Z114" s="416"/>
      <c r="AA114" s="416"/>
      <c r="AB114" s="416"/>
      <c r="AC114" s="416"/>
      <c r="AD114" s="416"/>
      <c r="AE114" s="416"/>
      <c r="AF114" s="416"/>
      <c r="AG114" s="416"/>
      <c r="AH114" s="416"/>
      <c r="AI114" s="416"/>
      <c r="AJ114" s="416"/>
      <c r="AK114" s="416"/>
      <c r="AL114" s="416"/>
      <c r="AM114" s="416"/>
      <c r="AN114" s="416"/>
      <c r="AO114" s="416"/>
      <c r="AP114" s="416"/>
      <c r="AQ114" s="416"/>
      <c r="AR114" s="416"/>
      <c r="AS114" s="416"/>
      <c r="AT114" s="416"/>
      <c r="AU114" s="416"/>
    </row>
    <row r="115" spans="1:47" ht="13.7" customHeight="1">
      <c r="A115" s="460" t="s">
        <v>2139</v>
      </c>
      <c r="B115" s="449" t="s">
        <v>2103</v>
      </c>
      <c r="C115" s="461">
        <v>35731</v>
      </c>
      <c r="D115" s="461">
        <v>1346</v>
      </c>
      <c r="E115" s="461">
        <v>1418</v>
      </c>
      <c r="F115" s="461">
        <v>1512</v>
      </c>
      <c r="G115" s="461">
        <v>1641</v>
      </c>
      <c r="H115" s="461">
        <v>1788</v>
      </c>
      <c r="I115" s="461">
        <v>1861</v>
      </c>
      <c r="J115" s="461">
        <v>1895</v>
      </c>
      <c r="K115" s="461">
        <v>1969</v>
      </c>
      <c r="L115" s="461">
        <v>2127</v>
      </c>
      <c r="M115" s="461">
        <v>2224</v>
      </c>
      <c r="N115" s="461">
        <v>2491</v>
      </c>
      <c r="O115" s="461">
        <v>2451</v>
      </c>
      <c r="P115" s="461">
        <v>2340</v>
      </c>
      <c r="Q115" s="461">
        <v>2073</v>
      </c>
      <c r="R115" s="461">
        <v>2462</v>
      </c>
      <c r="S115" s="461">
        <v>2569</v>
      </c>
      <c r="T115" s="461">
        <v>1888</v>
      </c>
      <c r="U115" s="461">
        <v>1063</v>
      </c>
      <c r="V115" s="461">
        <v>473</v>
      </c>
      <c r="W115" s="462">
        <v>142</v>
      </c>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6"/>
      <c r="AT115" s="416"/>
      <c r="AU115" s="416"/>
    </row>
    <row r="116" spans="1:47" ht="13.7" customHeight="1">
      <c r="A116" s="460" t="s">
        <v>2104</v>
      </c>
      <c r="B116" s="449" t="s">
        <v>2105</v>
      </c>
      <c r="C116" s="461">
        <v>37288</v>
      </c>
      <c r="D116" s="461">
        <v>1274</v>
      </c>
      <c r="E116" s="461">
        <v>1342</v>
      </c>
      <c r="F116" s="461">
        <v>1431</v>
      </c>
      <c r="G116" s="461">
        <v>1561</v>
      </c>
      <c r="H116" s="461">
        <v>1723</v>
      </c>
      <c r="I116" s="461">
        <v>1804</v>
      </c>
      <c r="J116" s="461">
        <v>1840</v>
      </c>
      <c r="K116" s="461">
        <v>1917</v>
      </c>
      <c r="L116" s="461">
        <v>2077</v>
      </c>
      <c r="M116" s="461">
        <v>2175</v>
      </c>
      <c r="N116" s="461">
        <v>2438</v>
      </c>
      <c r="O116" s="461">
        <v>2434</v>
      </c>
      <c r="P116" s="461">
        <v>2389</v>
      </c>
      <c r="Q116" s="461">
        <v>2180</v>
      </c>
      <c r="R116" s="461">
        <v>2661</v>
      </c>
      <c r="S116" s="461">
        <v>2940</v>
      </c>
      <c r="T116" s="461">
        <v>2422</v>
      </c>
      <c r="U116" s="461">
        <v>1587</v>
      </c>
      <c r="V116" s="461">
        <v>816</v>
      </c>
      <c r="W116" s="462">
        <v>275</v>
      </c>
      <c r="Y116" s="416"/>
      <c r="Z116" s="416"/>
      <c r="AA116" s="416"/>
      <c r="AB116" s="416"/>
      <c r="AC116" s="416"/>
      <c r="AD116" s="416"/>
      <c r="AE116" s="416"/>
      <c r="AF116" s="416"/>
      <c r="AG116" s="416"/>
      <c r="AH116" s="416"/>
      <c r="AI116" s="416"/>
      <c r="AJ116" s="416"/>
      <c r="AK116" s="416"/>
      <c r="AL116" s="416"/>
      <c r="AM116" s="416"/>
      <c r="AN116" s="416"/>
      <c r="AO116" s="416"/>
      <c r="AP116" s="416"/>
      <c r="AQ116" s="416"/>
      <c r="AR116" s="416"/>
      <c r="AS116" s="416"/>
      <c r="AT116" s="416"/>
      <c r="AU116" s="416"/>
    </row>
    <row r="117" spans="1:47" ht="13.7" customHeight="1">
      <c r="A117" s="460" t="s">
        <v>2104</v>
      </c>
      <c r="B117" s="449" t="s">
        <v>2106</v>
      </c>
      <c r="C117" s="461">
        <v>73020</v>
      </c>
      <c r="D117" s="461">
        <v>2620</v>
      </c>
      <c r="E117" s="461">
        <v>2760</v>
      </c>
      <c r="F117" s="461">
        <v>2943</v>
      </c>
      <c r="G117" s="461">
        <v>3202</v>
      </c>
      <c r="H117" s="461">
        <v>3512</v>
      </c>
      <c r="I117" s="461">
        <v>3666</v>
      </c>
      <c r="J117" s="461">
        <v>3735</v>
      </c>
      <c r="K117" s="461">
        <v>3887</v>
      </c>
      <c r="L117" s="461">
        <v>4204</v>
      </c>
      <c r="M117" s="461">
        <v>4400</v>
      </c>
      <c r="N117" s="461">
        <v>4929</v>
      </c>
      <c r="O117" s="461">
        <v>4885</v>
      </c>
      <c r="P117" s="461">
        <v>4729</v>
      </c>
      <c r="Q117" s="461">
        <v>4253</v>
      </c>
      <c r="R117" s="461">
        <v>5123</v>
      </c>
      <c r="S117" s="461">
        <v>5510</v>
      </c>
      <c r="T117" s="461">
        <v>4309</v>
      </c>
      <c r="U117" s="461">
        <v>2649</v>
      </c>
      <c r="V117" s="461">
        <v>1289</v>
      </c>
      <c r="W117" s="462">
        <v>417</v>
      </c>
      <c r="Y117" s="416"/>
      <c r="Z117" s="416"/>
      <c r="AA117" s="416"/>
      <c r="AB117" s="416"/>
      <c r="AC117" s="416"/>
      <c r="AD117" s="416"/>
      <c r="AE117" s="416"/>
      <c r="AF117" s="416"/>
      <c r="AG117" s="416"/>
      <c r="AH117" s="416"/>
      <c r="AI117" s="416"/>
      <c r="AJ117" s="416"/>
      <c r="AK117" s="416"/>
      <c r="AL117" s="416"/>
      <c r="AM117" s="416"/>
      <c r="AN117" s="416"/>
      <c r="AO117" s="416"/>
      <c r="AP117" s="416"/>
      <c r="AQ117" s="416"/>
      <c r="AR117" s="416"/>
      <c r="AS117" s="416"/>
      <c r="AT117" s="416"/>
      <c r="AU117" s="416"/>
    </row>
    <row r="118" spans="1:47" ht="13.7" customHeight="1">
      <c r="A118" s="460" t="s">
        <v>2140</v>
      </c>
      <c r="B118" s="449" t="s">
        <v>2103</v>
      </c>
      <c r="C118" s="461">
        <v>35515</v>
      </c>
      <c r="D118" s="461">
        <v>1337</v>
      </c>
      <c r="E118" s="461">
        <v>1403</v>
      </c>
      <c r="F118" s="461">
        <v>1493</v>
      </c>
      <c r="G118" s="461">
        <v>1618</v>
      </c>
      <c r="H118" s="461">
        <v>1778</v>
      </c>
      <c r="I118" s="461">
        <v>1863</v>
      </c>
      <c r="J118" s="461">
        <v>1885</v>
      </c>
      <c r="K118" s="461">
        <v>1958</v>
      </c>
      <c r="L118" s="461">
        <v>2086</v>
      </c>
      <c r="M118" s="461">
        <v>2211</v>
      </c>
      <c r="N118" s="461">
        <v>2413</v>
      </c>
      <c r="O118" s="461">
        <v>2486</v>
      </c>
      <c r="P118" s="461">
        <v>2359</v>
      </c>
      <c r="Q118" s="461">
        <v>2087</v>
      </c>
      <c r="R118" s="461">
        <v>2295</v>
      </c>
      <c r="S118" s="461">
        <v>2541</v>
      </c>
      <c r="T118" s="461">
        <v>1961</v>
      </c>
      <c r="U118" s="461">
        <v>1102</v>
      </c>
      <c r="V118" s="461">
        <v>488</v>
      </c>
      <c r="W118" s="462">
        <v>149</v>
      </c>
      <c r="Y118" s="416"/>
      <c r="Z118" s="416"/>
      <c r="AA118" s="416"/>
      <c r="AB118" s="416"/>
      <c r="AC118" s="416"/>
      <c r="AD118" s="416"/>
      <c r="AE118" s="416"/>
      <c r="AF118" s="416"/>
      <c r="AG118" s="416"/>
      <c r="AH118" s="416"/>
      <c r="AI118" s="416"/>
      <c r="AJ118" s="416"/>
      <c r="AK118" s="416"/>
      <c r="AL118" s="416"/>
      <c r="AM118" s="416"/>
      <c r="AN118" s="416"/>
      <c r="AO118" s="416"/>
      <c r="AP118" s="416"/>
      <c r="AQ118" s="416"/>
      <c r="AR118" s="416"/>
      <c r="AS118" s="416"/>
      <c r="AT118" s="416"/>
      <c r="AU118" s="416"/>
    </row>
    <row r="119" spans="1:47" ht="13.7" customHeight="1">
      <c r="A119" s="460" t="s">
        <v>2104</v>
      </c>
      <c r="B119" s="449" t="s">
        <v>2105</v>
      </c>
      <c r="C119" s="461">
        <v>37085</v>
      </c>
      <c r="D119" s="461">
        <v>1266</v>
      </c>
      <c r="E119" s="461">
        <v>1328</v>
      </c>
      <c r="F119" s="461">
        <v>1413</v>
      </c>
      <c r="G119" s="461">
        <v>1540</v>
      </c>
      <c r="H119" s="461">
        <v>1713</v>
      </c>
      <c r="I119" s="461">
        <v>1806</v>
      </c>
      <c r="J119" s="461">
        <v>1829</v>
      </c>
      <c r="K119" s="461">
        <v>1906</v>
      </c>
      <c r="L119" s="461">
        <v>2038</v>
      </c>
      <c r="M119" s="461">
        <v>2163</v>
      </c>
      <c r="N119" s="461">
        <v>2365</v>
      </c>
      <c r="O119" s="461">
        <v>2462</v>
      </c>
      <c r="P119" s="461">
        <v>2406</v>
      </c>
      <c r="Q119" s="461">
        <v>2192</v>
      </c>
      <c r="R119" s="461">
        <v>2491</v>
      </c>
      <c r="S119" s="461">
        <v>2905</v>
      </c>
      <c r="T119" s="461">
        <v>2502</v>
      </c>
      <c r="U119" s="461">
        <v>1630</v>
      </c>
      <c r="V119" s="461">
        <v>842</v>
      </c>
      <c r="W119" s="462">
        <v>285</v>
      </c>
      <c r="Y119" s="416"/>
      <c r="Z119" s="416"/>
      <c r="AA119" s="416"/>
      <c r="AB119" s="416"/>
      <c r="AC119" s="416"/>
      <c r="AD119" s="416"/>
      <c r="AE119" s="416"/>
      <c r="AF119" s="416"/>
      <c r="AG119" s="416"/>
      <c r="AH119" s="416"/>
      <c r="AI119" s="416"/>
      <c r="AJ119" s="416"/>
      <c r="AK119" s="416"/>
      <c r="AL119" s="416"/>
      <c r="AM119" s="416"/>
      <c r="AN119" s="416"/>
      <c r="AO119" s="416"/>
      <c r="AP119" s="416"/>
      <c r="AQ119" s="416"/>
      <c r="AR119" s="416"/>
      <c r="AS119" s="416"/>
      <c r="AT119" s="416"/>
      <c r="AU119" s="416"/>
    </row>
    <row r="120" spans="1:47" ht="13.7" customHeight="1">
      <c r="A120" s="460" t="s">
        <v>2104</v>
      </c>
      <c r="B120" s="449" t="s">
        <v>2106</v>
      </c>
      <c r="C120" s="461">
        <v>72599</v>
      </c>
      <c r="D120" s="461">
        <v>2603</v>
      </c>
      <c r="E120" s="461">
        <v>2731</v>
      </c>
      <c r="F120" s="461">
        <v>2906</v>
      </c>
      <c r="G120" s="461">
        <v>3158</v>
      </c>
      <c r="H120" s="461">
        <v>3491</v>
      </c>
      <c r="I120" s="461">
        <v>3670</v>
      </c>
      <c r="J120" s="461">
        <v>3714</v>
      </c>
      <c r="K120" s="461">
        <v>3864</v>
      </c>
      <c r="L120" s="461">
        <v>4125</v>
      </c>
      <c r="M120" s="461">
        <v>4374</v>
      </c>
      <c r="N120" s="461">
        <v>4778</v>
      </c>
      <c r="O120" s="461">
        <v>4948</v>
      </c>
      <c r="P120" s="461">
        <v>4765</v>
      </c>
      <c r="Q120" s="461">
        <v>4279</v>
      </c>
      <c r="R120" s="461">
        <v>4786</v>
      </c>
      <c r="S120" s="461">
        <v>5446</v>
      </c>
      <c r="T120" s="461">
        <v>4464</v>
      </c>
      <c r="U120" s="461">
        <v>2733</v>
      </c>
      <c r="V120" s="461">
        <v>1330</v>
      </c>
      <c r="W120" s="462">
        <v>435</v>
      </c>
      <c r="Y120" s="416"/>
      <c r="Z120" s="416"/>
      <c r="AA120" s="416"/>
      <c r="AB120" s="416"/>
      <c r="AC120" s="416"/>
      <c r="AD120" s="416"/>
      <c r="AE120" s="416"/>
      <c r="AF120" s="416"/>
      <c r="AG120" s="416"/>
      <c r="AH120" s="416"/>
      <c r="AI120" s="416"/>
      <c r="AJ120" s="416"/>
      <c r="AK120" s="416"/>
      <c r="AL120" s="416"/>
      <c r="AM120" s="416"/>
      <c r="AN120" s="416"/>
      <c r="AO120" s="416"/>
      <c r="AP120" s="416"/>
      <c r="AQ120" s="416"/>
      <c r="AR120" s="416"/>
      <c r="AS120" s="416"/>
      <c r="AT120" s="416"/>
      <c r="AU120" s="416"/>
    </row>
    <row r="121" spans="1:47" ht="13.7" customHeight="1">
      <c r="A121" s="460" t="s">
        <v>2141</v>
      </c>
      <c r="B121" s="449" t="s">
        <v>2103</v>
      </c>
      <c r="C121" s="461">
        <v>35294</v>
      </c>
      <c r="D121" s="461">
        <v>1330</v>
      </c>
      <c r="E121" s="461">
        <v>1389</v>
      </c>
      <c r="F121" s="461">
        <v>1475</v>
      </c>
      <c r="G121" s="461">
        <v>1595</v>
      </c>
      <c r="H121" s="461">
        <v>1764</v>
      </c>
      <c r="I121" s="461">
        <v>1864</v>
      </c>
      <c r="J121" s="461">
        <v>1884</v>
      </c>
      <c r="K121" s="461">
        <v>1937</v>
      </c>
      <c r="L121" s="461">
        <v>2053</v>
      </c>
      <c r="M121" s="461">
        <v>2205</v>
      </c>
      <c r="N121" s="461">
        <v>2336</v>
      </c>
      <c r="O121" s="461">
        <v>2510</v>
      </c>
      <c r="P121" s="461">
        <v>2369</v>
      </c>
      <c r="Q121" s="461">
        <v>2111</v>
      </c>
      <c r="R121" s="461">
        <v>2151</v>
      </c>
      <c r="S121" s="461">
        <v>2487</v>
      </c>
      <c r="T121" s="461">
        <v>2020</v>
      </c>
      <c r="U121" s="461">
        <v>1150</v>
      </c>
      <c r="V121" s="461">
        <v>503</v>
      </c>
      <c r="W121" s="462">
        <v>160</v>
      </c>
      <c r="Y121" s="416"/>
      <c r="Z121" s="416"/>
      <c r="AA121" s="416"/>
      <c r="AB121" s="416"/>
      <c r="AC121" s="416"/>
      <c r="AD121" s="416"/>
      <c r="AE121" s="416"/>
      <c r="AF121" s="416"/>
      <c r="AG121" s="416"/>
      <c r="AH121" s="416"/>
      <c r="AI121" s="416"/>
      <c r="AJ121" s="416"/>
      <c r="AK121" s="416"/>
      <c r="AL121" s="416"/>
      <c r="AM121" s="416"/>
      <c r="AN121" s="416"/>
      <c r="AO121" s="416"/>
      <c r="AP121" s="416"/>
      <c r="AQ121" s="416"/>
      <c r="AR121" s="416"/>
      <c r="AS121" s="416"/>
      <c r="AT121" s="416"/>
      <c r="AU121" s="416"/>
    </row>
    <row r="122" spans="1:47" ht="13.7" customHeight="1">
      <c r="A122" s="460" t="s">
        <v>2104</v>
      </c>
      <c r="B122" s="449" t="s">
        <v>2105</v>
      </c>
      <c r="C122" s="461">
        <v>36875</v>
      </c>
      <c r="D122" s="461">
        <v>1259</v>
      </c>
      <c r="E122" s="461">
        <v>1315</v>
      </c>
      <c r="F122" s="461">
        <v>1396</v>
      </c>
      <c r="G122" s="461">
        <v>1518</v>
      </c>
      <c r="H122" s="461">
        <v>1700</v>
      </c>
      <c r="I122" s="461">
        <v>1807</v>
      </c>
      <c r="J122" s="461">
        <v>1829</v>
      </c>
      <c r="K122" s="461">
        <v>1886</v>
      </c>
      <c r="L122" s="461">
        <v>2008</v>
      </c>
      <c r="M122" s="461">
        <v>2157</v>
      </c>
      <c r="N122" s="461">
        <v>2291</v>
      </c>
      <c r="O122" s="461">
        <v>2482</v>
      </c>
      <c r="P122" s="461">
        <v>2410</v>
      </c>
      <c r="Q122" s="461">
        <v>2215</v>
      </c>
      <c r="R122" s="461">
        <v>2343</v>
      </c>
      <c r="S122" s="461">
        <v>2842</v>
      </c>
      <c r="T122" s="461">
        <v>2562</v>
      </c>
      <c r="U122" s="461">
        <v>1686</v>
      </c>
      <c r="V122" s="461">
        <v>864</v>
      </c>
      <c r="W122" s="462">
        <v>303</v>
      </c>
      <c r="Y122" s="416"/>
      <c r="Z122" s="416"/>
      <c r="AA122" s="416"/>
      <c r="AB122" s="416"/>
      <c r="AC122" s="416"/>
      <c r="AD122" s="416"/>
      <c r="AE122" s="416"/>
      <c r="AF122" s="416"/>
      <c r="AG122" s="416"/>
      <c r="AH122" s="416"/>
      <c r="AI122" s="416"/>
      <c r="AJ122" s="416"/>
      <c r="AK122" s="416"/>
      <c r="AL122" s="416"/>
      <c r="AM122" s="416"/>
      <c r="AN122" s="416"/>
      <c r="AO122" s="416"/>
      <c r="AP122" s="416"/>
      <c r="AQ122" s="416"/>
      <c r="AR122" s="416"/>
      <c r="AS122" s="416"/>
      <c r="AT122" s="416"/>
      <c r="AU122" s="416"/>
    </row>
    <row r="123" spans="1:47" ht="13.7" customHeight="1">
      <c r="A123" s="460" t="s">
        <v>2104</v>
      </c>
      <c r="B123" s="449" t="s">
        <v>2106</v>
      </c>
      <c r="C123" s="461">
        <v>72169</v>
      </c>
      <c r="D123" s="461">
        <v>2589</v>
      </c>
      <c r="E123" s="461">
        <v>2704</v>
      </c>
      <c r="F123" s="461">
        <v>2871</v>
      </c>
      <c r="G123" s="461">
        <v>3114</v>
      </c>
      <c r="H123" s="461">
        <v>3464</v>
      </c>
      <c r="I123" s="461">
        <v>3671</v>
      </c>
      <c r="J123" s="461">
        <v>3713</v>
      </c>
      <c r="K123" s="461">
        <v>3823</v>
      </c>
      <c r="L123" s="461">
        <v>4061</v>
      </c>
      <c r="M123" s="461">
        <v>4362</v>
      </c>
      <c r="N123" s="461">
        <v>4627</v>
      </c>
      <c r="O123" s="461">
        <v>4992</v>
      </c>
      <c r="P123" s="461">
        <v>4779</v>
      </c>
      <c r="Q123" s="461">
        <v>4326</v>
      </c>
      <c r="R123" s="461">
        <v>4494</v>
      </c>
      <c r="S123" s="461">
        <v>5329</v>
      </c>
      <c r="T123" s="461">
        <v>4582</v>
      </c>
      <c r="U123" s="461">
        <v>2837</v>
      </c>
      <c r="V123" s="461">
        <v>1368</v>
      </c>
      <c r="W123" s="462">
        <v>463</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47" ht="13.7" customHeight="1">
      <c r="A124" s="460" t="s">
        <v>2142</v>
      </c>
      <c r="B124" s="449" t="s">
        <v>2103</v>
      </c>
      <c r="C124" s="461">
        <v>35070</v>
      </c>
      <c r="D124" s="461">
        <v>1323</v>
      </c>
      <c r="E124" s="461">
        <v>1376</v>
      </c>
      <c r="F124" s="461">
        <v>1458</v>
      </c>
      <c r="G124" s="461">
        <v>1573</v>
      </c>
      <c r="H124" s="461">
        <v>1746</v>
      </c>
      <c r="I124" s="461">
        <v>1864</v>
      </c>
      <c r="J124" s="461">
        <v>1886</v>
      </c>
      <c r="K124" s="461">
        <v>1925</v>
      </c>
      <c r="L124" s="461">
        <v>2014</v>
      </c>
      <c r="M124" s="461">
        <v>2201</v>
      </c>
      <c r="N124" s="461">
        <v>2248</v>
      </c>
      <c r="O124" s="461">
        <v>2536</v>
      </c>
      <c r="P124" s="461">
        <v>2359</v>
      </c>
      <c r="Q124" s="461">
        <v>2162</v>
      </c>
      <c r="R124" s="461">
        <v>2040</v>
      </c>
      <c r="S124" s="461">
        <v>2406</v>
      </c>
      <c r="T124" s="461">
        <v>2060</v>
      </c>
      <c r="U124" s="461">
        <v>1202</v>
      </c>
      <c r="V124" s="461">
        <v>519</v>
      </c>
      <c r="W124" s="462">
        <v>171</v>
      </c>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row>
    <row r="125" spans="1:47" ht="13.7" customHeight="1">
      <c r="A125" s="460" t="s">
        <v>2104</v>
      </c>
      <c r="B125" s="449" t="s">
        <v>2105</v>
      </c>
      <c r="C125" s="461">
        <v>36659</v>
      </c>
      <c r="D125" s="461">
        <v>1253</v>
      </c>
      <c r="E125" s="461">
        <v>1303</v>
      </c>
      <c r="F125" s="461">
        <v>1380</v>
      </c>
      <c r="G125" s="461">
        <v>1497</v>
      </c>
      <c r="H125" s="461">
        <v>1683</v>
      </c>
      <c r="I125" s="461">
        <v>1806</v>
      </c>
      <c r="J125" s="461">
        <v>1830</v>
      </c>
      <c r="K125" s="461">
        <v>1873</v>
      </c>
      <c r="L125" s="461">
        <v>1968</v>
      </c>
      <c r="M125" s="461">
        <v>2155</v>
      </c>
      <c r="N125" s="461">
        <v>2210</v>
      </c>
      <c r="O125" s="461">
        <v>2504</v>
      </c>
      <c r="P125" s="461">
        <v>2393</v>
      </c>
      <c r="Q125" s="461">
        <v>2270</v>
      </c>
      <c r="R125" s="461">
        <v>2226</v>
      </c>
      <c r="S125" s="461">
        <v>2755</v>
      </c>
      <c r="T125" s="461">
        <v>2595</v>
      </c>
      <c r="U125" s="461">
        <v>1752</v>
      </c>
      <c r="V125" s="461">
        <v>884</v>
      </c>
      <c r="W125" s="462">
        <v>322</v>
      </c>
      <c r="Y125" s="416"/>
      <c r="Z125" s="416"/>
      <c r="AA125" s="416"/>
      <c r="AB125" s="416"/>
      <c r="AC125" s="416"/>
      <c r="AD125" s="416"/>
      <c r="AE125" s="416"/>
      <c r="AF125" s="416"/>
      <c r="AG125" s="416"/>
      <c r="AH125" s="416"/>
      <c r="AI125" s="416"/>
      <c r="AJ125" s="416"/>
      <c r="AK125" s="416"/>
      <c r="AL125" s="416"/>
      <c r="AM125" s="416"/>
      <c r="AN125" s="416"/>
      <c r="AO125" s="416"/>
      <c r="AP125" s="416"/>
      <c r="AQ125" s="416"/>
      <c r="AR125" s="416"/>
      <c r="AS125" s="416"/>
      <c r="AT125" s="416"/>
      <c r="AU125" s="416"/>
    </row>
    <row r="126" spans="1:47" ht="13.7" customHeight="1">
      <c r="A126" s="460" t="s">
        <v>2104</v>
      </c>
      <c r="B126" s="449" t="s">
        <v>2106</v>
      </c>
      <c r="C126" s="461">
        <v>71729</v>
      </c>
      <c r="D126" s="461">
        <v>2576</v>
      </c>
      <c r="E126" s="461">
        <v>2679</v>
      </c>
      <c r="F126" s="461">
        <v>2838</v>
      </c>
      <c r="G126" s="461">
        <v>3070</v>
      </c>
      <c r="H126" s="461">
        <v>3429</v>
      </c>
      <c r="I126" s="461">
        <v>3670</v>
      </c>
      <c r="J126" s="461">
        <v>3716</v>
      </c>
      <c r="K126" s="461">
        <v>3798</v>
      </c>
      <c r="L126" s="461">
        <v>3982</v>
      </c>
      <c r="M126" s="461">
        <v>4356</v>
      </c>
      <c r="N126" s="461">
        <v>4458</v>
      </c>
      <c r="O126" s="461">
        <v>5040</v>
      </c>
      <c r="P126" s="461">
        <v>4752</v>
      </c>
      <c r="Q126" s="461">
        <v>4432</v>
      </c>
      <c r="R126" s="461">
        <v>4266</v>
      </c>
      <c r="S126" s="461">
        <v>5161</v>
      </c>
      <c r="T126" s="461">
        <v>4656</v>
      </c>
      <c r="U126" s="461">
        <v>2954</v>
      </c>
      <c r="V126" s="461">
        <v>1403</v>
      </c>
      <c r="W126" s="462">
        <v>493</v>
      </c>
      <c r="Y126" s="416"/>
      <c r="Z126" s="416"/>
      <c r="AA126" s="416"/>
      <c r="AB126" s="416"/>
      <c r="AC126" s="416"/>
      <c r="AD126" s="416"/>
      <c r="AE126" s="416"/>
      <c r="AF126" s="416"/>
      <c r="AG126" s="416"/>
      <c r="AH126" s="416"/>
      <c r="AI126" s="416"/>
      <c r="AJ126" s="416"/>
      <c r="AK126" s="416"/>
      <c r="AL126" s="416"/>
      <c r="AM126" s="416"/>
      <c r="AN126" s="416"/>
      <c r="AO126" s="416"/>
      <c r="AP126" s="416"/>
      <c r="AQ126" s="416"/>
      <c r="AR126" s="416"/>
      <c r="AS126" s="416"/>
      <c r="AT126" s="416"/>
      <c r="AU126" s="416"/>
    </row>
    <row r="127" spans="1:47" ht="13.7" customHeight="1">
      <c r="A127" s="460" t="s">
        <v>2143</v>
      </c>
      <c r="B127" s="449" t="s">
        <v>2103</v>
      </c>
      <c r="C127" s="461">
        <v>34843</v>
      </c>
      <c r="D127" s="461">
        <v>1318</v>
      </c>
      <c r="E127" s="461">
        <v>1365</v>
      </c>
      <c r="F127" s="461">
        <v>1442</v>
      </c>
      <c r="G127" s="461">
        <v>1551</v>
      </c>
      <c r="H127" s="461">
        <v>1726</v>
      </c>
      <c r="I127" s="461">
        <v>1860</v>
      </c>
      <c r="J127" s="461">
        <v>1888</v>
      </c>
      <c r="K127" s="461">
        <v>1917</v>
      </c>
      <c r="L127" s="461">
        <v>1986</v>
      </c>
      <c r="M127" s="461">
        <v>2170</v>
      </c>
      <c r="N127" s="461">
        <v>2217</v>
      </c>
      <c r="O127" s="461">
        <v>2505</v>
      </c>
      <c r="P127" s="461">
        <v>2366</v>
      </c>
      <c r="Q127" s="461">
        <v>2200</v>
      </c>
      <c r="R127" s="461">
        <v>1962</v>
      </c>
      <c r="S127" s="461">
        <v>2310</v>
      </c>
      <c r="T127" s="461">
        <v>2085</v>
      </c>
      <c r="U127" s="461">
        <v>1254</v>
      </c>
      <c r="V127" s="461">
        <v>540</v>
      </c>
      <c r="W127" s="462">
        <v>180</v>
      </c>
      <c r="Y127" s="416"/>
      <c r="Z127" s="416"/>
      <c r="AA127" s="416"/>
      <c r="AB127" s="416"/>
      <c r="AC127" s="416"/>
      <c r="AD127" s="416"/>
      <c r="AE127" s="416"/>
      <c r="AF127" s="416"/>
      <c r="AG127" s="416"/>
      <c r="AH127" s="416"/>
      <c r="AI127" s="416"/>
      <c r="AJ127" s="416"/>
      <c r="AK127" s="416"/>
      <c r="AL127" s="416"/>
      <c r="AM127" s="416"/>
      <c r="AN127" s="416"/>
      <c r="AO127" s="416"/>
      <c r="AP127" s="416"/>
      <c r="AQ127" s="416"/>
      <c r="AR127" s="416"/>
      <c r="AS127" s="416"/>
      <c r="AT127" s="416"/>
      <c r="AU127" s="416"/>
    </row>
    <row r="128" spans="1:47" ht="13.7" customHeight="1">
      <c r="A128" s="460" t="s">
        <v>2104</v>
      </c>
      <c r="B128" s="449" t="s">
        <v>2105</v>
      </c>
      <c r="C128" s="461">
        <v>36438</v>
      </c>
      <c r="D128" s="461">
        <v>1247</v>
      </c>
      <c r="E128" s="461">
        <v>1292</v>
      </c>
      <c r="F128" s="461">
        <v>1365</v>
      </c>
      <c r="G128" s="461">
        <v>1477</v>
      </c>
      <c r="H128" s="461">
        <v>1664</v>
      </c>
      <c r="I128" s="461">
        <v>1803</v>
      </c>
      <c r="J128" s="461">
        <v>1833</v>
      </c>
      <c r="K128" s="461">
        <v>1866</v>
      </c>
      <c r="L128" s="461">
        <v>1938</v>
      </c>
      <c r="M128" s="461">
        <v>2125</v>
      </c>
      <c r="N128" s="461">
        <v>2180</v>
      </c>
      <c r="O128" s="461">
        <v>2471</v>
      </c>
      <c r="P128" s="461">
        <v>2394</v>
      </c>
      <c r="Q128" s="461">
        <v>2309</v>
      </c>
      <c r="R128" s="461">
        <v>2144</v>
      </c>
      <c r="S128" s="461">
        <v>2648</v>
      </c>
      <c r="T128" s="461">
        <v>2615</v>
      </c>
      <c r="U128" s="461">
        <v>1820</v>
      </c>
      <c r="V128" s="461">
        <v>909</v>
      </c>
      <c r="W128" s="462">
        <v>339</v>
      </c>
      <c r="Y128" s="416"/>
      <c r="Z128" s="416"/>
      <c r="AA128" s="416"/>
      <c r="AB128" s="416"/>
      <c r="AC128" s="416"/>
      <c r="AD128" s="416"/>
      <c r="AE128" s="416"/>
      <c r="AF128" s="416"/>
      <c r="AG128" s="416"/>
      <c r="AH128" s="416"/>
      <c r="AI128" s="416"/>
      <c r="AJ128" s="416"/>
      <c r="AK128" s="416"/>
      <c r="AL128" s="416"/>
      <c r="AM128" s="416"/>
      <c r="AN128" s="416"/>
      <c r="AO128" s="416"/>
      <c r="AP128" s="416"/>
      <c r="AQ128" s="416"/>
      <c r="AR128" s="416"/>
      <c r="AS128" s="416"/>
      <c r="AT128" s="416"/>
      <c r="AU128" s="416"/>
    </row>
    <row r="129" spans="1:47" ht="13.7" customHeight="1">
      <c r="A129" s="460" t="s">
        <v>2104</v>
      </c>
      <c r="B129" s="449" t="s">
        <v>2106</v>
      </c>
      <c r="C129" s="461">
        <v>71280</v>
      </c>
      <c r="D129" s="461">
        <v>2565</v>
      </c>
      <c r="E129" s="461">
        <v>2656</v>
      </c>
      <c r="F129" s="461">
        <v>2807</v>
      </c>
      <c r="G129" s="461">
        <v>3028</v>
      </c>
      <c r="H129" s="461">
        <v>3391</v>
      </c>
      <c r="I129" s="461">
        <v>3663</v>
      </c>
      <c r="J129" s="461">
        <v>3721</v>
      </c>
      <c r="K129" s="461">
        <v>3784</v>
      </c>
      <c r="L129" s="461">
        <v>3924</v>
      </c>
      <c r="M129" s="461">
        <v>4294</v>
      </c>
      <c r="N129" s="461">
        <v>4396</v>
      </c>
      <c r="O129" s="461">
        <v>4976</v>
      </c>
      <c r="P129" s="461">
        <v>4760</v>
      </c>
      <c r="Q129" s="461">
        <v>4509</v>
      </c>
      <c r="R129" s="461">
        <v>4106</v>
      </c>
      <c r="S129" s="461">
        <v>4959</v>
      </c>
      <c r="T129" s="461">
        <v>4699</v>
      </c>
      <c r="U129" s="461">
        <v>3074</v>
      </c>
      <c r="V129" s="461">
        <v>1449</v>
      </c>
      <c r="W129" s="462">
        <v>519</v>
      </c>
      <c r="Y129" s="416"/>
      <c r="Z129" s="416"/>
      <c r="AA129" s="416"/>
      <c r="AB129" s="416"/>
      <c r="AC129" s="416"/>
      <c r="AD129" s="416"/>
      <c r="AE129" s="416"/>
      <c r="AF129" s="416"/>
      <c r="AG129" s="416"/>
      <c r="AH129" s="416"/>
      <c r="AI129" s="416"/>
      <c r="AJ129" s="416"/>
      <c r="AK129" s="416"/>
      <c r="AL129" s="416"/>
      <c r="AM129" s="416"/>
      <c r="AN129" s="416"/>
      <c r="AO129" s="416"/>
      <c r="AP129" s="416"/>
      <c r="AQ129" s="416"/>
      <c r="AR129" s="416"/>
      <c r="AS129" s="416"/>
      <c r="AT129" s="416"/>
      <c r="AU129" s="416"/>
    </row>
    <row r="130" spans="1:47" ht="13.7" customHeight="1">
      <c r="A130" s="460" t="s">
        <v>2144</v>
      </c>
      <c r="B130" s="449" t="s">
        <v>2103</v>
      </c>
      <c r="C130" s="461">
        <v>34612</v>
      </c>
      <c r="D130" s="461">
        <v>1313</v>
      </c>
      <c r="E130" s="461">
        <v>1355</v>
      </c>
      <c r="F130" s="461">
        <v>1426</v>
      </c>
      <c r="G130" s="461">
        <v>1531</v>
      </c>
      <c r="H130" s="461">
        <v>1705</v>
      </c>
      <c r="I130" s="461">
        <v>1853</v>
      </c>
      <c r="J130" s="461">
        <v>1891</v>
      </c>
      <c r="K130" s="461">
        <v>1904</v>
      </c>
      <c r="L130" s="461">
        <v>1971</v>
      </c>
      <c r="M130" s="461">
        <v>2123</v>
      </c>
      <c r="N130" s="461">
        <v>2208</v>
      </c>
      <c r="O130" s="461">
        <v>2448</v>
      </c>
      <c r="P130" s="461">
        <v>2379</v>
      </c>
      <c r="Q130" s="461">
        <v>2236</v>
      </c>
      <c r="R130" s="461">
        <v>1936</v>
      </c>
      <c r="S130" s="461">
        <v>2188</v>
      </c>
      <c r="T130" s="461">
        <v>2089</v>
      </c>
      <c r="U130" s="461">
        <v>1305</v>
      </c>
      <c r="V130" s="461">
        <v>562</v>
      </c>
      <c r="W130" s="462">
        <v>190</v>
      </c>
      <c r="Y130" s="416"/>
      <c r="Z130" s="416"/>
      <c r="AA130" s="416"/>
      <c r="AB130" s="416"/>
      <c r="AC130" s="416"/>
      <c r="AD130" s="416"/>
      <c r="AE130" s="416"/>
      <c r="AF130" s="416"/>
      <c r="AG130" s="416"/>
      <c r="AH130" s="416"/>
      <c r="AI130" s="416"/>
      <c r="AJ130" s="416"/>
      <c r="AK130" s="416"/>
      <c r="AL130" s="416"/>
      <c r="AM130" s="416"/>
      <c r="AN130" s="416"/>
      <c r="AO130" s="416"/>
      <c r="AP130" s="416"/>
      <c r="AQ130" s="416"/>
      <c r="AR130" s="416"/>
      <c r="AS130" s="416"/>
      <c r="AT130" s="416"/>
      <c r="AU130" s="416"/>
    </row>
    <row r="131" spans="1:47" ht="13.7" customHeight="1">
      <c r="A131" s="460" t="s">
        <v>114</v>
      </c>
      <c r="B131" s="449" t="s">
        <v>2105</v>
      </c>
      <c r="C131" s="461">
        <v>36211</v>
      </c>
      <c r="D131" s="461">
        <v>1243</v>
      </c>
      <c r="E131" s="461">
        <v>1282</v>
      </c>
      <c r="F131" s="461">
        <v>1350</v>
      </c>
      <c r="G131" s="461">
        <v>1458</v>
      </c>
      <c r="H131" s="461">
        <v>1644</v>
      </c>
      <c r="I131" s="461">
        <v>1796</v>
      </c>
      <c r="J131" s="461">
        <v>1835</v>
      </c>
      <c r="K131" s="461">
        <v>1854</v>
      </c>
      <c r="L131" s="461">
        <v>1923</v>
      </c>
      <c r="M131" s="461">
        <v>2080</v>
      </c>
      <c r="N131" s="461">
        <v>2171</v>
      </c>
      <c r="O131" s="461">
        <v>2419</v>
      </c>
      <c r="P131" s="461">
        <v>2400</v>
      </c>
      <c r="Q131" s="461">
        <v>2342</v>
      </c>
      <c r="R131" s="461">
        <v>2113</v>
      </c>
      <c r="S131" s="461">
        <v>2512</v>
      </c>
      <c r="T131" s="461">
        <v>2615</v>
      </c>
      <c r="U131" s="461">
        <v>1883</v>
      </c>
      <c r="V131" s="461">
        <v>937</v>
      </c>
      <c r="W131" s="462">
        <v>356</v>
      </c>
      <c r="Y131" s="416"/>
      <c r="Z131" s="416"/>
      <c r="AA131" s="416"/>
      <c r="AB131" s="416"/>
      <c r="AC131" s="416"/>
      <c r="AD131" s="416"/>
      <c r="AE131" s="416"/>
      <c r="AF131" s="416"/>
      <c r="AG131" s="416"/>
      <c r="AH131" s="416"/>
      <c r="AI131" s="416"/>
      <c r="AJ131" s="416"/>
      <c r="AK131" s="416"/>
      <c r="AL131" s="416"/>
      <c r="AM131" s="416"/>
      <c r="AN131" s="416"/>
      <c r="AO131" s="416"/>
      <c r="AP131" s="416"/>
      <c r="AQ131" s="416"/>
      <c r="AR131" s="416"/>
      <c r="AS131" s="416"/>
      <c r="AT131" s="416"/>
      <c r="AU131" s="416"/>
    </row>
    <row r="132" spans="1:47" ht="13.7" customHeight="1">
      <c r="A132" s="460" t="s">
        <v>114</v>
      </c>
      <c r="B132" s="449" t="s">
        <v>2106</v>
      </c>
      <c r="C132" s="461">
        <v>70823</v>
      </c>
      <c r="D132" s="461">
        <v>2555</v>
      </c>
      <c r="E132" s="461">
        <v>2637</v>
      </c>
      <c r="F132" s="461">
        <v>2776</v>
      </c>
      <c r="G132" s="461">
        <v>2989</v>
      </c>
      <c r="H132" s="461">
        <v>3349</v>
      </c>
      <c r="I132" s="461">
        <v>3649</v>
      </c>
      <c r="J132" s="461">
        <v>3727</v>
      </c>
      <c r="K132" s="461">
        <v>3757</v>
      </c>
      <c r="L132" s="461">
        <v>3894</v>
      </c>
      <c r="M132" s="461">
        <v>4203</v>
      </c>
      <c r="N132" s="461">
        <v>4378</v>
      </c>
      <c r="O132" s="461">
        <v>4867</v>
      </c>
      <c r="P132" s="461">
        <v>4779</v>
      </c>
      <c r="Q132" s="461">
        <v>4578</v>
      </c>
      <c r="R132" s="461">
        <v>4049</v>
      </c>
      <c r="S132" s="461">
        <v>4700</v>
      </c>
      <c r="T132" s="461">
        <v>4704</v>
      </c>
      <c r="U132" s="461">
        <v>3188</v>
      </c>
      <c r="V132" s="461">
        <v>1499</v>
      </c>
      <c r="W132" s="462">
        <v>545</v>
      </c>
      <c r="Y132" s="416"/>
      <c r="Z132" s="416"/>
      <c r="AA132" s="416"/>
      <c r="AB132" s="416"/>
      <c r="AC132" s="416"/>
      <c r="AD132" s="416"/>
      <c r="AE132" s="416"/>
      <c r="AF132" s="416"/>
      <c r="AG132" s="416"/>
      <c r="AH132" s="416"/>
      <c r="AI132" s="416"/>
      <c r="AJ132" s="416"/>
      <c r="AK132" s="416"/>
      <c r="AL132" s="416"/>
      <c r="AM132" s="416"/>
      <c r="AN132" s="416"/>
      <c r="AO132" s="416"/>
      <c r="AP132" s="416"/>
      <c r="AQ132" s="416"/>
      <c r="AR132" s="416"/>
      <c r="AS132" s="416"/>
      <c r="AT132" s="416"/>
      <c r="AU132" s="416"/>
    </row>
    <row r="133" spans="1:47" ht="13.7" customHeight="1">
      <c r="A133" s="460" t="s">
        <v>2145</v>
      </c>
      <c r="B133" s="449" t="s">
        <v>2103</v>
      </c>
      <c r="C133" s="461">
        <v>34380</v>
      </c>
      <c r="D133" s="461">
        <v>1308</v>
      </c>
      <c r="E133" s="461">
        <v>1346</v>
      </c>
      <c r="F133" s="461">
        <v>1411</v>
      </c>
      <c r="G133" s="461">
        <v>1512</v>
      </c>
      <c r="H133" s="461">
        <v>1682</v>
      </c>
      <c r="I133" s="461">
        <v>1843</v>
      </c>
      <c r="J133" s="461">
        <v>1893</v>
      </c>
      <c r="K133" s="461">
        <v>1894</v>
      </c>
      <c r="L133" s="461">
        <v>1959</v>
      </c>
      <c r="M133" s="461">
        <v>2083</v>
      </c>
      <c r="N133" s="461">
        <v>2195</v>
      </c>
      <c r="O133" s="461">
        <v>2373</v>
      </c>
      <c r="P133" s="461">
        <v>2414</v>
      </c>
      <c r="Q133" s="461">
        <v>2256</v>
      </c>
      <c r="R133" s="461">
        <v>1951</v>
      </c>
      <c r="S133" s="461">
        <v>2042</v>
      </c>
      <c r="T133" s="461">
        <v>2071</v>
      </c>
      <c r="U133" s="461">
        <v>1361</v>
      </c>
      <c r="V133" s="461">
        <v>587</v>
      </c>
      <c r="W133" s="462">
        <v>198</v>
      </c>
      <c r="Y133" s="416"/>
      <c r="Z133" s="416"/>
      <c r="AA133" s="416"/>
      <c r="AB133" s="416"/>
      <c r="AC133" s="416"/>
      <c r="AD133" s="416"/>
      <c r="AE133" s="416"/>
      <c r="AF133" s="416"/>
      <c r="AG133" s="416"/>
      <c r="AH133" s="416"/>
      <c r="AI133" s="416"/>
      <c r="AJ133" s="416"/>
      <c r="AK133" s="416"/>
      <c r="AL133" s="416"/>
      <c r="AM133" s="416"/>
      <c r="AN133" s="416"/>
      <c r="AO133" s="416"/>
      <c r="AP133" s="416"/>
      <c r="AQ133" s="416"/>
      <c r="AR133" s="416"/>
      <c r="AS133" s="416"/>
      <c r="AT133" s="416"/>
      <c r="AU133" s="416"/>
    </row>
    <row r="134" spans="1:47" ht="13.7" customHeight="1">
      <c r="A134" s="460" t="s">
        <v>114</v>
      </c>
      <c r="B134" s="449" t="s">
        <v>2105</v>
      </c>
      <c r="C134" s="461">
        <v>35978</v>
      </c>
      <c r="D134" s="461">
        <v>1238</v>
      </c>
      <c r="E134" s="461">
        <v>1274</v>
      </c>
      <c r="F134" s="461">
        <v>1336</v>
      </c>
      <c r="G134" s="461">
        <v>1440</v>
      </c>
      <c r="H134" s="461">
        <v>1623</v>
      </c>
      <c r="I134" s="461">
        <v>1786</v>
      </c>
      <c r="J134" s="461">
        <v>1837</v>
      </c>
      <c r="K134" s="461">
        <v>1843</v>
      </c>
      <c r="L134" s="461">
        <v>1913</v>
      </c>
      <c r="M134" s="461">
        <v>2041</v>
      </c>
      <c r="N134" s="461">
        <v>2159</v>
      </c>
      <c r="O134" s="461">
        <v>2347</v>
      </c>
      <c r="P134" s="461">
        <v>2428</v>
      </c>
      <c r="Q134" s="461">
        <v>2359</v>
      </c>
      <c r="R134" s="461">
        <v>2126</v>
      </c>
      <c r="S134" s="461">
        <v>2353</v>
      </c>
      <c r="T134" s="461">
        <v>2588</v>
      </c>
      <c r="U134" s="461">
        <v>1952</v>
      </c>
      <c r="V134" s="461">
        <v>967</v>
      </c>
      <c r="W134" s="462">
        <v>370</v>
      </c>
      <c r="Y134" s="416"/>
      <c r="Z134" s="416"/>
      <c r="AA134" s="416"/>
      <c r="AB134" s="416"/>
      <c r="AC134" s="416"/>
      <c r="AD134" s="416"/>
      <c r="AE134" s="416"/>
      <c r="AF134" s="416"/>
      <c r="AG134" s="416"/>
      <c r="AH134" s="416"/>
      <c r="AI134" s="416"/>
      <c r="AJ134" s="416"/>
      <c r="AK134" s="416"/>
      <c r="AL134" s="416"/>
      <c r="AM134" s="416"/>
      <c r="AN134" s="416"/>
      <c r="AO134" s="416"/>
      <c r="AP134" s="416"/>
      <c r="AQ134" s="416"/>
      <c r="AR134" s="416"/>
      <c r="AS134" s="416"/>
      <c r="AT134" s="416"/>
      <c r="AU134" s="416"/>
    </row>
    <row r="135" spans="1:47" ht="13.7" customHeight="1">
      <c r="A135" s="460" t="s">
        <v>114</v>
      </c>
      <c r="B135" s="449" t="s">
        <v>2106</v>
      </c>
      <c r="C135" s="461">
        <v>70359</v>
      </c>
      <c r="D135" s="461">
        <v>2546</v>
      </c>
      <c r="E135" s="461">
        <v>2620</v>
      </c>
      <c r="F135" s="461">
        <v>2747</v>
      </c>
      <c r="G135" s="461">
        <v>2952</v>
      </c>
      <c r="H135" s="461">
        <v>3305</v>
      </c>
      <c r="I135" s="461">
        <v>3629</v>
      </c>
      <c r="J135" s="461">
        <v>3731</v>
      </c>
      <c r="K135" s="461">
        <v>3737</v>
      </c>
      <c r="L135" s="461">
        <v>3872</v>
      </c>
      <c r="M135" s="461">
        <v>4124</v>
      </c>
      <c r="N135" s="461">
        <v>4354</v>
      </c>
      <c r="O135" s="461">
        <v>4720</v>
      </c>
      <c r="P135" s="461">
        <v>4842</v>
      </c>
      <c r="Q135" s="461">
        <v>4615</v>
      </c>
      <c r="R135" s="461">
        <v>4077</v>
      </c>
      <c r="S135" s="461">
        <v>4395</v>
      </c>
      <c r="T135" s="461">
        <v>4659</v>
      </c>
      <c r="U135" s="461">
        <v>3313</v>
      </c>
      <c r="V135" s="461">
        <v>1554</v>
      </c>
      <c r="W135" s="462">
        <v>568</v>
      </c>
      <c r="Y135" s="416"/>
      <c r="Z135" s="416"/>
      <c r="AA135" s="416"/>
      <c r="AB135" s="416"/>
      <c r="AC135" s="416"/>
      <c r="AD135" s="416"/>
      <c r="AE135" s="416"/>
      <c r="AF135" s="416"/>
      <c r="AG135" s="416"/>
      <c r="AH135" s="416"/>
      <c r="AI135" s="416"/>
      <c r="AJ135" s="416"/>
      <c r="AK135" s="416"/>
      <c r="AL135" s="416"/>
      <c r="AM135" s="416"/>
      <c r="AN135" s="416"/>
      <c r="AO135" s="416"/>
      <c r="AP135" s="416"/>
      <c r="AQ135" s="416"/>
      <c r="AR135" s="416"/>
      <c r="AS135" s="416"/>
      <c r="AT135" s="416"/>
      <c r="AU135" s="416"/>
    </row>
    <row r="136" spans="1:47" ht="13.7" customHeight="1">
      <c r="A136" s="460" t="s">
        <v>2146</v>
      </c>
      <c r="B136" s="449" t="s">
        <v>2103</v>
      </c>
      <c r="C136" s="461">
        <v>34147</v>
      </c>
      <c r="D136" s="461">
        <v>1304</v>
      </c>
      <c r="E136" s="461">
        <v>1338</v>
      </c>
      <c r="F136" s="461">
        <v>1398</v>
      </c>
      <c r="G136" s="461">
        <v>1495</v>
      </c>
      <c r="H136" s="461">
        <v>1660</v>
      </c>
      <c r="I136" s="461">
        <v>1829</v>
      </c>
      <c r="J136" s="461">
        <v>1895</v>
      </c>
      <c r="K136" s="461">
        <v>1893</v>
      </c>
      <c r="L136" s="461">
        <v>1939</v>
      </c>
      <c r="M136" s="461">
        <v>2051</v>
      </c>
      <c r="N136" s="461">
        <v>2189</v>
      </c>
      <c r="O136" s="461">
        <v>2298</v>
      </c>
      <c r="P136" s="461">
        <v>2438</v>
      </c>
      <c r="Q136" s="461">
        <v>2267</v>
      </c>
      <c r="R136" s="461">
        <v>1975</v>
      </c>
      <c r="S136" s="461">
        <v>1917</v>
      </c>
      <c r="T136" s="461">
        <v>2031</v>
      </c>
      <c r="U136" s="461">
        <v>1407</v>
      </c>
      <c r="V136" s="461">
        <v>616</v>
      </c>
      <c r="W136" s="462">
        <v>207</v>
      </c>
      <c r="Y136" s="416"/>
      <c r="Z136" s="416"/>
      <c r="AA136" s="416"/>
      <c r="AB136" s="416"/>
      <c r="AC136" s="416"/>
      <c r="AD136" s="416"/>
      <c r="AE136" s="416"/>
      <c r="AF136" s="416"/>
      <c r="AG136" s="416"/>
      <c r="AH136" s="416"/>
      <c r="AI136" s="416"/>
      <c r="AJ136" s="416"/>
      <c r="AK136" s="416"/>
      <c r="AL136" s="416"/>
      <c r="AM136" s="416"/>
      <c r="AN136" s="416"/>
      <c r="AO136" s="416"/>
      <c r="AP136" s="416"/>
      <c r="AQ136" s="416"/>
      <c r="AR136" s="416"/>
      <c r="AS136" s="416"/>
      <c r="AT136" s="416"/>
      <c r="AU136" s="416"/>
    </row>
    <row r="137" spans="1:47" ht="13.7" customHeight="1">
      <c r="A137" s="460" t="s">
        <v>114</v>
      </c>
      <c r="B137" s="449" t="s">
        <v>2105</v>
      </c>
      <c r="C137" s="461">
        <v>35741</v>
      </c>
      <c r="D137" s="461">
        <v>1234</v>
      </c>
      <c r="E137" s="461">
        <v>1267</v>
      </c>
      <c r="F137" s="461">
        <v>1322</v>
      </c>
      <c r="G137" s="461">
        <v>1423</v>
      </c>
      <c r="H137" s="461">
        <v>1601</v>
      </c>
      <c r="I137" s="461">
        <v>1773</v>
      </c>
      <c r="J137" s="461">
        <v>1838</v>
      </c>
      <c r="K137" s="461">
        <v>1842</v>
      </c>
      <c r="L137" s="461">
        <v>1892</v>
      </c>
      <c r="M137" s="461">
        <v>2011</v>
      </c>
      <c r="N137" s="461">
        <v>2153</v>
      </c>
      <c r="O137" s="461">
        <v>2274</v>
      </c>
      <c r="P137" s="461">
        <v>2448</v>
      </c>
      <c r="Q137" s="461">
        <v>2364</v>
      </c>
      <c r="R137" s="461">
        <v>2150</v>
      </c>
      <c r="S137" s="461">
        <v>2216</v>
      </c>
      <c r="T137" s="461">
        <v>2536</v>
      </c>
      <c r="U137" s="461">
        <v>2004</v>
      </c>
      <c r="V137" s="461">
        <v>1008</v>
      </c>
      <c r="W137" s="462">
        <v>386</v>
      </c>
      <c r="Y137" s="416"/>
      <c r="Z137" s="416"/>
      <c r="AA137" s="416"/>
      <c r="AB137" s="416"/>
      <c r="AC137" s="416"/>
      <c r="AD137" s="416"/>
      <c r="AE137" s="416"/>
      <c r="AF137" s="416"/>
      <c r="AG137" s="416"/>
      <c r="AH137" s="416"/>
      <c r="AI137" s="416"/>
      <c r="AJ137" s="416"/>
      <c r="AK137" s="416"/>
      <c r="AL137" s="416"/>
      <c r="AM137" s="416"/>
      <c r="AN137" s="416"/>
      <c r="AO137" s="416"/>
      <c r="AP137" s="416"/>
      <c r="AQ137" s="416"/>
      <c r="AR137" s="416"/>
      <c r="AS137" s="416"/>
      <c r="AT137" s="416"/>
      <c r="AU137" s="416"/>
    </row>
    <row r="138" spans="1:47" ht="13.7" customHeight="1">
      <c r="A138" s="460" t="s">
        <v>114</v>
      </c>
      <c r="B138" s="449" t="s">
        <v>2106</v>
      </c>
      <c r="C138" s="461">
        <v>69888</v>
      </c>
      <c r="D138" s="461">
        <v>2538</v>
      </c>
      <c r="E138" s="461">
        <v>2605</v>
      </c>
      <c r="F138" s="461">
        <v>2720</v>
      </c>
      <c r="G138" s="461">
        <v>2917</v>
      </c>
      <c r="H138" s="461">
        <v>3261</v>
      </c>
      <c r="I138" s="461">
        <v>3602</v>
      </c>
      <c r="J138" s="461">
        <v>3733</v>
      </c>
      <c r="K138" s="461">
        <v>3736</v>
      </c>
      <c r="L138" s="461">
        <v>3831</v>
      </c>
      <c r="M138" s="461">
        <v>4061</v>
      </c>
      <c r="N138" s="461">
        <v>4342</v>
      </c>
      <c r="O138" s="461">
        <v>4572</v>
      </c>
      <c r="P138" s="461">
        <v>4887</v>
      </c>
      <c r="Q138" s="461">
        <v>4631</v>
      </c>
      <c r="R138" s="461">
        <v>4126</v>
      </c>
      <c r="S138" s="461">
        <v>4133</v>
      </c>
      <c r="T138" s="461">
        <v>4567</v>
      </c>
      <c r="U138" s="461">
        <v>3411</v>
      </c>
      <c r="V138" s="461">
        <v>1624</v>
      </c>
      <c r="W138" s="462">
        <v>593</v>
      </c>
      <c r="Y138" s="416"/>
      <c r="Z138" s="416"/>
      <c r="AA138" s="416"/>
      <c r="AB138" s="416"/>
      <c r="AC138" s="416"/>
      <c r="AD138" s="416"/>
      <c r="AE138" s="416"/>
      <c r="AF138" s="416"/>
      <c r="AG138" s="416"/>
      <c r="AH138" s="416"/>
      <c r="AI138" s="416"/>
      <c r="AJ138" s="416"/>
      <c r="AK138" s="416"/>
      <c r="AL138" s="416"/>
      <c r="AM138" s="416"/>
      <c r="AN138" s="416"/>
      <c r="AO138" s="416"/>
      <c r="AP138" s="416"/>
      <c r="AQ138" s="416"/>
      <c r="AR138" s="416"/>
      <c r="AS138" s="416"/>
      <c r="AT138" s="416"/>
      <c r="AU138" s="416"/>
    </row>
    <row r="139" spans="1:47" ht="13.7" customHeight="1">
      <c r="A139" s="460" t="s">
        <v>2147</v>
      </c>
      <c r="B139" s="449" t="s">
        <v>2103</v>
      </c>
      <c r="C139" s="461">
        <v>33912</v>
      </c>
      <c r="D139" s="461">
        <v>1299</v>
      </c>
      <c r="E139" s="461">
        <v>1332</v>
      </c>
      <c r="F139" s="461">
        <v>1385</v>
      </c>
      <c r="G139" s="461">
        <v>1478</v>
      </c>
      <c r="H139" s="461">
        <v>1637</v>
      </c>
      <c r="I139" s="461">
        <v>1811</v>
      </c>
      <c r="J139" s="461">
        <v>1894</v>
      </c>
      <c r="K139" s="461">
        <v>1895</v>
      </c>
      <c r="L139" s="461">
        <v>1927</v>
      </c>
      <c r="M139" s="461">
        <v>2012</v>
      </c>
      <c r="N139" s="461">
        <v>2186</v>
      </c>
      <c r="O139" s="461">
        <v>2212</v>
      </c>
      <c r="P139" s="461">
        <v>2465</v>
      </c>
      <c r="Q139" s="461">
        <v>2259</v>
      </c>
      <c r="R139" s="461">
        <v>2026</v>
      </c>
      <c r="S139" s="461">
        <v>1822</v>
      </c>
      <c r="T139" s="461">
        <v>1969</v>
      </c>
      <c r="U139" s="461">
        <v>1440</v>
      </c>
      <c r="V139" s="461">
        <v>647</v>
      </c>
      <c r="W139" s="462">
        <v>217</v>
      </c>
      <c r="Y139" s="416"/>
      <c r="Z139" s="416"/>
      <c r="AA139" s="416"/>
      <c r="AB139" s="416"/>
      <c r="AC139" s="416"/>
      <c r="AD139" s="416"/>
      <c r="AE139" s="416"/>
      <c r="AF139" s="416"/>
      <c r="AG139" s="416"/>
      <c r="AH139" s="416"/>
      <c r="AI139" s="416"/>
      <c r="AJ139" s="416"/>
      <c r="AK139" s="416"/>
      <c r="AL139" s="416"/>
      <c r="AM139" s="416"/>
      <c r="AN139" s="416"/>
      <c r="AO139" s="416"/>
      <c r="AP139" s="416"/>
      <c r="AQ139" s="416"/>
      <c r="AR139" s="416"/>
      <c r="AS139" s="416"/>
      <c r="AT139" s="416"/>
      <c r="AU139" s="416"/>
    </row>
    <row r="140" spans="1:47" ht="13.7" customHeight="1">
      <c r="A140" s="460" t="s">
        <v>114</v>
      </c>
      <c r="B140" s="449" t="s">
        <v>2105</v>
      </c>
      <c r="C140" s="461">
        <v>35500</v>
      </c>
      <c r="D140" s="461">
        <v>1230</v>
      </c>
      <c r="E140" s="461">
        <v>1261</v>
      </c>
      <c r="F140" s="461">
        <v>1310</v>
      </c>
      <c r="G140" s="461">
        <v>1407</v>
      </c>
      <c r="H140" s="461">
        <v>1580</v>
      </c>
      <c r="I140" s="461">
        <v>1756</v>
      </c>
      <c r="J140" s="461">
        <v>1838</v>
      </c>
      <c r="K140" s="461">
        <v>1844</v>
      </c>
      <c r="L140" s="461">
        <v>1879</v>
      </c>
      <c r="M140" s="461">
        <v>1971</v>
      </c>
      <c r="N140" s="461">
        <v>2151</v>
      </c>
      <c r="O140" s="461">
        <v>2194</v>
      </c>
      <c r="P140" s="461">
        <v>2470</v>
      </c>
      <c r="Q140" s="461">
        <v>2348</v>
      </c>
      <c r="R140" s="461">
        <v>2204</v>
      </c>
      <c r="S140" s="461">
        <v>2108</v>
      </c>
      <c r="T140" s="461">
        <v>2461</v>
      </c>
      <c r="U140" s="461">
        <v>2035</v>
      </c>
      <c r="V140" s="461">
        <v>1053</v>
      </c>
      <c r="W140" s="462">
        <v>401</v>
      </c>
      <c r="Y140" s="416"/>
      <c r="Z140" s="416"/>
      <c r="AA140" s="416"/>
      <c r="AB140" s="416"/>
      <c r="AC140" s="416"/>
      <c r="AD140" s="416"/>
      <c r="AE140" s="416"/>
      <c r="AF140" s="416"/>
      <c r="AG140" s="416"/>
      <c r="AH140" s="416"/>
      <c r="AI140" s="416"/>
      <c r="AJ140" s="416"/>
      <c r="AK140" s="416"/>
      <c r="AL140" s="416"/>
      <c r="AM140" s="416"/>
      <c r="AN140" s="416"/>
      <c r="AO140" s="416"/>
      <c r="AP140" s="416"/>
      <c r="AQ140" s="416"/>
      <c r="AR140" s="416"/>
      <c r="AS140" s="416"/>
      <c r="AT140" s="416"/>
      <c r="AU140" s="416"/>
    </row>
    <row r="141" spans="1:47" ht="13.7" customHeight="1">
      <c r="A141" s="460" t="s">
        <v>114</v>
      </c>
      <c r="B141" s="449" t="s">
        <v>2106</v>
      </c>
      <c r="C141" s="461">
        <v>69412</v>
      </c>
      <c r="D141" s="461">
        <v>2529</v>
      </c>
      <c r="E141" s="461">
        <v>2592</v>
      </c>
      <c r="F141" s="461">
        <v>2695</v>
      </c>
      <c r="G141" s="461">
        <v>2884</v>
      </c>
      <c r="H141" s="461">
        <v>3217</v>
      </c>
      <c r="I141" s="461">
        <v>3567</v>
      </c>
      <c r="J141" s="461">
        <v>3732</v>
      </c>
      <c r="K141" s="461">
        <v>3739</v>
      </c>
      <c r="L141" s="461">
        <v>3806</v>
      </c>
      <c r="M141" s="461">
        <v>3983</v>
      </c>
      <c r="N141" s="461">
        <v>4337</v>
      </c>
      <c r="O141" s="461">
        <v>4406</v>
      </c>
      <c r="P141" s="461">
        <v>4935</v>
      </c>
      <c r="Q141" s="461">
        <v>4606</v>
      </c>
      <c r="R141" s="461">
        <v>4230</v>
      </c>
      <c r="S141" s="461">
        <v>3929</v>
      </c>
      <c r="T141" s="461">
        <v>4430</v>
      </c>
      <c r="U141" s="461">
        <v>3475</v>
      </c>
      <c r="V141" s="461">
        <v>1700</v>
      </c>
      <c r="W141" s="462">
        <v>618</v>
      </c>
      <c r="Y141" s="416"/>
      <c r="Z141" s="416"/>
      <c r="AA141" s="416"/>
      <c r="AB141" s="416"/>
      <c r="AC141" s="416"/>
      <c r="AD141" s="416"/>
      <c r="AE141" s="416"/>
      <c r="AF141" s="416"/>
      <c r="AG141" s="416"/>
      <c r="AH141" s="416"/>
      <c r="AI141" s="416"/>
      <c r="AJ141" s="416"/>
      <c r="AK141" s="416"/>
      <c r="AL141" s="416"/>
      <c r="AM141" s="416"/>
      <c r="AN141" s="416"/>
      <c r="AO141" s="416"/>
      <c r="AP141" s="416"/>
      <c r="AQ141" s="416"/>
      <c r="AR141" s="416"/>
      <c r="AS141" s="416"/>
      <c r="AT141" s="416"/>
      <c r="AU141" s="416"/>
    </row>
    <row r="142" spans="1:47" ht="13.7" customHeight="1">
      <c r="A142" s="463">
        <v>2051</v>
      </c>
      <c r="B142" s="449" t="s">
        <v>2103</v>
      </c>
      <c r="C142" s="461">
        <v>33677</v>
      </c>
      <c r="D142" s="461">
        <v>1295</v>
      </c>
      <c r="E142" s="461">
        <v>1326</v>
      </c>
      <c r="F142" s="461">
        <v>1373</v>
      </c>
      <c r="G142" s="461">
        <v>1461</v>
      </c>
      <c r="H142" s="461">
        <v>1616</v>
      </c>
      <c r="I142" s="461">
        <v>1792</v>
      </c>
      <c r="J142" s="461">
        <v>1890</v>
      </c>
      <c r="K142" s="461">
        <v>1898</v>
      </c>
      <c r="L142" s="461">
        <v>1919</v>
      </c>
      <c r="M142" s="461">
        <v>1984</v>
      </c>
      <c r="N142" s="461">
        <v>2155</v>
      </c>
      <c r="O142" s="461">
        <v>2182</v>
      </c>
      <c r="P142" s="461">
        <v>2435</v>
      </c>
      <c r="Q142" s="461">
        <v>2267</v>
      </c>
      <c r="R142" s="461">
        <v>2064</v>
      </c>
      <c r="S142" s="461">
        <v>1757</v>
      </c>
      <c r="T142" s="461">
        <v>1895</v>
      </c>
      <c r="U142" s="461">
        <v>1461</v>
      </c>
      <c r="V142" s="461">
        <v>680</v>
      </c>
      <c r="W142" s="462">
        <v>228</v>
      </c>
      <c r="Y142" s="416"/>
      <c r="Z142" s="416"/>
      <c r="AA142" s="416"/>
      <c r="AB142" s="416"/>
      <c r="AC142" s="416"/>
      <c r="AD142" s="416"/>
      <c r="AE142" s="416"/>
      <c r="AF142" s="416"/>
      <c r="AG142" s="416"/>
      <c r="AH142" s="416"/>
      <c r="AI142" s="416"/>
      <c r="AJ142" s="416"/>
      <c r="AK142" s="416"/>
      <c r="AL142" s="416"/>
      <c r="AM142" s="416"/>
      <c r="AN142" s="416"/>
      <c r="AO142" s="416"/>
      <c r="AP142" s="416"/>
      <c r="AQ142" s="416"/>
      <c r="AR142" s="416"/>
      <c r="AS142" s="416"/>
      <c r="AT142" s="416"/>
      <c r="AU142" s="416"/>
    </row>
    <row r="143" spans="1:47" ht="13.7" customHeight="1">
      <c r="A143" s="463" t="s">
        <v>114</v>
      </c>
      <c r="B143" s="449" t="s">
        <v>2105</v>
      </c>
      <c r="C143" s="461">
        <v>35254</v>
      </c>
      <c r="D143" s="461">
        <v>1226</v>
      </c>
      <c r="E143" s="461">
        <v>1255</v>
      </c>
      <c r="F143" s="461">
        <v>1300</v>
      </c>
      <c r="G143" s="461">
        <v>1391</v>
      </c>
      <c r="H143" s="461">
        <v>1559</v>
      </c>
      <c r="I143" s="461">
        <v>1737</v>
      </c>
      <c r="J143" s="461">
        <v>1834</v>
      </c>
      <c r="K143" s="461">
        <v>1846</v>
      </c>
      <c r="L143" s="461">
        <v>1873</v>
      </c>
      <c r="M143" s="461">
        <v>1942</v>
      </c>
      <c r="N143" s="461">
        <v>2121</v>
      </c>
      <c r="O143" s="461">
        <v>2164</v>
      </c>
      <c r="P143" s="461">
        <v>2438</v>
      </c>
      <c r="Q143" s="461">
        <v>2349</v>
      </c>
      <c r="R143" s="461">
        <v>2243</v>
      </c>
      <c r="S143" s="461">
        <v>2032</v>
      </c>
      <c r="T143" s="461">
        <v>2369</v>
      </c>
      <c r="U143" s="461">
        <v>2056</v>
      </c>
      <c r="V143" s="461">
        <v>1100</v>
      </c>
      <c r="W143" s="462">
        <v>417</v>
      </c>
      <c r="Y143" s="416"/>
      <c r="Z143" s="416"/>
      <c r="AA143" s="416"/>
      <c r="AB143" s="416"/>
      <c r="AC143" s="416"/>
      <c r="AD143" s="416"/>
      <c r="AE143" s="416"/>
      <c r="AF143" s="416"/>
      <c r="AG143" s="416"/>
      <c r="AH143" s="416"/>
      <c r="AI143" s="416"/>
      <c r="AJ143" s="416"/>
      <c r="AK143" s="416"/>
      <c r="AL143" s="416"/>
      <c r="AM143" s="416"/>
      <c r="AN143" s="416"/>
      <c r="AO143" s="416"/>
      <c r="AP143" s="416"/>
      <c r="AQ143" s="416"/>
      <c r="AR143" s="416"/>
      <c r="AS143" s="416"/>
      <c r="AT143" s="416"/>
      <c r="AU143" s="416"/>
    </row>
    <row r="144" spans="1:47" ht="13.7" customHeight="1">
      <c r="A144" s="463" t="s">
        <v>114</v>
      </c>
      <c r="B144" s="449" t="s">
        <v>2106</v>
      </c>
      <c r="C144" s="461">
        <v>68931</v>
      </c>
      <c r="D144" s="461">
        <v>2520</v>
      </c>
      <c r="E144" s="461">
        <v>2581</v>
      </c>
      <c r="F144" s="461">
        <v>2673</v>
      </c>
      <c r="G144" s="461">
        <v>2853</v>
      </c>
      <c r="H144" s="461">
        <v>3175</v>
      </c>
      <c r="I144" s="461">
        <v>3529</v>
      </c>
      <c r="J144" s="461">
        <v>3725</v>
      </c>
      <c r="K144" s="461">
        <v>3744</v>
      </c>
      <c r="L144" s="461">
        <v>3792</v>
      </c>
      <c r="M144" s="461">
        <v>3925</v>
      </c>
      <c r="N144" s="461">
        <v>4276</v>
      </c>
      <c r="O144" s="461">
        <v>4346</v>
      </c>
      <c r="P144" s="461">
        <v>4873</v>
      </c>
      <c r="Q144" s="461">
        <v>4616</v>
      </c>
      <c r="R144" s="461">
        <v>4307</v>
      </c>
      <c r="S144" s="461">
        <v>3789</v>
      </c>
      <c r="T144" s="461">
        <v>4264</v>
      </c>
      <c r="U144" s="461">
        <v>3517</v>
      </c>
      <c r="V144" s="461">
        <v>1779</v>
      </c>
      <c r="W144" s="462">
        <v>646</v>
      </c>
      <c r="Y144" s="416"/>
      <c r="Z144" s="416"/>
      <c r="AA144" s="416"/>
      <c r="AB144" s="416"/>
      <c r="AC144" s="416"/>
      <c r="AD144" s="416"/>
      <c r="AE144" s="416"/>
      <c r="AF144" s="416"/>
      <c r="AG144" s="416"/>
      <c r="AH144" s="416"/>
      <c r="AI144" s="416"/>
      <c r="AJ144" s="416"/>
      <c r="AK144" s="416"/>
      <c r="AL144" s="416"/>
      <c r="AM144" s="416"/>
      <c r="AN144" s="416"/>
      <c r="AO144" s="416"/>
      <c r="AP144" s="416"/>
      <c r="AQ144" s="416"/>
      <c r="AR144" s="416"/>
      <c r="AS144" s="416"/>
      <c r="AT144" s="416"/>
      <c r="AU144" s="416"/>
    </row>
    <row r="145" spans="1:47" ht="13.7" customHeight="1">
      <c r="A145" s="463">
        <v>2052</v>
      </c>
      <c r="B145" s="449" t="s">
        <v>2103</v>
      </c>
      <c r="C145" s="461">
        <v>33443</v>
      </c>
      <c r="D145" s="461">
        <v>1290</v>
      </c>
      <c r="E145" s="461">
        <v>1321</v>
      </c>
      <c r="F145" s="461">
        <v>1363</v>
      </c>
      <c r="G145" s="461">
        <v>1446</v>
      </c>
      <c r="H145" s="461">
        <v>1596</v>
      </c>
      <c r="I145" s="461">
        <v>1770</v>
      </c>
      <c r="J145" s="461">
        <v>1884</v>
      </c>
      <c r="K145" s="461">
        <v>1901</v>
      </c>
      <c r="L145" s="461">
        <v>1906</v>
      </c>
      <c r="M145" s="461">
        <v>1969</v>
      </c>
      <c r="N145" s="461">
        <v>2109</v>
      </c>
      <c r="O145" s="461">
        <v>2174</v>
      </c>
      <c r="P145" s="461">
        <v>2381</v>
      </c>
      <c r="Q145" s="461">
        <v>2281</v>
      </c>
      <c r="R145" s="461">
        <v>2099</v>
      </c>
      <c r="S145" s="461">
        <v>1737</v>
      </c>
      <c r="T145" s="461">
        <v>1797</v>
      </c>
      <c r="U145" s="461">
        <v>1468</v>
      </c>
      <c r="V145" s="461">
        <v>711</v>
      </c>
      <c r="W145" s="462">
        <v>240</v>
      </c>
      <c r="Y145" s="416"/>
      <c r="Z145" s="416"/>
      <c r="AA145" s="416"/>
      <c r="AB145" s="416"/>
      <c r="AC145" s="416"/>
      <c r="AD145" s="416"/>
      <c r="AE145" s="416"/>
      <c r="AF145" s="416"/>
      <c r="AG145" s="416"/>
      <c r="AH145" s="416"/>
      <c r="AI145" s="416"/>
      <c r="AJ145" s="416"/>
      <c r="AK145" s="416"/>
      <c r="AL145" s="416"/>
      <c r="AM145" s="416"/>
      <c r="AN145" s="416"/>
      <c r="AO145" s="416"/>
      <c r="AP145" s="416"/>
      <c r="AQ145" s="416"/>
      <c r="AR145" s="416"/>
      <c r="AS145" s="416"/>
      <c r="AT145" s="416"/>
      <c r="AU145" s="416"/>
    </row>
    <row r="146" spans="1:47" ht="13.7" customHeight="1">
      <c r="A146" s="463" t="s">
        <v>114</v>
      </c>
      <c r="B146" s="449" t="s">
        <v>2105</v>
      </c>
      <c r="C146" s="461">
        <v>35005</v>
      </c>
      <c r="D146" s="461">
        <v>1221</v>
      </c>
      <c r="E146" s="461">
        <v>1250</v>
      </c>
      <c r="F146" s="461">
        <v>1290</v>
      </c>
      <c r="G146" s="461">
        <v>1376</v>
      </c>
      <c r="H146" s="461">
        <v>1540</v>
      </c>
      <c r="I146" s="461">
        <v>1717</v>
      </c>
      <c r="J146" s="461">
        <v>1827</v>
      </c>
      <c r="K146" s="461">
        <v>1849</v>
      </c>
      <c r="L146" s="461">
        <v>1860</v>
      </c>
      <c r="M146" s="461">
        <v>1927</v>
      </c>
      <c r="N146" s="461">
        <v>2076</v>
      </c>
      <c r="O146" s="461">
        <v>2156</v>
      </c>
      <c r="P146" s="461">
        <v>2387</v>
      </c>
      <c r="Q146" s="461">
        <v>2356</v>
      </c>
      <c r="R146" s="461">
        <v>2277</v>
      </c>
      <c r="S146" s="461">
        <v>2006</v>
      </c>
      <c r="T146" s="461">
        <v>2250</v>
      </c>
      <c r="U146" s="461">
        <v>2061</v>
      </c>
      <c r="V146" s="461">
        <v>1143</v>
      </c>
      <c r="W146" s="462">
        <v>435</v>
      </c>
      <c r="Y146" s="416"/>
      <c r="Z146" s="416"/>
      <c r="AA146" s="416"/>
      <c r="AB146" s="416"/>
      <c r="AC146" s="416"/>
      <c r="AD146" s="416"/>
      <c r="AE146" s="416"/>
      <c r="AF146" s="416"/>
      <c r="AG146" s="416"/>
      <c r="AH146" s="416"/>
      <c r="AI146" s="416"/>
      <c r="AJ146" s="416"/>
      <c r="AK146" s="416"/>
      <c r="AL146" s="416"/>
      <c r="AM146" s="416"/>
      <c r="AN146" s="416"/>
      <c r="AO146" s="416"/>
      <c r="AP146" s="416"/>
      <c r="AQ146" s="416"/>
      <c r="AR146" s="416"/>
      <c r="AS146" s="416"/>
      <c r="AT146" s="416"/>
      <c r="AU146" s="416"/>
    </row>
    <row r="147" spans="1:47" ht="13.7" customHeight="1">
      <c r="A147" s="463" t="s">
        <v>114</v>
      </c>
      <c r="B147" s="449" t="s">
        <v>2106</v>
      </c>
      <c r="C147" s="461">
        <v>68448</v>
      </c>
      <c r="D147" s="461">
        <v>2511</v>
      </c>
      <c r="E147" s="461">
        <v>2572</v>
      </c>
      <c r="F147" s="461">
        <v>2653</v>
      </c>
      <c r="G147" s="461">
        <v>2822</v>
      </c>
      <c r="H147" s="461">
        <v>3136</v>
      </c>
      <c r="I147" s="461">
        <v>3487</v>
      </c>
      <c r="J147" s="461">
        <v>3711</v>
      </c>
      <c r="K147" s="461">
        <v>3749</v>
      </c>
      <c r="L147" s="461">
        <v>3766</v>
      </c>
      <c r="M147" s="461">
        <v>3896</v>
      </c>
      <c r="N147" s="461">
        <v>4186</v>
      </c>
      <c r="O147" s="461">
        <v>4330</v>
      </c>
      <c r="P147" s="461">
        <v>4768</v>
      </c>
      <c r="Q147" s="461">
        <v>4637</v>
      </c>
      <c r="R147" s="461">
        <v>4376</v>
      </c>
      <c r="S147" s="461">
        <v>3743</v>
      </c>
      <c r="T147" s="461">
        <v>4047</v>
      </c>
      <c r="U147" s="461">
        <v>3529</v>
      </c>
      <c r="V147" s="461">
        <v>1854</v>
      </c>
      <c r="W147" s="462">
        <v>675</v>
      </c>
      <c r="Y147" s="416"/>
      <c r="Z147" s="416"/>
      <c r="AA147" s="416"/>
      <c r="AB147" s="416"/>
      <c r="AC147" s="416"/>
      <c r="AD147" s="416"/>
      <c r="AE147" s="416"/>
      <c r="AF147" s="416"/>
      <c r="AG147" s="416"/>
      <c r="AH147" s="416"/>
      <c r="AI147" s="416"/>
      <c r="AJ147" s="416"/>
      <c r="AK147" s="416"/>
      <c r="AL147" s="416"/>
      <c r="AM147" s="416"/>
      <c r="AN147" s="416"/>
      <c r="AO147" s="416"/>
      <c r="AP147" s="416"/>
      <c r="AQ147" s="416"/>
      <c r="AR147" s="416"/>
      <c r="AS147" s="416"/>
      <c r="AT147" s="416"/>
      <c r="AU147" s="416"/>
    </row>
    <row r="148" spans="1:47" ht="13.7" customHeight="1">
      <c r="A148" s="463">
        <v>2053</v>
      </c>
      <c r="B148" s="449" t="s">
        <v>2103</v>
      </c>
      <c r="C148" s="461">
        <v>33210</v>
      </c>
      <c r="D148" s="461">
        <v>1284</v>
      </c>
      <c r="E148" s="461">
        <v>1317</v>
      </c>
      <c r="F148" s="461">
        <v>1355</v>
      </c>
      <c r="G148" s="461">
        <v>1431</v>
      </c>
      <c r="H148" s="461">
        <v>1577</v>
      </c>
      <c r="I148" s="461">
        <v>1748</v>
      </c>
      <c r="J148" s="461">
        <v>1873</v>
      </c>
      <c r="K148" s="461">
        <v>1903</v>
      </c>
      <c r="L148" s="461">
        <v>1896</v>
      </c>
      <c r="M148" s="461">
        <v>1958</v>
      </c>
      <c r="N148" s="461">
        <v>2070</v>
      </c>
      <c r="O148" s="461">
        <v>2162</v>
      </c>
      <c r="P148" s="461">
        <v>2308</v>
      </c>
      <c r="Q148" s="461">
        <v>2316</v>
      </c>
      <c r="R148" s="461">
        <v>2120</v>
      </c>
      <c r="S148" s="461">
        <v>1753</v>
      </c>
      <c r="T148" s="461">
        <v>1681</v>
      </c>
      <c r="U148" s="461">
        <v>1460</v>
      </c>
      <c r="V148" s="461">
        <v>745</v>
      </c>
      <c r="W148" s="462">
        <v>253</v>
      </c>
      <c r="Y148" s="416"/>
      <c r="Z148" s="416"/>
      <c r="AA148" s="416"/>
      <c r="AB148" s="416"/>
      <c r="AC148" s="416"/>
      <c r="AD148" s="416"/>
      <c r="AE148" s="416"/>
      <c r="AF148" s="416"/>
      <c r="AG148" s="416"/>
      <c r="AH148" s="416"/>
      <c r="AI148" s="416"/>
      <c r="AJ148" s="416"/>
      <c r="AK148" s="416"/>
      <c r="AL148" s="416"/>
      <c r="AM148" s="416"/>
      <c r="AN148" s="416"/>
      <c r="AO148" s="416"/>
      <c r="AP148" s="416"/>
      <c r="AQ148" s="416"/>
      <c r="AR148" s="416"/>
      <c r="AS148" s="416"/>
      <c r="AT148" s="416"/>
      <c r="AU148" s="416"/>
    </row>
    <row r="149" spans="1:47" ht="13.7" customHeight="1">
      <c r="A149" s="460" t="s">
        <v>114</v>
      </c>
      <c r="B149" s="449" t="s">
        <v>2105</v>
      </c>
      <c r="C149" s="461">
        <v>34753</v>
      </c>
      <c r="D149" s="461">
        <v>1216</v>
      </c>
      <c r="E149" s="461">
        <v>1246</v>
      </c>
      <c r="F149" s="461">
        <v>1282</v>
      </c>
      <c r="G149" s="461">
        <v>1362</v>
      </c>
      <c r="H149" s="461">
        <v>1522</v>
      </c>
      <c r="I149" s="461">
        <v>1696</v>
      </c>
      <c r="J149" s="461">
        <v>1817</v>
      </c>
      <c r="K149" s="461">
        <v>1851</v>
      </c>
      <c r="L149" s="461">
        <v>1849</v>
      </c>
      <c r="M149" s="461">
        <v>1916</v>
      </c>
      <c r="N149" s="461">
        <v>2038</v>
      </c>
      <c r="O149" s="461">
        <v>2145</v>
      </c>
      <c r="P149" s="461">
        <v>2317</v>
      </c>
      <c r="Q149" s="461">
        <v>2384</v>
      </c>
      <c r="R149" s="461">
        <v>2294</v>
      </c>
      <c r="S149" s="461">
        <v>2021</v>
      </c>
      <c r="T149" s="461">
        <v>2111</v>
      </c>
      <c r="U149" s="461">
        <v>2045</v>
      </c>
      <c r="V149" s="461">
        <v>1189</v>
      </c>
      <c r="W149" s="462">
        <v>453</v>
      </c>
      <c r="Y149" s="416"/>
      <c r="Z149" s="416"/>
      <c r="AA149" s="416"/>
      <c r="AB149" s="416"/>
      <c r="AC149" s="416"/>
      <c r="AD149" s="416"/>
      <c r="AE149" s="416"/>
      <c r="AF149" s="416"/>
      <c r="AG149" s="416"/>
      <c r="AH149" s="416"/>
      <c r="AI149" s="416"/>
      <c r="AJ149" s="416"/>
      <c r="AK149" s="416"/>
      <c r="AL149" s="416"/>
      <c r="AM149" s="416"/>
      <c r="AN149" s="416"/>
      <c r="AO149" s="416"/>
      <c r="AP149" s="416"/>
      <c r="AQ149" s="416"/>
      <c r="AR149" s="416"/>
      <c r="AS149" s="416"/>
      <c r="AT149" s="416"/>
      <c r="AU149" s="416"/>
    </row>
    <row r="150" spans="1:47" ht="13.7" customHeight="1">
      <c r="A150" s="463" t="s">
        <v>114</v>
      </c>
      <c r="B150" s="449" t="s">
        <v>2106</v>
      </c>
      <c r="C150" s="461">
        <v>67963</v>
      </c>
      <c r="D150" s="461">
        <v>2500</v>
      </c>
      <c r="E150" s="461">
        <v>2563</v>
      </c>
      <c r="F150" s="461">
        <v>2636</v>
      </c>
      <c r="G150" s="461">
        <v>2793</v>
      </c>
      <c r="H150" s="461">
        <v>3099</v>
      </c>
      <c r="I150" s="461">
        <v>3443</v>
      </c>
      <c r="J150" s="461">
        <v>3691</v>
      </c>
      <c r="K150" s="461">
        <v>3754</v>
      </c>
      <c r="L150" s="461">
        <v>3746</v>
      </c>
      <c r="M150" s="461">
        <v>3874</v>
      </c>
      <c r="N150" s="461">
        <v>4108</v>
      </c>
      <c r="O150" s="461">
        <v>4306</v>
      </c>
      <c r="P150" s="461">
        <v>4625</v>
      </c>
      <c r="Q150" s="461">
        <v>4700</v>
      </c>
      <c r="R150" s="461">
        <v>4414</v>
      </c>
      <c r="S150" s="461">
        <v>3774</v>
      </c>
      <c r="T150" s="461">
        <v>3792</v>
      </c>
      <c r="U150" s="461">
        <v>3505</v>
      </c>
      <c r="V150" s="461">
        <v>1935</v>
      </c>
      <c r="W150" s="462">
        <v>705</v>
      </c>
      <c r="Y150" s="416"/>
      <c r="Z150" s="416"/>
      <c r="AA150" s="416"/>
      <c r="AB150" s="416"/>
      <c r="AC150" s="416"/>
      <c r="AD150" s="416"/>
      <c r="AE150" s="416"/>
      <c r="AF150" s="416"/>
      <c r="AG150" s="416"/>
      <c r="AH150" s="416"/>
      <c r="AI150" s="416"/>
      <c r="AJ150" s="416"/>
      <c r="AK150" s="416"/>
      <c r="AL150" s="416"/>
      <c r="AM150" s="416"/>
      <c r="AN150" s="416"/>
      <c r="AO150" s="416"/>
      <c r="AP150" s="416"/>
      <c r="AQ150" s="416"/>
      <c r="AR150" s="416"/>
      <c r="AS150" s="416"/>
      <c r="AT150" s="416"/>
      <c r="AU150" s="416"/>
    </row>
    <row r="151" spans="1:47" ht="13.7" customHeight="1">
      <c r="A151" s="463">
        <v>2054</v>
      </c>
      <c r="B151" s="449" t="s">
        <v>2103</v>
      </c>
      <c r="C151" s="461">
        <v>32978</v>
      </c>
      <c r="D151" s="461">
        <v>1278</v>
      </c>
      <c r="E151" s="461">
        <v>1312</v>
      </c>
      <c r="F151" s="461">
        <v>1347</v>
      </c>
      <c r="G151" s="461">
        <v>1417</v>
      </c>
      <c r="H151" s="461">
        <v>1559</v>
      </c>
      <c r="I151" s="461">
        <v>1725</v>
      </c>
      <c r="J151" s="461">
        <v>1859</v>
      </c>
      <c r="K151" s="461">
        <v>1904</v>
      </c>
      <c r="L151" s="461">
        <v>1896</v>
      </c>
      <c r="M151" s="461">
        <v>1938</v>
      </c>
      <c r="N151" s="461">
        <v>2038</v>
      </c>
      <c r="O151" s="461">
        <v>2157</v>
      </c>
      <c r="P151" s="461">
        <v>2236</v>
      </c>
      <c r="Q151" s="461">
        <v>2341</v>
      </c>
      <c r="R151" s="461">
        <v>2132</v>
      </c>
      <c r="S151" s="461">
        <v>1778</v>
      </c>
      <c r="T151" s="461">
        <v>1582</v>
      </c>
      <c r="U151" s="461">
        <v>1437</v>
      </c>
      <c r="V151" s="461">
        <v>774</v>
      </c>
      <c r="W151" s="462">
        <v>268</v>
      </c>
      <c r="Y151" s="416"/>
      <c r="Z151" s="416"/>
      <c r="AA151" s="416"/>
      <c r="AB151" s="416"/>
      <c r="AC151" s="416"/>
      <c r="AD151" s="416"/>
      <c r="AE151" s="416"/>
      <c r="AF151" s="416"/>
      <c r="AG151" s="416"/>
      <c r="AH151" s="416"/>
      <c r="AI151" s="416"/>
      <c r="AJ151" s="416"/>
      <c r="AK151" s="416"/>
      <c r="AL151" s="416"/>
      <c r="AM151" s="416"/>
      <c r="AN151" s="416"/>
      <c r="AO151" s="416"/>
      <c r="AP151" s="416"/>
      <c r="AQ151" s="416"/>
      <c r="AR151" s="416"/>
      <c r="AS151" s="416"/>
      <c r="AT151" s="416"/>
      <c r="AU151" s="416"/>
    </row>
    <row r="152" spans="1:47" ht="13.7" customHeight="1">
      <c r="A152" s="463" t="s">
        <v>114</v>
      </c>
      <c r="B152" s="449" t="s">
        <v>2105</v>
      </c>
      <c r="C152" s="461">
        <v>34500</v>
      </c>
      <c r="D152" s="461">
        <v>1210</v>
      </c>
      <c r="E152" s="461">
        <v>1242</v>
      </c>
      <c r="F152" s="461">
        <v>1275</v>
      </c>
      <c r="G152" s="461">
        <v>1349</v>
      </c>
      <c r="H152" s="461">
        <v>1506</v>
      </c>
      <c r="I152" s="461">
        <v>1674</v>
      </c>
      <c r="J152" s="461">
        <v>1804</v>
      </c>
      <c r="K152" s="461">
        <v>1852</v>
      </c>
      <c r="L152" s="461">
        <v>1849</v>
      </c>
      <c r="M152" s="461">
        <v>1896</v>
      </c>
      <c r="N152" s="461">
        <v>2008</v>
      </c>
      <c r="O152" s="461">
        <v>2139</v>
      </c>
      <c r="P152" s="461">
        <v>2245</v>
      </c>
      <c r="Q152" s="461">
        <v>2405</v>
      </c>
      <c r="R152" s="461">
        <v>2300</v>
      </c>
      <c r="S152" s="461">
        <v>2045</v>
      </c>
      <c r="T152" s="461">
        <v>1992</v>
      </c>
      <c r="U152" s="461">
        <v>2009</v>
      </c>
      <c r="V152" s="461">
        <v>1226</v>
      </c>
      <c r="W152" s="462">
        <v>476</v>
      </c>
      <c r="Y152" s="416"/>
      <c r="Z152" s="416"/>
      <c r="AA152" s="416"/>
      <c r="AB152" s="416"/>
      <c r="AC152" s="416"/>
      <c r="AD152" s="416"/>
      <c r="AE152" s="416"/>
      <c r="AF152" s="416"/>
      <c r="AG152" s="416"/>
      <c r="AH152" s="416"/>
      <c r="AI152" s="416"/>
      <c r="AJ152" s="416"/>
      <c r="AK152" s="416"/>
      <c r="AL152" s="416"/>
      <c r="AM152" s="416"/>
      <c r="AN152" s="416"/>
      <c r="AO152" s="416"/>
      <c r="AP152" s="416"/>
      <c r="AQ152" s="416"/>
      <c r="AR152" s="416"/>
      <c r="AS152" s="416"/>
      <c r="AT152" s="416"/>
      <c r="AU152" s="416"/>
    </row>
    <row r="153" spans="1:47" ht="13.7" customHeight="1">
      <c r="A153" s="463" t="s">
        <v>114</v>
      </c>
      <c r="B153" s="449" t="s">
        <v>2106</v>
      </c>
      <c r="C153" s="461">
        <v>67478</v>
      </c>
      <c r="D153" s="461">
        <v>2488</v>
      </c>
      <c r="E153" s="461">
        <v>2554</v>
      </c>
      <c r="F153" s="461">
        <v>2622</v>
      </c>
      <c r="G153" s="461">
        <v>2766</v>
      </c>
      <c r="H153" s="461">
        <v>3065</v>
      </c>
      <c r="I153" s="461">
        <v>3399</v>
      </c>
      <c r="J153" s="461">
        <v>3663</v>
      </c>
      <c r="K153" s="461">
        <v>3756</v>
      </c>
      <c r="L153" s="461">
        <v>3745</v>
      </c>
      <c r="M153" s="461">
        <v>3834</v>
      </c>
      <c r="N153" s="461">
        <v>4046</v>
      </c>
      <c r="O153" s="461">
        <v>4295</v>
      </c>
      <c r="P153" s="461">
        <v>4481</v>
      </c>
      <c r="Q153" s="461">
        <v>4746</v>
      </c>
      <c r="R153" s="461">
        <v>4431</v>
      </c>
      <c r="S153" s="461">
        <v>3824</v>
      </c>
      <c r="T153" s="461">
        <v>3573</v>
      </c>
      <c r="U153" s="461">
        <v>3446</v>
      </c>
      <c r="V153" s="461">
        <v>2001</v>
      </c>
      <c r="W153" s="462">
        <v>743</v>
      </c>
      <c r="Y153" s="416"/>
      <c r="Z153" s="416"/>
      <c r="AA153" s="416"/>
      <c r="AB153" s="416"/>
      <c r="AC153" s="416"/>
      <c r="AD153" s="416"/>
      <c r="AE153" s="416"/>
      <c r="AF153" s="416"/>
      <c r="AG153" s="416"/>
      <c r="AH153" s="416"/>
      <c r="AI153" s="416"/>
      <c r="AJ153" s="416"/>
      <c r="AK153" s="416"/>
      <c r="AL153" s="416"/>
      <c r="AM153" s="416"/>
      <c r="AN153" s="416"/>
      <c r="AO153" s="416"/>
      <c r="AP153" s="416"/>
      <c r="AQ153" s="416"/>
      <c r="AR153" s="416"/>
      <c r="AS153" s="416"/>
      <c r="AT153" s="416"/>
      <c r="AU153" s="416"/>
    </row>
    <row r="154" spans="1:47" ht="13.7" customHeight="1">
      <c r="A154" s="463">
        <v>2055</v>
      </c>
      <c r="B154" s="449" t="s">
        <v>2103</v>
      </c>
      <c r="C154" s="461">
        <v>32748</v>
      </c>
      <c r="D154" s="461">
        <v>1271</v>
      </c>
      <c r="E154" s="461">
        <v>1308</v>
      </c>
      <c r="F154" s="461">
        <v>1340</v>
      </c>
      <c r="G154" s="461">
        <v>1404</v>
      </c>
      <c r="H154" s="461">
        <v>1542</v>
      </c>
      <c r="I154" s="461">
        <v>1703</v>
      </c>
      <c r="J154" s="461">
        <v>1842</v>
      </c>
      <c r="K154" s="461">
        <v>1904</v>
      </c>
      <c r="L154" s="461">
        <v>1898</v>
      </c>
      <c r="M154" s="461">
        <v>1926</v>
      </c>
      <c r="N154" s="461">
        <v>2000</v>
      </c>
      <c r="O154" s="461">
        <v>2154</v>
      </c>
      <c r="P154" s="461">
        <v>2153</v>
      </c>
      <c r="Q154" s="461">
        <v>2368</v>
      </c>
      <c r="R154" s="461">
        <v>2125</v>
      </c>
      <c r="S154" s="461">
        <v>1827</v>
      </c>
      <c r="T154" s="461">
        <v>1508</v>
      </c>
      <c r="U154" s="461">
        <v>1396</v>
      </c>
      <c r="V154" s="461">
        <v>796</v>
      </c>
      <c r="W154" s="462">
        <v>284</v>
      </c>
      <c r="Y154" s="416"/>
      <c r="Z154" s="416"/>
      <c r="AA154" s="416"/>
      <c r="AB154" s="416"/>
      <c r="AC154" s="416"/>
      <c r="AD154" s="416"/>
      <c r="AE154" s="416"/>
      <c r="AF154" s="416"/>
      <c r="AG154" s="416"/>
      <c r="AH154" s="416"/>
      <c r="AI154" s="416"/>
      <c r="AJ154" s="416"/>
      <c r="AK154" s="416"/>
      <c r="AL154" s="416"/>
      <c r="AM154" s="416"/>
      <c r="AN154" s="416"/>
      <c r="AO154" s="416"/>
      <c r="AP154" s="416"/>
      <c r="AQ154" s="416"/>
      <c r="AR154" s="416"/>
      <c r="AS154" s="416"/>
      <c r="AT154" s="416"/>
      <c r="AU154" s="416"/>
    </row>
    <row r="155" spans="1:47" ht="13.7" customHeight="1">
      <c r="A155" s="463" t="s">
        <v>114</v>
      </c>
      <c r="B155" s="449" t="s">
        <v>2105</v>
      </c>
      <c r="C155" s="461">
        <v>34246</v>
      </c>
      <c r="D155" s="461">
        <v>1203</v>
      </c>
      <c r="E155" s="461">
        <v>1238</v>
      </c>
      <c r="F155" s="461">
        <v>1268</v>
      </c>
      <c r="G155" s="461">
        <v>1337</v>
      </c>
      <c r="H155" s="461">
        <v>1489</v>
      </c>
      <c r="I155" s="461">
        <v>1653</v>
      </c>
      <c r="J155" s="461">
        <v>1787</v>
      </c>
      <c r="K155" s="461">
        <v>1851</v>
      </c>
      <c r="L155" s="461">
        <v>1850</v>
      </c>
      <c r="M155" s="461">
        <v>1883</v>
      </c>
      <c r="N155" s="461">
        <v>1969</v>
      </c>
      <c r="O155" s="461">
        <v>2138</v>
      </c>
      <c r="P155" s="461">
        <v>2167</v>
      </c>
      <c r="Q155" s="461">
        <v>2427</v>
      </c>
      <c r="R155" s="461">
        <v>2285</v>
      </c>
      <c r="S155" s="461">
        <v>2099</v>
      </c>
      <c r="T155" s="461">
        <v>1898</v>
      </c>
      <c r="U155" s="461">
        <v>1953</v>
      </c>
      <c r="V155" s="461">
        <v>1250</v>
      </c>
      <c r="W155" s="462">
        <v>500</v>
      </c>
      <c r="Y155" s="416"/>
      <c r="Z155" s="416"/>
      <c r="AA155" s="416"/>
      <c r="AB155" s="416"/>
      <c r="AC155" s="416"/>
      <c r="AD155" s="416"/>
      <c r="AE155" s="416"/>
      <c r="AF155" s="416"/>
      <c r="AG155" s="416"/>
      <c r="AH155" s="416"/>
      <c r="AI155" s="416"/>
      <c r="AJ155" s="416"/>
      <c r="AK155" s="416"/>
      <c r="AL155" s="416"/>
      <c r="AM155" s="416"/>
      <c r="AN155" s="416"/>
      <c r="AO155" s="416"/>
      <c r="AP155" s="416"/>
      <c r="AQ155" s="416"/>
      <c r="AR155" s="416"/>
      <c r="AS155" s="416"/>
      <c r="AT155" s="416"/>
      <c r="AU155" s="416"/>
    </row>
    <row r="156" spans="1:47" ht="13.7" customHeight="1">
      <c r="A156" s="463" t="s">
        <v>114</v>
      </c>
      <c r="B156" s="449" t="s">
        <v>2106</v>
      </c>
      <c r="C156" s="461">
        <v>66994</v>
      </c>
      <c r="D156" s="461">
        <v>2474</v>
      </c>
      <c r="E156" s="461">
        <v>2546</v>
      </c>
      <c r="F156" s="461">
        <v>2609</v>
      </c>
      <c r="G156" s="461">
        <v>2741</v>
      </c>
      <c r="H156" s="461">
        <v>3032</v>
      </c>
      <c r="I156" s="461">
        <v>3355</v>
      </c>
      <c r="J156" s="461">
        <v>3629</v>
      </c>
      <c r="K156" s="461">
        <v>3755</v>
      </c>
      <c r="L156" s="461">
        <v>3748</v>
      </c>
      <c r="M156" s="461">
        <v>3809</v>
      </c>
      <c r="N156" s="461">
        <v>3969</v>
      </c>
      <c r="O156" s="461">
        <v>4291</v>
      </c>
      <c r="P156" s="461">
        <v>4320</v>
      </c>
      <c r="Q156" s="461">
        <v>4795</v>
      </c>
      <c r="R156" s="461">
        <v>4411</v>
      </c>
      <c r="S156" s="461">
        <v>3925</v>
      </c>
      <c r="T156" s="461">
        <v>3406</v>
      </c>
      <c r="U156" s="461">
        <v>3350</v>
      </c>
      <c r="V156" s="461">
        <v>2045</v>
      </c>
      <c r="W156" s="462">
        <v>784</v>
      </c>
      <c r="Y156" s="416"/>
      <c r="Z156" s="416"/>
      <c r="AA156" s="416"/>
      <c r="AB156" s="416"/>
      <c r="AC156" s="416"/>
      <c r="AD156" s="416"/>
      <c r="AE156" s="416"/>
      <c r="AF156" s="416"/>
      <c r="AG156" s="416"/>
      <c r="AH156" s="416"/>
      <c r="AI156" s="416"/>
      <c r="AJ156" s="416"/>
      <c r="AK156" s="416"/>
      <c r="AL156" s="416"/>
      <c r="AM156" s="416"/>
      <c r="AN156" s="416"/>
      <c r="AO156" s="416"/>
      <c r="AP156" s="416"/>
      <c r="AQ156" s="416"/>
      <c r="AR156" s="416"/>
      <c r="AS156" s="416"/>
      <c r="AT156" s="416"/>
      <c r="AU156" s="416"/>
    </row>
    <row r="157" spans="1:47" ht="13.7" customHeight="1">
      <c r="A157" s="463">
        <v>2056</v>
      </c>
      <c r="B157" s="449" t="s">
        <v>2103</v>
      </c>
      <c r="C157" s="461">
        <v>32521</v>
      </c>
      <c r="D157" s="461">
        <v>1262</v>
      </c>
      <c r="E157" s="461">
        <v>1303</v>
      </c>
      <c r="F157" s="461">
        <v>1335</v>
      </c>
      <c r="G157" s="461">
        <v>1393</v>
      </c>
      <c r="H157" s="461">
        <v>1526</v>
      </c>
      <c r="I157" s="461">
        <v>1681</v>
      </c>
      <c r="J157" s="461">
        <v>1822</v>
      </c>
      <c r="K157" s="461">
        <v>1900</v>
      </c>
      <c r="L157" s="461">
        <v>1901</v>
      </c>
      <c r="M157" s="461">
        <v>1919</v>
      </c>
      <c r="N157" s="461">
        <v>1973</v>
      </c>
      <c r="O157" s="461">
        <v>2124</v>
      </c>
      <c r="P157" s="461">
        <v>2125</v>
      </c>
      <c r="Q157" s="461">
        <v>2340</v>
      </c>
      <c r="R157" s="461">
        <v>2136</v>
      </c>
      <c r="S157" s="461">
        <v>1864</v>
      </c>
      <c r="T157" s="461">
        <v>1460</v>
      </c>
      <c r="U157" s="461">
        <v>1348</v>
      </c>
      <c r="V157" s="461">
        <v>811</v>
      </c>
      <c r="W157" s="462">
        <v>300</v>
      </c>
      <c r="Y157" s="416"/>
      <c r="Z157" s="416"/>
      <c r="AA157" s="416"/>
      <c r="AB157" s="416"/>
      <c r="AC157" s="416"/>
      <c r="AD157" s="416"/>
      <c r="AE157" s="416"/>
      <c r="AF157" s="416"/>
      <c r="AG157" s="416"/>
      <c r="AH157" s="416"/>
      <c r="AI157" s="416"/>
      <c r="AJ157" s="416"/>
      <c r="AK157" s="416"/>
      <c r="AL157" s="416"/>
      <c r="AM157" s="416"/>
      <c r="AN157" s="416"/>
      <c r="AO157" s="416"/>
      <c r="AP157" s="416"/>
      <c r="AQ157" s="416"/>
      <c r="AR157" s="416"/>
      <c r="AS157" s="416"/>
      <c r="AT157" s="416"/>
      <c r="AU157" s="416"/>
    </row>
    <row r="158" spans="1:47" ht="13.7" customHeight="1">
      <c r="A158" s="463" t="s">
        <v>114</v>
      </c>
      <c r="B158" s="449" t="s">
        <v>2105</v>
      </c>
      <c r="C158" s="461">
        <v>33992</v>
      </c>
      <c r="D158" s="461">
        <v>1195</v>
      </c>
      <c r="E158" s="461">
        <v>1234</v>
      </c>
      <c r="F158" s="461">
        <v>1263</v>
      </c>
      <c r="G158" s="461">
        <v>1326</v>
      </c>
      <c r="H158" s="461">
        <v>1474</v>
      </c>
      <c r="I158" s="461">
        <v>1632</v>
      </c>
      <c r="J158" s="461">
        <v>1769</v>
      </c>
      <c r="K158" s="461">
        <v>1848</v>
      </c>
      <c r="L158" s="461">
        <v>1853</v>
      </c>
      <c r="M158" s="461">
        <v>1877</v>
      </c>
      <c r="N158" s="461">
        <v>1940</v>
      </c>
      <c r="O158" s="461">
        <v>2108</v>
      </c>
      <c r="P158" s="461">
        <v>2138</v>
      </c>
      <c r="Q158" s="461">
        <v>2397</v>
      </c>
      <c r="R158" s="461">
        <v>2288</v>
      </c>
      <c r="S158" s="461">
        <v>2138</v>
      </c>
      <c r="T158" s="461">
        <v>1835</v>
      </c>
      <c r="U158" s="461">
        <v>1885</v>
      </c>
      <c r="V158" s="461">
        <v>1267</v>
      </c>
      <c r="W158" s="462">
        <v>526</v>
      </c>
      <c r="Y158" s="416"/>
      <c r="Z158" s="416"/>
      <c r="AA158" s="416"/>
      <c r="AB158" s="416"/>
      <c r="AC158" s="416"/>
      <c r="AD158" s="416"/>
      <c r="AE158" s="416"/>
      <c r="AF158" s="416"/>
      <c r="AG158" s="416"/>
      <c r="AH158" s="416"/>
      <c r="AI158" s="416"/>
      <c r="AJ158" s="416"/>
      <c r="AK158" s="416"/>
      <c r="AL158" s="416"/>
      <c r="AM158" s="416"/>
      <c r="AN158" s="416"/>
      <c r="AO158" s="416"/>
      <c r="AP158" s="416"/>
      <c r="AQ158" s="416"/>
      <c r="AR158" s="416"/>
      <c r="AS158" s="416"/>
      <c r="AT158" s="416"/>
      <c r="AU158" s="416"/>
    </row>
    <row r="159" spans="1:47" ht="13.7" customHeight="1">
      <c r="A159" s="463" t="s">
        <v>114</v>
      </c>
      <c r="B159" s="449" t="s">
        <v>2106</v>
      </c>
      <c r="C159" s="461">
        <v>66513</v>
      </c>
      <c r="D159" s="461">
        <v>2458</v>
      </c>
      <c r="E159" s="461">
        <v>2537</v>
      </c>
      <c r="F159" s="461">
        <v>2598</v>
      </c>
      <c r="G159" s="461">
        <v>2719</v>
      </c>
      <c r="H159" s="461">
        <v>3000</v>
      </c>
      <c r="I159" s="461">
        <v>3314</v>
      </c>
      <c r="J159" s="461">
        <v>3591</v>
      </c>
      <c r="K159" s="461">
        <v>3748</v>
      </c>
      <c r="L159" s="461">
        <v>3754</v>
      </c>
      <c r="M159" s="461">
        <v>3796</v>
      </c>
      <c r="N159" s="461">
        <v>3913</v>
      </c>
      <c r="O159" s="461">
        <v>4232</v>
      </c>
      <c r="P159" s="461">
        <v>4263</v>
      </c>
      <c r="Q159" s="461">
        <v>4736</v>
      </c>
      <c r="R159" s="461">
        <v>4424</v>
      </c>
      <c r="S159" s="461">
        <v>4002</v>
      </c>
      <c r="T159" s="461">
        <v>3295</v>
      </c>
      <c r="U159" s="461">
        <v>3233</v>
      </c>
      <c r="V159" s="461">
        <v>2078</v>
      </c>
      <c r="W159" s="462">
        <v>826</v>
      </c>
      <c r="Y159" s="416"/>
      <c r="Z159" s="416"/>
      <c r="AA159" s="416"/>
      <c r="AB159" s="416"/>
      <c r="AC159" s="416"/>
      <c r="AD159" s="416"/>
      <c r="AE159" s="416"/>
      <c r="AF159" s="416"/>
      <c r="AG159" s="416"/>
      <c r="AH159" s="416"/>
      <c r="AI159" s="416"/>
      <c r="AJ159" s="416"/>
      <c r="AK159" s="416"/>
      <c r="AL159" s="416"/>
      <c r="AM159" s="416"/>
      <c r="AN159" s="416"/>
      <c r="AO159" s="416"/>
      <c r="AP159" s="416"/>
      <c r="AQ159" s="416"/>
      <c r="AR159" s="416"/>
      <c r="AS159" s="416"/>
      <c r="AT159" s="416"/>
      <c r="AU159" s="416"/>
    </row>
    <row r="160" spans="1:47" ht="13.7" customHeight="1">
      <c r="A160" s="463">
        <v>2057</v>
      </c>
      <c r="B160" s="449" t="s">
        <v>2103</v>
      </c>
      <c r="C160" s="461">
        <v>32297</v>
      </c>
      <c r="D160" s="461">
        <v>1253</v>
      </c>
      <c r="E160" s="461">
        <v>1298</v>
      </c>
      <c r="F160" s="461">
        <v>1330</v>
      </c>
      <c r="G160" s="461">
        <v>1383</v>
      </c>
      <c r="H160" s="461">
        <v>1510</v>
      </c>
      <c r="I160" s="461">
        <v>1661</v>
      </c>
      <c r="J160" s="461">
        <v>1801</v>
      </c>
      <c r="K160" s="461">
        <v>1893</v>
      </c>
      <c r="L160" s="461">
        <v>1904</v>
      </c>
      <c r="M160" s="461">
        <v>1906</v>
      </c>
      <c r="N160" s="461">
        <v>1959</v>
      </c>
      <c r="O160" s="461">
        <v>2079</v>
      </c>
      <c r="P160" s="461">
        <v>2118</v>
      </c>
      <c r="Q160" s="461">
        <v>2289</v>
      </c>
      <c r="R160" s="461">
        <v>2151</v>
      </c>
      <c r="S160" s="461">
        <v>1899</v>
      </c>
      <c r="T160" s="461">
        <v>1448</v>
      </c>
      <c r="U160" s="461">
        <v>1281</v>
      </c>
      <c r="V160" s="461">
        <v>818</v>
      </c>
      <c r="W160" s="462">
        <v>317</v>
      </c>
      <c r="Y160" s="416"/>
      <c r="Z160" s="416"/>
      <c r="AA160" s="416"/>
      <c r="AB160" s="416"/>
      <c r="AC160" s="416"/>
      <c r="AD160" s="416"/>
      <c r="AE160" s="416"/>
      <c r="AF160" s="416"/>
      <c r="AG160" s="416"/>
      <c r="AH160" s="416"/>
      <c r="AI160" s="416"/>
      <c r="AJ160" s="416"/>
      <c r="AK160" s="416"/>
      <c r="AL160" s="416"/>
      <c r="AM160" s="416"/>
      <c r="AN160" s="416"/>
      <c r="AO160" s="416"/>
      <c r="AP160" s="416"/>
      <c r="AQ160" s="416"/>
      <c r="AR160" s="416"/>
      <c r="AS160" s="416"/>
      <c r="AT160" s="416"/>
      <c r="AU160" s="416"/>
    </row>
    <row r="161" spans="1:47" ht="13.7" customHeight="1">
      <c r="A161" s="463" t="s">
        <v>114</v>
      </c>
      <c r="B161" s="449" t="s">
        <v>2105</v>
      </c>
      <c r="C161" s="461">
        <v>33740</v>
      </c>
      <c r="D161" s="461">
        <v>1187</v>
      </c>
      <c r="E161" s="461">
        <v>1229</v>
      </c>
      <c r="F161" s="461">
        <v>1258</v>
      </c>
      <c r="G161" s="461">
        <v>1317</v>
      </c>
      <c r="H161" s="461">
        <v>1459</v>
      </c>
      <c r="I161" s="461">
        <v>1613</v>
      </c>
      <c r="J161" s="461">
        <v>1748</v>
      </c>
      <c r="K161" s="461">
        <v>1841</v>
      </c>
      <c r="L161" s="461">
        <v>1855</v>
      </c>
      <c r="M161" s="461">
        <v>1864</v>
      </c>
      <c r="N161" s="461">
        <v>1925</v>
      </c>
      <c r="O161" s="461">
        <v>2064</v>
      </c>
      <c r="P161" s="461">
        <v>2130</v>
      </c>
      <c r="Q161" s="461">
        <v>2347</v>
      </c>
      <c r="R161" s="461">
        <v>2295</v>
      </c>
      <c r="S161" s="461">
        <v>2171</v>
      </c>
      <c r="T161" s="461">
        <v>1816</v>
      </c>
      <c r="U161" s="461">
        <v>1795</v>
      </c>
      <c r="V161" s="461">
        <v>1274</v>
      </c>
      <c r="W161" s="462">
        <v>550</v>
      </c>
      <c r="Y161" s="416"/>
      <c r="Z161" s="416"/>
      <c r="AA161" s="416"/>
      <c r="AB161" s="416"/>
      <c r="AC161" s="416"/>
      <c r="AD161" s="416"/>
      <c r="AE161" s="416"/>
      <c r="AF161" s="416"/>
      <c r="AG161" s="416"/>
      <c r="AH161" s="416"/>
      <c r="AI161" s="416"/>
      <c r="AJ161" s="416"/>
      <c r="AK161" s="416"/>
      <c r="AL161" s="416"/>
      <c r="AM161" s="416"/>
      <c r="AN161" s="416"/>
      <c r="AO161" s="416"/>
      <c r="AP161" s="416"/>
      <c r="AQ161" s="416"/>
      <c r="AR161" s="416"/>
      <c r="AS161" s="416"/>
      <c r="AT161" s="416"/>
      <c r="AU161" s="416"/>
    </row>
    <row r="162" spans="1:47" ht="13.7" customHeight="1">
      <c r="A162" s="463" t="s">
        <v>114</v>
      </c>
      <c r="B162" s="449" t="s">
        <v>2106</v>
      </c>
      <c r="C162" s="461">
        <v>66037</v>
      </c>
      <c r="D162" s="461">
        <v>2440</v>
      </c>
      <c r="E162" s="461">
        <v>2527</v>
      </c>
      <c r="F162" s="461">
        <v>2588</v>
      </c>
      <c r="G162" s="461">
        <v>2699</v>
      </c>
      <c r="H162" s="461">
        <v>2970</v>
      </c>
      <c r="I162" s="461">
        <v>3275</v>
      </c>
      <c r="J162" s="461">
        <v>3549</v>
      </c>
      <c r="K162" s="461">
        <v>3734</v>
      </c>
      <c r="L162" s="461">
        <v>3759</v>
      </c>
      <c r="M162" s="461">
        <v>3770</v>
      </c>
      <c r="N162" s="461">
        <v>3884</v>
      </c>
      <c r="O162" s="461">
        <v>4143</v>
      </c>
      <c r="P162" s="461">
        <v>4248</v>
      </c>
      <c r="Q162" s="461">
        <v>4636</v>
      </c>
      <c r="R162" s="461">
        <v>4447</v>
      </c>
      <c r="S162" s="461">
        <v>4070</v>
      </c>
      <c r="T162" s="461">
        <v>3264</v>
      </c>
      <c r="U162" s="461">
        <v>3076</v>
      </c>
      <c r="V162" s="461">
        <v>2092</v>
      </c>
      <c r="W162" s="462">
        <v>867</v>
      </c>
      <c r="Y162" s="416"/>
      <c r="Z162" s="416"/>
      <c r="AA162" s="416"/>
      <c r="AB162" s="416"/>
      <c r="AC162" s="416"/>
      <c r="AD162" s="416"/>
      <c r="AE162" s="416"/>
      <c r="AF162" s="416"/>
      <c r="AG162" s="416"/>
      <c r="AH162" s="416"/>
      <c r="AI162" s="416"/>
      <c r="AJ162" s="416"/>
      <c r="AK162" s="416"/>
      <c r="AL162" s="416"/>
      <c r="AM162" s="416"/>
      <c r="AN162" s="416"/>
      <c r="AO162" s="416"/>
      <c r="AP162" s="416"/>
      <c r="AQ162" s="416"/>
      <c r="AR162" s="416"/>
      <c r="AS162" s="416"/>
      <c r="AT162" s="416"/>
      <c r="AU162" s="416"/>
    </row>
    <row r="163" spans="1:47" ht="12.75">
      <c r="A163" s="463">
        <v>2058</v>
      </c>
      <c r="B163" s="449" t="s">
        <v>2103</v>
      </c>
      <c r="C163" s="461">
        <v>32077</v>
      </c>
      <c r="D163" s="461">
        <v>1243</v>
      </c>
      <c r="E163" s="461">
        <v>1293</v>
      </c>
      <c r="F163" s="461">
        <v>1325</v>
      </c>
      <c r="G163" s="461">
        <v>1374</v>
      </c>
      <c r="H163" s="461">
        <v>1495</v>
      </c>
      <c r="I163" s="461">
        <v>1643</v>
      </c>
      <c r="J163" s="461">
        <v>1778</v>
      </c>
      <c r="K163" s="461">
        <v>1883</v>
      </c>
      <c r="L163" s="461">
        <v>1906</v>
      </c>
      <c r="M163" s="461">
        <v>1896</v>
      </c>
      <c r="N163" s="461">
        <v>1948</v>
      </c>
      <c r="O163" s="461">
        <v>2041</v>
      </c>
      <c r="P163" s="461">
        <v>2107</v>
      </c>
      <c r="Q163" s="461">
        <v>2220</v>
      </c>
      <c r="R163" s="461">
        <v>2186</v>
      </c>
      <c r="S163" s="461">
        <v>1919</v>
      </c>
      <c r="T163" s="461">
        <v>1466</v>
      </c>
      <c r="U163" s="461">
        <v>1201</v>
      </c>
      <c r="V163" s="461">
        <v>817</v>
      </c>
      <c r="W163" s="462">
        <v>334</v>
      </c>
      <c r="Y163" s="416"/>
      <c r="Z163" s="416"/>
      <c r="AA163" s="416"/>
      <c r="AB163" s="416"/>
      <c r="AC163" s="416"/>
      <c r="AD163" s="416"/>
      <c r="AE163" s="416"/>
      <c r="AF163" s="416"/>
      <c r="AG163" s="416"/>
      <c r="AH163" s="416"/>
      <c r="AI163" s="416"/>
      <c r="AJ163" s="416"/>
      <c r="AK163" s="416"/>
      <c r="AL163" s="416"/>
      <c r="AM163" s="416"/>
      <c r="AN163" s="416"/>
      <c r="AO163" s="416"/>
      <c r="AP163" s="416"/>
      <c r="AQ163" s="416"/>
      <c r="AR163" s="416"/>
      <c r="AS163" s="416"/>
      <c r="AT163" s="416"/>
      <c r="AU163" s="416"/>
    </row>
    <row r="164" spans="1:47" ht="12.75">
      <c r="A164" s="463" t="s">
        <v>114</v>
      </c>
      <c r="B164" s="449" t="s">
        <v>2105</v>
      </c>
      <c r="C164" s="461">
        <v>33490</v>
      </c>
      <c r="D164" s="461">
        <v>1177</v>
      </c>
      <c r="E164" s="461">
        <v>1224</v>
      </c>
      <c r="F164" s="461">
        <v>1254</v>
      </c>
      <c r="G164" s="461">
        <v>1308</v>
      </c>
      <c r="H164" s="461">
        <v>1445</v>
      </c>
      <c r="I164" s="461">
        <v>1595</v>
      </c>
      <c r="J164" s="461">
        <v>1727</v>
      </c>
      <c r="K164" s="461">
        <v>1831</v>
      </c>
      <c r="L164" s="461">
        <v>1858</v>
      </c>
      <c r="M164" s="461">
        <v>1853</v>
      </c>
      <c r="N164" s="461">
        <v>1915</v>
      </c>
      <c r="O164" s="461">
        <v>2026</v>
      </c>
      <c r="P164" s="461">
        <v>2119</v>
      </c>
      <c r="Q164" s="461">
        <v>2278</v>
      </c>
      <c r="R164" s="461">
        <v>2324</v>
      </c>
      <c r="S164" s="461">
        <v>2189</v>
      </c>
      <c r="T164" s="461">
        <v>1832</v>
      </c>
      <c r="U164" s="461">
        <v>1687</v>
      </c>
      <c r="V164" s="461">
        <v>1269</v>
      </c>
      <c r="W164" s="462">
        <v>576</v>
      </c>
      <c r="Y164" s="416"/>
      <c r="Z164" s="416"/>
      <c r="AA164" s="416"/>
      <c r="AB164" s="416"/>
      <c r="AC164" s="416"/>
      <c r="AD164" s="416"/>
      <c r="AE164" s="416"/>
      <c r="AF164" s="416"/>
      <c r="AG164" s="416"/>
      <c r="AH164" s="416"/>
      <c r="AI164" s="416"/>
      <c r="AJ164" s="416"/>
      <c r="AK164" s="416"/>
      <c r="AL164" s="416"/>
      <c r="AM164" s="416"/>
      <c r="AN164" s="416"/>
      <c r="AO164" s="416"/>
      <c r="AP164" s="416"/>
      <c r="AQ164" s="416"/>
      <c r="AR164" s="416"/>
      <c r="AS164" s="416"/>
      <c r="AT164" s="416"/>
      <c r="AU164" s="416"/>
    </row>
    <row r="165" spans="1:47" ht="12.75">
      <c r="A165" s="463" t="s">
        <v>114</v>
      </c>
      <c r="B165" s="449" t="s">
        <v>2106</v>
      </c>
      <c r="C165" s="461">
        <v>65567</v>
      </c>
      <c r="D165" s="461">
        <v>2421</v>
      </c>
      <c r="E165" s="461">
        <v>2516</v>
      </c>
      <c r="F165" s="461">
        <v>2579</v>
      </c>
      <c r="G165" s="461">
        <v>2682</v>
      </c>
      <c r="H165" s="461">
        <v>2941</v>
      </c>
      <c r="I165" s="461">
        <v>3238</v>
      </c>
      <c r="J165" s="461">
        <v>3505</v>
      </c>
      <c r="K165" s="461">
        <v>3714</v>
      </c>
      <c r="L165" s="461">
        <v>3763</v>
      </c>
      <c r="M165" s="461">
        <v>3750</v>
      </c>
      <c r="N165" s="461">
        <v>3863</v>
      </c>
      <c r="O165" s="461">
        <v>4068</v>
      </c>
      <c r="P165" s="461">
        <v>4226</v>
      </c>
      <c r="Q165" s="461">
        <v>4498</v>
      </c>
      <c r="R165" s="461">
        <v>4511</v>
      </c>
      <c r="S165" s="461">
        <v>4109</v>
      </c>
      <c r="T165" s="461">
        <v>3298</v>
      </c>
      <c r="U165" s="461">
        <v>2888</v>
      </c>
      <c r="V165" s="461">
        <v>2086</v>
      </c>
      <c r="W165" s="462">
        <v>911</v>
      </c>
      <c r="Y165" s="416"/>
      <c r="Z165" s="416"/>
      <c r="AA165" s="416"/>
      <c r="AB165" s="416"/>
      <c r="AC165" s="416"/>
      <c r="AD165" s="416"/>
      <c r="AE165" s="416"/>
      <c r="AF165" s="416"/>
      <c r="AG165" s="416"/>
      <c r="AH165" s="416"/>
      <c r="AI165" s="416"/>
      <c r="AJ165" s="416"/>
      <c r="AK165" s="416"/>
      <c r="AL165" s="416"/>
      <c r="AM165" s="416"/>
      <c r="AN165" s="416"/>
      <c r="AO165" s="416"/>
      <c r="AP165" s="416"/>
      <c r="AQ165" s="416"/>
      <c r="AR165" s="416"/>
      <c r="AS165" s="416"/>
      <c r="AT165" s="416"/>
      <c r="AU165" s="416"/>
    </row>
    <row r="166" spans="1:47" ht="12.75">
      <c r="A166" s="463">
        <v>2059</v>
      </c>
      <c r="B166" s="449" t="s">
        <v>2103</v>
      </c>
      <c r="C166" s="461">
        <v>31861</v>
      </c>
      <c r="D166" s="461">
        <v>1233</v>
      </c>
      <c r="E166" s="461">
        <v>1287</v>
      </c>
      <c r="F166" s="461">
        <v>1321</v>
      </c>
      <c r="G166" s="461">
        <v>1366</v>
      </c>
      <c r="H166" s="461">
        <v>1482</v>
      </c>
      <c r="I166" s="461">
        <v>1625</v>
      </c>
      <c r="J166" s="461">
        <v>1756</v>
      </c>
      <c r="K166" s="461">
        <v>1869</v>
      </c>
      <c r="L166" s="461">
        <v>1907</v>
      </c>
      <c r="M166" s="461">
        <v>1896</v>
      </c>
      <c r="N166" s="461">
        <v>1928</v>
      </c>
      <c r="O166" s="461">
        <v>2010</v>
      </c>
      <c r="P166" s="461">
        <v>2102</v>
      </c>
      <c r="Q166" s="461">
        <v>2151</v>
      </c>
      <c r="R166" s="461">
        <v>2211</v>
      </c>
      <c r="S166" s="461">
        <v>1932</v>
      </c>
      <c r="T166" s="461">
        <v>1490</v>
      </c>
      <c r="U166" s="461">
        <v>1135</v>
      </c>
      <c r="V166" s="461">
        <v>807</v>
      </c>
      <c r="W166" s="462">
        <v>351</v>
      </c>
      <c r="Y166" s="416"/>
      <c r="Z166" s="416"/>
      <c r="AA166" s="416"/>
      <c r="AB166" s="416"/>
      <c r="AC166" s="416"/>
      <c r="AD166" s="416"/>
      <c r="AE166" s="416"/>
      <c r="AF166" s="416"/>
      <c r="AG166" s="416"/>
      <c r="AH166" s="416"/>
      <c r="AI166" s="416"/>
      <c r="AJ166" s="416"/>
      <c r="AK166" s="416"/>
      <c r="AL166" s="416"/>
      <c r="AM166" s="416"/>
      <c r="AN166" s="416"/>
      <c r="AO166" s="416"/>
      <c r="AP166" s="416"/>
      <c r="AQ166" s="416"/>
      <c r="AR166" s="416"/>
      <c r="AS166" s="416"/>
      <c r="AT166" s="416"/>
      <c r="AU166" s="416"/>
    </row>
    <row r="167" spans="1:47" ht="12.75">
      <c r="A167" s="460" t="s">
        <v>114</v>
      </c>
      <c r="B167" s="449" t="s">
        <v>2105</v>
      </c>
      <c r="C167" s="461">
        <v>33244</v>
      </c>
      <c r="D167" s="461">
        <v>1167</v>
      </c>
      <c r="E167" s="461">
        <v>1218</v>
      </c>
      <c r="F167" s="461">
        <v>1250</v>
      </c>
      <c r="G167" s="461">
        <v>1301</v>
      </c>
      <c r="H167" s="461">
        <v>1432</v>
      </c>
      <c r="I167" s="461">
        <v>1579</v>
      </c>
      <c r="J167" s="461">
        <v>1705</v>
      </c>
      <c r="K167" s="461">
        <v>1818</v>
      </c>
      <c r="L167" s="461">
        <v>1858</v>
      </c>
      <c r="M167" s="461">
        <v>1853</v>
      </c>
      <c r="N167" s="461">
        <v>1895</v>
      </c>
      <c r="O167" s="461">
        <v>1997</v>
      </c>
      <c r="P167" s="461">
        <v>2114</v>
      </c>
      <c r="Q167" s="461">
        <v>2208</v>
      </c>
      <c r="R167" s="461">
        <v>2346</v>
      </c>
      <c r="S167" s="461">
        <v>2196</v>
      </c>
      <c r="T167" s="461">
        <v>1858</v>
      </c>
      <c r="U167" s="461">
        <v>1597</v>
      </c>
      <c r="V167" s="461">
        <v>1252</v>
      </c>
      <c r="W167" s="462">
        <v>600</v>
      </c>
      <c r="Y167" s="416"/>
      <c r="Z167" s="416"/>
      <c r="AA167" s="416"/>
      <c r="AB167" s="416"/>
      <c r="AC167" s="416"/>
      <c r="AD167" s="416"/>
      <c r="AE167" s="416"/>
      <c r="AF167" s="416"/>
      <c r="AG167" s="416"/>
      <c r="AH167" s="416"/>
      <c r="AI167" s="416"/>
      <c r="AJ167" s="416"/>
      <c r="AK167" s="416"/>
      <c r="AL167" s="416"/>
      <c r="AM167" s="416"/>
      <c r="AN167" s="416"/>
      <c r="AO167" s="416"/>
      <c r="AP167" s="416"/>
      <c r="AQ167" s="416"/>
      <c r="AR167" s="416"/>
      <c r="AS167" s="416"/>
      <c r="AT167" s="416"/>
      <c r="AU167" s="416"/>
    </row>
    <row r="168" spans="1:47" ht="12.75">
      <c r="A168" s="460" t="s">
        <v>114</v>
      </c>
      <c r="B168" s="449" t="s">
        <v>2106</v>
      </c>
      <c r="C168" s="461">
        <v>65105</v>
      </c>
      <c r="D168" s="461">
        <v>2400</v>
      </c>
      <c r="E168" s="461">
        <v>2504</v>
      </c>
      <c r="F168" s="461">
        <v>2571</v>
      </c>
      <c r="G168" s="461">
        <v>2668</v>
      </c>
      <c r="H168" s="461">
        <v>2914</v>
      </c>
      <c r="I168" s="461">
        <v>3203</v>
      </c>
      <c r="J168" s="461">
        <v>3461</v>
      </c>
      <c r="K168" s="461">
        <v>3687</v>
      </c>
      <c r="L168" s="461">
        <v>3766</v>
      </c>
      <c r="M168" s="461">
        <v>3749</v>
      </c>
      <c r="N168" s="461">
        <v>3823</v>
      </c>
      <c r="O168" s="461">
        <v>4007</v>
      </c>
      <c r="P168" s="461">
        <v>4216</v>
      </c>
      <c r="Q168" s="461">
        <v>4360</v>
      </c>
      <c r="R168" s="461">
        <v>4557</v>
      </c>
      <c r="S168" s="461">
        <v>4128</v>
      </c>
      <c r="T168" s="461">
        <v>3348</v>
      </c>
      <c r="U168" s="461">
        <v>2732</v>
      </c>
      <c r="V168" s="461">
        <v>2059</v>
      </c>
      <c r="W168" s="462">
        <v>951</v>
      </c>
      <c r="Y168" s="416"/>
      <c r="Z168" s="416"/>
      <c r="AA168" s="416"/>
      <c r="AB168" s="416"/>
      <c r="AC168" s="416"/>
      <c r="AD168" s="416"/>
      <c r="AE168" s="416"/>
      <c r="AF168" s="416"/>
      <c r="AG168" s="416"/>
      <c r="AH168" s="416"/>
      <c r="AI168" s="416"/>
      <c r="AJ168" s="416"/>
      <c r="AK168" s="416"/>
      <c r="AL168" s="416"/>
      <c r="AM168" s="416"/>
      <c r="AN168" s="416"/>
      <c r="AO168" s="416"/>
      <c r="AP168" s="416"/>
      <c r="AQ168" s="416"/>
      <c r="AR168" s="416"/>
      <c r="AS168" s="416"/>
      <c r="AT168" s="416"/>
      <c r="AU168" s="416"/>
    </row>
    <row r="169" spans="1:47" ht="12.75">
      <c r="A169" s="463">
        <v>2060</v>
      </c>
      <c r="B169" s="449" t="s">
        <v>2103</v>
      </c>
      <c r="C169" s="461">
        <v>31650</v>
      </c>
      <c r="D169" s="461">
        <v>1221</v>
      </c>
      <c r="E169" s="461">
        <v>1279</v>
      </c>
      <c r="F169" s="461">
        <v>1317</v>
      </c>
      <c r="G169" s="461">
        <v>1360</v>
      </c>
      <c r="H169" s="461">
        <v>1469</v>
      </c>
      <c r="I169" s="461">
        <v>1608</v>
      </c>
      <c r="J169" s="461">
        <v>1733</v>
      </c>
      <c r="K169" s="461">
        <v>1852</v>
      </c>
      <c r="L169" s="461">
        <v>1907</v>
      </c>
      <c r="M169" s="461">
        <v>1898</v>
      </c>
      <c r="N169" s="461">
        <v>1917</v>
      </c>
      <c r="O169" s="461">
        <v>1974</v>
      </c>
      <c r="P169" s="461">
        <v>2100</v>
      </c>
      <c r="Q169" s="461">
        <v>2073</v>
      </c>
      <c r="R169" s="461">
        <v>2238</v>
      </c>
      <c r="S169" s="461">
        <v>1929</v>
      </c>
      <c r="T169" s="461">
        <v>1535</v>
      </c>
      <c r="U169" s="461">
        <v>1087</v>
      </c>
      <c r="V169" s="461">
        <v>787</v>
      </c>
      <c r="W169" s="462">
        <v>365</v>
      </c>
      <c r="Y169" s="416"/>
      <c r="Z169" s="416"/>
      <c r="AA169" s="416"/>
      <c r="AB169" s="416"/>
      <c r="AC169" s="416"/>
      <c r="AD169" s="416"/>
      <c r="AE169" s="416"/>
      <c r="AF169" s="416"/>
      <c r="AG169" s="416"/>
      <c r="AH169" s="416"/>
      <c r="AI169" s="416"/>
      <c r="AJ169" s="416"/>
      <c r="AK169" s="416"/>
      <c r="AL169" s="416"/>
      <c r="AM169" s="416"/>
      <c r="AN169" s="416"/>
      <c r="AO169" s="416"/>
      <c r="AP169" s="416"/>
      <c r="AQ169" s="416"/>
      <c r="AR169" s="416"/>
      <c r="AS169" s="416"/>
      <c r="AT169" s="416"/>
      <c r="AU169" s="416"/>
    </row>
    <row r="170" spans="1:47" ht="12.75">
      <c r="A170" s="460" t="s">
        <v>114</v>
      </c>
      <c r="B170" s="449" t="s">
        <v>2105</v>
      </c>
      <c r="C170" s="461">
        <v>33002</v>
      </c>
      <c r="D170" s="461">
        <v>1156</v>
      </c>
      <c r="E170" s="461">
        <v>1211</v>
      </c>
      <c r="F170" s="461">
        <v>1246</v>
      </c>
      <c r="G170" s="461">
        <v>1295</v>
      </c>
      <c r="H170" s="461">
        <v>1420</v>
      </c>
      <c r="I170" s="461">
        <v>1562</v>
      </c>
      <c r="J170" s="461">
        <v>1684</v>
      </c>
      <c r="K170" s="461">
        <v>1801</v>
      </c>
      <c r="L170" s="461">
        <v>1858</v>
      </c>
      <c r="M170" s="461">
        <v>1855</v>
      </c>
      <c r="N170" s="461">
        <v>1883</v>
      </c>
      <c r="O170" s="461">
        <v>1958</v>
      </c>
      <c r="P170" s="461">
        <v>2113</v>
      </c>
      <c r="Q170" s="461">
        <v>2132</v>
      </c>
      <c r="R170" s="461">
        <v>2368</v>
      </c>
      <c r="S170" s="461">
        <v>2184</v>
      </c>
      <c r="T170" s="461">
        <v>1910</v>
      </c>
      <c r="U170" s="461">
        <v>1528</v>
      </c>
      <c r="V170" s="461">
        <v>1220</v>
      </c>
      <c r="W170" s="462">
        <v>619</v>
      </c>
      <c r="Y170" s="416"/>
      <c r="Z170" s="416"/>
      <c r="AA170" s="416"/>
      <c r="AB170" s="416"/>
      <c r="AC170" s="416"/>
      <c r="AD170" s="416"/>
      <c r="AE170" s="416"/>
      <c r="AF170" s="416"/>
      <c r="AG170" s="416"/>
      <c r="AH170" s="416"/>
      <c r="AI170" s="416"/>
      <c r="AJ170" s="416"/>
      <c r="AK170" s="416"/>
      <c r="AL170" s="416"/>
      <c r="AM170" s="416"/>
      <c r="AN170" s="416"/>
      <c r="AO170" s="416"/>
      <c r="AP170" s="416"/>
      <c r="AQ170" s="416"/>
      <c r="AR170" s="416"/>
      <c r="AS170" s="416"/>
      <c r="AT170" s="416"/>
      <c r="AU170" s="416"/>
    </row>
    <row r="171" spans="1:47" ht="12.75">
      <c r="A171" s="464" t="s">
        <v>114</v>
      </c>
      <c r="B171" s="451" t="s">
        <v>2106</v>
      </c>
      <c r="C171" s="465">
        <v>64651</v>
      </c>
      <c r="D171" s="465">
        <v>2378</v>
      </c>
      <c r="E171" s="465">
        <v>2490</v>
      </c>
      <c r="F171" s="465">
        <v>2562</v>
      </c>
      <c r="G171" s="465">
        <v>2655</v>
      </c>
      <c r="H171" s="465">
        <v>2889</v>
      </c>
      <c r="I171" s="465">
        <v>3170</v>
      </c>
      <c r="J171" s="465">
        <v>3418</v>
      </c>
      <c r="K171" s="465">
        <v>3653</v>
      </c>
      <c r="L171" s="465">
        <v>3765</v>
      </c>
      <c r="M171" s="465">
        <v>3753</v>
      </c>
      <c r="N171" s="465">
        <v>3799</v>
      </c>
      <c r="O171" s="465">
        <v>3931</v>
      </c>
      <c r="P171" s="465">
        <v>4213</v>
      </c>
      <c r="Q171" s="465">
        <v>4205</v>
      </c>
      <c r="R171" s="465">
        <v>4607</v>
      </c>
      <c r="S171" s="465">
        <v>4114</v>
      </c>
      <c r="T171" s="465">
        <v>3444</v>
      </c>
      <c r="U171" s="465">
        <v>2615</v>
      </c>
      <c r="V171" s="465">
        <v>2007</v>
      </c>
      <c r="W171" s="466">
        <v>983</v>
      </c>
      <c r="Y171" s="416"/>
      <c r="Z171" s="416"/>
      <c r="AA171" s="416"/>
      <c r="AB171" s="416"/>
      <c r="AC171" s="416"/>
      <c r="AD171" s="416"/>
      <c r="AE171" s="416"/>
      <c r="AF171" s="416"/>
      <c r="AG171" s="416"/>
      <c r="AH171" s="416"/>
      <c r="AI171" s="416"/>
      <c r="AJ171" s="416"/>
      <c r="AK171" s="416"/>
      <c r="AL171" s="416"/>
      <c r="AM171" s="416"/>
      <c r="AN171" s="416"/>
      <c r="AO171" s="416"/>
      <c r="AP171" s="416"/>
      <c r="AQ171" s="416"/>
      <c r="AR171" s="416"/>
      <c r="AS171" s="416"/>
      <c r="AT171" s="416"/>
      <c r="AU171" s="416"/>
    </row>
    <row r="172" spans="1:47" ht="12.75">
      <c r="W172" s="416"/>
      <c r="X172" s="416"/>
      <c r="Y172" s="416"/>
      <c r="Z172" s="416"/>
      <c r="AA172" s="416"/>
      <c r="AB172" s="416"/>
      <c r="AC172" s="416"/>
      <c r="AD172" s="416"/>
      <c r="AE172" s="416"/>
      <c r="AF172" s="416"/>
      <c r="AG172" s="416"/>
      <c r="AH172" s="416"/>
      <c r="AI172" s="416"/>
      <c r="AJ172" s="416"/>
      <c r="AK172" s="416"/>
      <c r="AL172" s="416"/>
      <c r="AM172" s="416"/>
      <c r="AN172" s="416"/>
      <c r="AO172" s="416"/>
      <c r="AP172" s="416"/>
      <c r="AQ172" s="416"/>
      <c r="AR172" s="416"/>
      <c r="AS172" s="416"/>
      <c r="AT172" s="416"/>
      <c r="AU172" s="416"/>
    </row>
    <row r="173" spans="1:47" ht="12.75">
      <c r="W173" s="416"/>
      <c r="X173" s="416"/>
      <c r="Y173" s="416"/>
      <c r="Z173" s="416"/>
      <c r="AA173" s="416"/>
      <c r="AB173" s="416"/>
      <c r="AC173" s="416"/>
      <c r="AD173" s="416"/>
      <c r="AE173" s="416"/>
      <c r="AF173" s="416"/>
      <c r="AG173" s="416"/>
      <c r="AH173" s="416"/>
      <c r="AI173" s="416"/>
      <c r="AJ173" s="416"/>
      <c r="AK173" s="416"/>
      <c r="AL173" s="416"/>
      <c r="AM173" s="416"/>
      <c r="AN173" s="416"/>
      <c r="AO173" s="416"/>
      <c r="AP173" s="416"/>
      <c r="AQ173" s="416"/>
      <c r="AR173" s="416"/>
      <c r="AS173" s="416"/>
      <c r="AT173" s="416"/>
      <c r="AU173" s="416"/>
    </row>
    <row r="174" spans="1:47" ht="12.75">
      <c r="W174" s="416"/>
      <c r="X174" s="416"/>
      <c r="Y174" s="416"/>
      <c r="Z174" s="416"/>
      <c r="AA174" s="416"/>
      <c r="AB174" s="416"/>
      <c r="AC174" s="416"/>
      <c r="AD174" s="416"/>
      <c r="AE174" s="416"/>
      <c r="AF174" s="416"/>
      <c r="AG174" s="416"/>
      <c r="AH174" s="416"/>
      <c r="AI174" s="416"/>
      <c r="AJ174" s="416"/>
      <c r="AK174" s="416"/>
      <c r="AL174" s="416"/>
      <c r="AM174" s="416"/>
      <c r="AN174" s="416"/>
      <c r="AO174" s="416"/>
      <c r="AP174" s="416"/>
      <c r="AQ174" s="416"/>
      <c r="AR174" s="416"/>
      <c r="AS174" s="416"/>
      <c r="AT174" s="416"/>
      <c r="AU174" s="416"/>
    </row>
    <row r="175" spans="1:47" ht="12.75">
      <c r="W175" s="416"/>
      <c r="X175" s="416"/>
      <c r="Y175" s="416"/>
      <c r="Z175" s="416"/>
      <c r="AA175" s="416"/>
      <c r="AB175" s="416"/>
      <c r="AC175" s="416"/>
      <c r="AD175" s="416"/>
      <c r="AE175" s="416"/>
      <c r="AF175" s="416"/>
      <c r="AG175" s="416"/>
      <c r="AH175" s="416"/>
      <c r="AI175" s="416"/>
      <c r="AJ175" s="416"/>
      <c r="AK175" s="416"/>
      <c r="AL175" s="416"/>
      <c r="AM175" s="416"/>
      <c r="AN175" s="416"/>
      <c r="AO175" s="416"/>
      <c r="AP175" s="416"/>
      <c r="AQ175" s="416"/>
      <c r="AR175" s="416"/>
      <c r="AS175" s="416"/>
      <c r="AT175" s="416"/>
      <c r="AU175" s="416"/>
    </row>
    <row r="176" spans="1:47" ht="12.75">
      <c r="C176" s="416"/>
      <c r="D176" s="416"/>
      <c r="E176" s="416"/>
      <c r="G176" s="416"/>
      <c r="I176" s="416"/>
      <c r="J176" s="416"/>
      <c r="K176" s="416"/>
      <c r="L176" s="416"/>
      <c r="M176" s="416"/>
      <c r="N176" s="416"/>
      <c r="O176" s="416"/>
      <c r="P176" s="416"/>
      <c r="Q176" s="416"/>
      <c r="R176" s="416"/>
      <c r="S176" s="416"/>
      <c r="T176" s="416"/>
      <c r="U176" s="416"/>
      <c r="V176" s="416"/>
      <c r="W176" s="416"/>
      <c r="X176" s="416"/>
      <c r="Y176" s="416"/>
      <c r="Z176" s="416"/>
      <c r="AA176" s="416"/>
      <c r="AB176" s="416"/>
      <c r="AC176" s="416"/>
      <c r="AD176" s="416"/>
      <c r="AE176" s="416"/>
      <c r="AF176" s="416"/>
      <c r="AG176" s="416"/>
      <c r="AH176" s="416"/>
      <c r="AI176" s="416"/>
      <c r="AJ176" s="416"/>
      <c r="AK176" s="416"/>
      <c r="AL176" s="416"/>
      <c r="AM176" s="416"/>
      <c r="AN176" s="416"/>
      <c r="AO176" s="416"/>
      <c r="AP176" s="416"/>
      <c r="AQ176" s="416"/>
      <c r="AR176" s="416"/>
      <c r="AS176" s="416"/>
      <c r="AT176" s="416"/>
      <c r="AU176" s="416"/>
    </row>
    <row r="177" spans="3:47" ht="12.75">
      <c r="C177" s="416"/>
      <c r="D177" s="416"/>
      <c r="E177" s="416"/>
      <c r="F177" s="416"/>
      <c r="G177" s="416"/>
      <c r="H177" s="416"/>
      <c r="I177" s="416"/>
      <c r="J177" s="416"/>
      <c r="K177" s="416"/>
      <c r="L177" s="416"/>
      <c r="M177" s="416"/>
      <c r="N177" s="416"/>
      <c r="O177" s="416"/>
      <c r="P177" s="416"/>
      <c r="Q177" s="416"/>
      <c r="R177" s="416"/>
      <c r="S177" s="416"/>
      <c r="T177" s="416"/>
      <c r="U177" s="416"/>
      <c r="V177" s="416"/>
      <c r="W177" s="416"/>
      <c r="X177" s="416"/>
      <c r="Y177" s="416"/>
      <c r="Z177" s="416"/>
      <c r="AA177" s="416"/>
      <c r="AB177" s="416"/>
      <c r="AC177" s="416"/>
      <c r="AD177" s="416"/>
      <c r="AE177" s="416"/>
      <c r="AF177" s="416"/>
      <c r="AG177" s="416"/>
      <c r="AH177" s="416"/>
      <c r="AI177" s="416"/>
      <c r="AJ177" s="416"/>
      <c r="AK177" s="416"/>
      <c r="AL177" s="416"/>
      <c r="AM177" s="416"/>
      <c r="AN177" s="416"/>
      <c r="AO177" s="416"/>
      <c r="AP177" s="416"/>
      <c r="AQ177" s="416"/>
      <c r="AR177" s="416"/>
      <c r="AS177" s="416"/>
      <c r="AT177" s="416"/>
      <c r="AU177" s="416"/>
    </row>
    <row r="178" spans="3:47" ht="12.75">
      <c r="C178" s="416"/>
      <c r="D178" s="416"/>
      <c r="E178" s="416"/>
      <c r="F178" s="416"/>
      <c r="G178" s="416"/>
      <c r="H178" s="416"/>
      <c r="I178" s="416"/>
      <c r="J178" s="416"/>
      <c r="K178" s="416"/>
      <c r="L178" s="416"/>
      <c r="M178" s="416"/>
      <c r="N178" s="416"/>
      <c r="O178" s="416"/>
      <c r="P178" s="416"/>
      <c r="Q178" s="416"/>
      <c r="R178" s="416"/>
      <c r="S178" s="416"/>
      <c r="T178" s="416"/>
      <c r="U178" s="416"/>
      <c r="V178" s="416"/>
      <c r="W178" s="416"/>
      <c r="X178" s="416"/>
      <c r="Y178" s="416"/>
      <c r="Z178" s="416"/>
      <c r="AA178" s="416"/>
      <c r="AB178" s="416"/>
      <c r="AC178" s="416"/>
      <c r="AD178" s="416"/>
      <c r="AE178" s="416"/>
      <c r="AF178" s="416"/>
      <c r="AG178" s="416"/>
      <c r="AH178" s="416"/>
      <c r="AI178" s="416"/>
      <c r="AJ178" s="416"/>
      <c r="AK178" s="416"/>
      <c r="AL178" s="416"/>
      <c r="AM178" s="416"/>
      <c r="AN178" s="416"/>
      <c r="AO178" s="416"/>
      <c r="AP178" s="416"/>
      <c r="AQ178" s="416"/>
      <c r="AR178" s="416"/>
      <c r="AS178" s="416"/>
      <c r="AT178" s="416"/>
      <c r="AU178" s="416"/>
    </row>
    <row r="179" spans="3:47" ht="12.75" hidden="1">
      <c r="C179" s="416"/>
      <c r="D179" s="416"/>
      <c r="E179" s="416"/>
      <c r="F179" s="416"/>
      <c r="G179" s="416"/>
      <c r="H179" s="416"/>
      <c r="I179" s="416"/>
      <c r="J179" s="416"/>
      <c r="K179" s="416"/>
      <c r="L179" s="416"/>
      <c r="M179" s="416"/>
      <c r="N179" s="416"/>
      <c r="O179" s="416"/>
      <c r="P179" s="416"/>
      <c r="Q179" s="416"/>
      <c r="R179" s="416"/>
      <c r="S179" s="416"/>
      <c r="T179" s="416"/>
      <c r="U179" s="416"/>
      <c r="V179" s="416"/>
      <c r="W179" s="416"/>
      <c r="X179" s="416"/>
      <c r="Y179" s="416"/>
      <c r="Z179" s="416"/>
      <c r="AA179" s="416"/>
      <c r="AB179" s="416"/>
      <c r="AC179" s="416"/>
      <c r="AD179" s="416"/>
      <c r="AE179" s="416"/>
      <c r="AF179" s="416"/>
      <c r="AG179" s="416"/>
      <c r="AH179" s="416"/>
      <c r="AI179" s="416"/>
      <c r="AJ179" s="416"/>
      <c r="AK179" s="416"/>
      <c r="AL179" s="416"/>
      <c r="AM179" s="416"/>
      <c r="AN179" s="416"/>
      <c r="AO179" s="416"/>
      <c r="AP179" s="416"/>
      <c r="AQ179" s="416"/>
      <c r="AR179" s="416"/>
      <c r="AS179" s="416"/>
      <c r="AT179" s="416"/>
      <c r="AU179" s="416"/>
    </row>
    <row r="180" spans="3:47" ht="12.75" hidden="1">
      <c r="C180" s="416"/>
      <c r="D180" s="416"/>
      <c r="E180" s="416"/>
      <c r="F180" s="416"/>
      <c r="G180" s="416"/>
      <c r="H180" s="416"/>
      <c r="I180" s="416"/>
      <c r="J180" s="416"/>
      <c r="K180" s="416"/>
      <c r="L180" s="416"/>
      <c r="M180" s="416"/>
      <c r="N180" s="416"/>
      <c r="O180" s="416"/>
      <c r="P180" s="416"/>
      <c r="Q180" s="416"/>
      <c r="R180" s="416"/>
      <c r="S180" s="416"/>
      <c r="T180" s="416"/>
      <c r="U180" s="416"/>
      <c r="V180" s="416"/>
      <c r="W180" s="416"/>
      <c r="X180" s="416"/>
      <c r="Y180" s="416"/>
      <c r="Z180" s="416"/>
      <c r="AA180" s="416"/>
      <c r="AB180" s="416"/>
      <c r="AC180" s="416"/>
      <c r="AD180" s="416"/>
      <c r="AE180" s="416"/>
      <c r="AF180" s="416"/>
      <c r="AG180" s="416"/>
      <c r="AH180" s="416"/>
      <c r="AI180" s="416"/>
      <c r="AJ180" s="416"/>
      <c r="AK180" s="416"/>
      <c r="AL180" s="416"/>
      <c r="AM180" s="416"/>
      <c r="AN180" s="416"/>
      <c r="AO180" s="416"/>
      <c r="AP180" s="416"/>
      <c r="AQ180" s="416"/>
      <c r="AR180" s="416"/>
      <c r="AS180" s="416"/>
      <c r="AT180" s="416"/>
      <c r="AU180" s="416"/>
    </row>
    <row r="181" spans="3:47" ht="12.75" hidden="1">
      <c r="C181" s="416"/>
      <c r="D181" s="416"/>
      <c r="E181" s="416"/>
      <c r="F181" s="416"/>
      <c r="G181" s="416"/>
      <c r="H181" s="416"/>
      <c r="I181" s="416"/>
      <c r="J181" s="416"/>
      <c r="K181" s="416"/>
      <c r="L181" s="416"/>
      <c r="M181" s="416"/>
      <c r="N181" s="416"/>
      <c r="O181" s="416"/>
      <c r="P181" s="416"/>
      <c r="Q181" s="416"/>
      <c r="R181" s="416"/>
      <c r="S181" s="416"/>
      <c r="T181" s="416"/>
      <c r="U181" s="416"/>
      <c r="V181" s="416"/>
      <c r="W181" s="416"/>
      <c r="X181" s="416"/>
      <c r="Y181" s="416"/>
      <c r="Z181" s="416"/>
      <c r="AA181" s="416"/>
      <c r="AB181" s="416"/>
      <c r="AC181" s="416"/>
      <c r="AD181" s="416"/>
      <c r="AE181" s="416"/>
      <c r="AF181" s="416"/>
      <c r="AG181" s="416"/>
      <c r="AH181" s="416"/>
      <c r="AI181" s="416"/>
      <c r="AJ181" s="416"/>
      <c r="AK181" s="416"/>
      <c r="AL181" s="416"/>
      <c r="AM181" s="416"/>
      <c r="AN181" s="416"/>
      <c r="AO181" s="416"/>
      <c r="AP181" s="416"/>
      <c r="AQ181" s="416"/>
      <c r="AR181" s="416"/>
      <c r="AS181" s="416"/>
      <c r="AT181" s="416"/>
      <c r="AU181" s="416"/>
    </row>
    <row r="182" spans="3:47" ht="12.75" hidden="1">
      <c r="C182" s="416"/>
      <c r="D182" s="416"/>
      <c r="E182" s="416"/>
      <c r="F182" s="416"/>
      <c r="G182" s="416"/>
      <c r="H182" s="416"/>
      <c r="I182" s="416"/>
      <c r="J182" s="416"/>
      <c r="K182" s="416"/>
      <c r="L182" s="416"/>
      <c r="M182" s="416"/>
      <c r="N182" s="416"/>
      <c r="O182" s="416"/>
      <c r="P182" s="416"/>
      <c r="Q182" s="416"/>
      <c r="R182" s="416"/>
      <c r="S182" s="416"/>
      <c r="T182" s="416"/>
      <c r="U182" s="416"/>
      <c r="V182" s="416"/>
      <c r="W182" s="416"/>
      <c r="X182" s="416"/>
      <c r="Y182" s="416"/>
      <c r="Z182" s="416"/>
      <c r="AA182" s="416"/>
      <c r="AB182" s="416"/>
      <c r="AC182" s="416"/>
      <c r="AD182" s="416"/>
      <c r="AE182" s="416"/>
      <c r="AF182" s="416"/>
      <c r="AG182" s="416"/>
      <c r="AH182" s="416"/>
      <c r="AI182" s="416"/>
      <c r="AJ182" s="416"/>
      <c r="AK182" s="416"/>
      <c r="AL182" s="416"/>
      <c r="AM182" s="416"/>
      <c r="AN182" s="416"/>
      <c r="AO182" s="416"/>
      <c r="AP182" s="416"/>
      <c r="AQ182" s="416"/>
      <c r="AR182" s="416"/>
      <c r="AS182" s="416"/>
      <c r="AT182" s="416"/>
      <c r="AU182" s="416"/>
    </row>
    <row r="183" spans="3:47" ht="12.75" hidden="1">
      <c r="C183" s="416"/>
      <c r="D183" s="416"/>
      <c r="E183" s="416"/>
      <c r="F183" s="416"/>
      <c r="G183" s="416"/>
      <c r="H183" s="416"/>
      <c r="I183" s="416"/>
      <c r="J183" s="416"/>
      <c r="K183" s="416"/>
      <c r="L183" s="416"/>
      <c r="M183" s="416"/>
      <c r="N183" s="416"/>
      <c r="O183" s="416"/>
      <c r="P183" s="416"/>
      <c r="Q183" s="416"/>
      <c r="R183" s="416"/>
      <c r="S183" s="416"/>
      <c r="T183" s="416"/>
      <c r="U183" s="416"/>
      <c r="V183" s="416"/>
      <c r="W183" s="416"/>
      <c r="X183" s="416"/>
      <c r="Y183" s="416"/>
      <c r="Z183" s="416"/>
      <c r="AA183" s="416"/>
      <c r="AB183" s="416"/>
      <c r="AC183" s="416"/>
      <c r="AD183" s="416"/>
      <c r="AE183" s="416"/>
      <c r="AF183" s="416"/>
      <c r="AG183" s="416"/>
      <c r="AH183" s="416"/>
      <c r="AI183" s="416"/>
      <c r="AJ183" s="416"/>
      <c r="AK183" s="416"/>
      <c r="AL183" s="416"/>
      <c r="AM183" s="416"/>
      <c r="AN183" s="416"/>
      <c r="AO183" s="416"/>
      <c r="AP183" s="416"/>
      <c r="AQ183" s="416"/>
      <c r="AR183" s="416"/>
      <c r="AS183" s="416"/>
      <c r="AT183" s="416"/>
      <c r="AU183" s="416"/>
    </row>
    <row r="184" spans="3:47" ht="12.75" hidden="1">
      <c r="C184" s="416"/>
      <c r="D184" s="416"/>
      <c r="E184" s="416"/>
      <c r="F184" s="416"/>
      <c r="G184" s="416"/>
      <c r="H184" s="416"/>
      <c r="I184" s="416"/>
      <c r="J184" s="416"/>
      <c r="K184" s="416"/>
      <c r="L184" s="416"/>
      <c r="M184" s="416"/>
      <c r="N184" s="416"/>
      <c r="O184" s="416"/>
      <c r="P184" s="416"/>
      <c r="Q184" s="416"/>
      <c r="R184" s="416"/>
      <c r="S184" s="416"/>
      <c r="T184" s="416"/>
      <c r="U184" s="416"/>
      <c r="V184" s="416"/>
      <c r="W184" s="416"/>
      <c r="X184" s="416"/>
      <c r="Y184" s="416"/>
      <c r="Z184" s="416"/>
      <c r="AA184" s="416"/>
      <c r="AB184" s="416"/>
      <c r="AC184" s="416"/>
      <c r="AD184" s="416"/>
      <c r="AE184" s="416"/>
      <c r="AF184" s="416"/>
      <c r="AG184" s="416"/>
      <c r="AH184" s="416"/>
      <c r="AI184" s="416"/>
      <c r="AJ184" s="416"/>
      <c r="AK184" s="416"/>
      <c r="AL184" s="416"/>
      <c r="AM184" s="416"/>
      <c r="AN184" s="416"/>
      <c r="AO184" s="416"/>
      <c r="AP184" s="416"/>
      <c r="AQ184" s="416"/>
      <c r="AR184" s="416"/>
      <c r="AS184" s="416"/>
      <c r="AT184" s="416"/>
      <c r="AU184" s="416"/>
    </row>
    <row r="185" spans="3:47" ht="12.75" hidden="1">
      <c r="C185" s="416"/>
      <c r="D185" s="416"/>
      <c r="E185" s="416"/>
      <c r="F185" s="416"/>
      <c r="G185" s="416"/>
      <c r="H185" s="416"/>
      <c r="I185" s="416"/>
      <c r="J185" s="416"/>
      <c r="K185" s="416"/>
      <c r="L185" s="416"/>
      <c r="M185" s="416"/>
      <c r="N185" s="416"/>
      <c r="O185" s="416"/>
      <c r="P185" s="416"/>
      <c r="Q185" s="416"/>
      <c r="R185" s="416"/>
      <c r="S185" s="416"/>
      <c r="T185" s="416"/>
      <c r="U185" s="416"/>
      <c r="V185" s="416"/>
      <c r="W185" s="416"/>
      <c r="X185" s="416"/>
      <c r="Y185" s="416"/>
      <c r="Z185" s="416"/>
      <c r="AA185" s="416"/>
      <c r="AB185" s="416"/>
      <c r="AC185" s="416"/>
      <c r="AD185" s="416"/>
      <c r="AE185" s="416"/>
      <c r="AF185" s="416"/>
      <c r="AG185" s="416"/>
      <c r="AH185" s="416"/>
      <c r="AI185" s="416"/>
      <c r="AJ185" s="416"/>
      <c r="AK185" s="416"/>
      <c r="AL185" s="416"/>
      <c r="AM185" s="416"/>
      <c r="AN185" s="416"/>
      <c r="AO185" s="416"/>
      <c r="AP185" s="416"/>
      <c r="AQ185" s="416"/>
      <c r="AR185" s="416"/>
      <c r="AS185" s="416"/>
      <c r="AT185" s="416"/>
      <c r="AU185" s="416"/>
    </row>
    <row r="186" spans="3:47" ht="12.75" hidden="1">
      <c r="C186" s="416"/>
      <c r="D186" s="416"/>
      <c r="E186" s="416"/>
      <c r="F186" s="416"/>
      <c r="G186" s="416"/>
      <c r="H186" s="416"/>
      <c r="I186" s="416"/>
      <c r="J186" s="416"/>
      <c r="K186" s="416"/>
      <c r="L186" s="416"/>
      <c r="M186" s="416"/>
      <c r="N186" s="416"/>
      <c r="O186" s="416"/>
      <c r="P186" s="416"/>
      <c r="Q186" s="416"/>
      <c r="R186" s="416"/>
      <c r="S186" s="416"/>
      <c r="T186" s="416"/>
      <c r="U186" s="416"/>
      <c r="V186" s="416"/>
      <c r="W186" s="416"/>
      <c r="X186" s="416"/>
      <c r="Y186" s="416"/>
      <c r="Z186" s="416"/>
      <c r="AA186" s="416"/>
      <c r="AB186" s="416"/>
      <c r="AC186" s="416"/>
      <c r="AD186" s="416"/>
      <c r="AE186" s="416"/>
      <c r="AF186" s="416"/>
      <c r="AG186" s="416"/>
      <c r="AH186" s="416"/>
      <c r="AI186" s="416"/>
      <c r="AJ186" s="416"/>
      <c r="AK186" s="416"/>
      <c r="AL186" s="416"/>
      <c r="AM186" s="416"/>
      <c r="AN186" s="416"/>
      <c r="AO186" s="416"/>
      <c r="AP186" s="416"/>
      <c r="AQ186" s="416"/>
      <c r="AR186" s="416"/>
      <c r="AS186" s="416"/>
      <c r="AT186" s="416"/>
      <c r="AU186" s="416"/>
    </row>
    <row r="187" spans="3:47" ht="12.75" hidden="1">
      <c r="C187" s="416"/>
      <c r="D187" s="416"/>
      <c r="E187" s="416"/>
      <c r="F187" s="416"/>
      <c r="G187" s="416"/>
      <c r="H187" s="416"/>
      <c r="I187" s="416"/>
      <c r="J187" s="416"/>
      <c r="K187" s="416"/>
      <c r="L187" s="416"/>
      <c r="M187" s="416"/>
      <c r="N187" s="416"/>
      <c r="O187" s="416"/>
      <c r="P187" s="416"/>
      <c r="Q187" s="416"/>
      <c r="R187" s="416"/>
      <c r="S187" s="416"/>
      <c r="T187" s="416"/>
      <c r="U187" s="416"/>
      <c r="V187" s="416"/>
      <c r="W187" s="416"/>
      <c r="X187" s="416"/>
      <c r="Y187" s="416"/>
      <c r="Z187" s="416"/>
      <c r="AA187" s="416"/>
      <c r="AB187" s="416"/>
      <c r="AC187" s="416"/>
      <c r="AD187" s="416"/>
      <c r="AE187" s="416"/>
      <c r="AF187" s="416"/>
      <c r="AG187" s="416"/>
      <c r="AH187" s="416"/>
      <c r="AI187" s="416"/>
      <c r="AJ187" s="416"/>
      <c r="AK187" s="416"/>
      <c r="AL187" s="416"/>
      <c r="AM187" s="416"/>
      <c r="AN187" s="416"/>
      <c r="AO187" s="416"/>
      <c r="AP187" s="416"/>
      <c r="AQ187" s="416"/>
      <c r="AR187" s="416"/>
      <c r="AS187" s="416"/>
      <c r="AT187" s="416"/>
      <c r="AU187" s="416"/>
    </row>
    <row r="188" spans="3:47" ht="12.75" hidden="1">
      <c r="C188" s="416"/>
      <c r="D188" s="416"/>
      <c r="E188" s="416"/>
      <c r="F188" s="416"/>
      <c r="G188" s="416"/>
      <c r="H188" s="416"/>
      <c r="I188" s="416"/>
      <c r="J188" s="416"/>
      <c r="K188" s="416"/>
      <c r="L188" s="416"/>
      <c r="M188" s="416"/>
      <c r="N188" s="416"/>
      <c r="O188" s="416"/>
      <c r="P188" s="416"/>
      <c r="Q188" s="416"/>
      <c r="R188" s="416"/>
      <c r="S188" s="416"/>
      <c r="T188" s="416"/>
      <c r="U188" s="416"/>
      <c r="V188" s="416"/>
      <c r="W188" s="416"/>
      <c r="X188" s="416"/>
      <c r="Y188" s="416"/>
      <c r="Z188" s="416"/>
      <c r="AA188" s="416"/>
      <c r="AB188" s="416"/>
      <c r="AC188" s="416"/>
      <c r="AD188" s="416"/>
      <c r="AE188" s="416"/>
      <c r="AF188" s="416"/>
      <c r="AG188" s="416"/>
      <c r="AH188" s="416"/>
      <c r="AI188" s="416"/>
      <c r="AJ188" s="416"/>
      <c r="AK188" s="416"/>
      <c r="AL188" s="416"/>
      <c r="AM188" s="416"/>
      <c r="AN188" s="416"/>
      <c r="AO188" s="416"/>
      <c r="AP188" s="416"/>
      <c r="AQ188" s="416"/>
      <c r="AR188" s="416"/>
      <c r="AS188" s="416"/>
      <c r="AT188" s="416"/>
      <c r="AU188" s="416"/>
    </row>
    <row r="189" spans="3:47" ht="12.75" hidden="1">
      <c r="C189" s="416"/>
      <c r="D189" s="416"/>
      <c r="E189" s="416"/>
      <c r="F189" s="416"/>
      <c r="G189" s="416"/>
      <c r="H189" s="416"/>
      <c r="I189" s="416"/>
      <c r="J189" s="416"/>
      <c r="K189" s="416"/>
      <c r="L189" s="416"/>
      <c r="M189" s="416"/>
      <c r="N189" s="416"/>
      <c r="O189" s="416"/>
      <c r="P189" s="416"/>
      <c r="Q189" s="416"/>
      <c r="R189" s="416"/>
      <c r="S189" s="416"/>
      <c r="T189" s="416"/>
      <c r="U189" s="416"/>
      <c r="V189" s="416"/>
      <c r="W189" s="416"/>
      <c r="X189" s="416"/>
      <c r="Y189" s="416"/>
      <c r="Z189" s="416"/>
      <c r="AA189" s="416"/>
      <c r="AB189" s="416"/>
      <c r="AC189" s="416"/>
      <c r="AD189" s="416"/>
      <c r="AE189" s="416"/>
      <c r="AF189" s="416"/>
      <c r="AG189" s="416"/>
      <c r="AH189" s="416"/>
      <c r="AI189" s="416"/>
      <c r="AJ189" s="416"/>
      <c r="AK189" s="416"/>
      <c r="AL189" s="416"/>
      <c r="AM189" s="416"/>
      <c r="AN189" s="416"/>
      <c r="AO189" s="416"/>
      <c r="AP189" s="416"/>
      <c r="AQ189" s="416"/>
      <c r="AR189" s="416"/>
      <c r="AS189" s="416"/>
      <c r="AT189" s="416"/>
      <c r="AU189" s="416"/>
    </row>
    <row r="190" spans="3:47" ht="12.75" hidden="1">
      <c r="C190" s="416"/>
      <c r="D190" s="416"/>
      <c r="E190" s="416"/>
      <c r="F190" s="416"/>
      <c r="G190" s="416"/>
      <c r="H190" s="416"/>
      <c r="I190" s="416"/>
      <c r="J190" s="416"/>
      <c r="K190" s="416"/>
      <c r="L190" s="416"/>
      <c r="M190" s="416"/>
      <c r="N190" s="416"/>
      <c r="O190" s="416"/>
      <c r="P190" s="416"/>
      <c r="Q190" s="416"/>
      <c r="R190" s="416"/>
      <c r="S190" s="416"/>
      <c r="T190" s="416"/>
      <c r="U190" s="416"/>
      <c r="V190" s="416"/>
      <c r="W190" s="416"/>
      <c r="X190" s="416"/>
      <c r="Y190" s="416"/>
      <c r="Z190" s="416"/>
      <c r="AA190" s="416"/>
      <c r="AB190" s="416"/>
      <c r="AC190" s="416"/>
      <c r="AD190" s="416"/>
      <c r="AE190" s="416"/>
      <c r="AF190" s="416"/>
      <c r="AG190" s="416"/>
      <c r="AH190" s="416"/>
      <c r="AI190" s="416"/>
      <c r="AJ190" s="416"/>
      <c r="AK190" s="416"/>
      <c r="AL190" s="416"/>
      <c r="AM190" s="416"/>
      <c r="AN190" s="416"/>
      <c r="AO190" s="416"/>
      <c r="AP190" s="416"/>
      <c r="AQ190" s="416"/>
      <c r="AR190" s="416"/>
      <c r="AS190" s="416"/>
      <c r="AT190" s="416"/>
      <c r="AU190" s="416"/>
    </row>
    <row r="191" spans="3:47" ht="12.75" hidden="1">
      <c r="C191" s="416"/>
      <c r="D191" s="416"/>
      <c r="E191" s="416"/>
      <c r="F191" s="416"/>
      <c r="G191" s="416"/>
      <c r="H191" s="416"/>
      <c r="I191" s="416"/>
      <c r="J191" s="416"/>
      <c r="K191" s="416"/>
      <c r="L191" s="416"/>
      <c r="M191" s="416"/>
      <c r="N191" s="416"/>
      <c r="O191" s="416"/>
      <c r="P191" s="416"/>
      <c r="Q191" s="416"/>
      <c r="R191" s="416"/>
      <c r="S191" s="416"/>
      <c r="T191" s="416"/>
      <c r="U191" s="416"/>
      <c r="V191" s="416"/>
      <c r="W191" s="416"/>
      <c r="X191" s="416"/>
      <c r="Y191" s="416"/>
      <c r="Z191" s="416"/>
      <c r="AA191" s="416"/>
      <c r="AB191" s="416"/>
      <c r="AC191" s="416"/>
      <c r="AD191" s="416"/>
      <c r="AE191" s="416"/>
      <c r="AF191" s="416"/>
      <c r="AG191" s="416"/>
      <c r="AH191" s="416"/>
      <c r="AI191" s="416"/>
      <c r="AJ191" s="416"/>
      <c r="AK191" s="416"/>
      <c r="AL191" s="416"/>
      <c r="AM191" s="416"/>
      <c r="AN191" s="416"/>
      <c r="AO191" s="416"/>
      <c r="AP191" s="416"/>
      <c r="AQ191" s="416"/>
      <c r="AR191" s="416"/>
      <c r="AS191" s="416"/>
      <c r="AT191" s="416"/>
      <c r="AU191" s="416"/>
    </row>
    <row r="192" spans="3:47" ht="12.75" hidden="1">
      <c r="C192" s="416"/>
      <c r="D192" s="416"/>
      <c r="E192" s="416"/>
      <c r="F192" s="416"/>
      <c r="G192" s="416"/>
      <c r="H192" s="416"/>
      <c r="I192" s="416"/>
      <c r="J192" s="416"/>
      <c r="K192" s="416"/>
      <c r="L192" s="416"/>
      <c r="M192" s="416"/>
      <c r="N192" s="416"/>
      <c r="O192" s="416"/>
      <c r="P192" s="416"/>
      <c r="Q192" s="416"/>
      <c r="R192" s="416"/>
      <c r="S192" s="416"/>
      <c r="T192" s="416"/>
      <c r="U192" s="416"/>
      <c r="V192" s="416"/>
      <c r="W192" s="416"/>
      <c r="X192" s="416"/>
      <c r="Y192" s="416"/>
      <c r="Z192" s="416"/>
      <c r="AA192" s="416"/>
      <c r="AB192" s="416"/>
      <c r="AC192" s="416"/>
      <c r="AD192" s="416"/>
      <c r="AE192" s="416"/>
      <c r="AF192" s="416"/>
      <c r="AG192" s="416"/>
      <c r="AH192" s="416"/>
      <c r="AI192" s="416"/>
      <c r="AJ192" s="416"/>
      <c r="AK192" s="416"/>
      <c r="AL192" s="416"/>
      <c r="AM192" s="416"/>
      <c r="AN192" s="416"/>
      <c r="AO192" s="416"/>
      <c r="AP192" s="416"/>
      <c r="AQ192" s="416"/>
      <c r="AR192" s="416"/>
      <c r="AS192" s="416"/>
      <c r="AT192" s="416"/>
      <c r="AU192" s="416"/>
    </row>
    <row r="193" spans="3:47" ht="12.75" hidden="1">
      <c r="C193" s="416"/>
      <c r="D193" s="416"/>
      <c r="E193" s="416"/>
      <c r="F193" s="416"/>
      <c r="G193" s="416"/>
      <c r="H193" s="416"/>
      <c r="I193" s="416"/>
      <c r="J193" s="416"/>
      <c r="K193" s="416"/>
      <c r="L193" s="416"/>
      <c r="M193" s="416"/>
      <c r="N193" s="416"/>
      <c r="O193" s="416"/>
      <c r="P193" s="416"/>
      <c r="Q193" s="416"/>
      <c r="R193" s="416"/>
      <c r="S193" s="416"/>
      <c r="T193" s="416"/>
      <c r="U193" s="416"/>
      <c r="V193" s="416"/>
      <c r="W193" s="416"/>
      <c r="X193" s="416"/>
      <c r="Y193" s="416"/>
      <c r="Z193" s="416"/>
      <c r="AA193" s="416"/>
      <c r="AB193" s="416"/>
      <c r="AC193" s="416"/>
      <c r="AD193" s="416"/>
      <c r="AE193" s="416"/>
      <c r="AF193" s="416"/>
      <c r="AG193" s="416"/>
      <c r="AH193" s="416"/>
      <c r="AI193" s="416"/>
      <c r="AJ193" s="416"/>
      <c r="AK193" s="416"/>
      <c r="AL193" s="416"/>
      <c r="AM193" s="416"/>
      <c r="AN193" s="416"/>
      <c r="AO193" s="416"/>
      <c r="AP193" s="416"/>
      <c r="AQ193" s="416"/>
      <c r="AR193" s="416"/>
      <c r="AS193" s="416"/>
      <c r="AT193" s="416"/>
      <c r="AU193" s="416"/>
    </row>
    <row r="194" spans="3:47" ht="12.75" hidden="1">
      <c r="C194" s="416"/>
      <c r="D194" s="416"/>
      <c r="E194" s="416"/>
      <c r="F194" s="416"/>
      <c r="G194" s="416"/>
      <c r="H194" s="416"/>
      <c r="I194" s="416"/>
      <c r="J194" s="416"/>
      <c r="K194" s="416"/>
      <c r="L194" s="416"/>
      <c r="M194" s="416"/>
      <c r="N194" s="416"/>
      <c r="O194" s="416"/>
      <c r="P194" s="416"/>
      <c r="Q194" s="416"/>
      <c r="R194" s="416"/>
      <c r="S194" s="416"/>
      <c r="T194" s="416"/>
      <c r="U194" s="416"/>
      <c r="V194" s="416"/>
      <c r="W194" s="416"/>
      <c r="X194" s="416"/>
      <c r="Y194" s="416"/>
      <c r="Z194" s="416"/>
      <c r="AA194" s="416"/>
      <c r="AB194" s="416"/>
      <c r="AC194" s="416"/>
      <c r="AD194" s="416"/>
      <c r="AE194" s="416"/>
      <c r="AF194" s="416"/>
      <c r="AG194" s="416"/>
      <c r="AH194" s="416"/>
      <c r="AI194" s="416"/>
      <c r="AJ194" s="416"/>
      <c r="AK194" s="416"/>
      <c r="AL194" s="416"/>
      <c r="AM194" s="416"/>
      <c r="AN194" s="416"/>
      <c r="AO194" s="416"/>
      <c r="AP194" s="416"/>
      <c r="AQ194" s="416"/>
      <c r="AR194" s="416"/>
      <c r="AS194" s="416"/>
      <c r="AT194" s="416"/>
      <c r="AU194" s="416"/>
    </row>
    <row r="195" spans="3:47" ht="12.75" hidden="1">
      <c r="C195" s="416"/>
      <c r="D195" s="416"/>
      <c r="E195" s="416"/>
      <c r="F195" s="416"/>
      <c r="G195" s="416"/>
      <c r="H195" s="416"/>
      <c r="I195" s="416"/>
      <c r="J195" s="416"/>
      <c r="K195" s="416"/>
      <c r="L195" s="416"/>
      <c r="M195" s="416"/>
      <c r="N195" s="416"/>
      <c r="O195" s="416"/>
      <c r="P195" s="416"/>
      <c r="Q195" s="416"/>
      <c r="R195" s="416"/>
      <c r="S195" s="416"/>
      <c r="T195" s="416"/>
      <c r="U195" s="416"/>
      <c r="V195" s="416"/>
      <c r="W195" s="416"/>
      <c r="X195" s="416"/>
      <c r="Y195" s="416"/>
      <c r="Z195" s="416"/>
      <c r="AA195" s="416"/>
      <c r="AB195" s="416"/>
      <c r="AC195" s="416"/>
      <c r="AD195" s="416"/>
      <c r="AE195" s="416"/>
      <c r="AF195" s="416"/>
      <c r="AG195" s="416"/>
      <c r="AH195" s="416"/>
      <c r="AI195" s="416"/>
      <c r="AJ195" s="416"/>
      <c r="AK195" s="416"/>
      <c r="AL195" s="416"/>
      <c r="AM195" s="416"/>
      <c r="AN195" s="416"/>
      <c r="AO195" s="416"/>
      <c r="AP195" s="416"/>
      <c r="AQ195" s="416"/>
      <c r="AR195" s="416"/>
      <c r="AS195" s="416"/>
      <c r="AT195" s="416"/>
      <c r="AU195" s="416"/>
    </row>
    <row r="196" spans="3:47" ht="12.75" hidden="1">
      <c r="C196" s="416"/>
      <c r="D196" s="416"/>
      <c r="E196" s="416"/>
      <c r="F196" s="416"/>
      <c r="G196" s="416"/>
      <c r="H196" s="416"/>
      <c r="I196" s="416"/>
      <c r="J196" s="416"/>
      <c r="K196" s="416"/>
      <c r="L196" s="416"/>
      <c r="M196" s="416"/>
      <c r="N196" s="416"/>
      <c r="O196" s="416"/>
      <c r="P196" s="416"/>
      <c r="Q196" s="416"/>
      <c r="R196" s="416"/>
      <c r="S196" s="416"/>
      <c r="T196" s="416"/>
      <c r="U196" s="416"/>
      <c r="V196" s="416"/>
      <c r="W196" s="416"/>
      <c r="X196" s="416"/>
      <c r="Y196" s="416"/>
      <c r="Z196" s="416"/>
      <c r="AA196" s="416"/>
      <c r="AB196" s="416"/>
      <c r="AC196" s="416"/>
      <c r="AD196" s="416"/>
      <c r="AE196" s="416"/>
      <c r="AF196" s="416"/>
      <c r="AG196" s="416"/>
      <c r="AH196" s="416"/>
      <c r="AI196" s="416"/>
      <c r="AJ196" s="416"/>
      <c r="AK196" s="416"/>
      <c r="AL196" s="416"/>
      <c r="AM196" s="416"/>
      <c r="AN196" s="416"/>
      <c r="AO196" s="416"/>
      <c r="AP196" s="416"/>
      <c r="AQ196" s="416"/>
      <c r="AR196" s="416"/>
      <c r="AS196" s="416"/>
      <c r="AT196" s="416"/>
      <c r="AU196" s="416"/>
    </row>
    <row r="197" spans="3:47" ht="12.75" hidden="1">
      <c r="C197" s="416"/>
      <c r="D197" s="416"/>
      <c r="E197" s="416"/>
      <c r="F197" s="416"/>
      <c r="G197" s="416"/>
      <c r="H197" s="416"/>
      <c r="I197" s="416"/>
      <c r="J197" s="416"/>
      <c r="K197" s="416"/>
      <c r="L197" s="416"/>
      <c r="M197" s="416"/>
      <c r="N197" s="416"/>
      <c r="O197" s="416"/>
      <c r="P197" s="416"/>
      <c r="Q197" s="416"/>
      <c r="R197" s="416"/>
      <c r="S197" s="416"/>
      <c r="T197" s="416"/>
      <c r="U197" s="416"/>
      <c r="V197" s="416"/>
      <c r="W197" s="416"/>
      <c r="X197" s="416"/>
      <c r="Y197" s="416"/>
      <c r="Z197" s="416"/>
      <c r="AA197" s="416"/>
      <c r="AB197" s="416"/>
      <c r="AC197" s="416"/>
      <c r="AD197" s="416"/>
      <c r="AE197" s="416"/>
      <c r="AF197" s="416"/>
      <c r="AG197" s="416"/>
      <c r="AH197" s="416"/>
      <c r="AI197" s="416"/>
      <c r="AJ197" s="416"/>
      <c r="AK197" s="416"/>
      <c r="AL197" s="416"/>
      <c r="AM197" s="416"/>
      <c r="AN197" s="416"/>
      <c r="AO197" s="416"/>
      <c r="AP197" s="416"/>
      <c r="AQ197" s="416"/>
      <c r="AR197" s="416"/>
      <c r="AS197" s="416"/>
      <c r="AT197" s="416"/>
      <c r="AU197" s="416"/>
    </row>
    <row r="198" spans="3:47" ht="12.75" hidden="1">
      <c r="C198" s="416"/>
      <c r="D198" s="416"/>
      <c r="E198" s="416"/>
      <c r="F198" s="416"/>
      <c r="G198" s="416"/>
      <c r="H198" s="416"/>
      <c r="I198" s="416"/>
      <c r="J198" s="416"/>
      <c r="K198" s="416"/>
      <c r="L198" s="416"/>
      <c r="M198" s="416"/>
      <c r="N198" s="416"/>
      <c r="O198" s="416"/>
      <c r="P198" s="416"/>
      <c r="Q198" s="416"/>
      <c r="R198" s="416"/>
      <c r="S198" s="416"/>
      <c r="T198" s="416"/>
      <c r="U198" s="416"/>
      <c r="V198" s="416"/>
      <c r="W198" s="416"/>
      <c r="X198" s="416"/>
      <c r="Y198" s="416"/>
      <c r="Z198" s="416"/>
      <c r="AA198" s="416"/>
      <c r="AB198" s="416"/>
      <c r="AC198" s="416"/>
      <c r="AD198" s="416"/>
      <c r="AE198" s="416"/>
      <c r="AF198" s="416"/>
      <c r="AG198" s="416"/>
      <c r="AH198" s="416"/>
      <c r="AI198" s="416"/>
      <c r="AJ198" s="416"/>
      <c r="AK198" s="416"/>
      <c r="AL198" s="416"/>
      <c r="AM198" s="416"/>
      <c r="AN198" s="416"/>
      <c r="AO198" s="416"/>
      <c r="AP198" s="416"/>
      <c r="AQ198" s="416"/>
      <c r="AR198" s="416"/>
      <c r="AS198" s="416"/>
      <c r="AT198" s="416"/>
      <c r="AU198" s="416"/>
    </row>
    <row r="199" spans="3:47" ht="12.75" hidden="1">
      <c r="C199" s="416"/>
      <c r="D199" s="416"/>
      <c r="E199" s="416"/>
      <c r="F199" s="416"/>
      <c r="G199" s="416"/>
      <c r="H199" s="416"/>
      <c r="I199" s="416"/>
      <c r="J199" s="416"/>
      <c r="K199" s="416"/>
      <c r="L199" s="416"/>
      <c r="M199" s="416"/>
      <c r="N199" s="416"/>
      <c r="O199" s="416"/>
      <c r="P199" s="416"/>
      <c r="Q199" s="416"/>
      <c r="R199" s="416"/>
      <c r="S199" s="416"/>
      <c r="T199" s="416"/>
      <c r="U199" s="416"/>
      <c r="V199" s="416"/>
      <c r="W199" s="416"/>
      <c r="X199" s="416"/>
      <c r="Y199" s="416"/>
      <c r="Z199" s="416"/>
      <c r="AA199" s="416"/>
      <c r="AB199" s="416"/>
      <c r="AC199" s="416"/>
      <c r="AD199" s="416"/>
      <c r="AE199" s="416"/>
      <c r="AF199" s="416"/>
      <c r="AG199" s="416"/>
      <c r="AH199" s="416"/>
      <c r="AI199" s="416"/>
      <c r="AJ199" s="416"/>
      <c r="AK199" s="416"/>
      <c r="AL199" s="416"/>
      <c r="AM199" s="416"/>
      <c r="AN199" s="416"/>
      <c r="AO199" s="416"/>
      <c r="AP199" s="416"/>
      <c r="AQ199" s="416"/>
      <c r="AR199" s="416"/>
      <c r="AS199" s="416"/>
      <c r="AT199" s="416"/>
      <c r="AU199" s="416"/>
    </row>
    <row r="200" spans="3:47" ht="12.75" hidden="1">
      <c r="C200" s="416"/>
      <c r="D200" s="416"/>
      <c r="E200" s="416"/>
      <c r="F200" s="416"/>
      <c r="G200" s="416"/>
      <c r="H200" s="416"/>
      <c r="I200" s="416"/>
      <c r="J200" s="416"/>
      <c r="K200" s="416"/>
      <c r="L200" s="416"/>
      <c r="M200" s="416"/>
      <c r="N200" s="416"/>
      <c r="O200" s="416"/>
      <c r="P200" s="416"/>
      <c r="Q200" s="416"/>
      <c r="R200" s="416"/>
      <c r="S200" s="416"/>
      <c r="T200" s="416"/>
      <c r="U200" s="416"/>
      <c r="V200" s="416"/>
      <c r="W200" s="416"/>
      <c r="X200" s="416"/>
      <c r="Y200" s="416"/>
      <c r="Z200" s="416"/>
      <c r="AA200" s="416"/>
      <c r="AB200" s="416"/>
      <c r="AC200" s="416"/>
      <c r="AD200" s="416"/>
      <c r="AE200" s="416"/>
      <c r="AF200" s="416"/>
      <c r="AG200" s="416"/>
      <c r="AH200" s="416"/>
      <c r="AI200" s="416"/>
      <c r="AJ200" s="416"/>
      <c r="AK200" s="416"/>
      <c r="AL200" s="416"/>
      <c r="AM200" s="416"/>
      <c r="AN200" s="416"/>
      <c r="AO200" s="416"/>
      <c r="AP200" s="416"/>
      <c r="AQ200" s="416"/>
      <c r="AR200" s="416"/>
      <c r="AS200" s="416"/>
      <c r="AT200" s="416"/>
      <c r="AU200" s="416"/>
    </row>
    <row r="201" spans="3:47" ht="12.75" hidden="1">
      <c r="C201" s="416"/>
      <c r="D201" s="416"/>
      <c r="E201" s="416"/>
      <c r="F201" s="416"/>
      <c r="G201" s="416"/>
      <c r="H201" s="416"/>
      <c r="I201" s="416"/>
      <c r="J201" s="416"/>
      <c r="K201" s="416"/>
      <c r="L201" s="416"/>
      <c r="M201" s="416"/>
      <c r="N201" s="416"/>
      <c r="O201" s="416"/>
      <c r="P201" s="416"/>
      <c r="Q201" s="416"/>
      <c r="R201" s="416"/>
      <c r="S201" s="416"/>
      <c r="T201" s="416"/>
      <c r="U201" s="416"/>
      <c r="V201" s="416"/>
      <c r="W201" s="416"/>
      <c r="X201" s="416"/>
      <c r="Y201" s="416"/>
      <c r="Z201" s="416"/>
      <c r="AA201" s="416"/>
      <c r="AB201" s="416"/>
      <c r="AC201" s="416"/>
      <c r="AD201" s="416"/>
      <c r="AE201" s="416"/>
      <c r="AF201" s="416"/>
      <c r="AG201" s="416"/>
      <c r="AH201" s="416"/>
      <c r="AI201" s="416"/>
      <c r="AJ201" s="416"/>
      <c r="AK201" s="416"/>
      <c r="AL201" s="416"/>
      <c r="AM201" s="416"/>
      <c r="AN201" s="416"/>
      <c r="AO201" s="416"/>
      <c r="AP201" s="416"/>
      <c r="AQ201" s="416"/>
      <c r="AR201" s="416"/>
      <c r="AS201" s="416"/>
      <c r="AT201" s="416"/>
      <c r="AU201" s="416"/>
    </row>
    <row r="202" spans="3:47" ht="12.75" hidden="1">
      <c r="C202" s="416"/>
      <c r="D202" s="416"/>
      <c r="E202" s="416"/>
      <c r="F202" s="416"/>
      <c r="G202" s="416"/>
      <c r="H202" s="416"/>
      <c r="I202" s="416"/>
      <c r="J202" s="416"/>
      <c r="K202" s="416"/>
      <c r="L202" s="416"/>
      <c r="M202" s="416"/>
      <c r="N202" s="416"/>
      <c r="O202" s="416"/>
      <c r="P202" s="416"/>
      <c r="Q202" s="416"/>
      <c r="R202" s="416"/>
      <c r="S202" s="416"/>
      <c r="T202" s="416"/>
      <c r="U202" s="416"/>
      <c r="V202" s="416"/>
      <c r="W202" s="416"/>
      <c r="X202" s="416"/>
      <c r="Y202" s="416"/>
      <c r="Z202" s="416"/>
      <c r="AA202" s="416"/>
      <c r="AB202" s="416"/>
      <c r="AC202" s="416"/>
      <c r="AD202" s="416"/>
      <c r="AE202" s="416"/>
      <c r="AF202" s="416"/>
      <c r="AG202" s="416"/>
      <c r="AH202" s="416"/>
      <c r="AI202" s="416"/>
      <c r="AJ202" s="416"/>
      <c r="AK202" s="416"/>
      <c r="AL202" s="416"/>
      <c r="AM202" s="416"/>
      <c r="AN202" s="416"/>
      <c r="AO202" s="416"/>
      <c r="AP202" s="416"/>
      <c r="AQ202" s="416"/>
      <c r="AR202" s="416"/>
      <c r="AS202" s="416"/>
      <c r="AT202" s="416"/>
      <c r="AU202" s="416"/>
    </row>
    <row r="203" spans="3:47" ht="12.75" hidden="1">
      <c r="C203" s="416"/>
      <c r="D203" s="416"/>
      <c r="E203" s="416"/>
      <c r="F203" s="416"/>
      <c r="G203" s="416"/>
      <c r="H203" s="416"/>
      <c r="I203" s="416"/>
      <c r="J203" s="416"/>
      <c r="K203" s="416"/>
      <c r="L203" s="416"/>
      <c r="M203" s="416"/>
      <c r="N203" s="416"/>
      <c r="O203" s="416"/>
      <c r="P203" s="416"/>
      <c r="Q203" s="416"/>
      <c r="R203" s="416"/>
      <c r="S203" s="416"/>
      <c r="T203" s="416"/>
      <c r="U203" s="416"/>
      <c r="V203" s="416"/>
      <c r="W203" s="416"/>
      <c r="X203" s="416"/>
      <c r="Y203" s="416"/>
      <c r="Z203" s="416"/>
      <c r="AA203" s="416"/>
      <c r="AB203" s="416"/>
      <c r="AC203" s="416"/>
      <c r="AD203" s="416"/>
      <c r="AE203" s="416"/>
      <c r="AF203" s="416"/>
      <c r="AG203" s="416"/>
      <c r="AH203" s="416"/>
      <c r="AI203" s="416"/>
      <c r="AJ203" s="416"/>
      <c r="AK203" s="416"/>
      <c r="AL203" s="416"/>
      <c r="AM203" s="416"/>
      <c r="AN203" s="416"/>
      <c r="AO203" s="416"/>
      <c r="AP203" s="416"/>
      <c r="AQ203" s="416"/>
      <c r="AR203" s="416"/>
      <c r="AS203" s="416"/>
      <c r="AT203" s="416"/>
      <c r="AU203" s="416"/>
    </row>
    <row r="204" spans="3:47" ht="12.75" hidden="1">
      <c r="C204" s="416"/>
      <c r="D204" s="416"/>
      <c r="E204" s="416"/>
      <c r="F204" s="416"/>
      <c r="G204" s="416"/>
      <c r="H204" s="416"/>
      <c r="I204" s="416"/>
      <c r="J204" s="416"/>
      <c r="K204" s="416"/>
      <c r="L204" s="416"/>
      <c r="M204" s="416"/>
      <c r="N204" s="416"/>
      <c r="O204" s="416"/>
      <c r="P204" s="416"/>
      <c r="Q204" s="416"/>
      <c r="R204" s="416"/>
      <c r="S204" s="416"/>
      <c r="T204" s="416"/>
      <c r="U204" s="416"/>
      <c r="V204" s="416"/>
      <c r="W204" s="416"/>
      <c r="X204" s="416"/>
      <c r="Y204" s="416"/>
      <c r="Z204" s="416"/>
      <c r="AA204" s="416"/>
      <c r="AB204" s="416"/>
      <c r="AC204" s="416"/>
      <c r="AD204" s="416"/>
      <c r="AE204" s="416"/>
      <c r="AF204" s="416"/>
      <c r="AG204" s="416"/>
      <c r="AH204" s="416"/>
      <c r="AI204" s="416"/>
      <c r="AJ204" s="416"/>
      <c r="AK204" s="416"/>
      <c r="AL204" s="416"/>
      <c r="AM204" s="416"/>
      <c r="AN204" s="416"/>
      <c r="AO204" s="416"/>
      <c r="AP204" s="416"/>
      <c r="AQ204" s="416"/>
      <c r="AR204" s="416"/>
      <c r="AS204" s="416"/>
      <c r="AT204" s="416"/>
      <c r="AU204" s="416"/>
    </row>
    <row r="205" spans="3:47" ht="12.75" hidden="1">
      <c r="C205" s="416"/>
      <c r="D205" s="416"/>
      <c r="E205" s="416"/>
      <c r="F205" s="416"/>
      <c r="G205" s="416"/>
      <c r="H205" s="416"/>
      <c r="I205" s="416"/>
      <c r="J205" s="416"/>
      <c r="K205" s="416"/>
      <c r="L205" s="416"/>
      <c r="M205" s="416"/>
      <c r="N205" s="416"/>
      <c r="O205" s="416"/>
      <c r="P205" s="416"/>
      <c r="Q205" s="416"/>
      <c r="R205" s="416"/>
      <c r="S205" s="416"/>
      <c r="T205" s="416"/>
      <c r="U205" s="416"/>
      <c r="V205" s="416"/>
      <c r="W205" s="416"/>
      <c r="X205" s="416"/>
      <c r="Y205" s="416"/>
      <c r="Z205" s="416"/>
      <c r="AA205" s="416"/>
      <c r="AB205" s="416"/>
      <c r="AC205" s="416"/>
      <c r="AD205" s="416"/>
      <c r="AE205" s="416"/>
      <c r="AF205" s="416"/>
      <c r="AG205" s="416"/>
      <c r="AH205" s="416"/>
      <c r="AI205" s="416"/>
      <c r="AJ205" s="416"/>
      <c r="AK205" s="416"/>
      <c r="AL205" s="416"/>
      <c r="AM205" s="416"/>
      <c r="AN205" s="416"/>
      <c r="AO205" s="416"/>
      <c r="AP205" s="416"/>
      <c r="AQ205" s="416"/>
      <c r="AR205" s="416"/>
      <c r="AS205" s="416"/>
      <c r="AT205" s="416"/>
      <c r="AU205" s="416"/>
    </row>
    <row r="206" spans="3:47" ht="12.75" hidden="1">
      <c r="C206" s="416"/>
      <c r="D206" s="416"/>
      <c r="E206" s="416"/>
      <c r="F206" s="416"/>
      <c r="G206" s="416"/>
      <c r="H206" s="416"/>
      <c r="I206" s="416"/>
      <c r="J206" s="416"/>
      <c r="K206" s="416"/>
      <c r="L206" s="416"/>
      <c r="M206" s="416"/>
      <c r="N206" s="416"/>
      <c r="O206" s="416"/>
      <c r="P206" s="416"/>
      <c r="Q206" s="416"/>
      <c r="R206" s="416"/>
      <c r="S206" s="416"/>
      <c r="T206" s="416"/>
      <c r="U206" s="416"/>
      <c r="V206" s="416"/>
      <c r="W206" s="416"/>
      <c r="X206" s="416"/>
      <c r="Y206" s="416"/>
      <c r="Z206" s="416"/>
      <c r="AA206" s="416"/>
      <c r="AB206" s="416"/>
      <c r="AC206" s="416"/>
      <c r="AD206" s="416"/>
      <c r="AE206" s="416"/>
      <c r="AF206" s="416"/>
      <c r="AG206" s="416"/>
      <c r="AH206" s="416"/>
      <c r="AI206" s="416"/>
      <c r="AJ206" s="416"/>
      <c r="AK206" s="416"/>
      <c r="AL206" s="416"/>
      <c r="AM206" s="416"/>
      <c r="AN206" s="416"/>
      <c r="AO206" s="416"/>
      <c r="AP206" s="416"/>
      <c r="AQ206" s="416"/>
      <c r="AR206" s="416"/>
      <c r="AS206" s="416"/>
      <c r="AT206" s="416"/>
      <c r="AU206" s="416"/>
    </row>
    <row r="207" spans="3:47" ht="12.75" hidden="1">
      <c r="C207" s="416"/>
      <c r="D207" s="416"/>
      <c r="E207" s="416"/>
      <c r="F207" s="416"/>
      <c r="G207" s="416"/>
      <c r="H207" s="416"/>
      <c r="I207" s="416"/>
      <c r="J207" s="416"/>
      <c r="K207" s="416"/>
      <c r="L207" s="416"/>
      <c r="M207" s="416"/>
      <c r="N207" s="416"/>
      <c r="O207" s="416"/>
      <c r="P207" s="416"/>
      <c r="Q207" s="416"/>
      <c r="R207" s="416"/>
      <c r="S207" s="416"/>
      <c r="T207" s="416"/>
      <c r="U207" s="416"/>
      <c r="V207" s="416"/>
      <c r="W207" s="416"/>
      <c r="X207" s="416"/>
      <c r="Y207" s="416"/>
      <c r="Z207" s="416"/>
      <c r="AA207" s="416"/>
      <c r="AB207" s="416"/>
      <c r="AC207" s="416"/>
      <c r="AD207" s="416"/>
      <c r="AE207" s="416"/>
      <c r="AF207" s="416"/>
      <c r="AG207" s="416"/>
      <c r="AH207" s="416"/>
      <c r="AI207" s="416"/>
      <c r="AJ207" s="416"/>
      <c r="AK207" s="416"/>
      <c r="AL207" s="416"/>
      <c r="AM207" s="416"/>
      <c r="AN207" s="416"/>
      <c r="AO207" s="416"/>
      <c r="AP207" s="416"/>
      <c r="AQ207" s="416"/>
      <c r="AR207" s="416"/>
      <c r="AS207" s="416"/>
      <c r="AT207" s="416"/>
      <c r="AU207" s="416"/>
    </row>
    <row r="208" spans="3:47" ht="12.75" hidden="1">
      <c r="C208" s="416"/>
      <c r="D208" s="416"/>
      <c r="E208" s="416"/>
      <c r="F208" s="416"/>
      <c r="G208" s="416"/>
      <c r="H208" s="416"/>
      <c r="I208" s="416"/>
      <c r="J208" s="416"/>
      <c r="K208" s="416"/>
      <c r="L208" s="416"/>
      <c r="M208" s="416"/>
      <c r="N208" s="416"/>
      <c r="O208" s="416"/>
      <c r="P208" s="416"/>
      <c r="Q208" s="416"/>
      <c r="R208" s="416"/>
      <c r="S208" s="416"/>
      <c r="T208" s="416"/>
      <c r="U208" s="416"/>
      <c r="V208" s="416"/>
      <c r="W208" s="416"/>
      <c r="X208" s="416"/>
      <c r="Y208" s="416"/>
      <c r="Z208" s="416"/>
      <c r="AA208" s="416"/>
      <c r="AB208" s="416"/>
      <c r="AC208" s="416"/>
      <c r="AD208" s="416"/>
      <c r="AE208" s="416"/>
      <c r="AF208" s="416"/>
      <c r="AG208" s="416"/>
      <c r="AH208" s="416"/>
      <c r="AI208" s="416"/>
      <c r="AJ208" s="416"/>
      <c r="AK208" s="416"/>
      <c r="AL208" s="416"/>
      <c r="AM208" s="416"/>
      <c r="AN208" s="416"/>
      <c r="AO208" s="416"/>
      <c r="AP208" s="416"/>
      <c r="AQ208" s="416"/>
      <c r="AR208" s="416"/>
      <c r="AS208" s="416"/>
      <c r="AT208" s="416"/>
      <c r="AU208" s="416"/>
    </row>
    <row r="209" spans="3:47" ht="12.75" hidden="1">
      <c r="C209" s="416"/>
      <c r="D209" s="416"/>
      <c r="E209" s="416"/>
      <c r="F209" s="416"/>
      <c r="G209" s="416"/>
      <c r="H209" s="416"/>
      <c r="I209" s="416"/>
      <c r="J209" s="416"/>
      <c r="K209" s="416"/>
      <c r="L209" s="416"/>
      <c r="M209" s="416"/>
      <c r="N209" s="416"/>
      <c r="O209" s="416"/>
      <c r="P209" s="416"/>
      <c r="Q209" s="416"/>
      <c r="R209" s="416"/>
      <c r="S209" s="416"/>
      <c r="T209" s="416"/>
      <c r="U209" s="416"/>
      <c r="V209" s="416"/>
      <c r="W209" s="416"/>
      <c r="X209" s="416"/>
      <c r="Y209" s="416"/>
      <c r="Z209" s="416"/>
      <c r="AA209" s="416"/>
      <c r="AB209" s="416"/>
      <c r="AC209" s="416"/>
      <c r="AD209" s="416"/>
      <c r="AE209" s="416"/>
      <c r="AF209" s="416"/>
      <c r="AG209" s="416"/>
      <c r="AH209" s="416"/>
      <c r="AI209" s="416"/>
      <c r="AJ209" s="416"/>
      <c r="AK209" s="416"/>
      <c r="AL209" s="416"/>
      <c r="AM209" s="416"/>
      <c r="AN209" s="416"/>
      <c r="AO209" s="416"/>
      <c r="AP209" s="416"/>
      <c r="AQ209" s="416"/>
      <c r="AR209" s="416"/>
      <c r="AS209" s="416"/>
      <c r="AT209" s="416"/>
      <c r="AU209" s="416"/>
    </row>
    <row r="210" spans="3:47" ht="12.75" hidden="1">
      <c r="C210" s="416"/>
      <c r="D210" s="416"/>
      <c r="E210" s="416"/>
      <c r="F210" s="416"/>
      <c r="G210" s="416"/>
      <c r="H210" s="416"/>
      <c r="I210" s="416"/>
      <c r="J210" s="416"/>
      <c r="K210" s="416"/>
      <c r="L210" s="416"/>
      <c r="M210" s="416"/>
      <c r="N210" s="416"/>
      <c r="O210" s="416"/>
      <c r="P210" s="416"/>
      <c r="Q210" s="416"/>
      <c r="R210" s="416"/>
      <c r="S210" s="416"/>
      <c r="T210" s="416"/>
      <c r="U210" s="416"/>
      <c r="V210" s="416"/>
      <c r="W210" s="416"/>
      <c r="X210" s="416"/>
      <c r="Y210" s="416"/>
      <c r="Z210" s="416"/>
      <c r="AA210" s="416"/>
      <c r="AB210" s="416"/>
      <c r="AC210" s="416"/>
      <c r="AD210" s="416"/>
      <c r="AE210" s="416"/>
      <c r="AF210" s="416"/>
      <c r="AG210" s="416"/>
      <c r="AH210" s="416"/>
      <c r="AI210" s="416"/>
      <c r="AJ210" s="416"/>
      <c r="AK210" s="416"/>
      <c r="AL210" s="416"/>
      <c r="AM210" s="416"/>
      <c r="AN210" s="416"/>
      <c r="AO210" s="416"/>
      <c r="AP210" s="416"/>
      <c r="AQ210" s="416"/>
      <c r="AR210" s="416"/>
      <c r="AS210" s="416"/>
      <c r="AT210" s="416"/>
      <c r="AU210" s="416"/>
    </row>
    <row r="211" spans="3:47" ht="12.75" hidden="1">
      <c r="C211" s="416"/>
      <c r="D211" s="416"/>
      <c r="E211" s="416"/>
      <c r="F211" s="416"/>
      <c r="G211" s="416"/>
      <c r="H211" s="416"/>
      <c r="I211" s="416"/>
      <c r="J211" s="416"/>
      <c r="K211" s="416"/>
      <c r="L211" s="416"/>
      <c r="M211" s="416"/>
      <c r="N211" s="416"/>
      <c r="O211" s="416"/>
      <c r="P211" s="416"/>
      <c r="Q211" s="416"/>
      <c r="R211" s="416"/>
      <c r="S211" s="416"/>
      <c r="T211" s="416"/>
      <c r="U211" s="416"/>
      <c r="V211" s="416"/>
      <c r="W211" s="416"/>
      <c r="X211" s="416"/>
      <c r="Y211" s="416"/>
      <c r="Z211" s="416"/>
      <c r="AA211" s="416"/>
      <c r="AB211" s="416"/>
      <c r="AC211" s="416"/>
      <c r="AD211" s="416"/>
      <c r="AE211" s="416"/>
      <c r="AF211" s="416"/>
      <c r="AG211" s="416"/>
      <c r="AH211" s="416"/>
      <c r="AI211" s="416"/>
      <c r="AJ211" s="416"/>
      <c r="AK211" s="416"/>
      <c r="AL211" s="416"/>
      <c r="AM211" s="416"/>
      <c r="AN211" s="416"/>
      <c r="AO211" s="416"/>
      <c r="AP211" s="416"/>
      <c r="AQ211" s="416"/>
      <c r="AR211" s="416"/>
      <c r="AS211" s="416"/>
      <c r="AT211" s="416"/>
      <c r="AU211" s="416"/>
    </row>
    <row r="212" spans="3:47" ht="12.75" hidden="1">
      <c r="C212" s="416"/>
      <c r="D212" s="416"/>
      <c r="E212" s="416"/>
      <c r="F212" s="416"/>
      <c r="G212" s="416"/>
      <c r="H212" s="416"/>
      <c r="I212" s="416"/>
      <c r="J212" s="416"/>
      <c r="K212" s="416"/>
      <c r="L212" s="416"/>
      <c r="M212" s="416"/>
      <c r="N212" s="416"/>
      <c r="O212" s="416"/>
      <c r="P212" s="416"/>
      <c r="Q212" s="416"/>
      <c r="R212" s="416"/>
      <c r="S212" s="416"/>
      <c r="T212" s="416"/>
      <c r="U212" s="416"/>
      <c r="V212" s="416"/>
      <c r="W212" s="416"/>
      <c r="X212" s="416"/>
      <c r="Y212" s="416"/>
      <c r="Z212" s="416"/>
      <c r="AA212" s="416"/>
      <c r="AB212" s="416"/>
      <c r="AC212" s="416"/>
      <c r="AD212" s="416"/>
      <c r="AE212" s="416"/>
      <c r="AF212" s="416"/>
      <c r="AG212" s="416"/>
      <c r="AH212" s="416"/>
      <c r="AI212" s="416"/>
      <c r="AJ212" s="416"/>
      <c r="AK212" s="416"/>
      <c r="AL212" s="416"/>
      <c r="AM212" s="416"/>
      <c r="AN212" s="416"/>
      <c r="AO212" s="416"/>
      <c r="AP212" s="416"/>
      <c r="AQ212" s="416"/>
      <c r="AR212" s="416"/>
      <c r="AS212" s="416"/>
      <c r="AT212" s="416"/>
      <c r="AU212" s="416"/>
    </row>
    <row r="213" spans="3:47" ht="12.75" hidden="1">
      <c r="C213" s="416"/>
      <c r="D213" s="416"/>
      <c r="E213" s="416"/>
      <c r="F213" s="416"/>
      <c r="G213" s="416"/>
      <c r="H213" s="416"/>
      <c r="I213" s="416"/>
      <c r="J213" s="416"/>
      <c r="K213" s="416"/>
      <c r="L213" s="416"/>
      <c r="M213" s="416"/>
      <c r="N213" s="416"/>
      <c r="O213" s="416"/>
      <c r="P213" s="416"/>
      <c r="Q213" s="416"/>
      <c r="R213" s="416"/>
      <c r="S213" s="416"/>
      <c r="T213" s="416"/>
      <c r="U213" s="416"/>
      <c r="V213" s="416"/>
      <c r="W213" s="416"/>
      <c r="X213" s="416"/>
      <c r="Y213" s="416"/>
      <c r="Z213" s="416"/>
      <c r="AA213" s="416"/>
      <c r="AB213" s="416"/>
      <c r="AC213" s="416"/>
      <c r="AD213" s="416"/>
      <c r="AE213" s="416"/>
      <c r="AF213" s="416"/>
      <c r="AG213" s="416"/>
      <c r="AH213" s="416"/>
      <c r="AI213" s="416"/>
      <c r="AJ213" s="416"/>
      <c r="AK213" s="416"/>
      <c r="AL213" s="416"/>
      <c r="AM213" s="416"/>
      <c r="AN213" s="416"/>
      <c r="AO213" s="416"/>
      <c r="AP213" s="416"/>
      <c r="AQ213" s="416"/>
      <c r="AR213" s="416"/>
      <c r="AS213" s="416"/>
      <c r="AT213" s="416"/>
      <c r="AU213" s="416"/>
    </row>
    <row r="214" spans="3:47" ht="12.75" hidden="1">
      <c r="C214" s="416"/>
      <c r="D214" s="416"/>
      <c r="E214" s="416"/>
      <c r="F214" s="416"/>
      <c r="G214" s="416"/>
      <c r="H214" s="416"/>
      <c r="I214" s="416"/>
      <c r="J214" s="416"/>
      <c r="K214" s="416"/>
      <c r="L214" s="416"/>
      <c r="M214" s="416"/>
      <c r="N214" s="416"/>
      <c r="O214" s="416"/>
      <c r="P214" s="416"/>
      <c r="Q214" s="416"/>
      <c r="R214" s="416"/>
      <c r="S214" s="416"/>
      <c r="T214" s="416"/>
      <c r="U214" s="416"/>
      <c r="V214" s="416"/>
      <c r="W214" s="416"/>
      <c r="X214" s="416"/>
      <c r="Y214" s="416"/>
      <c r="Z214" s="416"/>
      <c r="AA214" s="416"/>
      <c r="AB214" s="416"/>
      <c r="AC214" s="416"/>
      <c r="AD214" s="416"/>
      <c r="AE214" s="416"/>
      <c r="AF214" s="416"/>
      <c r="AG214" s="416"/>
      <c r="AH214" s="416"/>
      <c r="AI214" s="416"/>
      <c r="AJ214" s="416"/>
      <c r="AK214" s="416"/>
      <c r="AL214" s="416"/>
      <c r="AM214" s="416"/>
      <c r="AN214" s="416"/>
      <c r="AO214" s="416"/>
      <c r="AP214" s="416"/>
      <c r="AQ214" s="416"/>
      <c r="AR214" s="416"/>
      <c r="AS214" s="416"/>
      <c r="AT214" s="416"/>
      <c r="AU214" s="416"/>
    </row>
    <row r="215" spans="3:47" ht="12.75" hidden="1">
      <c r="C215" s="416"/>
      <c r="D215" s="416"/>
      <c r="E215" s="416"/>
      <c r="F215" s="416"/>
      <c r="G215" s="416"/>
      <c r="H215" s="416"/>
      <c r="I215" s="416"/>
      <c r="J215" s="416"/>
      <c r="K215" s="416"/>
      <c r="L215" s="416"/>
      <c r="M215" s="416"/>
      <c r="N215" s="416"/>
      <c r="O215" s="416"/>
      <c r="P215" s="416"/>
      <c r="Q215" s="416"/>
      <c r="R215" s="416"/>
      <c r="S215" s="416"/>
      <c r="T215" s="416"/>
      <c r="U215" s="416"/>
      <c r="V215" s="416"/>
      <c r="W215" s="416"/>
      <c r="X215" s="416"/>
      <c r="Y215" s="416"/>
      <c r="Z215" s="416"/>
      <c r="AA215" s="416"/>
      <c r="AB215" s="416"/>
      <c r="AC215" s="416"/>
      <c r="AD215" s="416"/>
      <c r="AE215" s="416"/>
      <c r="AF215" s="416"/>
      <c r="AG215" s="416"/>
      <c r="AH215" s="416"/>
      <c r="AI215" s="416"/>
      <c r="AJ215" s="416"/>
      <c r="AK215" s="416"/>
      <c r="AL215" s="416"/>
      <c r="AM215" s="416"/>
      <c r="AN215" s="416"/>
      <c r="AO215" s="416"/>
      <c r="AP215" s="416"/>
      <c r="AQ215" s="416"/>
      <c r="AR215" s="416"/>
      <c r="AS215" s="416"/>
      <c r="AT215" s="416"/>
      <c r="AU215" s="416"/>
    </row>
    <row r="216" spans="3:47" ht="12.75" hidden="1">
      <c r="C216" s="416"/>
      <c r="D216" s="416"/>
      <c r="E216" s="416"/>
      <c r="F216" s="416"/>
      <c r="G216" s="416"/>
      <c r="H216" s="416"/>
      <c r="I216" s="416"/>
      <c r="J216" s="416"/>
      <c r="K216" s="416"/>
      <c r="L216" s="416"/>
      <c r="M216" s="416"/>
      <c r="N216" s="416"/>
      <c r="O216" s="416"/>
      <c r="P216" s="416"/>
      <c r="Q216" s="416"/>
      <c r="R216" s="416"/>
      <c r="S216" s="416"/>
      <c r="T216" s="416"/>
      <c r="U216" s="416"/>
      <c r="V216" s="416"/>
      <c r="W216" s="416"/>
      <c r="X216" s="416"/>
      <c r="Y216" s="416"/>
      <c r="Z216" s="416"/>
      <c r="AA216" s="416"/>
      <c r="AB216" s="416"/>
      <c r="AC216" s="416"/>
      <c r="AD216" s="416"/>
      <c r="AE216" s="416"/>
      <c r="AF216" s="416"/>
      <c r="AG216" s="416"/>
      <c r="AH216" s="416"/>
      <c r="AI216" s="416"/>
      <c r="AJ216" s="416"/>
      <c r="AK216" s="416"/>
      <c r="AL216" s="416"/>
      <c r="AM216" s="416"/>
      <c r="AN216" s="416"/>
      <c r="AO216" s="416"/>
      <c r="AP216" s="416"/>
      <c r="AQ216" s="416"/>
      <c r="AR216" s="416"/>
      <c r="AS216" s="416"/>
      <c r="AT216" s="416"/>
      <c r="AU216" s="416"/>
    </row>
    <row r="217" spans="3:47" ht="12.75" hidden="1">
      <c r="C217" s="416"/>
      <c r="D217" s="416"/>
      <c r="E217" s="416"/>
      <c r="F217" s="416"/>
      <c r="G217" s="416"/>
      <c r="H217" s="416"/>
      <c r="I217" s="416"/>
      <c r="J217" s="416"/>
      <c r="K217" s="416"/>
      <c r="L217" s="416"/>
      <c r="M217" s="416"/>
      <c r="N217" s="416"/>
      <c r="O217" s="416"/>
      <c r="P217" s="416"/>
      <c r="Q217" s="416"/>
      <c r="R217" s="416"/>
      <c r="S217" s="416"/>
      <c r="T217" s="416"/>
      <c r="U217" s="416"/>
      <c r="V217" s="416"/>
      <c r="W217" s="416"/>
      <c r="X217" s="416"/>
      <c r="Y217" s="416"/>
      <c r="Z217" s="416"/>
      <c r="AA217" s="416"/>
      <c r="AB217" s="416"/>
      <c r="AC217" s="416"/>
      <c r="AD217" s="416"/>
      <c r="AE217" s="416"/>
      <c r="AF217" s="416"/>
      <c r="AG217" s="416"/>
      <c r="AH217" s="416"/>
      <c r="AI217" s="416"/>
      <c r="AJ217" s="416"/>
      <c r="AK217" s="416"/>
      <c r="AL217" s="416"/>
      <c r="AM217" s="416"/>
      <c r="AN217" s="416"/>
      <c r="AO217" s="416"/>
      <c r="AP217" s="416"/>
      <c r="AQ217" s="416"/>
      <c r="AR217" s="416"/>
      <c r="AS217" s="416"/>
      <c r="AT217" s="416"/>
      <c r="AU217" s="416"/>
    </row>
    <row r="218" spans="3:47" ht="12.75" hidden="1">
      <c r="C218" s="416"/>
      <c r="D218" s="416"/>
      <c r="E218" s="416"/>
      <c r="F218" s="416"/>
      <c r="G218" s="416"/>
      <c r="H218" s="416"/>
      <c r="I218" s="416"/>
      <c r="J218" s="416"/>
      <c r="K218" s="416"/>
      <c r="L218" s="416"/>
      <c r="M218" s="416"/>
      <c r="N218" s="416"/>
      <c r="O218" s="416"/>
      <c r="P218" s="416"/>
      <c r="Q218" s="416"/>
      <c r="R218" s="416"/>
      <c r="S218" s="416"/>
      <c r="T218" s="416"/>
      <c r="U218" s="416"/>
      <c r="V218" s="416"/>
      <c r="W218" s="416"/>
      <c r="X218" s="416"/>
      <c r="Y218" s="416"/>
      <c r="Z218" s="416"/>
      <c r="AA218" s="416"/>
      <c r="AB218" s="416"/>
      <c r="AC218" s="416"/>
      <c r="AD218" s="416"/>
      <c r="AE218" s="416"/>
      <c r="AF218" s="416"/>
      <c r="AG218" s="416"/>
      <c r="AH218" s="416"/>
      <c r="AI218" s="416"/>
      <c r="AJ218" s="416"/>
      <c r="AK218" s="416"/>
      <c r="AL218" s="416"/>
      <c r="AM218" s="416"/>
      <c r="AN218" s="416"/>
      <c r="AO218" s="416"/>
      <c r="AP218" s="416"/>
      <c r="AQ218" s="416"/>
      <c r="AR218" s="416"/>
      <c r="AS218" s="416"/>
      <c r="AT218" s="416"/>
      <c r="AU218" s="416"/>
    </row>
    <row r="219" spans="3:47" ht="12.75" hidden="1">
      <c r="C219" s="416"/>
      <c r="D219" s="416"/>
      <c r="E219" s="416"/>
      <c r="F219" s="416"/>
      <c r="G219" s="416"/>
      <c r="H219" s="416"/>
      <c r="I219" s="416"/>
      <c r="J219" s="416"/>
      <c r="K219" s="416"/>
      <c r="L219" s="416"/>
      <c r="M219" s="416"/>
      <c r="N219" s="416"/>
      <c r="O219" s="416"/>
      <c r="P219" s="416"/>
      <c r="Q219" s="416"/>
      <c r="R219" s="416"/>
      <c r="S219" s="416"/>
      <c r="T219" s="416"/>
      <c r="U219" s="416"/>
      <c r="V219" s="416"/>
      <c r="W219" s="416"/>
      <c r="X219" s="416"/>
      <c r="Y219" s="416"/>
      <c r="Z219" s="416"/>
      <c r="AA219" s="416"/>
      <c r="AB219" s="416"/>
      <c r="AC219" s="416"/>
      <c r="AD219" s="416"/>
      <c r="AE219" s="416"/>
      <c r="AF219" s="416"/>
      <c r="AG219" s="416"/>
      <c r="AH219" s="416"/>
      <c r="AI219" s="416"/>
      <c r="AJ219" s="416"/>
      <c r="AK219" s="416"/>
      <c r="AL219" s="416"/>
      <c r="AM219" s="416"/>
      <c r="AN219" s="416"/>
      <c r="AO219" s="416"/>
      <c r="AP219" s="416"/>
      <c r="AQ219" s="416"/>
      <c r="AR219" s="416"/>
      <c r="AS219" s="416"/>
      <c r="AT219" s="416"/>
      <c r="AU219" s="416"/>
    </row>
    <row r="220" spans="3:47" ht="12.75" hidden="1">
      <c r="C220" s="416"/>
      <c r="D220" s="416"/>
      <c r="E220" s="416"/>
      <c r="F220" s="416"/>
      <c r="G220" s="416"/>
      <c r="H220" s="416"/>
      <c r="I220" s="416"/>
      <c r="J220" s="416"/>
      <c r="K220" s="416"/>
      <c r="L220" s="416"/>
      <c r="M220" s="416"/>
      <c r="N220" s="416"/>
      <c r="O220" s="416"/>
      <c r="P220" s="416"/>
      <c r="Q220" s="416"/>
      <c r="R220" s="416"/>
      <c r="S220" s="416"/>
      <c r="T220" s="416"/>
      <c r="U220" s="416"/>
      <c r="V220" s="416"/>
      <c r="W220" s="416"/>
      <c r="X220" s="416"/>
      <c r="Y220" s="416"/>
      <c r="Z220" s="416"/>
      <c r="AA220" s="416"/>
      <c r="AB220" s="416"/>
      <c r="AC220" s="416"/>
      <c r="AD220" s="416"/>
      <c r="AE220" s="416"/>
      <c r="AF220" s="416"/>
      <c r="AG220" s="416"/>
      <c r="AH220" s="416"/>
      <c r="AI220" s="416"/>
      <c r="AJ220" s="416"/>
      <c r="AK220" s="416"/>
      <c r="AL220" s="416"/>
      <c r="AM220" s="416"/>
      <c r="AN220" s="416"/>
      <c r="AO220" s="416"/>
      <c r="AP220" s="416"/>
      <c r="AQ220" s="416"/>
      <c r="AR220" s="416"/>
      <c r="AS220" s="416"/>
      <c r="AT220" s="416"/>
      <c r="AU220" s="416"/>
    </row>
    <row r="221" spans="3:47" ht="12.75" hidden="1">
      <c r="C221" s="416"/>
      <c r="D221" s="416"/>
      <c r="E221" s="416"/>
      <c r="F221" s="416"/>
      <c r="G221" s="416"/>
      <c r="H221" s="416"/>
      <c r="I221" s="416"/>
      <c r="J221" s="416"/>
      <c r="K221" s="416"/>
      <c r="L221" s="416"/>
      <c r="M221" s="416"/>
      <c r="N221" s="416"/>
      <c r="O221" s="416"/>
      <c r="P221" s="416"/>
      <c r="Q221" s="416"/>
      <c r="R221" s="416"/>
      <c r="S221" s="416"/>
      <c r="T221" s="416"/>
      <c r="U221" s="416"/>
      <c r="V221" s="416"/>
      <c r="W221" s="416"/>
      <c r="X221" s="416"/>
      <c r="Y221" s="416"/>
      <c r="Z221" s="416"/>
      <c r="AA221" s="416"/>
      <c r="AB221" s="416"/>
      <c r="AC221" s="416"/>
      <c r="AD221" s="416"/>
      <c r="AE221" s="416"/>
      <c r="AF221" s="416"/>
      <c r="AG221" s="416"/>
      <c r="AH221" s="416"/>
      <c r="AI221" s="416"/>
      <c r="AJ221" s="416"/>
      <c r="AK221" s="416"/>
      <c r="AL221" s="416"/>
      <c r="AM221" s="416"/>
      <c r="AN221" s="416"/>
      <c r="AO221" s="416"/>
      <c r="AP221" s="416"/>
      <c r="AQ221" s="416"/>
      <c r="AR221" s="416"/>
      <c r="AS221" s="416"/>
      <c r="AT221" s="416"/>
      <c r="AU221" s="416"/>
    </row>
    <row r="222" spans="3:47" ht="12.75" hidden="1">
      <c r="C222" s="416"/>
      <c r="D222" s="416"/>
      <c r="E222" s="416"/>
      <c r="F222" s="416"/>
      <c r="G222" s="416"/>
      <c r="H222" s="416"/>
      <c r="I222" s="416"/>
      <c r="J222" s="416"/>
      <c r="K222" s="416"/>
      <c r="L222" s="416"/>
      <c r="M222" s="416"/>
      <c r="N222" s="416"/>
      <c r="O222" s="416"/>
      <c r="P222" s="416"/>
      <c r="Q222" s="416"/>
      <c r="R222" s="416"/>
      <c r="S222" s="416"/>
      <c r="T222" s="416"/>
      <c r="U222" s="416"/>
      <c r="V222" s="416"/>
      <c r="W222" s="416"/>
      <c r="X222" s="416"/>
      <c r="Y222" s="416"/>
      <c r="Z222" s="416"/>
      <c r="AA222" s="416"/>
      <c r="AB222" s="416"/>
      <c r="AC222" s="416"/>
      <c r="AD222" s="416"/>
      <c r="AE222" s="416"/>
      <c r="AF222" s="416"/>
      <c r="AG222" s="416"/>
      <c r="AH222" s="416"/>
      <c r="AI222" s="416"/>
      <c r="AJ222" s="416"/>
      <c r="AK222" s="416"/>
      <c r="AL222" s="416"/>
      <c r="AM222" s="416"/>
      <c r="AN222" s="416"/>
      <c r="AO222" s="416"/>
      <c r="AP222" s="416"/>
      <c r="AQ222" s="416"/>
      <c r="AR222" s="416"/>
      <c r="AS222" s="416"/>
      <c r="AT222" s="416"/>
      <c r="AU222" s="416"/>
    </row>
    <row r="223" spans="3:47" ht="12.75" hidden="1">
      <c r="C223" s="416"/>
      <c r="D223" s="416"/>
      <c r="E223" s="416"/>
      <c r="F223" s="416"/>
      <c r="G223" s="416"/>
      <c r="H223" s="416"/>
      <c r="I223" s="416"/>
      <c r="J223" s="416"/>
      <c r="K223" s="416"/>
      <c r="L223" s="416"/>
      <c r="M223" s="416"/>
      <c r="N223" s="416"/>
      <c r="O223" s="416"/>
      <c r="P223" s="416"/>
      <c r="Q223" s="416"/>
      <c r="R223" s="416"/>
      <c r="S223" s="416"/>
      <c r="T223" s="416"/>
      <c r="U223" s="416"/>
      <c r="V223" s="416"/>
      <c r="W223" s="416"/>
      <c r="X223" s="416"/>
      <c r="Y223" s="416"/>
      <c r="Z223" s="416"/>
      <c r="AA223" s="416"/>
      <c r="AB223" s="416"/>
      <c r="AC223" s="416"/>
      <c r="AD223" s="416"/>
      <c r="AE223" s="416"/>
      <c r="AF223" s="416"/>
      <c r="AG223" s="416"/>
      <c r="AH223" s="416"/>
      <c r="AI223" s="416"/>
      <c r="AJ223" s="416"/>
      <c r="AK223" s="416"/>
      <c r="AL223" s="416"/>
      <c r="AM223" s="416"/>
      <c r="AN223" s="416"/>
      <c r="AO223" s="416"/>
      <c r="AP223" s="416"/>
      <c r="AQ223" s="416"/>
      <c r="AR223" s="416"/>
      <c r="AS223" s="416"/>
      <c r="AT223" s="416"/>
      <c r="AU223" s="416"/>
    </row>
    <row r="224" spans="3:47" ht="12.75" hidden="1">
      <c r="C224" s="416"/>
      <c r="D224" s="416"/>
      <c r="E224" s="416"/>
      <c r="F224" s="416"/>
      <c r="G224" s="416"/>
      <c r="H224" s="416"/>
      <c r="I224" s="416"/>
      <c r="J224" s="416"/>
      <c r="K224" s="416"/>
      <c r="L224" s="416"/>
      <c r="M224" s="416"/>
      <c r="N224" s="416"/>
      <c r="O224" s="416"/>
      <c r="P224" s="416"/>
      <c r="Q224" s="416"/>
      <c r="R224" s="416"/>
      <c r="S224" s="416"/>
      <c r="T224" s="416"/>
      <c r="U224" s="416"/>
      <c r="V224" s="416"/>
      <c r="W224" s="416"/>
      <c r="X224" s="416"/>
      <c r="Y224" s="416"/>
      <c r="Z224" s="416"/>
      <c r="AA224" s="416"/>
      <c r="AB224" s="416"/>
      <c r="AC224" s="416"/>
      <c r="AD224" s="416"/>
      <c r="AE224" s="416"/>
      <c r="AF224" s="416"/>
      <c r="AG224" s="416"/>
      <c r="AH224" s="416"/>
      <c r="AI224" s="416"/>
      <c r="AJ224" s="416"/>
      <c r="AK224" s="416"/>
      <c r="AL224" s="416"/>
      <c r="AM224" s="416"/>
      <c r="AN224" s="416"/>
      <c r="AO224" s="416"/>
      <c r="AP224" s="416"/>
      <c r="AQ224" s="416"/>
      <c r="AR224" s="416"/>
      <c r="AS224" s="416"/>
      <c r="AT224" s="416"/>
      <c r="AU224" s="416"/>
    </row>
    <row r="225" spans="3:47" ht="12.75" hidden="1">
      <c r="C225" s="416"/>
      <c r="D225" s="416"/>
      <c r="E225" s="416"/>
      <c r="F225" s="416"/>
      <c r="G225" s="416"/>
      <c r="H225" s="416"/>
      <c r="I225" s="416"/>
      <c r="J225" s="416"/>
      <c r="K225" s="416"/>
      <c r="L225" s="416"/>
      <c r="M225" s="416"/>
      <c r="N225" s="416"/>
      <c r="O225" s="416"/>
      <c r="P225" s="416"/>
      <c r="Q225" s="416"/>
      <c r="R225" s="416"/>
      <c r="S225" s="416"/>
      <c r="T225" s="416"/>
      <c r="U225" s="416"/>
      <c r="V225" s="416"/>
      <c r="W225" s="416"/>
      <c r="X225" s="416"/>
      <c r="Y225" s="416"/>
      <c r="Z225" s="416"/>
      <c r="AA225" s="416"/>
      <c r="AB225" s="416"/>
      <c r="AC225" s="416"/>
      <c r="AD225" s="416"/>
      <c r="AE225" s="416"/>
      <c r="AF225" s="416"/>
      <c r="AG225" s="416"/>
      <c r="AH225" s="416"/>
      <c r="AI225" s="416"/>
      <c r="AJ225" s="416"/>
      <c r="AK225" s="416"/>
      <c r="AL225" s="416"/>
      <c r="AM225" s="416"/>
      <c r="AN225" s="416"/>
      <c r="AO225" s="416"/>
      <c r="AP225" s="416"/>
      <c r="AQ225" s="416"/>
      <c r="AR225" s="416"/>
      <c r="AS225" s="416"/>
      <c r="AT225" s="416"/>
      <c r="AU225" s="416"/>
    </row>
    <row r="226" spans="3:47" ht="12.75" hidden="1">
      <c r="C226" s="416"/>
      <c r="D226" s="416"/>
      <c r="E226" s="416"/>
      <c r="F226" s="416"/>
      <c r="G226" s="416"/>
      <c r="H226" s="416"/>
      <c r="I226" s="416"/>
      <c r="J226" s="416"/>
      <c r="K226" s="416"/>
      <c r="L226" s="416"/>
      <c r="M226" s="416"/>
      <c r="N226" s="416"/>
      <c r="O226" s="416"/>
      <c r="P226" s="416"/>
      <c r="Q226" s="416"/>
      <c r="R226" s="416"/>
      <c r="S226" s="416"/>
      <c r="T226" s="416"/>
      <c r="U226" s="416"/>
      <c r="V226" s="416"/>
      <c r="W226" s="416"/>
      <c r="X226" s="416"/>
      <c r="Y226" s="416"/>
      <c r="Z226" s="416"/>
      <c r="AA226" s="416"/>
      <c r="AB226" s="416"/>
      <c r="AC226" s="416"/>
      <c r="AD226" s="416"/>
      <c r="AE226" s="416"/>
      <c r="AF226" s="416"/>
      <c r="AG226" s="416"/>
      <c r="AH226" s="416"/>
      <c r="AI226" s="416"/>
      <c r="AJ226" s="416"/>
      <c r="AK226" s="416"/>
      <c r="AL226" s="416"/>
      <c r="AM226" s="416"/>
      <c r="AN226" s="416"/>
      <c r="AO226" s="416"/>
      <c r="AP226" s="416"/>
      <c r="AQ226" s="416"/>
      <c r="AR226" s="416"/>
      <c r="AS226" s="416"/>
      <c r="AT226" s="416"/>
      <c r="AU226" s="416"/>
    </row>
    <row r="227" spans="3:47" ht="12.75" hidden="1">
      <c r="C227" s="416"/>
      <c r="D227" s="416"/>
      <c r="E227" s="416"/>
      <c r="F227" s="416"/>
      <c r="G227" s="416"/>
      <c r="H227" s="416"/>
      <c r="I227" s="416"/>
      <c r="J227" s="416"/>
      <c r="K227" s="416"/>
      <c r="L227" s="416"/>
      <c r="M227" s="416"/>
      <c r="N227" s="416"/>
      <c r="O227" s="416"/>
      <c r="P227" s="416"/>
      <c r="Q227" s="416"/>
      <c r="R227" s="416"/>
      <c r="S227" s="416"/>
      <c r="T227" s="416"/>
      <c r="U227" s="416"/>
      <c r="V227" s="416"/>
      <c r="W227" s="416"/>
      <c r="X227" s="416"/>
      <c r="Y227" s="416"/>
      <c r="Z227" s="416"/>
      <c r="AA227" s="416"/>
      <c r="AB227" s="416"/>
      <c r="AC227" s="416"/>
      <c r="AD227" s="416"/>
      <c r="AE227" s="416"/>
      <c r="AF227" s="416"/>
      <c r="AG227" s="416"/>
      <c r="AH227" s="416"/>
      <c r="AI227" s="416"/>
      <c r="AJ227" s="416"/>
      <c r="AK227" s="416"/>
      <c r="AL227" s="416"/>
      <c r="AM227" s="416"/>
      <c r="AN227" s="416"/>
      <c r="AO227" s="416"/>
      <c r="AP227" s="416"/>
      <c r="AQ227" s="416"/>
      <c r="AR227" s="416"/>
      <c r="AS227" s="416"/>
      <c r="AT227" s="416"/>
      <c r="AU227" s="416"/>
    </row>
    <row r="228" spans="3:47" ht="12.75" hidden="1">
      <c r="C228" s="416"/>
      <c r="D228" s="416"/>
      <c r="E228" s="416"/>
      <c r="F228" s="416"/>
      <c r="G228" s="416"/>
      <c r="H228" s="416"/>
      <c r="I228" s="416"/>
      <c r="J228" s="416"/>
      <c r="K228" s="416"/>
      <c r="L228" s="416"/>
      <c r="M228" s="416"/>
      <c r="N228" s="416"/>
      <c r="O228" s="416"/>
      <c r="P228" s="416"/>
      <c r="Q228" s="416"/>
      <c r="R228" s="416"/>
      <c r="S228" s="416"/>
      <c r="T228" s="416"/>
      <c r="U228" s="416"/>
      <c r="V228" s="416"/>
      <c r="W228" s="416"/>
      <c r="X228" s="416"/>
      <c r="Y228" s="416"/>
      <c r="Z228" s="416"/>
      <c r="AA228" s="416"/>
      <c r="AB228" s="416"/>
      <c r="AC228" s="416"/>
      <c r="AD228" s="416"/>
      <c r="AE228" s="416"/>
      <c r="AF228" s="416"/>
      <c r="AG228" s="416"/>
      <c r="AH228" s="416"/>
      <c r="AI228" s="416"/>
      <c r="AJ228" s="416"/>
      <c r="AK228" s="416"/>
      <c r="AL228" s="416"/>
      <c r="AM228" s="416"/>
      <c r="AN228" s="416"/>
      <c r="AO228" s="416"/>
      <c r="AP228" s="416"/>
      <c r="AQ228" s="416"/>
      <c r="AR228" s="416"/>
      <c r="AS228" s="416"/>
      <c r="AT228" s="416"/>
      <c r="AU228" s="416"/>
    </row>
    <row r="229" spans="3:47" ht="12.75" hidden="1">
      <c r="C229" s="416"/>
      <c r="D229" s="416"/>
      <c r="E229" s="416"/>
      <c r="F229" s="416"/>
      <c r="G229" s="416"/>
      <c r="H229" s="416"/>
      <c r="I229" s="416"/>
      <c r="J229" s="416"/>
      <c r="K229" s="416"/>
      <c r="L229" s="416"/>
      <c r="M229" s="416"/>
      <c r="N229" s="416"/>
      <c r="O229" s="416"/>
      <c r="P229" s="416"/>
      <c r="Q229" s="416"/>
      <c r="R229" s="416"/>
      <c r="S229" s="416"/>
      <c r="T229" s="416"/>
      <c r="U229" s="416"/>
      <c r="V229" s="416"/>
      <c r="W229" s="416"/>
      <c r="X229" s="416"/>
      <c r="Y229" s="416"/>
      <c r="Z229" s="416"/>
      <c r="AA229" s="416"/>
      <c r="AB229" s="416"/>
      <c r="AC229" s="416"/>
      <c r="AD229" s="416"/>
      <c r="AE229" s="416"/>
      <c r="AF229" s="416"/>
      <c r="AG229" s="416"/>
      <c r="AH229" s="416"/>
      <c r="AI229" s="416"/>
      <c r="AJ229" s="416"/>
      <c r="AK229" s="416"/>
      <c r="AL229" s="416"/>
      <c r="AM229" s="416"/>
      <c r="AN229" s="416"/>
      <c r="AO229" s="416"/>
      <c r="AP229" s="416"/>
      <c r="AQ229" s="416"/>
      <c r="AR229" s="416"/>
      <c r="AS229" s="416"/>
      <c r="AT229" s="416"/>
      <c r="AU229" s="416"/>
    </row>
    <row r="230" spans="3:47" ht="12.75" hidden="1">
      <c r="C230" s="416"/>
      <c r="D230" s="416"/>
      <c r="E230" s="416"/>
      <c r="F230" s="416"/>
      <c r="G230" s="416"/>
      <c r="H230" s="416"/>
      <c r="I230" s="416"/>
      <c r="J230" s="416"/>
      <c r="K230" s="416"/>
      <c r="L230" s="416"/>
      <c r="M230" s="416"/>
      <c r="N230" s="416"/>
      <c r="O230" s="416"/>
      <c r="P230" s="416"/>
      <c r="Q230" s="416"/>
      <c r="R230" s="416"/>
      <c r="S230" s="416"/>
      <c r="T230" s="416"/>
      <c r="U230" s="416"/>
      <c r="V230" s="416"/>
      <c r="W230" s="416"/>
      <c r="X230" s="416"/>
      <c r="Y230" s="416"/>
      <c r="Z230" s="416"/>
      <c r="AA230" s="416"/>
      <c r="AB230" s="416"/>
      <c r="AC230" s="416"/>
      <c r="AD230" s="416"/>
      <c r="AE230" s="416"/>
      <c r="AF230" s="416"/>
      <c r="AG230" s="416"/>
      <c r="AH230" s="416"/>
      <c r="AI230" s="416"/>
      <c r="AJ230" s="416"/>
      <c r="AK230" s="416"/>
      <c r="AL230" s="416"/>
      <c r="AM230" s="416"/>
      <c r="AN230" s="416"/>
      <c r="AO230" s="416"/>
      <c r="AP230" s="416"/>
      <c r="AQ230" s="416"/>
      <c r="AR230" s="416"/>
      <c r="AS230" s="416"/>
      <c r="AT230" s="416"/>
      <c r="AU230" s="416"/>
    </row>
    <row r="231" spans="3:47" ht="12.75" hidden="1">
      <c r="C231" s="416"/>
      <c r="D231" s="416"/>
      <c r="E231" s="416"/>
      <c r="F231" s="416"/>
      <c r="G231" s="416"/>
      <c r="H231" s="416"/>
      <c r="I231" s="416"/>
      <c r="J231" s="416"/>
      <c r="K231" s="416"/>
      <c r="L231" s="416"/>
      <c r="M231" s="416"/>
      <c r="N231" s="416"/>
      <c r="O231" s="416"/>
      <c r="P231" s="416"/>
      <c r="Q231" s="416"/>
      <c r="R231" s="416"/>
      <c r="S231" s="416"/>
      <c r="T231" s="416"/>
      <c r="U231" s="416"/>
      <c r="V231" s="416"/>
      <c r="W231" s="416"/>
      <c r="X231" s="416"/>
      <c r="Y231" s="416"/>
      <c r="Z231" s="416"/>
      <c r="AA231" s="416"/>
      <c r="AB231" s="416"/>
      <c r="AC231" s="416"/>
      <c r="AD231" s="416"/>
      <c r="AE231" s="416"/>
      <c r="AF231" s="416"/>
      <c r="AG231" s="416"/>
      <c r="AH231" s="416"/>
      <c r="AI231" s="416"/>
      <c r="AJ231" s="416"/>
      <c r="AK231" s="416"/>
      <c r="AL231" s="416"/>
      <c r="AM231" s="416"/>
      <c r="AN231" s="416"/>
      <c r="AO231" s="416"/>
      <c r="AP231" s="416"/>
      <c r="AQ231" s="416"/>
      <c r="AR231" s="416"/>
      <c r="AS231" s="416"/>
      <c r="AT231" s="416"/>
      <c r="AU231" s="416"/>
    </row>
    <row r="232" spans="3:47" ht="12.75" hidden="1">
      <c r="C232" s="416"/>
      <c r="D232" s="416"/>
      <c r="E232" s="416"/>
      <c r="F232" s="416"/>
      <c r="G232" s="416"/>
      <c r="H232" s="416"/>
      <c r="I232" s="416"/>
      <c r="J232" s="416"/>
      <c r="K232" s="416"/>
      <c r="L232" s="416"/>
      <c r="M232" s="416"/>
      <c r="N232" s="416"/>
      <c r="O232" s="416"/>
      <c r="P232" s="416"/>
      <c r="Q232" s="416"/>
      <c r="R232" s="416"/>
      <c r="S232" s="416"/>
      <c r="T232" s="416"/>
      <c r="U232" s="416"/>
      <c r="V232" s="416"/>
      <c r="W232" s="416"/>
      <c r="X232" s="416"/>
      <c r="Y232" s="416"/>
      <c r="Z232" s="416"/>
      <c r="AA232" s="416"/>
      <c r="AB232" s="416"/>
      <c r="AC232" s="416"/>
      <c r="AD232" s="416"/>
      <c r="AE232" s="416"/>
      <c r="AF232" s="416"/>
      <c r="AG232" s="416"/>
      <c r="AH232" s="416"/>
      <c r="AI232" s="416"/>
      <c r="AJ232" s="416"/>
      <c r="AK232" s="416"/>
      <c r="AL232" s="416"/>
      <c r="AM232" s="416"/>
      <c r="AN232" s="416"/>
      <c r="AO232" s="416"/>
      <c r="AP232" s="416"/>
      <c r="AQ232" s="416"/>
      <c r="AR232" s="416"/>
      <c r="AS232" s="416"/>
      <c r="AT232" s="416"/>
      <c r="AU232" s="416"/>
    </row>
    <row r="233" spans="3:47" ht="12.75" hidden="1">
      <c r="C233" s="416"/>
      <c r="D233" s="416"/>
      <c r="E233" s="416"/>
      <c r="F233" s="416"/>
      <c r="G233" s="416"/>
      <c r="H233" s="416"/>
      <c r="I233" s="416"/>
      <c r="J233" s="416"/>
      <c r="K233" s="416"/>
      <c r="L233" s="416"/>
      <c r="M233" s="416"/>
      <c r="N233" s="416"/>
      <c r="O233" s="416"/>
      <c r="P233" s="416"/>
      <c r="Q233" s="416"/>
      <c r="R233" s="416"/>
      <c r="S233" s="416"/>
      <c r="T233" s="416"/>
      <c r="U233" s="416"/>
      <c r="V233" s="416"/>
      <c r="W233" s="416"/>
      <c r="X233" s="416"/>
      <c r="Y233" s="416"/>
      <c r="Z233" s="416"/>
      <c r="AA233" s="416"/>
      <c r="AB233" s="416"/>
      <c r="AC233" s="416"/>
      <c r="AD233" s="416"/>
      <c r="AE233" s="416"/>
      <c r="AF233" s="416"/>
      <c r="AG233" s="416"/>
      <c r="AH233" s="416"/>
      <c r="AI233" s="416"/>
      <c r="AJ233" s="416"/>
      <c r="AK233" s="416"/>
      <c r="AL233" s="416"/>
      <c r="AM233" s="416"/>
      <c r="AN233" s="416"/>
      <c r="AO233" s="416"/>
      <c r="AP233" s="416"/>
      <c r="AQ233" s="416"/>
      <c r="AR233" s="416"/>
      <c r="AS233" s="416"/>
      <c r="AT233" s="416"/>
      <c r="AU233" s="416"/>
    </row>
    <row r="234" spans="3:47" ht="12.75" hidden="1">
      <c r="C234" s="416"/>
      <c r="D234" s="416"/>
      <c r="E234" s="416"/>
      <c r="F234" s="416"/>
      <c r="G234" s="416"/>
      <c r="H234" s="416"/>
      <c r="I234" s="416"/>
      <c r="J234" s="416"/>
      <c r="K234" s="416"/>
      <c r="L234" s="416"/>
      <c r="M234" s="416"/>
      <c r="N234" s="416"/>
      <c r="O234" s="416"/>
      <c r="P234" s="416"/>
      <c r="Q234" s="416"/>
      <c r="R234" s="416"/>
      <c r="S234" s="416"/>
      <c r="T234" s="416"/>
      <c r="U234" s="416"/>
      <c r="V234" s="416"/>
      <c r="W234" s="416"/>
      <c r="X234" s="416"/>
      <c r="Y234" s="416"/>
      <c r="Z234" s="416"/>
      <c r="AA234" s="416"/>
      <c r="AB234" s="416"/>
      <c r="AC234" s="416"/>
      <c r="AD234" s="416"/>
      <c r="AE234" s="416"/>
      <c r="AF234" s="416"/>
      <c r="AG234" s="416"/>
      <c r="AH234" s="416"/>
      <c r="AI234" s="416"/>
      <c r="AJ234" s="416"/>
      <c r="AK234" s="416"/>
      <c r="AL234" s="416"/>
      <c r="AM234" s="416"/>
      <c r="AN234" s="416"/>
      <c r="AO234" s="416"/>
      <c r="AP234" s="416"/>
      <c r="AQ234" s="416"/>
      <c r="AR234" s="416"/>
      <c r="AS234" s="416"/>
      <c r="AT234" s="416"/>
      <c r="AU234" s="416"/>
    </row>
    <row r="235" spans="3:47" ht="12.75" hidden="1">
      <c r="C235" s="416"/>
      <c r="D235" s="416"/>
      <c r="E235" s="416"/>
      <c r="F235" s="416"/>
      <c r="G235" s="416"/>
      <c r="H235" s="416"/>
      <c r="I235" s="416"/>
      <c r="J235" s="416"/>
      <c r="K235" s="416"/>
      <c r="L235" s="416"/>
      <c r="M235" s="416"/>
      <c r="N235" s="416"/>
      <c r="O235" s="416"/>
      <c r="P235" s="416"/>
      <c r="Q235" s="416"/>
      <c r="R235" s="416"/>
      <c r="S235" s="416"/>
      <c r="T235" s="416"/>
      <c r="U235" s="416"/>
      <c r="V235" s="416"/>
      <c r="W235" s="416"/>
      <c r="X235" s="416"/>
      <c r="Y235" s="416"/>
      <c r="Z235" s="416"/>
      <c r="AA235" s="416"/>
      <c r="AB235" s="416"/>
      <c r="AC235" s="416"/>
      <c r="AD235" s="416"/>
      <c r="AE235" s="416"/>
      <c r="AF235" s="416"/>
      <c r="AG235" s="416"/>
      <c r="AH235" s="416"/>
      <c r="AI235" s="416"/>
      <c r="AJ235" s="416"/>
      <c r="AK235" s="416"/>
      <c r="AL235" s="416"/>
      <c r="AM235" s="416"/>
      <c r="AN235" s="416"/>
      <c r="AO235" s="416"/>
      <c r="AP235" s="416"/>
      <c r="AQ235" s="416"/>
      <c r="AR235" s="416"/>
      <c r="AS235" s="416"/>
      <c r="AT235" s="416"/>
      <c r="AU235" s="416"/>
    </row>
    <row r="236" spans="3:47" ht="12.75" hidden="1">
      <c r="C236" s="416"/>
      <c r="D236" s="416"/>
      <c r="E236" s="416"/>
      <c r="F236" s="416"/>
      <c r="G236" s="416"/>
      <c r="H236" s="416"/>
      <c r="I236" s="416"/>
      <c r="J236" s="416"/>
      <c r="K236" s="416"/>
      <c r="L236" s="416"/>
      <c r="M236" s="416"/>
      <c r="N236" s="416"/>
      <c r="O236" s="416"/>
      <c r="P236" s="416"/>
      <c r="Q236" s="416"/>
      <c r="R236" s="416"/>
      <c r="S236" s="416"/>
      <c r="T236" s="416"/>
      <c r="U236" s="416"/>
      <c r="V236" s="416"/>
      <c r="W236" s="416"/>
      <c r="X236" s="416"/>
      <c r="Y236" s="416"/>
      <c r="Z236" s="416"/>
      <c r="AA236" s="416"/>
      <c r="AB236" s="416"/>
      <c r="AC236" s="416"/>
      <c r="AD236" s="416"/>
      <c r="AE236" s="416"/>
      <c r="AF236" s="416"/>
      <c r="AG236" s="416"/>
      <c r="AH236" s="416"/>
      <c r="AI236" s="416"/>
      <c r="AJ236" s="416"/>
      <c r="AK236" s="416"/>
      <c r="AL236" s="416"/>
      <c r="AM236" s="416"/>
      <c r="AN236" s="416"/>
      <c r="AO236" s="416"/>
      <c r="AP236" s="416"/>
      <c r="AQ236" s="416"/>
      <c r="AR236" s="416"/>
      <c r="AS236" s="416"/>
      <c r="AT236" s="416"/>
      <c r="AU236" s="416"/>
    </row>
    <row r="237" spans="3:47" ht="12.75" hidden="1">
      <c r="C237" s="416"/>
      <c r="D237" s="416"/>
      <c r="E237" s="416"/>
      <c r="F237" s="416"/>
      <c r="G237" s="416"/>
      <c r="H237" s="416"/>
      <c r="I237" s="416"/>
      <c r="J237" s="416"/>
      <c r="K237" s="416"/>
      <c r="L237" s="416"/>
      <c r="M237" s="416"/>
      <c r="N237" s="416"/>
      <c r="O237" s="416"/>
      <c r="P237" s="416"/>
      <c r="Q237" s="416"/>
      <c r="R237" s="416"/>
      <c r="S237" s="416"/>
      <c r="T237" s="416"/>
      <c r="U237" s="416"/>
      <c r="V237" s="416"/>
      <c r="W237" s="416"/>
      <c r="X237" s="416"/>
      <c r="Y237" s="416"/>
      <c r="Z237" s="416"/>
      <c r="AA237" s="416"/>
      <c r="AB237" s="416"/>
      <c r="AC237" s="416"/>
      <c r="AD237" s="416"/>
      <c r="AE237" s="416"/>
      <c r="AF237" s="416"/>
      <c r="AG237" s="416"/>
      <c r="AH237" s="416"/>
      <c r="AI237" s="416"/>
      <c r="AJ237" s="416"/>
      <c r="AK237" s="416"/>
      <c r="AL237" s="416"/>
      <c r="AM237" s="416"/>
      <c r="AN237" s="416"/>
      <c r="AO237" s="416"/>
      <c r="AP237" s="416"/>
      <c r="AQ237" s="416"/>
      <c r="AR237" s="416"/>
      <c r="AS237" s="416"/>
      <c r="AT237" s="416"/>
      <c r="AU237" s="416"/>
    </row>
    <row r="238" spans="3:47" ht="12.75" hidden="1">
      <c r="C238" s="416"/>
      <c r="D238" s="416"/>
      <c r="E238" s="416"/>
      <c r="F238" s="416"/>
      <c r="G238" s="416"/>
      <c r="H238" s="416"/>
      <c r="I238" s="416"/>
      <c r="J238" s="416"/>
      <c r="K238" s="416"/>
      <c r="L238" s="416"/>
      <c r="M238" s="416"/>
      <c r="N238" s="416"/>
      <c r="O238" s="416"/>
      <c r="P238" s="416"/>
      <c r="Q238" s="416"/>
      <c r="R238" s="416"/>
      <c r="S238" s="416"/>
      <c r="T238" s="416"/>
      <c r="U238" s="416"/>
      <c r="V238" s="416"/>
      <c r="W238" s="416"/>
      <c r="X238" s="416"/>
      <c r="Y238" s="416"/>
      <c r="Z238" s="416"/>
      <c r="AA238" s="416"/>
      <c r="AB238" s="416"/>
      <c r="AC238" s="416"/>
      <c r="AD238" s="416"/>
      <c r="AE238" s="416"/>
      <c r="AF238" s="416"/>
      <c r="AG238" s="416"/>
      <c r="AH238" s="416"/>
      <c r="AI238" s="416"/>
      <c r="AJ238" s="416"/>
      <c r="AK238" s="416"/>
      <c r="AL238" s="416"/>
      <c r="AM238" s="416"/>
      <c r="AN238" s="416"/>
      <c r="AO238" s="416"/>
      <c r="AP238" s="416"/>
      <c r="AQ238" s="416"/>
      <c r="AR238" s="416"/>
      <c r="AS238" s="416"/>
      <c r="AT238" s="416"/>
      <c r="AU238" s="416"/>
    </row>
    <row r="239" spans="3:47" ht="12.75" hidden="1">
      <c r="C239" s="416"/>
      <c r="D239" s="416"/>
      <c r="E239" s="416"/>
      <c r="F239" s="416"/>
      <c r="G239" s="416"/>
      <c r="H239" s="416"/>
      <c r="I239" s="416"/>
      <c r="J239" s="416"/>
      <c r="K239" s="416"/>
      <c r="L239" s="416"/>
      <c r="M239" s="416"/>
      <c r="N239" s="416"/>
      <c r="O239" s="416"/>
      <c r="P239" s="416"/>
      <c r="Q239" s="416"/>
      <c r="R239" s="416"/>
      <c r="S239" s="416"/>
      <c r="T239" s="416"/>
      <c r="U239" s="416"/>
      <c r="V239" s="416"/>
      <c r="W239" s="416"/>
      <c r="X239" s="416"/>
      <c r="Y239" s="416"/>
      <c r="Z239" s="416"/>
      <c r="AA239" s="416"/>
      <c r="AB239" s="416"/>
      <c r="AC239" s="416"/>
      <c r="AD239" s="416"/>
      <c r="AE239" s="416"/>
      <c r="AF239" s="416"/>
      <c r="AG239" s="416"/>
      <c r="AH239" s="416"/>
      <c r="AI239" s="416"/>
      <c r="AJ239" s="416"/>
      <c r="AK239" s="416"/>
      <c r="AL239" s="416"/>
      <c r="AM239" s="416"/>
      <c r="AN239" s="416"/>
      <c r="AO239" s="416"/>
      <c r="AP239" s="416"/>
      <c r="AQ239" s="416"/>
      <c r="AR239" s="416"/>
      <c r="AS239" s="416"/>
      <c r="AT239" s="416"/>
      <c r="AU239" s="416"/>
    </row>
    <row r="240" spans="3:47" ht="12.75" hidden="1">
      <c r="C240" s="416"/>
      <c r="D240" s="416"/>
      <c r="E240" s="416"/>
      <c r="F240" s="416"/>
      <c r="G240" s="416"/>
      <c r="H240" s="416"/>
      <c r="I240" s="416"/>
      <c r="J240" s="416"/>
      <c r="K240" s="416"/>
      <c r="L240" s="416"/>
      <c r="M240" s="416"/>
      <c r="N240" s="416"/>
      <c r="O240" s="416"/>
      <c r="P240" s="416"/>
      <c r="Q240" s="416"/>
      <c r="R240" s="416"/>
      <c r="S240" s="416"/>
      <c r="T240" s="416"/>
      <c r="U240" s="416"/>
      <c r="V240" s="416"/>
      <c r="W240" s="416"/>
      <c r="X240" s="416"/>
      <c r="Y240" s="416"/>
      <c r="Z240" s="416"/>
      <c r="AA240" s="416"/>
      <c r="AB240" s="416"/>
      <c r="AC240" s="416"/>
      <c r="AD240" s="416"/>
      <c r="AE240" s="416"/>
      <c r="AF240" s="416"/>
      <c r="AG240" s="416"/>
      <c r="AH240" s="416"/>
      <c r="AI240" s="416"/>
      <c r="AJ240" s="416"/>
      <c r="AK240" s="416"/>
      <c r="AL240" s="416"/>
      <c r="AM240" s="416"/>
      <c r="AN240" s="416"/>
      <c r="AO240" s="416"/>
      <c r="AP240" s="416"/>
      <c r="AQ240" s="416"/>
      <c r="AR240" s="416"/>
      <c r="AS240" s="416"/>
      <c r="AT240" s="416"/>
      <c r="AU240" s="416"/>
    </row>
    <row r="241" spans="3:47" ht="12.75" hidden="1">
      <c r="C241" s="416"/>
      <c r="D241" s="416"/>
      <c r="E241" s="416"/>
      <c r="F241" s="416"/>
      <c r="G241" s="416"/>
      <c r="H241" s="416"/>
      <c r="I241" s="416"/>
      <c r="J241" s="416"/>
      <c r="K241" s="416"/>
      <c r="L241" s="416"/>
      <c r="M241" s="416"/>
      <c r="N241" s="416"/>
      <c r="O241" s="416"/>
      <c r="P241" s="416"/>
      <c r="Q241" s="416"/>
      <c r="R241" s="416"/>
      <c r="S241" s="416"/>
      <c r="T241" s="416"/>
      <c r="U241" s="416"/>
      <c r="V241" s="416"/>
      <c r="W241" s="416"/>
      <c r="X241" s="416"/>
      <c r="Y241" s="416"/>
      <c r="Z241" s="416"/>
      <c r="AA241" s="416"/>
      <c r="AB241" s="416"/>
      <c r="AC241" s="416"/>
      <c r="AD241" s="416"/>
      <c r="AE241" s="416"/>
      <c r="AF241" s="416"/>
      <c r="AG241" s="416"/>
      <c r="AH241" s="416"/>
      <c r="AI241" s="416"/>
      <c r="AJ241" s="416"/>
      <c r="AK241" s="416"/>
      <c r="AL241" s="416"/>
      <c r="AM241" s="416"/>
      <c r="AN241" s="416"/>
      <c r="AO241" s="416"/>
      <c r="AP241" s="416"/>
      <c r="AQ241" s="416"/>
      <c r="AR241" s="416"/>
      <c r="AS241" s="416"/>
      <c r="AT241" s="416"/>
      <c r="AU241" s="416"/>
    </row>
    <row r="242" spans="3:47" ht="12.75" hidden="1">
      <c r="C242" s="416"/>
      <c r="D242" s="416"/>
      <c r="E242" s="416"/>
      <c r="F242" s="416"/>
      <c r="G242" s="416"/>
      <c r="H242" s="416"/>
      <c r="I242" s="416"/>
      <c r="J242" s="416"/>
      <c r="K242" s="416"/>
      <c r="L242" s="416"/>
      <c r="M242" s="416"/>
      <c r="N242" s="416"/>
      <c r="O242" s="416"/>
      <c r="P242" s="416"/>
      <c r="Q242" s="416"/>
      <c r="R242" s="416"/>
      <c r="S242" s="416"/>
      <c r="T242" s="416"/>
      <c r="U242" s="416"/>
      <c r="V242" s="416"/>
      <c r="W242" s="416"/>
      <c r="X242" s="416"/>
      <c r="Y242" s="416"/>
      <c r="Z242" s="416"/>
      <c r="AA242" s="416"/>
      <c r="AB242" s="416"/>
      <c r="AC242" s="416"/>
      <c r="AD242" s="416"/>
      <c r="AE242" s="416"/>
      <c r="AF242" s="416"/>
      <c r="AG242" s="416"/>
      <c r="AH242" s="416"/>
      <c r="AI242" s="416"/>
      <c r="AJ242" s="416"/>
      <c r="AK242" s="416"/>
      <c r="AL242" s="416"/>
      <c r="AM242" s="416"/>
      <c r="AN242" s="416"/>
      <c r="AO242" s="416"/>
      <c r="AP242" s="416"/>
      <c r="AQ242" s="416"/>
      <c r="AR242" s="416"/>
      <c r="AS242" s="416"/>
      <c r="AT242" s="416"/>
      <c r="AU242" s="416"/>
    </row>
    <row r="243" spans="3:47" ht="12.75" hidden="1">
      <c r="C243" s="416"/>
      <c r="D243" s="416"/>
      <c r="E243" s="416"/>
      <c r="F243" s="416"/>
      <c r="G243" s="416"/>
      <c r="H243" s="416"/>
      <c r="I243" s="416"/>
      <c r="J243" s="416"/>
      <c r="K243" s="416"/>
      <c r="L243" s="416"/>
      <c r="M243" s="416"/>
      <c r="N243" s="416"/>
      <c r="O243" s="416"/>
      <c r="P243" s="416"/>
      <c r="Q243" s="416"/>
      <c r="R243" s="416"/>
      <c r="S243" s="416"/>
      <c r="T243" s="416"/>
      <c r="U243" s="416"/>
      <c r="V243" s="416"/>
      <c r="W243" s="416"/>
      <c r="X243" s="416"/>
      <c r="Y243" s="416"/>
      <c r="Z243" s="416"/>
      <c r="AA243" s="416"/>
      <c r="AB243" s="416"/>
      <c r="AC243" s="416"/>
      <c r="AD243" s="416"/>
      <c r="AE243" s="416"/>
      <c r="AF243" s="416"/>
      <c r="AG243" s="416"/>
      <c r="AH243" s="416"/>
      <c r="AI243" s="416"/>
      <c r="AJ243" s="416"/>
      <c r="AK243" s="416"/>
      <c r="AL243" s="416"/>
      <c r="AM243" s="416"/>
      <c r="AN243" s="416"/>
      <c r="AO243" s="416"/>
      <c r="AP243" s="416"/>
      <c r="AQ243" s="416"/>
      <c r="AR243" s="416"/>
      <c r="AS243" s="416"/>
      <c r="AT243" s="416"/>
      <c r="AU243" s="416"/>
    </row>
    <row r="244" spans="3:47" ht="12.75" hidden="1">
      <c r="C244" s="416"/>
      <c r="D244" s="416"/>
      <c r="E244" s="416"/>
      <c r="F244" s="416"/>
      <c r="G244" s="416"/>
      <c r="H244" s="416"/>
      <c r="I244" s="416"/>
      <c r="J244" s="416"/>
      <c r="K244" s="416"/>
      <c r="L244" s="416"/>
      <c r="M244" s="416"/>
      <c r="N244" s="416"/>
      <c r="O244" s="416"/>
      <c r="P244" s="416"/>
      <c r="Q244" s="416"/>
      <c r="R244" s="416"/>
      <c r="S244" s="416"/>
      <c r="T244" s="416"/>
      <c r="U244" s="416"/>
      <c r="V244" s="416"/>
      <c r="W244" s="416"/>
      <c r="X244" s="416"/>
      <c r="Y244" s="416"/>
      <c r="Z244" s="416"/>
      <c r="AA244" s="416"/>
      <c r="AB244" s="416"/>
      <c r="AC244" s="416"/>
      <c r="AD244" s="416"/>
      <c r="AE244" s="416"/>
      <c r="AF244" s="416"/>
      <c r="AG244" s="416"/>
      <c r="AH244" s="416"/>
      <c r="AI244" s="416"/>
      <c r="AJ244" s="416"/>
      <c r="AK244" s="416"/>
      <c r="AL244" s="416"/>
      <c r="AM244" s="416"/>
      <c r="AN244" s="416"/>
      <c r="AO244" s="416"/>
      <c r="AP244" s="416"/>
      <c r="AQ244" s="416"/>
      <c r="AR244" s="416"/>
      <c r="AS244" s="416"/>
      <c r="AT244" s="416"/>
      <c r="AU244" s="416"/>
    </row>
    <row r="245" spans="3:47" ht="12.75" hidden="1">
      <c r="C245" s="416"/>
      <c r="D245" s="416"/>
      <c r="E245" s="416"/>
      <c r="F245" s="416"/>
      <c r="G245" s="416"/>
      <c r="H245" s="416"/>
      <c r="I245" s="416"/>
      <c r="J245" s="416"/>
      <c r="K245" s="416"/>
      <c r="L245" s="416"/>
      <c r="M245" s="416"/>
      <c r="N245" s="416"/>
      <c r="O245" s="416"/>
      <c r="P245" s="416"/>
      <c r="Q245" s="416"/>
      <c r="R245" s="416"/>
      <c r="S245" s="416"/>
      <c r="T245" s="416"/>
      <c r="U245" s="416"/>
      <c r="V245" s="416"/>
      <c r="W245" s="416"/>
      <c r="X245" s="416"/>
      <c r="Y245" s="416"/>
      <c r="Z245" s="416"/>
      <c r="AA245" s="416"/>
      <c r="AB245" s="416"/>
      <c r="AC245" s="416"/>
      <c r="AD245" s="416"/>
      <c r="AE245" s="416"/>
      <c r="AF245" s="416"/>
      <c r="AG245" s="416"/>
      <c r="AH245" s="416"/>
      <c r="AI245" s="416"/>
      <c r="AJ245" s="416"/>
      <c r="AK245" s="416"/>
      <c r="AL245" s="416"/>
      <c r="AM245" s="416"/>
      <c r="AN245" s="416"/>
      <c r="AO245" s="416"/>
      <c r="AP245" s="416"/>
      <c r="AQ245" s="416"/>
      <c r="AR245" s="416"/>
      <c r="AS245" s="416"/>
      <c r="AT245" s="416"/>
      <c r="AU245" s="416"/>
    </row>
    <row r="246" spans="3:47" ht="12.75" hidden="1">
      <c r="C246" s="416"/>
      <c r="D246" s="416"/>
      <c r="E246" s="416"/>
      <c r="F246" s="416"/>
      <c r="G246" s="416"/>
      <c r="H246" s="416"/>
      <c r="I246" s="416"/>
      <c r="J246" s="416"/>
      <c r="K246" s="416"/>
      <c r="L246" s="416"/>
      <c r="M246" s="416"/>
      <c r="N246" s="416"/>
      <c r="O246" s="416"/>
      <c r="P246" s="416"/>
      <c r="Q246" s="416"/>
      <c r="R246" s="416"/>
      <c r="S246" s="416"/>
      <c r="T246" s="416"/>
      <c r="U246" s="416"/>
      <c r="V246" s="416"/>
      <c r="W246" s="416"/>
      <c r="X246" s="416"/>
      <c r="Y246" s="416"/>
      <c r="Z246" s="416"/>
      <c r="AA246" s="416"/>
      <c r="AB246" s="416"/>
      <c r="AC246" s="416"/>
      <c r="AD246" s="416"/>
      <c r="AE246" s="416"/>
      <c r="AF246" s="416"/>
      <c r="AG246" s="416"/>
      <c r="AH246" s="416"/>
      <c r="AI246" s="416"/>
      <c r="AJ246" s="416"/>
      <c r="AK246" s="416"/>
      <c r="AL246" s="416"/>
      <c r="AM246" s="416"/>
      <c r="AN246" s="416"/>
      <c r="AO246" s="416"/>
      <c r="AP246" s="416"/>
      <c r="AQ246" s="416"/>
      <c r="AR246" s="416"/>
      <c r="AS246" s="416"/>
      <c r="AT246" s="416"/>
      <c r="AU246" s="416"/>
    </row>
    <row r="247" spans="3:47" ht="12.75" hidden="1">
      <c r="C247" s="416"/>
      <c r="D247" s="416"/>
      <c r="E247" s="416"/>
      <c r="F247" s="416"/>
      <c r="G247" s="416"/>
      <c r="H247" s="416"/>
      <c r="I247" s="416"/>
      <c r="J247" s="416"/>
      <c r="K247" s="416"/>
      <c r="L247" s="416"/>
      <c r="M247" s="416"/>
      <c r="N247" s="416"/>
      <c r="O247" s="416"/>
      <c r="P247" s="416"/>
      <c r="Q247" s="416"/>
      <c r="R247" s="416"/>
      <c r="S247" s="416"/>
      <c r="T247" s="416"/>
      <c r="U247" s="416"/>
      <c r="V247" s="416"/>
      <c r="W247" s="416"/>
      <c r="X247" s="416"/>
      <c r="Y247" s="416"/>
      <c r="Z247" s="416"/>
      <c r="AA247" s="416"/>
      <c r="AB247" s="416"/>
      <c r="AC247" s="416"/>
      <c r="AD247" s="416"/>
      <c r="AE247" s="416"/>
      <c r="AF247" s="416"/>
      <c r="AG247" s="416"/>
      <c r="AH247" s="416"/>
      <c r="AI247" s="416"/>
      <c r="AJ247" s="416"/>
      <c r="AK247" s="416"/>
      <c r="AL247" s="416"/>
      <c r="AM247" s="416"/>
      <c r="AN247" s="416"/>
      <c r="AO247" s="416"/>
      <c r="AP247" s="416"/>
      <c r="AQ247" s="416"/>
      <c r="AR247" s="416"/>
      <c r="AS247" s="416"/>
      <c r="AT247" s="416"/>
      <c r="AU247" s="416"/>
    </row>
    <row r="248" spans="3:47" ht="12.75" hidden="1">
      <c r="C248" s="416"/>
      <c r="D248" s="416"/>
      <c r="E248" s="416"/>
      <c r="F248" s="416"/>
      <c r="G248" s="416"/>
      <c r="H248" s="416"/>
      <c r="I248" s="416"/>
      <c r="J248" s="416"/>
      <c r="K248" s="416"/>
      <c r="L248" s="416"/>
      <c r="M248" s="416"/>
      <c r="N248" s="416"/>
      <c r="O248" s="416"/>
      <c r="P248" s="416"/>
      <c r="Q248" s="416"/>
      <c r="R248" s="416"/>
      <c r="S248" s="416"/>
      <c r="T248" s="416"/>
      <c r="U248" s="416"/>
      <c r="V248" s="416"/>
      <c r="W248" s="416"/>
      <c r="X248" s="416"/>
      <c r="Y248" s="416"/>
      <c r="Z248" s="416"/>
      <c r="AA248" s="416"/>
      <c r="AB248" s="416"/>
      <c r="AC248" s="416"/>
      <c r="AD248" s="416"/>
      <c r="AE248" s="416"/>
      <c r="AF248" s="416"/>
      <c r="AG248" s="416"/>
      <c r="AH248" s="416"/>
      <c r="AI248" s="416"/>
      <c r="AJ248" s="416"/>
      <c r="AK248" s="416"/>
      <c r="AL248" s="416"/>
      <c r="AM248" s="416"/>
      <c r="AN248" s="416"/>
      <c r="AO248" s="416"/>
      <c r="AP248" s="416"/>
      <c r="AQ248" s="416"/>
      <c r="AR248" s="416"/>
      <c r="AS248" s="416"/>
      <c r="AT248" s="416"/>
      <c r="AU248" s="416"/>
    </row>
    <row r="249" spans="3:47" ht="12.75" hidden="1">
      <c r="C249" s="416"/>
      <c r="D249" s="416"/>
      <c r="E249" s="416"/>
      <c r="F249" s="416"/>
      <c r="G249" s="416"/>
      <c r="H249" s="416"/>
      <c r="I249" s="416"/>
      <c r="J249" s="416"/>
      <c r="K249" s="416"/>
      <c r="L249" s="416"/>
      <c r="M249" s="416"/>
      <c r="N249" s="416"/>
      <c r="O249" s="416"/>
      <c r="P249" s="416"/>
      <c r="Q249" s="416"/>
      <c r="R249" s="416"/>
      <c r="S249" s="416"/>
      <c r="T249" s="416"/>
      <c r="U249" s="416"/>
      <c r="V249" s="416"/>
      <c r="W249" s="416"/>
      <c r="X249" s="416"/>
      <c r="Y249" s="416"/>
      <c r="Z249" s="416"/>
      <c r="AA249" s="416"/>
      <c r="AB249" s="416"/>
      <c r="AC249" s="416"/>
      <c r="AD249" s="416"/>
      <c r="AE249" s="416"/>
      <c r="AF249" s="416"/>
      <c r="AG249" s="416"/>
      <c r="AH249" s="416"/>
      <c r="AI249" s="416"/>
      <c r="AJ249" s="416"/>
      <c r="AK249" s="416"/>
      <c r="AL249" s="416"/>
      <c r="AM249" s="416"/>
      <c r="AN249" s="416"/>
      <c r="AO249" s="416"/>
      <c r="AP249" s="416"/>
      <c r="AQ249" s="416"/>
      <c r="AR249" s="416"/>
      <c r="AS249" s="416"/>
      <c r="AT249" s="416"/>
      <c r="AU249" s="416"/>
    </row>
    <row r="250" spans="3:47" ht="12.75" hidden="1">
      <c r="C250" s="416"/>
      <c r="D250" s="416"/>
      <c r="E250" s="416"/>
      <c r="F250" s="416"/>
      <c r="G250" s="416"/>
      <c r="H250" s="416"/>
      <c r="I250" s="416"/>
      <c r="J250" s="416"/>
      <c r="K250" s="416"/>
      <c r="L250" s="416"/>
      <c r="M250" s="416"/>
      <c r="N250" s="416"/>
      <c r="O250" s="416"/>
      <c r="P250" s="416"/>
      <c r="Q250" s="416"/>
      <c r="R250" s="416"/>
      <c r="S250" s="416"/>
      <c r="T250" s="416"/>
      <c r="U250" s="416"/>
      <c r="V250" s="416"/>
      <c r="W250" s="416"/>
      <c r="X250" s="416"/>
      <c r="Y250" s="416"/>
      <c r="Z250" s="416"/>
      <c r="AA250" s="416"/>
      <c r="AB250" s="416"/>
      <c r="AC250" s="416"/>
      <c r="AD250" s="416"/>
      <c r="AE250" s="416"/>
      <c r="AF250" s="416"/>
      <c r="AG250" s="416"/>
      <c r="AH250" s="416"/>
      <c r="AI250" s="416"/>
      <c r="AJ250" s="416"/>
      <c r="AK250" s="416"/>
      <c r="AL250" s="416"/>
      <c r="AM250" s="416"/>
      <c r="AN250" s="416"/>
      <c r="AO250" s="416"/>
      <c r="AP250" s="416"/>
      <c r="AQ250" s="416"/>
      <c r="AR250" s="416"/>
      <c r="AS250" s="416"/>
      <c r="AT250" s="416"/>
      <c r="AU250" s="416"/>
    </row>
    <row r="251" spans="3:47" ht="12.75" hidden="1">
      <c r="C251" s="416"/>
      <c r="D251" s="416"/>
      <c r="E251" s="416"/>
      <c r="F251" s="416"/>
      <c r="G251" s="416"/>
      <c r="H251" s="416"/>
      <c r="I251" s="416"/>
      <c r="J251" s="416"/>
      <c r="K251" s="416"/>
      <c r="L251" s="416"/>
      <c r="M251" s="416"/>
      <c r="N251" s="416"/>
      <c r="O251" s="416"/>
      <c r="P251" s="416"/>
      <c r="Q251" s="416"/>
      <c r="R251" s="416"/>
      <c r="S251" s="416"/>
      <c r="T251" s="416"/>
      <c r="U251" s="416"/>
      <c r="V251" s="416"/>
      <c r="W251" s="416"/>
      <c r="X251" s="416"/>
      <c r="Y251" s="416"/>
      <c r="Z251" s="416"/>
      <c r="AA251" s="416"/>
      <c r="AB251" s="416"/>
      <c r="AC251" s="416"/>
      <c r="AD251" s="416"/>
      <c r="AE251" s="416"/>
      <c r="AF251" s="416"/>
      <c r="AG251" s="416"/>
      <c r="AH251" s="416"/>
      <c r="AI251" s="416"/>
      <c r="AJ251" s="416"/>
      <c r="AK251" s="416"/>
      <c r="AL251" s="416"/>
      <c r="AM251" s="416"/>
      <c r="AN251" s="416"/>
      <c r="AO251" s="416"/>
      <c r="AP251" s="416"/>
      <c r="AQ251" s="416"/>
      <c r="AR251" s="416"/>
      <c r="AS251" s="416"/>
      <c r="AT251" s="416"/>
      <c r="AU251" s="416"/>
    </row>
    <row r="252" spans="3:47" ht="12.75" hidden="1">
      <c r="C252" s="416"/>
      <c r="D252" s="416"/>
      <c r="E252" s="416"/>
      <c r="F252" s="416"/>
      <c r="G252" s="416"/>
      <c r="H252" s="416"/>
      <c r="I252" s="416"/>
      <c r="J252" s="416"/>
      <c r="K252" s="416"/>
      <c r="L252" s="416"/>
      <c r="M252" s="416"/>
      <c r="N252" s="416"/>
      <c r="O252" s="416"/>
      <c r="P252" s="416"/>
      <c r="Q252" s="416"/>
      <c r="R252" s="416"/>
      <c r="S252" s="416"/>
      <c r="T252" s="416"/>
      <c r="U252" s="416"/>
      <c r="V252" s="416"/>
      <c r="W252" s="416"/>
      <c r="X252" s="416"/>
      <c r="Y252" s="416"/>
      <c r="Z252" s="416"/>
      <c r="AA252" s="416"/>
      <c r="AB252" s="416"/>
      <c r="AC252" s="416"/>
      <c r="AD252" s="416"/>
      <c r="AE252" s="416"/>
      <c r="AF252" s="416"/>
      <c r="AG252" s="416"/>
      <c r="AH252" s="416"/>
      <c r="AI252" s="416"/>
      <c r="AJ252" s="416"/>
      <c r="AK252" s="416"/>
      <c r="AL252" s="416"/>
      <c r="AM252" s="416"/>
      <c r="AN252" s="416"/>
      <c r="AO252" s="416"/>
      <c r="AP252" s="416"/>
      <c r="AQ252" s="416"/>
      <c r="AR252" s="416"/>
      <c r="AS252" s="416"/>
      <c r="AT252" s="416"/>
      <c r="AU252" s="416"/>
    </row>
    <row r="253" spans="3:47" ht="12.75" hidden="1">
      <c r="C253" s="416"/>
      <c r="D253" s="416"/>
      <c r="E253" s="416"/>
      <c r="F253" s="416"/>
      <c r="G253" s="416"/>
      <c r="H253" s="416"/>
      <c r="I253" s="416"/>
      <c r="J253" s="416"/>
      <c r="K253" s="416"/>
      <c r="L253" s="416"/>
      <c r="M253" s="416"/>
      <c r="N253" s="416"/>
      <c r="O253" s="416"/>
      <c r="P253" s="416"/>
      <c r="Q253" s="416"/>
      <c r="R253" s="416"/>
      <c r="S253" s="416"/>
      <c r="T253" s="416"/>
      <c r="U253" s="416"/>
      <c r="V253" s="416"/>
      <c r="W253" s="416"/>
      <c r="X253" s="416"/>
      <c r="Y253" s="416"/>
      <c r="Z253" s="416"/>
      <c r="AA253" s="416"/>
      <c r="AB253" s="416"/>
      <c r="AC253" s="416"/>
      <c r="AD253" s="416"/>
      <c r="AE253" s="416"/>
      <c r="AF253" s="416"/>
      <c r="AG253" s="416"/>
      <c r="AH253" s="416"/>
      <c r="AI253" s="416"/>
      <c r="AJ253" s="416"/>
      <c r="AK253" s="416"/>
      <c r="AL253" s="416"/>
      <c r="AM253" s="416"/>
      <c r="AN253" s="416"/>
      <c r="AO253" s="416"/>
      <c r="AP253" s="416"/>
      <c r="AQ253" s="416"/>
      <c r="AR253" s="416"/>
      <c r="AS253" s="416"/>
      <c r="AT253" s="416"/>
      <c r="AU253" s="416"/>
    </row>
    <row r="254" spans="3:47" ht="12.75" hidden="1">
      <c r="C254" s="416"/>
      <c r="D254" s="416"/>
      <c r="E254" s="416"/>
      <c r="F254" s="416"/>
      <c r="G254" s="416"/>
      <c r="H254" s="416"/>
      <c r="I254" s="416"/>
      <c r="J254" s="416"/>
      <c r="K254" s="416"/>
      <c r="L254" s="416"/>
      <c r="M254" s="416"/>
      <c r="N254" s="416"/>
      <c r="O254" s="416"/>
      <c r="P254" s="416"/>
      <c r="Q254" s="416"/>
      <c r="R254" s="416"/>
      <c r="S254" s="416"/>
      <c r="T254" s="416"/>
      <c r="U254" s="416"/>
      <c r="V254" s="416"/>
      <c r="W254" s="416"/>
      <c r="X254" s="416"/>
      <c r="Y254" s="416"/>
      <c r="Z254" s="416"/>
      <c r="AA254" s="416"/>
      <c r="AB254" s="416"/>
      <c r="AC254" s="416"/>
      <c r="AD254" s="416"/>
      <c r="AE254" s="416"/>
      <c r="AF254" s="416"/>
      <c r="AG254" s="416"/>
      <c r="AH254" s="416"/>
      <c r="AI254" s="416"/>
      <c r="AJ254" s="416"/>
      <c r="AK254" s="416"/>
      <c r="AL254" s="416"/>
      <c r="AM254" s="416"/>
      <c r="AN254" s="416"/>
      <c r="AO254" s="416"/>
      <c r="AP254" s="416"/>
      <c r="AQ254" s="416"/>
      <c r="AR254" s="416"/>
      <c r="AS254" s="416"/>
      <c r="AT254" s="416"/>
      <c r="AU254" s="416"/>
    </row>
    <row r="255" spans="3:47" ht="12.75" hidden="1">
      <c r="C255" s="416"/>
      <c r="D255" s="416"/>
      <c r="E255" s="416"/>
      <c r="F255" s="416"/>
      <c r="G255" s="416"/>
      <c r="H255" s="416"/>
      <c r="I255" s="416"/>
      <c r="J255" s="416"/>
      <c r="K255" s="416"/>
      <c r="L255" s="416"/>
      <c r="M255" s="416"/>
      <c r="N255" s="416"/>
      <c r="O255" s="416"/>
      <c r="P255" s="416"/>
      <c r="Q255" s="416"/>
      <c r="R255" s="416"/>
      <c r="S255" s="416"/>
      <c r="T255" s="416"/>
      <c r="U255" s="416"/>
      <c r="V255" s="416"/>
      <c r="W255" s="416"/>
      <c r="X255" s="416"/>
      <c r="Y255" s="416"/>
      <c r="Z255" s="416"/>
      <c r="AA255" s="416"/>
      <c r="AB255" s="416"/>
      <c r="AC255" s="416"/>
      <c r="AD255" s="416"/>
      <c r="AE255" s="416"/>
      <c r="AF255" s="416"/>
      <c r="AG255" s="416"/>
      <c r="AH255" s="416"/>
      <c r="AI255" s="416"/>
      <c r="AJ255" s="416"/>
      <c r="AK255" s="416"/>
      <c r="AL255" s="416"/>
      <c r="AM255" s="416"/>
      <c r="AN255" s="416"/>
      <c r="AO255" s="416"/>
      <c r="AP255" s="416"/>
      <c r="AQ255" s="416"/>
      <c r="AR255" s="416"/>
      <c r="AS255" s="416"/>
      <c r="AT255" s="416"/>
      <c r="AU255" s="416"/>
    </row>
    <row r="256" spans="3:47" ht="12.75" hidden="1">
      <c r="C256" s="416"/>
      <c r="D256" s="416"/>
      <c r="E256" s="416"/>
      <c r="F256" s="416"/>
      <c r="G256" s="416"/>
      <c r="H256" s="416"/>
      <c r="I256" s="416"/>
      <c r="J256" s="416"/>
      <c r="K256" s="416"/>
      <c r="L256" s="416"/>
      <c r="M256" s="416"/>
      <c r="N256" s="416"/>
      <c r="O256" s="416"/>
      <c r="P256" s="416"/>
      <c r="Q256" s="416"/>
      <c r="R256" s="416"/>
      <c r="S256" s="416"/>
      <c r="T256" s="416"/>
      <c r="U256" s="416"/>
      <c r="V256" s="416"/>
      <c r="W256" s="416"/>
      <c r="X256" s="416"/>
      <c r="Y256" s="416"/>
      <c r="Z256" s="416"/>
      <c r="AA256" s="416"/>
      <c r="AB256" s="416"/>
      <c r="AC256" s="416"/>
      <c r="AD256" s="416"/>
      <c r="AE256" s="416"/>
      <c r="AF256" s="416"/>
      <c r="AG256" s="416"/>
      <c r="AH256" s="416"/>
      <c r="AI256" s="416"/>
      <c r="AJ256" s="416"/>
      <c r="AK256" s="416"/>
      <c r="AL256" s="416"/>
      <c r="AM256" s="416"/>
      <c r="AN256" s="416"/>
      <c r="AO256" s="416"/>
      <c r="AP256" s="416"/>
      <c r="AQ256" s="416"/>
      <c r="AR256" s="416"/>
      <c r="AS256" s="416"/>
      <c r="AT256" s="416"/>
      <c r="AU256" s="416"/>
    </row>
    <row r="257" spans="3:47" ht="12.75" hidden="1">
      <c r="C257" s="416"/>
      <c r="D257" s="416"/>
      <c r="E257" s="416"/>
      <c r="F257" s="416"/>
      <c r="G257" s="416"/>
      <c r="H257" s="416"/>
      <c r="I257" s="416"/>
      <c r="J257" s="416"/>
      <c r="K257" s="416"/>
      <c r="L257" s="416"/>
      <c r="M257" s="416"/>
      <c r="N257" s="416"/>
      <c r="O257" s="416"/>
      <c r="P257" s="416"/>
      <c r="Q257" s="416"/>
      <c r="R257" s="416"/>
      <c r="S257" s="416"/>
      <c r="T257" s="416"/>
      <c r="U257" s="416"/>
      <c r="V257" s="416"/>
      <c r="W257" s="416"/>
      <c r="X257" s="416"/>
      <c r="Y257" s="416"/>
      <c r="Z257" s="416"/>
      <c r="AA257" s="416"/>
      <c r="AB257" s="416"/>
      <c r="AC257" s="416"/>
      <c r="AD257" s="416"/>
      <c r="AE257" s="416"/>
      <c r="AF257" s="416"/>
      <c r="AG257" s="416"/>
      <c r="AH257" s="416"/>
      <c r="AI257" s="416"/>
      <c r="AJ257" s="416"/>
      <c r="AK257" s="416"/>
      <c r="AL257" s="416"/>
      <c r="AM257" s="416"/>
      <c r="AN257" s="416"/>
      <c r="AO257" s="416"/>
      <c r="AP257" s="416"/>
      <c r="AQ257" s="416"/>
      <c r="AR257" s="416"/>
      <c r="AS257" s="416"/>
      <c r="AT257" s="416"/>
      <c r="AU257" s="416"/>
    </row>
    <row r="258" spans="3:47" ht="12.75" hidden="1">
      <c r="C258" s="416"/>
      <c r="D258" s="416"/>
      <c r="E258" s="416"/>
      <c r="F258" s="416"/>
      <c r="G258" s="416"/>
      <c r="H258" s="416"/>
      <c r="I258" s="416"/>
      <c r="J258" s="416"/>
      <c r="K258" s="416"/>
      <c r="L258" s="416"/>
      <c r="M258" s="416"/>
      <c r="N258" s="416"/>
      <c r="O258" s="416"/>
      <c r="P258" s="416"/>
      <c r="Q258" s="416"/>
      <c r="R258" s="416"/>
      <c r="S258" s="416"/>
      <c r="T258" s="416"/>
      <c r="U258" s="416"/>
      <c r="V258" s="416"/>
      <c r="W258" s="416"/>
      <c r="X258" s="416"/>
      <c r="Y258" s="416"/>
      <c r="Z258" s="416"/>
      <c r="AA258" s="416"/>
      <c r="AB258" s="416"/>
      <c r="AC258" s="416"/>
      <c r="AD258" s="416"/>
      <c r="AE258" s="416"/>
      <c r="AF258" s="416"/>
      <c r="AG258" s="416"/>
      <c r="AH258" s="416"/>
      <c r="AI258" s="416"/>
      <c r="AJ258" s="416"/>
      <c r="AK258" s="416"/>
      <c r="AL258" s="416"/>
      <c r="AM258" s="416"/>
      <c r="AN258" s="416"/>
      <c r="AO258" s="416"/>
      <c r="AP258" s="416"/>
      <c r="AQ258" s="416"/>
      <c r="AR258" s="416"/>
      <c r="AS258" s="416"/>
      <c r="AT258" s="416"/>
      <c r="AU258" s="416"/>
    </row>
    <row r="259" spans="3:47" ht="12.75" hidden="1">
      <c r="C259" s="416"/>
      <c r="D259" s="416"/>
      <c r="E259" s="416"/>
      <c r="F259" s="416"/>
      <c r="G259" s="416"/>
      <c r="H259" s="416"/>
      <c r="I259" s="416"/>
      <c r="J259" s="416"/>
      <c r="K259" s="416"/>
      <c r="L259" s="416"/>
      <c r="M259" s="416"/>
      <c r="N259" s="416"/>
      <c r="O259" s="416"/>
      <c r="P259" s="416"/>
      <c r="Q259" s="416"/>
      <c r="R259" s="416"/>
      <c r="S259" s="416"/>
      <c r="T259" s="416"/>
      <c r="U259" s="416"/>
      <c r="V259" s="416"/>
      <c r="W259" s="416"/>
      <c r="X259" s="416"/>
      <c r="Y259" s="416"/>
      <c r="Z259" s="416"/>
      <c r="AA259" s="416"/>
      <c r="AB259" s="416"/>
      <c r="AC259" s="416"/>
      <c r="AD259" s="416"/>
      <c r="AE259" s="416"/>
      <c r="AF259" s="416"/>
      <c r="AG259" s="416"/>
      <c r="AH259" s="416"/>
      <c r="AI259" s="416"/>
      <c r="AJ259" s="416"/>
      <c r="AK259" s="416"/>
      <c r="AL259" s="416"/>
      <c r="AM259" s="416"/>
      <c r="AN259" s="416"/>
      <c r="AO259" s="416"/>
      <c r="AP259" s="416"/>
      <c r="AQ259" s="416"/>
      <c r="AR259" s="416"/>
      <c r="AS259" s="416"/>
      <c r="AT259" s="416"/>
      <c r="AU259" s="416"/>
    </row>
    <row r="260" spans="3:47" ht="12.75" hidden="1">
      <c r="C260" s="416"/>
      <c r="D260" s="416"/>
      <c r="E260" s="416"/>
      <c r="F260" s="416"/>
      <c r="G260" s="416"/>
      <c r="H260" s="416"/>
      <c r="I260" s="416"/>
      <c r="J260" s="416"/>
      <c r="K260" s="416"/>
      <c r="L260" s="416"/>
      <c r="M260" s="416"/>
      <c r="N260" s="416"/>
      <c r="O260" s="416"/>
      <c r="P260" s="416"/>
      <c r="Q260" s="416"/>
      <c r="R260" s="416"/>
      <c r="S260" s="416"/>
      <c r="T260" s="416"/>
      <c r="U260" s="416"/>
      <c r="V260" s="416"/>
      <c r="W260" s="416"/>
      <c r="X260" s="416"/>
      <c r="Y260" s="416"/>
      <c r="Z260" s="416"/>
      <c r="AA260" s="416"/>
      <c r="AB260" s="416"/>
      <c r="AC260" s="416"/>
      <c r="AD260" s="416"/>
      <c r="AE260" s="416"/>
      <c r="AF260" s="416"/>
      <c r="AG260" s="416"/>
      <c r="AH260" s="416"/>
      <c r="AI260" s="416"/>
      <c r="AJ260" s="416"/>
      <c r="AK260" s="416"/>
      <c r="AL260" s="416"/>
      <c r="AM260" s="416"/>
      <c r="AN260" s="416"/>
      <c r="AO260" s="416"/>
      <c r="AP260" s="416"/>
      <c r="AQ260" s="416"/>
      <c r="AR260" s="416"/>
      <c r="AS260" s="416"/>
      <c r="AT260" s="416"/>
      <c r="AU260" s="416"/>
    </row>
    <row r="261" spans="3:47" ht="0" hidden="1" customHeight="1">
      <c r="F261" s="416"/>
      <c r="H261" s="416"/>
    </row>
    <row r="262" spans="3:47" ht="0" hidden="1" customHeight="1">
      <c r="F262" s="416"/>
    </row>
  </sheetData>
  <sheetProtection sheet="1" objects="1" scenarios="1"/>
  <mergeCells count="1">
    <mergeCell ref="D2:K2"/>
  </mergeCells>
  <conditionalFormatting sqref="B10">
    <cfRule type="expression" dxfId="4" priority="142">
      <formula>$L$84=TRUE</formula>
    </cfRule>
  </conditionalFormatting>
  <conditionalFormatting sqref="B98:C98 B99 B100:F100 B102:C102 B103">
    <cfRule type="expression" dxfId="3" priority="3">
      <formula>$L$97=TRUE</formula>
    </cfRule>
  </conditionalFormatting>
  <conditionalFormatting sqref="B85:J87">
    <cfRule type="expression" dxfId="2" priority="4">
      <formula>$L$84=TRUE</formula>
    </cfRule>
  </conditionalFormatting>
  <conditionalFormatting sqref="B101:J101">
    <cfRule type="expression" dxfId="1" priority="2">
      <formula>$L$97=TRUE</formula>
    </cfRule>
  </conditionalFormatting>
  <conditionalFormatting sqref="B114:J119">
    <cfRule type="expression" dxfId="0" priority="1">
      <formula>$L$113=TRUE</formula>
    </cfRule>
  </conditionalFormatting>
  <printOptions horizontalCentered="1"/>
  <pageMargins left="0.39370078740157483" right="0.39370078740157483" top="0.78740157480314965" bottom="0.78740157480314965" header="0.51181102362204722" footer="0.51181102362204722"/>
  <pageSetup paperSize="11" scale="20"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1" manualBreakCount="1">
    <brk id="128" max="16383"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4">
    <pageSetUpPr autoPageBreaks="0" fitToPage="1"/>
  </sheetPr>
  <dimension ref="A1:J67"/>
  <sheetViews>
    <sheetView showGridLines="0" workbookViewId="0">
      <selection activeCell="I8" sqref="I8"/>
    </sheetView>
  </sheetViews>
  <sheetFormatPr baseColWidth="10" defaultColWidth="0" defaultRowHeight="14.25" customHeight="1" zeroHeight="1"/>
  <cols>
    <col min="1" max="1" width="11" style="4" customWidth="1"/>
    <col min="2" max="10" width="11" customWidth="1"/>
    <col min="11" max="16384" width="23.42578125" hidden="1"/>
  </cols>
  <sheetData>
    <row r="1" spans="1:9" ht="15"/>
    <row r="2" spans="1:9" ht="21.75" thickBot="1">
      <c r="C2" s="914" t="s">
        <v>2148</v>
      </c>
      <c r="D2" s="914"/>
      <c r="E2" s="914"/>
      <c r="F2" s="914"/>
      <c r="G2" s="914"/>
      <c r="H2" s="914"/>
      <c r="I2" s="914"/>
    </row>
    <row r="3" spans="1:9" ht="15"/>
    <row r="4" spans="1:9" ht="15"/>
    <row r="5" spans="1:9" ht="15"/>
    <row r="6" spans="1:9" ht="15">
      <c r="A6" s="4" t="s">
        <v>294</v>
      </c>
      <c r="B6" t="s">
        <v>2149</v>
      </c>
    </row>
    <row r="7" spans="1:9" ht="15"/>
    <row r="8" spans="1:9" ht="15"/>
    <row r="9" spans="1:9" ht="15"/>
    <row r="10" spans="1:9" ht="15"/>
    <row r="11" spans="1:9" ht="15"/>
    <row r="12" spans="1:9" ht="15"/>
    <row r="13" spans="1:9" ht="15"/>
    <row r="14" spans="1:9" ht="15"/>
    <row r="15" spans="1:9" ht="15">
      <c r="B15" t="s">
        <v>2150</v>
      </c>
    </row>
    <row r="16" spans="1:9" ht="15">
      <c r="B16" t="s">
        <v>2151</v>
      </c>
    </row>
    <row r="17" spans="1:2" ht="15"/>
    <row r="18" spans="1:2" ht="15">
      <c r="A18" s="4" t="s">
        <v>296</v>
      </c>
      <c r="B18" t="s">
        <v>2152</v>
      </c>
    </row>
    <row r="19" spans="1:2" ht="15"/>
    <row r="20" spans="1:2" ht="15"/>
    <row r="21" spans="1:2" ht="15"/>
    <row r="22" spans="1:2" ht="15"/>
    <row r="23" spans="1:2" ht="15"/>
    <row r="24" spans="1:2" ht="15"/>
    <row r="25" spans="1:2" ht="15"/>
    <row r="26" spans="1:2" ht="15"/>
    <row r="27" spans="1:2" ht="15"/>
    <row r="28" spans="1:2" ht="15"/>
    <row r="29" spans="1:2" ht="15"/>
    <row r="30" spans="1:2" ht="15"/>
    <row r="31" spans="1:2" ht="15"/>
    <row r="32" spans="1:2" ht="15"/>
    <row r="33" spans="1:10" ht="15"/>
    <row r="34" spans="1:10" ht="15"/>
    <row r="35" spans="1:10" ht="15"/>
    <row r="36" spans="1:10" ht="15"/>
    <row r="37" spans="1:10" ht="15">
      <c r="A37" s="4" t="s">
        <v>298</v>
      </c>
      <c r="B37" t="s">
        <v>2153</v>
      </c>
    </row>
    <row r="38" spans="1:10" ht="15"/>
    <row r="39" spans="1:10" ht="15"/>
    <row r="40" spans="1:10" ht="15"/>
    <row r="41" spans="1:10" ht="15"/>
    <row r="42" spans="1:10" ht="15"/>
    <row r="43" spans="1:10" ht="15"/>
    <row r="44" spans="1:10" ht="15"/>
    <row r="45" spans="1:10" ht="15"/>
    <row r="46" spans="1:10" s="4" customFormat="1" ht="15">
      <c r="B46"/>
      <c r="C46"/>
      <c r="D46"/>
      <c r="E46"/>
      <c r="F46"/>
      <c r="G46"/>
      <c r="H46"/>
      <c r="I46"/>
      <c r="J46"/>
    </row>
    <row r="47" spans="1:10" s="4" customFormat="1" ht="15">
      <c r="B47"/>
      <c r="C47"/>
      <c r="D47"/>
      <c r="E47"/>
      <c r="F47"/>
      <c r="G47"/>
      <c r="H47"/>
      <c r="I47"/>
      <c r="J47"/>
    </row>
    <row r="48" spans="1:10" s="4" customFormat="1" ht="15">
      <c r="B48"/>
      <c r="C48"/>
      <c r="D48"/>
      <c r="E48"/>
      <c r="F48"/>
      <c r="G48"/>
      <c r="H48"/>
      <c r="I48"/>
      <c r="J48"/>
    </row>
    <row r="49" spans="2:10" s="4" customFormat="1" ht="15">
      <c r="B49"/>
      <c r="C49"/>
      <c r="D49"/>
      <c r="E49"/>
      <c r="F49"/>
      <c r="G49"/>
      <c r="H49"/>
      <c r="I49"/>
      <c r="J49"/>
    </row>
    <row r="50" spans="2:10" s="4" customFormat="1" ht="15">
      <c r="B50"/>
      <c r="C50"/>
      <c r="D50"/>
      <c r="E50"/>
      <c r="F50"/>
      <c r="G50"/>
      <c r="H50"/>
      <c r="I50"/>
      <c r="J50"/>
    </row>
    <row r="51" spans="2:10" s="4" customFormat="1" ht="15">
      <c r="B51"/>
      <c r="C51"/>
      <c r="D51"/>
      <c r="E51"/>
      <c r="F51"/>
      <c r="G51"/>
      <c r="H51"/>
      <c r="I51"/>
      <c r="J51"/>
    </row>
    <row r="52" spans="2:10" s="4" customFormat="1" ht="15">
      <c r="B52"/>
      <c r="C52"/>
      <c r="D52"/>
      <c r="E52"/>
      <c r="F52"/>
      <c r="G52"/>
      <c r="H52"/>
      <c r="I52"/>
      <c r="J52"/>
    </row>
    <row r="53" spans="2:10" s="4" customFormat="1" ht="15">
      <c r="B53"/>
      <c r="C53"/>
      <c r="D53"/>
      <c r="E53"/>
      <c r="F53"/>
      <c r="G53"/>
      <c r="H53"/>
      <c r="I53"/>
      <c r="J53"/>
    </row>
    <row r="54" spans="2:10" s="4" customFormat="1" ht="15">
      <c r="B54"/>
      <c r="C54"/>
      <c r="D54"/>
      <c r="E54"/>
      <c r="F54"/>
      <c r="G54"/>
      <c r="H54"/>
      <c r="I54"/>
      <c r="J54"/>
    </row>
    <row r="55" spans="2:10" s="4" customFormat="1" ht="15">
      <c r="B55"/>
      <c r="C55"/>
      <c r="D55"/>
      <c r="E55"/>
      <c r="F55"/>
      <c r="G55"/>
      <c r="H55"/>
      <c r="I55"/>
      <c r="J55"/>
    </row>
    <row r="56" spans="2:10" s="4" customFormat="1" ht="15">
      <c r="B56"/>
      <c r="C56"/>
      <c r="D56"/>
      <c r="E56"/>
      <c r="F56"/>
      <c r="G56"/>
      <c r="H56"/>
      <c r="I56"/>
      <c r="J56"/>
    </row>
    <row r="57" spans="2:10" s="4" customFormat="1" ht="15">
      <c r="B57"/>
      <c r="C57"/>
      <c r="D57"/>
      <c r="E57"/>
      <c r="F57"/>
      <c r="G57"/>
      <c r="H57"/>
      <c r="I57"/>
      <c r="J57"/>
    </row>
    <row r="58" spans="2:10" s="4" customFormat="1" ht="15">
      <c r="B58"/>
      <c r="C58"/>
      <c r="D58"/>
      <c r="E58"/>
      <c r="F58"/>
      <c r="G58"/>
      <c r="H58"/>
      <c r="I58"/>
      <c r="J58"/>
    </row>
    <row r="59" spans="2:10" s="4" customFormat="1" ht="15">
      <c r="B59"/>
      <c r="C59"/>
      <c r="D59"/>
      <c r="E59"/>
      <c r="F59"/>
      <c r="G59"/>
      <c r="H59"/>
      <c r="I59"/>
      <c r="J59"/>
    </row>
    <row r="60" spans="2:10" s="4" customFormat="1" ht="15">
      <c r="B60"/>
      <c r="C60"/>
      <c r="D60"/>
      <c r="E60"/>
      <c r="F60"/>
      <c r="G60"/>
      <c r="H60"/>
      <c r="I60"/>
      <c r="J60"/>
    </row>
    <row r="61" spans="2:10" s="4" customFormat="1" ht="15">
      <c r="B61"/>
      <c r="C61"/>
      <c r="D61"/>
      <c r="E61"/>
      <c r="F61"/>
      <c r="G61"/>
      <c r="H61"/>
      <c r="I61"/>
      <c r="J61"/>
    </row>
    <row r="62" spans="2:10" s="4" customFormat="1" ht="15">
      <c r="B62"/>
      <c r="C62"/>
      <c r="D62"/>
      <c r="E62"/>
      <c r="F62"/>
      <c r="G62"/>
      <c r="H62"/>
      <c r="I62"/>
      <c r="J62"/>
    </row>
    <row r="63" spans="2:10" s="4" customFormat="1" ht="15">
      <c r="B63" t="s">
        <v>2154</v>
      </c>
      <c r="C63"/>
      <c r="D63"/>
      <c r="E63"/>
      <c r="F63"/>
      <c r="G63"/>
      <c r="H63"/>
      <c r="I63"/>
      <c r="J63"/>
    </row>
    <row r="64" spans="2:10" s="4" customFormat="1" ht="15">
      <c r="B64"/>
      <c r="C64"/>
      <c r="D64"/>
      <c r="E64"/>
      <c r="F64"/>
      <c r="G64"/>
      <c r="H64"/>
      <c r="I64"/>
      <c r="J64"/>
    </row>
    <row r="65" spans="2:10" s="4" customFormat="1" ht="15">
      <c r="B65"/>
      <c r="C65"/>
      <c r="D65"/>
      <c r="E65"/>
      <c r="F65"/>
      <c r="G65"/>
      <c r="H65"/>
      <c r="I65"/>
      <c r="J65"/>
    </row>
    <row r="66" spans="2:10" s="4" customFormat="1" ht="15">
      <c r="B66"/>
      <c r="C66"/>
      <c r="D66"/>
      <c r="E66"/>
      <c r="F66"/>
      <c r="G66"/>
      <c r="H66"/>
      <c r="I66"/>
      <c r="J66"/>
    </row>
    <row r="67" spans="2:10" s="4" customFormat="1" ht="15">
      <c r="B67"/>
      <c r="C67"/>
      <c r="D67"/>
      <c r="E67"/>
      <c r="F67"/>
      <c r="G67"/>
      <c r="H67"/>
      <c r="I67"/>
      <c r="J67"/>
    </row>
  </sheetData>
  <sheetProtection sheet="1" objects="1" scenarios="1"/>
  <mergeCells count="1">
    <mergeCell ref="C2:I2"/>
  </mergeCells>
  <pageMargins left="0.70866141732283472" right="0.70866141732283472" top="0.78740157480314965" bottom="0.78740157480314965" header="0.31496062992125984" footer="0.31496062992125984"/>
  <pageSetup paperSize="9"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5">
    <pageSetUpPr autoPageBreaks="0" fitToPage="1"/>
  </sheetPr>
  <dimension ref="A1:J58"/>
  <sheetViews>
    <sheetView showGridLines="0" workbookViewId="0">
      <selection activeCell="I32" sqref="I32"/>
    </sheetView>
  </sheetViews>
  <sheetFormatPr baseColWidth="10" defaultColWidth="0" defaultRowHeight="14.25" customHeight="1" zeroHeight="1"/>
  <cols>
    <col min="1" max="1" width="11" style="4" customWidth="1"/>
    <col min="2" max="10" width="11" customWidth="1"/>
    <col min="11" max="16384" width="23.42578125" hidden="1"/>
  </cols>
  <sheetData>
    <row r="1" spans="1:9" ht="15"/>
    <row r="2" spans="1:9" ht="21.75" thickBot="1">
      <c r="C2" s="914" t="s">
        <v>2155</v>
      </c>
      <c r="D2" s="914"/>
      <c r="E2" s="914"/>
      <c r="F2" s="914"/>
      <c r="G2" s="914"/>
      <c r="H2" s="914"/>
      <c r="I2" s="914"/>
    </row>
    <row r="3" spans="1:9" ht="15"/>
    <row r="4" spans="1:9" ht="15"/>
    <row r="5" spans="1:9" ht="15"/>
    <row r="6" spans="1:9" ht="15">
      <c r="A6" s="4" t="s">
        <v>294</v>
      </c>
      <c r="B6" t="s">
        <v>2149</v>
      </c>
    </row>
    <row r="7" spans="1:9" ht="15"/>
    <row r="8" spans="1:9" ht="15"/>
    <row r="9" spans="1:9" ht="15"/>
    <row r="10" spans="1:9" ht="15"/>
    <row r="11" spans="1:9" ht="15"/>
    <row r="12" spans="1:9" ht="15"/>
    <row r="13" spans="1:9" ht="15"/>
    <row r="14" spans="1:9" ht="15"/>
    <row r="15" spans="1:9" ht="15">
      <c r="A15" s="4" t="s">
        <v>296</v>
      </c>
      <c r="B15" t="s">
        <v>2156</v>
      </c>
    </row>
    <row r="16" spans="1:9" ht="15"/>
    <row r="17" spans="1:2" ht="15"/>
    <row r="18" spans="1:2" ht="15"/>
    <row r="19" spans="1:2" ht="15"/>
    <row r="20" spans="1:2" ht="15"/>
    <row r="21" spans="1:2" ht="15"/>
    <row r="22" spans="1:2" ht="15"/>
    <row r="23" spans="1:2" ht="15">
      <c r="A23" s="4" t="s">
        <v>298</v>
      </c>
      <c r="B23" t="s">
        <v>2157</v>
      </c>
    </row>
    <row r="24" spans="1:2" ht="15"/>
    <row r="25" spans="1:2" ht="15"/>
    <row r="26" spans="1:2" ht="15"/>
    <row r="27" spans="1:2" ht="15"/>
    <row r="28" spans="1:2" ht="15"/>
    <row r="29" spans="1:2" ht="15"/>
    <row r="30" spans="1:2" ht="15"/>
    <row r="31" spans="1:2" ht="15"/>
    <row r="32" spans="1:2"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sheetData>
  <sheetProtection sheet="1" objects="1" scenarios="1"/>
  <mergeCells count="1">
    <mergeCell ref="C2:I2"/>
  </mergeCells>
  <pageMargins left="0.70866141732283472" right="0.70866141732283472" top="0.78740157480314965" bottom="0.78740157480314965" header="0.31496062992125984" footer="0.31496062992125984"/>
  <pageSetup paperSize="9"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6">
    <pageSetUpPr autoPageBreaks="0" fitToPage="1"/>
  </sheetPr>
  <dimension ref="A1:J114"/>
  <sheetViews>
    <sheetView showGridLines="0" workbookViewId="0">
      <selection activeCell="I31" sqref="I31"/>
    </sheetView>
  </sheetViews>
  <sheetFormatPr baseColWidth="10" defaultColWidth="0" defaultRowHeight="14.25" customHeight="1" zeroHeight="1"/>
  <cols>
    <col min="1" max="1" width="11" style="4" customWidth="1"/>
    <col min="2" max="10" width="11" customWidth="1"/>
    <col min="11" max="16384" width="23.42578125" hidden="1"/>
  </cols>
  <sheetData>
    <row r="1" spans="1:9" ht="15"/>
    <row r="2" spans="1:9" ht="21.75" thickBot="1">
      <c r="C2" s="914" t="s">
        <v>2158</v>
      </c>
      <c r="D2" s="914"/>
      <c r="E2" s="914"/>
      <c r="F2" s="914"/>
      <c r="G2" s="914"/>
      <c r="H2" s="914"/>
      <c r="I2" s="914"/>
    </row>
    <row r="3" spans="1:9" ht="15"/>
    <row r="4" spans="1:9" ht="15"/>
    <row r="5" spans="1:9" ht="15"/>
    <row r="6" spans="1:9" ht="15">
      <c r="A6" s="4" t="s">
        <v>294</v>
      </c>
      <c r="B6" t="s">
        <v>2159</v>
      </c>
    </row>
    <row r="7" spans="1:9" ht="15"/>
    <row r="8" spans="1:9" ht="15"/>
    <row r="9" spans="1:9" ht="15"/>
    <row r="10" spans="1:9" ht="15"/>
    <row r="11" spans="1:9" ht="15"/>
    <row r="12" spans="1:9" ht="15"/>
    <row r="13" spans="1:9" ht="15"/>
    <row r="14" spans="1:9" ht="15"/>
    <row r="15" spans="1:9" ht="15"/>
    <row r="16" spans="1:9" ht="15"/>
    <row r="17" spans="1:2" ht="15"/>
    <row r="18" spans="1:2" ht="15"/>
    <row r="19" spans="1:2" ht="15"/>
    <row r="20" spans="1:2" ht="15"/>
    <row r="21" spans="1:2" ht="15"/>
    <row r="22" spans="1:2" ht="15"/>
    <row r="23" spans="1:2" ht="15"/>
    <row r="24" spans="1:2" ht="15"/>
    <row r="25" spans="1:2" ht="15"/>
    <row r="26" spans="1:2" ht="15">
      <c r="A26" s="4" t="s">
        <v>296</v>
      </c>
      <c r="B26" t="s">
        <v>2160</v>
      </c>
    </row>
    <row r="27" spans="1:2" ht="15"/>
    <row r="28" spans="1:2" ht="15"/>
    <row r="29" spans="1:2" ht="15"/>
    <row r="30" spans="1:2" ht="15"/>
    <row r="31" spans="1:2" ht="15"/>
    <row r="32" spans="1:2" ht="15"/>
    <row r="33" ht="15"/>
    <row r="34" ht="15"/>
    <row r="35" ht="15"/>
    <row r="36" ht="15"/>
    <row r="37" ht="15"/>
    <row r="38" ht="15"/>
    <row r="39" ht="15"/>
    <row r="40" ht="15"/>
    <row r="41" ht="15"/>
    <row r="42" ht="15"/>
    <row r="43" ht="15"/>
    <row r="44" ht="15"/>
    <row r="45" ht="15"/>
    <row r="46" ht="15"/>
    <row r="47" ht="15"/>
    <row r="48" ht="15"/>
    <row r="49" spans="1:2" ht="15"/>
    <row r="50" spans="1:2" ht="15"/>
    <row r="51" spans="1:2" ht="15"/>
    <row r="52" spans="1:2" ht="15"/>
    <row r="53" spans="1:2" ht="15"/>
    <row r="54" spans="1:2" ht="15"/>
    <row r="55" spans="1:2" ht="15">
      <c r="A55" s="4" t="s">
        <v>298</v>
      </c>
      <c r="B55" t="s">
        <v>2161</v>
      </c>
    </row>
    <row r="56" spans="1:2" ht="15"/>
    <row r="57" spans="1:2" ht="15"/>
    <row r="58" spans="1:2" ht="15"/>
    <row r="59" spans="1:2" ht="15"/>
    <row r="60" spans="1:2" ht="15"/>
    <row r="61" spans="1:2" ht="15"/>
    <row r="62" spans="1:2" ht="15"/>
    <row r="63" spans="1:2" ht="15"/>
    <row r="64" spans="1:2" ht="15"/>
    <row r="65" spans="1:2" ht="15"/>
    <row r="66" spans="1:2" ht="15"/>
    <row r="67" spans="1:2" ht="15"/>
    <row r="68" spans="1:2" ht="15"/>
    <row r="69" spans="1:2" ht="15"/>
    <row r="70" spans="1:2" ht="15"/>
    <row r="71" spans="1:2" ht="15"/>
    <row r="72" spans="1:2" ht="15"/>
    <row r="73" spans="1:2" ht="15"/>
    <row r="74" spans="1:2" ht="15"/>
    <row r="75" spans="1:2" ht="15"/>
    <row r="76" spans="1:2" ht="15"/>
    <row r="77" spans="1:2" ht="15"/>
    <row r="78" spans="1:2" ht="15"/>
    <row r="79" spans="1:2" ht="15">
      <c r="A79" s="4" t="s">
        <v>298</v>
      </c>
      <c r="B79" t="s">
        <v>2157</v>
      </c>
    </row>
    <row r="80" spans="1:2"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hidden="1"/>
  </sheetData>
  <sheetProtection sheet="1" objects="1" scenarios="1"/>
  <mergeCells count="1">
    <mergeCell ref="C2:I2"/>
  </mergeCells>
  <pageMargins left="0.70866141732283472" right="0.70866141732283472" top="0.78740157480314965" bottom="0.78740157480314965" header="0.31496062992125984" footer="0.31496062992125984"/>
  <pageSetup paperSize="9"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7">
    <pageSetUpPr autoPageBreaks="0" fitToPage="1"/>
  </sheetPr>
  <dimension ref="A1:J135"/>
  <sheetViews>
    <sheetView showGridLines="0" workbookViewId="0">
      <selection activeCell="J12" sqref="J12"/>
    </sheetView>
  </sheetViews>
  <sheetFormatPr baseColWidth="10" defaultColWidth="0" defaultRowHeight="14.25" customHeight="1" zeroHeight="1"/>
  <cols>
    <col min="1" max="1" width="11" style="4" customWidth="1"/>
    <col min="2" max="10" width="11" customWidth="1"/>
    <col min="11" max="16384" width="23.42578125" hidden="1"/>
  </cols>
  <sheetData>
    <row r="1" spans="1:9" ht="15"/>
    <row r="2" spans="1:9" ht="21.75" thickBot="1">
      <c r="C2" s="914" t="s">
        <v>2162</v>
      </c>
      <c r="D2" s="914"/>
      <c r="E2" s="914"/>
      <c r="F2" s="914"/>
      <c r="G2" s="914"/>
      <c r="H2" s="914"/>
      <c r="I2" s="914"/>
    </row>
    <row r="3" spans="1:9" ht="15"/>
    <row r="4" spans="1:9" ht="15"/>
    <row r="5" spans="1:9" ht="15"/>
    <row r="6" spans="1:9" ht="15">
      <c r="A6" s="4" t="s">
        <v>294</v>
      </c>
      <c r="B6" t="s">
        <v>2159</v>
      </c>
    </row>
    <row r="7" spans="1:9" ht="15"/>
    <row r="8" spans="1:9" ht="15"/>
    <row r="9" spans="1:9" ht="15"/>
    <row r="10" spans="1:9" ht="15"/>
    <row r="11" spans="1:9" ht="15"/>
    <row r="12" spans="1:9" ht="15"/>
    <row r="13" spans="1:9" ht="15"/>
    <row r="14" spans="1:9" ht="15"/>
    <row r="15" spans="1:9" ht="15"/>
    <row r="16" spans="1:9" ht="15"/>
    <row r="17" spans="1:2" ht="15"/>
    <row r="18" spans="1:2" ht="15"/>
    <row r="19" spans="1:2" ht="15"/>
    <row r="20" spans="1:2" ht="15"/>
    <row r="21" spans="1:2" ht="15"/>
    <row r="22" spans="1:2" ht="15"/>
    <row r="23" spans="1:2" ht="15"/>
    <row r="24" spans="1:2" ht="15"/>
    <row r="25" spans="1:2" ht="15"/>
    <row r="26" spans="1:2" ht="15">
      <c r="A26" s="4" t="s">
        <v>296</v>
      </c>
      <c r="B26" t="s">
        <v>2163</v>
      </c>
    </row>
    <row r="27" spans="1:2" ht="15">
      <c r="B27" t="s">
        <v>2164</v>
      </c>
    </row>
    <row r="28" spans="1:2" ht="15"/>
    <row r="29" spans="1:2" ht="15"/>
    <row r="30" spans="1:2" ht="15"/>
    <row r="31" spans="1:2" ht="15"/>
    <row r="32" spans="1:2" ht="15"/>
    <row r="33" ht="15"/>
    <row r="34" ht="15"/>
    <row r="35" ht="15"/>
    <row r="36" ht="15"/>
    <row r="37" ht="15"/>
    <row r="38" ht="15"/>
    <row r="39" ht="15"/>
    <row r="40" ht="15"/>
    <row r="41" ht="15"/>
    <row r="42" ht="15"/>
    <row r="43" ht="15"/>
    <row r="44" ht="15"/>
    <row r="45" ht="15"/>
    <row r="46" ht="15"/>
    <row r="47" ht="15"/>
    <row r="48" ht="15"/>
    <row r="49" spans="1:9" ht="15"/>
    <row r="50" spans="1:9" ht="15"/>
    <row r="51" spans="1:9" ht="15"/>
    <row r="52" spans="1:9" ht="15"/>
    <row r="53" spans="1:9" ht="15"/>
    <row r="54" spans="1:9" ht="15"/>
    <row r="55" spans="1:9" ht="15"/>
    <row r="56" spans="1:9" ht="15"/>
    <row r="57" spans="1:9" ht="15"/>
    <row r="58" spans="1:9" ht="15"/>
    <row r="59" spans="1:9" ht="15">
      <c r="A59" s="4" t="s">
        <v>298</v>
      </c>
      <c r="B59" s="653" t="s">
        <v>2165</v>
      </c>
      <c r="C59" s="653"/>
      <c r="D59" s="653"/>
      <c r="E59" s="653"/>
      <c r="F59" s="653"/>
      <c r="G59" s="653"/>
      <c r="H59" s="653"/>
      <c r="I59" s="653"/>
    </row>
    <row r="60" spans="1:9" ht="15">
      <c r="B60" s="653"/>
      <c r="C60" s="653"/>
      <c r="D60" s="653"/>
      <c r="E60" s="653"/>
      <c r="F60" s="653"/>
      <c r="G60" s="653"/>
      <c r="H60" s="653"/>
      <c r="I60" s="653"/>
    </row>
    <row r="61" spans="1:9" ht="15"/>
    <row r="62" spans="1:9" ht="15"/>
    <row r="63" spans="1:9" ht="15"/>
    <row r="64" spans="1:9" ht="15"/>
    <row r="65" ht="15"/>
    <row r="66" ht="15"/>
    <row r="67" ht="15"/>
    <row r="68" ht="15"/>
    <row r="69" ht="15"/>
    <row r="70" ht="15"/>
    <row r="71" ht="15"/>
    <row r="72" ht="15"/>
    <row r="73" ht="15"/>
    <row r="74" ht="15"/>
    <row r="75" ht="15"/>
    <row r="76" ht="15"/>
    <row r="77" ht="15"/>
    <row r="78" ht="15"/>
    <row r="79" ht="15"/>
    <row r="80" ht="15"/>
    <row r="81" spans="1:2" ht="15"/>
    <row r="82" spans="1:2" ht="15"/>
    <row r="83" spans="1:2" ht="15"/>
    <row r="84" spans="1:2" ht="15"/>
    <row r="85" spans="1:2" ht="15"/>
    <row r="86" spans="1:2" ht="15">
      <c r="A86" s="4" t="s">
        <v>300</v>
      </c>
      <c r="B86" t="s">
        <v>2166</v>
      </c>
    </row>
    <row r="87" spans="1:2" ht="15"/>
    <row r="88" spans="1:2" ht="15"/>
    <row r="89" spans="1:2" ht="15"/>
    <row r="90" spans="1:2" ht="15"/>
    <row r="91" spans="1:2" ht="15"/>
    <row r="92" spans="1:2" ht="15"/>
    <row r="93" spans="1:2" ht="15"/>
    <row r="94" spans="1:2" ht="15"/>
    <row r="95" spans="1:2" ht="15"/>
    <row r="96" spans="1:2" ht="15"/>
    <row r="97" spans="2:10" ht="15"/>
    <row r="98" spans="2:10" ht="15"/>
    <row r="99" spans="2:10" ht="15"/>
    <row r="100" spans="2:10" s="4" customFormat="1" ht="15">
      <c r="B100"/>
      <c r="C100"/>
      <c r="D100"/>
      <c r="E100"/>
      <c r="F100"/>
      <c r="G100"/>
      <c r="H100"/>
      <c r="I100"/>
      <c r="J100"/>
    </row>
    <row r="101" spans="2:10" s="4" customFormat="1" ht="15">
      <c r="B101"/>
      <c r="C101"/>
      <c r="D101"/>
      <c r="E101"/>
      <c r="F101"/>
      <c r="G101"/>
      <c r="H101"/>
      <c r="I101"/>
      <c r="J101"/>
    </row>
    <row r="102" spans="2:10" s="4" customFormat="1" ht="15">
      <c r="B102"/>
      <c r="C102"/>
      <c r="D102"/>
      <c r="E102"/>
      <c r="F102"/>
      <c r="G102"/>
      <c r="H102"/>
      <c r="I102"/>
      <c r="J102"/>
    </row>
    <row r="103" spans="2:10" s="4" customFormat="1" ht="15">
      <c r="B103"/>
      <c r="C103"/>
      <c r="D103"/>
      <c r="E103"/>
      <c r="F103"/>
      <c r="G103"/>
      <c r="H103"/>
      <c r="I103"/>
      <c r="J103"/>
    </row>
    <row r="104" spans="2:10" s="4" customFormat="1" ht="15">
      <c r="B104"/>
      <c r="C104"/>
      <c r="D104"/>
      <c r="E104"/>
      <c r="F104"/>
      <c r="G104"/>
      <c r="H104"/>
      <c r="I104"/>
      <c r="J104"/>
    </row>
    <row r="105" spans="2:10" s="4" customFormat="1" ht="15">
      <c r="B105"/>
      <c r="C105"/>
      <c r="D105"/>
      <c r="E105"/>
      <c r="F105"/>
      <c r="G105"/>
      <c r="H105"/>
      <c r="I105"/>
      <c r="J105"/>
    </row>
    <row r="106" spans="2:10" s="4" customFormat="1" ht="15">
      <c r="B106"/>
      <c r="C106"/>
      <c r="D106"/>
      <c r="E106"/>
      <c r="F106"/>
      <c r="G106"/>
      <c r="H106"/>
      <c r="I106"/>
      <c r="J106"/>
    </row>
    <row r="107" spans="2:10" s="4" customFormat="1" ht="15">
      <c r="B107"/>
      <c r="C107"/>
      <c r="D107"/>
      <c r="E107"/>
      <c r="F107"/>
      <c r="G107"/>
      <c r="H107"/>
      <c r="I107"/>
      <c r="J107"/>
    </row>
    <row r="108" spans="2:10" s="4" customFormat="1" ht="15">
      <c r="B108"/>
      <c r="C108"/>
      <c r="D108"/>
      <c r="E108"/>
      <c r="F108"/>
      <c r="G108"/>
      <c r="H108"/>
      <c r="I108"/>
      <c r="J108"/>
    </row>
    <row r="109" spans="2:10" s="4" customFormat="1" ht="15">
      <c r="B109"/>
      <c r="C109"/>
      <c r="D109"/>
      <c r="E109"/>
      <c r="F109"/>
      <c r="G109"/>
      <c r="H109"/>
      <c r="I109"/>
      <c r="J109"/>
    </row>
    <row r="110" spans="2:10" s="4" customFormat="1" ht="15">
      <c r="B110"/>
      <c r="C110"/>
      <c r="D110"/>
      <c r="E110"/>
      <c r="F110"/>
      <c r="G110"/>
      <c r="H110"/>
      <c r="I110"/>
      <c r="J110"/>
    </row>
    <row r="111" spans="2:10" s="4" customFormat="1" ht="15">
      <c r="B111"/>
      <c r="C111"/>
      <c r="D111"/>
      <c r="E111"/>
      <c r="F111"/>
      <c r="G111"/>
      <c r="H111"/>
      <c r="I111"/>
      <c r="J111"/>
    </row>
    <row r="112" spans="2:10" s="4" customFormat="1" ht="15">
      <c r="B112"/>
      <c r="C112"/>
      <c r="D112"/>
      <c r="E112"/>
      <c r="F112"/>
      <c r="G112"/>
      <c r="H112"/>
      <c r="I112"/>
      <c r="J112"/>
    </row>
    <row r="113" spans="2:10" s="4" customFormat="1" ht="15">
      <c r="B113"/>
      <c r="C113"/>
      <c r="D113"/>
      <c r="E113"/>
      <c r="F113"/>
      <c r="G113"/>
      <c r="H113"/>
      <c r="I113"/>
      <c r="J113"/>
    </row>
    <row r="114" spans="2:10" s="4" customFormat="1" ht="15">
      <c r="B114"/>
      <c r="C114"/>
      <c r="D114"/>
      <c r="E114"/>
      <c r="F114"/>
      <c r="G114"/>
      <c r="H114"/>
      <c r="I114"/>
      <c r="J114"/>
    </row>
    <row r="115" spans="2:10" s="4" customFormat="1" ht="15">
      <c r="B115"/>
      <c r="C115"/>
      <c r="D115"/>
      <c r="E115"/>
      <c r="F115"/>
      <c r="G115"/>
      <c r="H115"/>
      <c r="I115"/>
      <c r="J115"/>
    </row>
    <row r="116" spans="2:10" s="4" customFormat="1" ht="15">
      <c r="B116"/>
      <c r="C116"/>
      <c r="D116"/>
      <c r="E116"/>
      <c r="F116"/>
      <c r="G116"/>
      <c r="H116"/>
      <c r="I116"/>
      <c r="J116"/>
    </row>
    <row r="117" spans="2:10" s="4" customFormat="1" ht="15">
      <c r="B117"/>
      <c r="C117"/>
      <c r="D117"/>
      <c r="E117"/>
      <c r="F117"/>
      <c r="G117"/>
      <c r="H117"/>
      <c r="I117"/>
      <c r="J117"/>
    </row>
    <row r="118" spans="2:10" s="4" customFormat="1" ht="15">
      <c r="B118"/>
      <c r="C118"/>
      <c r="D118"/>
      <c r="E118"/>
      <c r="F118"/>
      <c r="G118"/>
      <c r="H118"/>
      <c r="I118"/>
      <c r="J118"/>
    </row>
    <row r="119" spans="2:10" s="4" customFormat="1" ht="15">
      <c r="B119"/>
      <c r="C119"/>
      <c r="D119"/>
      <c r="E119"/>
      <c r="F119"/>
      <c r="G119"/>
      <c r="H119"/>
      <c r="I119"/>
      <c r="J119"/>
    </row>
    <row r="120" spans="2:10" s="4" customFormat="1" ht="15">
      <c r="B120"/>
      <c r="C120"/>
      <c r="D120"/>
      <c r="E120"/>
      <c r="F120"/>
      <c r="G120"/>
      <c r="H120"/>
      <c r="I120"/>
      <c r="J120"/>
    </row>
    <row r="121" spans="2:10" s="4" customFormat="1" ht="15">
      <c r="B121"/>
      <c r="C121"/>
      <c r="D121"/>
      <c r="E121"/>
      <c r="F121"/>
      <c r="G121"/>
      <c r="H121"/>
      <c r="I121"/>
      <c r="J121"/>
    </row>
    <row r="122" spans="2:10" s="4" customFormat="1" ht="15">
      <c r="B122"/>
      <c r="C122"/>
      <c r="D122"/>
      <c r="E122"/>
      <c r="F122"/>
      <c r="G122"/>
      <c r="H122"/>
      <c r="I122"/>
      <c r="J122"/>
    </row>
    <row r="123" spans="2:10" s="4" customFormat="1" ht="15">
      <c r="B123"/>
      <c r="C123"/>
      <c r="D123"/>
      <c r="E123"/>
      <c r="F123"/>
      <c r="G123"/>
      <c r="H123"/>
      <c r="I123"/>
      <c r="J123"/>
    </row>
    <row r="124" spans="2:10" s="4" customFormat="1" ht="15">
      <c r="B124"/>
      <c r="C124"/>
      <c r="D124"/>
      <c r="E124"/>
      <c r="F124"/>
      <c r="G124"/>
      <c r="H124"/>
      <c r="I124"/>
      <c r="J124"/>
    </row>
    <row r="125" spans="2:10" s="4" customFormat="1" ht="15">
      <c r="B125"/>
      <c r="C125"/>
      <c r="D125"/>
      <c r="E125"/>
      <c r="F125"/>
      <c r="G125"/>
      <c r="H125"/>
      <c r="I125"/>
      <c r="J125"/>
    </row>
    <row r="126" spans="2:10" s="4" customFormat="1" ht="15">
      <c r="B126"/>
      <c r="C126"/>
      <c r="D126"/>
      <c r="E126"/>
      <c r="F126"/>
      <c r="G126"/>
      <c r="H126"/>
      <c r="I126"/>
      <c r="J126"/>
    </row>
    <row r="127" spans="2:10" s="4" customFormat="1" ht="15">
      <c r="B127"/>
      <c r="C127"/>
      <c r="D127"/>
      <c r="E127"/>
      <c r="F127"/>
      <c r="G127"/>
      <c r="H127"/>
      <c r="I127"/>
      <c r="J127"/>
    </row>
    <row r="128" spans="2:10" s="4" customFormat="1" ht="15">
      <c r="B128"/>
      <c r="C128"/>
      <c r="D128"/>
      <c r="E128"/>
      <c r="F128"/>
      <c r="G128"/>
      <c r="H128"/>
      <c r="I128"/>
      <c r="J128"/>
    </row>
    <row r="129" spans="2:10" s="4" customFormat="1" ht="15">
      <c r="B129"/>
      <c r="C129"/>
      <c r="D129"/>
      <c r="E129"/>
      <c r="F129"/>
      <c r="G129"/>
      <c r="H129"/>
      <c r="I129"/>
      <c r="J129"/>
    </row>
    <row r="130" spans="2:10" s="4" customFormat="1" ht="15">
      <c r="B130"/>
      <c r="C130"/>
      <c r="D130"/>
      <c r="E130"/>
      <c r="F130"/>
      <c r="G130"/>
      <c r="H130"/>
      <c r="I130"/>
      <c r="J130"/>
    </row>
    <row r="131" spans="2:10" s="4" customFormat="1" ht="15">
      <c r="B131"/>
      <c r="C131"/>
      <c r="D131"/>
      <c r="E131"/>
      <c r="F131"/>
      <c r="G131"/>
      <c r="H131"/>
      <c r="I131"/>
      <c r="J131"/>
    </row>
    <row r="132" spans="2:10" s="4" customFormat="1" ht="15">
      <c r="B132"/>
      <c r="C132"/>
      <c r="D132"/>
      <c r="E132"/>
      <c r="F132"/>
      <c r="G132"/>
      <c r="H132"/>
      <c r="I132"/>
      <c r="J132"/>
    </row>
    <row r="133" spans="2:10" s="4" customFormat="1" ht="15" hidden="1">
      <c r="B133"/>
      <c r="C133"/>
      <c r="D133"/>
      <c r="E133"/>
      <c r="F133"/>
      <c r="G133"/>
      <c r="H133"/>
      <c r="I133"/>
      <c r="J133"/>
    </row>
    <row r="134" spans="2:10" s="4" customFormat="1" ht="14.25" hidden="1" customHeight="1">
      <c r="B134"/>
      <c r="C134"/>
      <c r="D134"/>
      <c r="E134"/>
      <c r="F134"/>
      <c r="G134"/>
      <c r="H134"/>
      <c r="I134"/>
      <c r="J134"/>
    </row>
    <row r="135" spans="2:10" s="4" customFormat="1" ht="14.25" hidden="1" customHeight="1">
      <c r="B135"/>
      <c r="C135"/>
      <c r="D135"/>
      <c r="E135"/>
      <c r="F135"/>
      <c r="G135"/>
      <c r="H135"/>
      <c r="I135"/>
      <c r="J135"/>
    </row>
  </sheetData>
  <sheetProtection sheet="1" objects="1" scenarios="1"/>
  <mergeCells count="2">
    <mergeCell ref="B59:I60"/>
    <mergeCell ref="C2:I2"/>
  </mergeCells>
  <pageMargins left="0.70866141732283472" right="0.70866141732283472" top="0.78740157480314965" bottom="0.78740157480314965" header="0.31496062992125984" footer="0.31496062992125984"/>
  <pageSetup paperSize="9"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8">
    <pageSetUpPr autoPageBreaks="0" fitToPage="1"/>
  </sheetPr>
  <dimension ref="A1:J171"/>
  <sheetViews>
    <sheetView showGridLines="0" workbookViewId="0">
      <selection activeCell="J14" sqref="J14"/>
    </sheetView>
  </sheetViews>
  <sheetFormatPr baseColWidth="10" defaultColWidth="0" defaultRowHeight="14.25" customHeight="1" zeroHeight="1"/>
  <cols>
    <col min="1" max="1" width="11" style="4" customWidth="1"/>
    <col min="2" max="10" width="11" customWidth="1"/>
    <col min="11" max="16384" width="23.42578125" hidden="1"/>
  </cols>
  <sheetData>
    <row r="1" spans="1:9" ht="15"/>
    <row r="2" spans="1:9" ht="21.75" thickBot="1">
      <c r="C2" s="914" t="s">
        <v>2167</v>
      </c>
      <c r="D2" s="914"/>
      <c r="E2" s="914"/>
      <c r="F2" s="914"/>
      <c r="G2" s="914"/>
      <c r="H2" s="914"/>
      <c r="I2" s="914"/>
    </row>
    <row r="3" spans="1:9" ht="15"/>
    <row r="4" spans="1:9" ht="15"/>
    <row r="5" spans="1:9" ht="15"/>
    <row r="6" spans="1:9" ht="15">
      <c r="A6" s="4" t="s">
        <v>294</v>
      </c>
      <c r="B6" t="s">
        <v>2159</v>
      </c>
    </row>
    <row r="7" spans="1:9" ht="15"/>
    <row r="8" spans="1:9" ht="15"/>
    <row r="9" spans="1:9" ht="15"/>
    <row r="10" spans="1:9" ht="15"/>
    <row r="11" spans="1:9" ht="15"/>
    <row r="12" spans="1:9" ht="15"/>
    <row r="13" spans="1:9" ht="15"/>
    <row r="14" spans="1:9" ht="15"/>
    <row r="15" spans="1:9" ht="15"/>
    <row r="16" spans="1:9" ht="15"/>
    <row r="17" spans="1:9" ht="15"/>
    <row r="18" spans="1:9" ht="15"/>
    <row r="19" spans="1:9" ht="15"/>
    <row r="20" spans="1:9" ht="15"/>
    <row r="21" spans="1:9" ht="15"/>
    <row r="22" spans="1:9" ht="15"/>
    <row r="23" spans="1:9" ht="15"/>
    <row r="24" spans="1:9" ht="15"/>
    <row r="25" spans="1:9" ht="15"/>
    <row r="26" spans="1:9" ht="15">
      <c r="A26" s="4" t="s">
        <v>296</v>
      </c>
      <c r="B26" s="696" t="s">
        <v>2168</v>
      </c>
      <c r="C26" s="696"/>
      <c r="D26" s="696"/>
      <c r="E26" s="696"/>
      <c r="F26" s="696"/>
      <c r="G26" s="696"/>
      <c r="H26" s="696"/>
      <c r="I26" s="696"/>
    </row>
    <row r="27" spans="1:9" ht="15">
      <c r="B27" s="696"/>
      <c r="C27" s="696"/>
      <c r="D27" s="696"/>
      <c r="E27" s="696"/>
      <c r="F27" s="696"/>
      <c r="G27" s="696"/>
      <c r="H27" s="696"/>
      <c r="I27" s="696"/>
    </row>
    <row r="28" spans="1:9" ht="15"/>
    <row r="29" spans="1:9" ht="15"/>
    <row r="30" spans="1:9" ht="15"/>
    <row r="31" spans="1:9" ht="15"/>
    <row r="32" spans="1:9" ht="15"/>
    <row r="33" ht="15"/>
    <row r="34" ht="15"/>
    <row r="35" ht="15"/>
    <row r="36" ht="15"/>
    <row r="37" ht="15"/>
    <row r="38" ht="15"/>
    <row r="39" ht="15"/>
    <row r="40" ht="15"/>
    <row r="41" ht="15"/>
    <row r="42" ht="15"/>
    <row r="43" ht="15"/>
    <row r="44" ht="15"/>
    <row r="45" ht="15"/>
    <row r="46" ht="15"/>
    <row r="47" ht="15"/>
    <row r="48" ht="15"/>
    <row r="49" spans="1:9" ht="15"/>
    <row r="50" spans="1:9" ht="15"/>
    <row r="51" spans="1:9" ht="15"/>
    <row r="52" spans="1:9" ht="15"/>
    <row r="53" spans="1:9" ht="15"/>
    <row r="54" spans="1:9" ht="15"/>
    <row r="55" spans="1:9" ht="15"/>
    <row r="56" spans="1:9" ht="15"/>
    <row r="57" spans="1:9" ht="15"/>
    <row r="58" spans="1:9" ht="15"/>
    <row r="59" spans="1:9" ht="15"/>
    <row r="60" spans="1:9" ht="15">
      <c r="A60" s="4" t="s">
        <v>298</v>
      </c>
      <c r="B60" s="653" t="s">
        <v>2169</v>
      </c>
      <c r="C60" s="653"/>
      <c r="D60" s="653"/>
      <c r="E60" s="653"/>
      <c r="F60" s="653"/>
      <c r="G60" s="653"/>
      <c r="H60" s="653"/>
      <c r="I60" s="653"/>
    </row>
    <row r="61" spans="1:9" ht="15">
      <c r="B61" s="653"/>
      <c r="C61" s="653"/>
      <c r="D61" s="653"/>
      <c r="E61" s="653"/>
      <c r="F61" s="653"/>
      <c r="G61" s="653"/>
      <c r="H61" s="653"/>
      <c r="I61" s="653"/>
    </row>
    <row r="62" spans="1:9" ht="15"/>
    <row r="63" spans="1:9" ht="15"/>
    <row r="64" spans="1:9" ht="15"/>
    <row r="65" spans="2:10" ht="15"/>
    <row r="66" spans="2:10" ht="15"/>
    <row r="67" spans="2:10" ht="15"/>
    <row r="68" spans="2:10" ht="15"/>
    <row r="69" spans="2:10" ht="15"/>
    <row r="70" spans="2:10" ht="15"/>
    <row r="71" spans="2:10" ht="15"/>
    <row r="72" spans="2:10" s="4" customFormat="1" ht="15">
      <c r="B72"/>
      <c r="C72"/>
      <c r="D72"/>
      <c r="E72"/>
      <c r="F72"/>
      <c r="G72"/>
      <c r="H72"/>
      <c r="I72"/>
      <c r="J72"/>
    </row>
    <row r="73" spans="2:10" s="4" customFormat="1" ht="15">
      <c r="B73"/>
      <c r="C73"/>
      <c r="D73"/>
      <c r="E73"/>
      <c r="F73"/>
      <c r="G73"/>
      <c r="H73"/>
      <c r="I73"/>
      <c r="J73"/>
    </row>
    <row r="74" spans="2:10" s="4" customFormat="1" ht="15">
      <c r="B74"/>
      <c r="C74"/>
      <c r="D74"/>
      <c r="E74"/>
      <c r="F74"/>
      <c r="G74"/>
      <c r="H74"/>
      <c r="I74"/>
      <c r="J74"/>
    </row>
    <row r="75" spans="2:10" s="4" customFormat="1" ht="15">
      <c r="B75"/>
      <c r="C75"/>
      <c r="D75"/>
      <c r="E75"/>
      <c r="F75"/>
      <c r="G75"/>
      <c r="H75"/>
      <c r="I75"/>
      <c r="J75"/>
    </row>
    <row r="76" spans="2:10" s="4" customFormat="1" ht="15">
      <c r="B76"/>
      <c r="C76"/>
      <c r="D76"/>
      <c r="E76"/>
      <c r="F76"/>
      <c r="G76"/>
      <c r="H76"/>
      <c r="I76"/>
      <c r="J76"/>
    </row>
    <row r="77" spans="2:10" s="4" customFormat="1" ht="15">
      <c r="B77"/>
      <c r="C77"/>
      <c r="D77"/>
      <c r="E77"/>
      <c r="F77"/>
      <c r="G77"/>
      <c r="H77"/>
      <c r="I77"/>
      <c r="J77"/>
    </row>
    <row r="78" spans="2:10" s="4" customFormat="1" ht="15">
      <c r="B78"/>
      <c r="C78"/>
      <c r="D78"/>
      <c r="E78"/>
      <c r="F78"/>
      <c r="G78"/>
      <c r="H78"/>
      <c r="I78"/>
      <c r="J78"/>
    </row>
    <row r="79" spans="2:10" s="4" customFormat="1" ht="15">
      <c r="B79"/>
      <c r="C79"/>
      <c r="D79"/>
      <c r="E79"/>
      <c r="F79"/>
      <c r="G79"/>
      <c r="H79"/>
      <c r="I79"/>
      <c r="J79"/>
    </row>
    <row r="80" spans="2:10" s="4" customFormat="1" ht="15">
      <c r="B80"/>
      <c r="C80"/>
      <c r="D80"/>
      <c r="E80"/>
      <c r="F80"/>
      <c r="G80"/>
      <c r="H80"/>
      <c r="I80"/>
      <c r="J80"/>
    </row>
    <row r="81" spans="1:10" s="4" customFormat="1" ht="15">
      <c r="B81"/>
      <c r="C81"/>
      <c r="D81"/>
      <c r="E81"/>
      <c r="F81"/>
      <c r="G81"/>
      <c r="H81"/>
      <c r="I81"/>
      <c r="J81"/>
    </row>
    <row r="82" spans="1:10" s="4" customFormat="1" ht="15">
      <c r="B82"/>
      <c r="C82"/>
      <c r="D82"/>
      <c r="E82"/>
      <c r="F82"/>
      <c r="G82"/>
      <c r="H82"/>
      <c r="I82"/>
      <c r="J82"/>
    </row>
    <row r="83" spans="1:10" s="4" customFormat="1" ht="15">
      <c r="B83"/>
      <c r="C83"/>
      <c r="D83"/>
      <c r="E83"/>
      <c r="F83"/>
      <c r="G83"/>
      <c r="H83"/>
      <c r="I83"/>
      <c r="J83"/>
    </row>
    <row r="84" spans="1:10" s="4" customFormat="1" ht="15">
      <c r="B84"/>
      <c r="C84"/>
      <c r="D84"/>
      <c r="E84"/>
      <c r="F84"/>
      <c r="G84"/>
      <c r="H84"/>
      <c r="I84"/>
      <c r="J84"/>
    </row>
    <row r="85" spans="1:10" s="4" customFormat="1" ht="15">
      <c r="B85"/>
      <c r="C85"/>
      <c r="D85"/>
      <c r="E85"/>
      <c r="F85"/>
      <c r="G85"/>
      <c r="H85"/>
      <c r="I85"/>
      <c r="J85"/>
    </row>
    <row r="86" spans="1:10" s="4" customFormat="1" ht="15">
      <c r="B86"/>
      <c r="C86"/>
      <c r="D86"/>
      <c r="E86"/>
      <c r="F86"/>
      <c r="G86"/>
      <c r="H86"/>
      <c r="I86"/>
      <c r="J86"/>
    </row>
    <row r="87" spans="1:10" s="4" customFormat="1" ht="15">
      <c r="B87"/>
      <c r="C87"/>
      <c r="D87"/>
      <c r="E87"/>
      <c r="F87"/>
      <c r="G87"/>
      <c r="H87"/>
      <c r="I87"/>
      <c r="J87"/>
    </row>
    <row r="88" spans="1:10" s="4" customFormat="1" ht="15">
      <c r="B88"/>
      <c r="C88"/>
      <c r="D88"/>
      <c r="E88"/>
      <c r="F88"/>
      <c r="G88"/>
      <c r="H88"/>
      <c r="I88"/>
      <c r="J88"/>
    </row>
    <row r="89" spans="1:10" s="4" customFormat="1" ht="15">
      <c r="B89"/>
      <c r="C89"/>
      <c r="D89"/>
      <c r="E89"/>
      <c r="F89"/>
      <c r="G89"/>
      <c r="H89"/>
      <c r="I89"/>
      <c r="J89"/>
    </row>
    <row r="90" spans="1:10" s="4" customFormat="1" ht="15">
      <c r="A90" s="4" t="s">
        <v>300</v>
      </c>
      <c r="B90" s="653" t="s">
        <v>2170</v>
      </c>
      <c r="C90" s="653"/>
      <c r="D90" s="653"/>
      <c r="E90" s="653"/>
      <c r="F90" s="653"/>
      <c r="G90" s="653"/>
      <c r="H90" s="653"/>
      <c r="I90" s="653"/>
      <c r="J90"/>
    </row>
    <row r="91" spans="1:10" s="4" customFormat="1" ht="15">
      <c r="B91" s="653"/>
      <c r="C91" s="653"/>
      <c r="D91" s="653"/>
      <c r="E91" s="653"/>
      <c r="F91" s="653"/>
      <c r="G91" s="653"/>
      <c r="H91" s="653"/>
      <c r="I91" s="653"/>
      <c r="J91"/>
    </row>
    <row r="92" spans="1:10" s="4" customFormat="1" ht="15">
      <c r="B92"/>
      <c r="C92"/>
      <c r="D92"/>
      <c r="E92"/>
      <c r="F92"/>
      <c r="G92"/>
      <c r="H92"/>
      <c r="I92"/>
      <c r="J92"/>
    </row>
    <row r="93" spans="1:10" s="4" customFormat="1" ht="15">
      <c r="B93"/>
      <c r="C93"/>
      <c r="D93"/>
      <c r="E93"/>
      <c r="F93"/>
      <c r="G93"/>
      <c r="H93"/>
      <c r="I93"/>
      <c r="J93"/>
    </row>
    <row r="94" spans="1:10" s="4" customFormat="1" ht="15">
      <c r="B94"/>
      <c r="C94"/>
      <c r="D94"/>
      <c r="E94"/>
      <c r="F94"/>
      <c r="G94"/>
      <c r="H94"/>
      <c r="I94"/>
      <c r="J94"/>
    </row>
    <row r="95" spans="1:10" s="4" customFormat="1" ht="15">
      <c r="B95"/>
      <c r="C95"/>
      <c r="D95"/>
      <c r="E95"/>
      <c r="F95"/>
      <c r="G95"/>
      <c r="H95"/>
      <c r="I95"/>
      <c r="J95"/>
    </row>
    <row r="96" spans="1:10" s="4" customFormat="1" ht="15">
      <c r="B96"/>
      <c r="C96"/>
      <c r="D96"/>
      <c r="E96"/>
      <c r="F96"/>
      <c r="G96"/>
      <c r="H96"/>
      <c r="I96"/>
      <c r="J96"/>
    </row>
    <row r="97" spans="2:10" s="4" customFormat="1" ht="15">
      <c r="B97"/>
      <c r="C97"/>
      <c r="D97"/>
      <c r="E97"/>
      <c r="F97"/>
      <c r="G97"/>
      <c r="H97"/>
      <c r="I97"/>
      <c r="J97"/>
    </row>
    <row r="98" spans="2:10" s="4" customFormat="1" ht="15">
      <c r="B98"/>
      <c r="C98"/>
      <c r="D98"/>
      <c r="E98"/>
      <c r="F98"/>
      <c r="G98"/>
      <c r="H98"/>
      <c r="I98"/>
      <c r="J98"/>
    </row>
    <row r="99" spans="2:10" s="4" customFormat="1" ht="15">
      <c r="B99"/>
      <c r="C99"/>
      <c r="D99"/>
      <c r="E99"/>
      <c r="F99"/>
      <c r="G99"/>
      <c r="H99"/>
      <c r="I99"/>
      <c r="J99"/>
    </row>
    <row r="100" spans="2:10" s="4" customFormat="1" ht="15">
      <c r="B100"/>
      <c r="C100"/>
      <c r="D100"/>
      <c r="E100"/>
      <c r="F100"/>
      <c r="G100"/>
      <c r="H100"/>
      <c r="I100"/>
      <c r="J100"/>
    </row>
    <row r="101" spans="2:10" s="4" customFormat="1" ht="15">
      <c r="B101"/>
      <c r="C101"/>
      <c r="D101"/>
      <c r="E101"/>
      <c r="F101"/>
      <c r="G101"/>
      <c r="H101"/>
      <c r="I101"/>
      <c r="J101"/>
    </row>
    <row r="102" spans="2:10" s="4" customFormat="1" ht="15">
      <c r="B102"/>
      <c r="C102"/>
      <c r="D102"/>
      <c r="E102"/>
      <c r="F102"/>
      <c r="G102"/>
      <c r="H102"/>
      <c r="I102"/>
      <c r="J102"/>
    </row>
    <row r="103" spans="2:10" s="4" customFormat="1" ht="15">
      <c r="B103"/>
      <c r="C103"/>
      <c r="D103"/>
      <c r="E103"/>
      <c r="F103"/>
      <c r="G103"/>
      <c r="H103"/>
      <c r="I103"/>
      <c r="J103"/>
    </row>
    <row r="104" spans="2:10" s="4" customFormat="1" ht="15">
      <c r="B104"/>
      <c r="C104"/>
      <c r="D104"/>
      <c r="E104"/>
      <c r="F104"/>
      <c r="G104"/>
      <c r="H104"/>
      <c r="I104"/>
      <c r="J104"/>
    </row>
    <row r="105" spans="2:10" s="4" customFormat="1" ht="15">
      <c r="B105"/>
      <c r="C105"/>
      <c r="D105"/>
      <c r="E105"/>
      <c r="F105"/>
      <c r="G105"/>
      <c r="H105"/>
      <c r="I105"/>
      <c r="J105"/>
    </row>
    <row r="106" spans="2:10" s="4" customFormat="1" ht="15">
      <c r="B106"/>
      <c r="C106"/>
      <c r="D106"/>
      <c r="E106"/>
      <c r="F106"/>
      <c r="G106"/>
      <c r="H106"/>
      <c r="I106"/>
      <c r="J106"/>
    </row>
    <row r="107" spans="2:10" s="4" customFormat="1" ht="15">
      <c r="B107"/>
      <c r="C107"/>
      <c r="D107"/>
      <c r="E107"/>
      <c r="F107"/>
      <c r="G107"/>
      <c r="H107"/>
      <c r="I107"/>
      <c r="J107"/>
    </row>
    <row r="108" spans="2:10" s="4" customFormat="1" ht="15">
      <c r="B108"/>
      <c r="C108"/>
      <c r="D108"/>
      <c r="E108"/>
      <c r="F108"/>
      <c r="G108"/>
      <c r="H108"/>
      <c r="I108"/>
      <c r="J108"/>
    </row>
    <row r="109" spans="2:10" ht="15"/>
    <row r="110" spans="2:10" ht="15"/>
    <row r="111" spans="2:10" ht="15"/>
    <row r="112" spans="2:10" ht="15"/>
    <row r="113" spans="1:2" ht="15"/>
    <row r="114" spans="1:2" ht="15"/>
    <row r="115" spans="1:2" ht="15"/>
    <row r="116" spans="1:2" ht="15"/>
    <row r="117" spans="1:2" ht="15"/>
    <row r="118" spans="1:2" ht="15"/>
    <row r="119" spans="1:2" ht="15"/>
    <row r="120" spans="1:2" ht="15"/>
    <row r="121" spans="1:2" ht="15"/>
    <row r="122" spans="1:2" ht="15">
      <c r="A122" s="4" t="s">
        <v>2171</v>
      </c>
      <c r="B122" t="s">
        <v>2166</v>
      </c>
    </row>
    <row r="123" spans="1:2" ht="15"/>
    <row r="124" spans="1:2" ht="15"/>
    <row r="125" spans="1:2" ht="15"/>
    <row r="126" spans="1:2" ht="15"/>
    <row r="127" spans="1:2" ht="15"/>
    <row r="128" spans="1:2" ht="15"/>
    <row r="129" spans="2:10" ht="15"/>
    <row r="130" spans="2:10" ht="15"/>
    <row r="131" spans="2:10" ht="15"/>
    <row r="132" spans="2:10" ht="15"/>
    <row r="133" spans="2:10" ht="15"/>
    <row r="134" spans="2:10" ht="15"/>
    <row r="135" spans="2:10" ht="15"/>
    <row r="136" spans="2:10" s="4" customFormat="1" ht="15">
      <c r="B136"/>
      <c r="C136"/>
      <c r="D136"/>
      <c r="E136"/>
      <c r="F136"/>
      <c r="G136"/>
      <c r="H136"/>
      <c r="I136"/>
      <c r="J136"/>
    </row>
    <row r="137" spans="2:10" s="4" customFormat="1" ht="15">
      <c r="B137"/>
      <c r="C137"/>
      <c r="D137"/>
      <c r="E137"/>
      <c r="F137"/>
      <c r="G137"/>
      <c r="H137"/>
      <c r="I137"/>
      <c r="J137"/>
    </row>
    <row r="138" spans="2:10" s="4" customFormat="1" ht="15">
      <c r="B138"/>
      <c r="C138"/>
      <c r="D138"/>
      <c r="E138"/>
      <c r="F138"/>
      <c r="G138"/>
      <c r="H138"/>
      <c r="I138"/>
      <c r="J138"/>
    </row>
    <row r="139" spans="2:10" s="4" customFormat="1" ht="15">
      <c r="B139"/>
      <c r="C139"/>
      <c r="D139"/>
      <c r="E139"/>
      <c r="F139"/>
      <c r="G139"/>
      <c r="H139"/>
      <c r="I139"/>
      <c r="J139"/>
    </row>
    <row r="140" spans="2:10" s="4" customFormat="1" ht="15">
      <c r="B140"/>
      <c r="C140"/>
      <c r="D140"/>
      <c r="E140"/>
      <c r="F140"/>
      <c r="G140"/>
      <c r="H140"/>
      <c r="I140"/>
      <c r="J140"/>
    </row>
    <row r="141" spans="2:10" s="4" customFormat="1" ht="15">
      <c r="B141"/>
      <c r="C141"/>
      <c r="D141"/>
      <c r="E141"/>
      <c r="F141"/>
      <c r="G141"/>
      <c r="H141"/>
      <c r="I141"/>
      <c r="J141"/>
    </row>
    <row r="142" spans="2:10" s="4" customFormat="1" ht="15">
      <c r="B142"/>
      <c r="C142"/>
      <c r="D142"/>
      <c r="E142"/>
      <c r="F142"/>
      <c r="G142"/>
      <c r="H142"/>
      <c r="I142"/>
      <c r="J142"/>
    </row>
    <row r="143" spans="2:10" s="4" customFormat="1" ht="15">
      <c r="B143"/>
      <c r="C143"/>
      <c r="D143"/>
      <c r="E143"/>
      <c r="F143"/>
      <c r="G143"/>
      <c r="H143"/>
      <c r="I143"/>
      <c r="J143"/>
    </row>
    <row r="144" spans="2:10" s="4" customFormat="1" ht="15">
      <c r="B144"/>
      <c r="C144"/>
      <c r="D144"/>
      <c r="E144"/>
      <c r="F144"/>
      <c r="G144"/>
      <c r="H144"/>
      <c r="I144"/>
      <c r="J144"/>
    </row>
    <row r="145" spans="2:10" s="4" customFormat="1" ht="15">
      <c r="B145"/>
      <c r="C145"/>
      <c r="D145"/>
      <c r="E145"/>
      <c r="F145"/>
      <c r="G145"/>
      <c r="H145"/>
      <c r="I145"/>
      <c r="J145"/>
    </row>
    <row r="146" spans="2:10" s="4" customFormat="1" ht="15">
      <c r="B146"/>
      <c r="C146"/>
      <c r="D146"/>
      <c r="E146"/>
      <c r="F146"/>
      <c r="G146"/>
      <c r="H146"/>
      <c r="I146"/>
      <c r="J146"/>
    </row>
    <row r="147" spans="2:10" s="4" customFormat="1" ht="15">
      <c r="B147"/>
      <c r="C147"/>
      <c r="D147"/>
      <c r="E147"/>
      <c r="F147"/>
      <c r="G147"/>
      <c r="H147"/>
      <c r="I147"/>
      <c r="J147"/>
    </row>
    <row r="148" spans="2:10" s="4" customFormat="1" ht="15">
      <c r="B148"/>
      <c r="C148"/>
      <c r="D148"/>
      <c r="E148"/>
      <c r="F148"/>
      <c r="G148"/>
      <c r="H148"/>
      <c r="I148"/>
      <c r="J148"/>
    </row>
    <row r="149" spans="2:10" s="4" customFormat="1" ht="15">
      <c r="B149"/>
      <c r="C149"/>
      <c r="D149"/>
      <c r="E149"/>
      <c r="F149"/>
      <c r="G149"/>
      <c r="H149"/>
      <c r="I149"/>
      <c r="J149"/>
    </row>
    <row r="150" spans="2:10" s="4" customFormat="1" ht="15">
      <c r="B150"/>
      <c r="C150"/>
      <c r="D150"/>
      <c r="E150"/>
      <c r="F150"/>
      <c r="G150"/>
      <c r="H150"/>
      <c r="I150"/>
      <c r="J150"/>
    </row>
    <row r="151" spans="2:10" s="4" customFormat="1" ht="15">
      <c r="B151"/>
      <c r="C151"/>
      <c r="D151"/>
      <c r="E151"/>
      <c r="F151"/>
      <c r="G151"/>
      <c r="H151"/>
      <c r="I151"/>
      <c r="J151"/>
    </row>
    <row r="152" spans="2:10" s="4" customFormat="1" ht="15">
      <c r="B152"/>
      <c r="C152"/>
      <c r="D152"/>
      <c r="E152"/>
      <c r="F152"/>
      <c r="G152"/>
      <c r="H152"/>
      <c r="I152"/>
      <c r="J152"/>
    </row>
    <row r="153" spans="2:10" s="4" customFormat="1" ht="15">
      <c r="B153"/>
      <c r="C153"/>
      <c r="D153"/>
      <c r="E153"/>
      <c r="F153"/>
      <c r="G153"/>
      <c r="H153"/>
      <c r="I153"/>
      <c r="J153"/>
    </row>
    <row r="154" spans="2:10" s="4" customFormat="1" ht="15">
      <c r="B154"/>
      <c r="C154"/>
      <c r="D154"/>
      <c r="E154"/>
      <c r="F154"/>
      <c r="G154"/>
      <c r="H154"/>
      <c r="I154"/>
      <c r="J154"/>
    </row>
    <row r="155" spans="2:10" s="4" customFormat="1" ht="15">
      <c r="B155"/>
      <c r="C155"/>
      <c r="D155"/>
      <c r="E155"/>
      <c r="F155"/>
      <c r="G155"/>
      <c r="H155"/>
      <c r="I155"/>
      <c r="J155"/>
    </row>
    <row r="156" spans="2:10" s="4" customFormat="1" ht="15">
      <c r="B156"/>
      <c r="C156"/>
      <c r="D156"/>
      <c r="E156"/>
      <c r="F156"/>
      <c r="G156"/>
      <c r="H156"/>
      <c r="I156"/>
      <c r="J156"/>
    </row>
    <row r="157" spans="2:10" s="4" customFormat="1" ht="15">
      <c r="B157"/>
      <c r="C157"/>
      <c r="D157"/>
      <c r="E157"/>
      <c r="F157"/>
      <c r="G157"/>
      <c r="H157"/>
      <c r="I157"/>
      <c r="J157"/>
    </row>
    <row r="158" spans="2:10" s="4" customFormat="1" ht="15">
      <c r="B158"/>
      <c r="C158"/>
      <c r="D158"/>
      <c r="E158"/>
      <c r="F158"/>
      <c r="G158"/>
      <c r="H158"/>
      <c r="I158"/>
      <c r="J158"/>
    </row>
    <row r="159" spans="2:10" s="4" customFormat="1" ht="15">
      <c r="B159"/>
      <c r="C159"/>
      <c r="D159"/>
      <c r="E159"/>
      <c r="F159"/>
      <c r="G159"/>
      <c r="H159"/>
      <c r="I159"/>
      <c r="J159"/>
    </row>
    <row r="160" spans="2:10" s="4" customFormat="1" ht="15">
      <c r="B160"/>
      <c r="C160"/>
      <c r="D160"/>
      <c r="E160"/>
      <c r="F160"/>
      <c r="G160"/>
      <c r="H160"/>
      <c r="I160"/>
      <c r="J160"/>
    </row>
    <row r="161" spans="2:10" s="4" customFormat="1" ht="15">
      <c r="B161"/>
      <c r="C161"/>
      <c r="D161"/>
      <c r="E161"/>
      <c r="F161"/>
      <c r="G161"/>
      <c r="H161"/>
      <c r="I161"/>
      <c r="J161"/>
    </row>
    <row r="162" spans="2:10" s="4" customFormat="1" ht="15">
      <c r="B162"/>
      <c r="C162"/>
      <c r="D162"/>
      <c r="E162"/>
      <c r="F162"/>
      <c r="G162"/>
      <c r="H162"/>
      <c r="I162"/>
      <c r="J162"/>
    </row>
    <row r="163" spans="2:10" s="4" customFormat="1" ht="15">
      <c r="B163"/>
      <c r="C163"/>
      <c r="D163"/>
      <c r="E163"/>
      <c r="F163"/>
      <c r="G163"/>
      <c r="H163"/>
      <c r="I163"/>
      <c r="J163"/>
    </row>
    <row r="164" spans="2:10" s="4" customFormat="1" ht="15">
      <c r="B164"/>
      <c r="C164"/>
      <c r="D164"/>
      <c r="E164"/>
      <c r="F164"/>
      <c r="G164"/>
      <c r="H164"/>
      <c r="I164"/>
      <c r="J164"/>
    </row>
    <row r="165" spans="2:10" s="4" customFormat="1" ht="15">
      <c r="B165"/>
      <c r="C165"/>
      <c r="D165"/>
      <c r="E165"/>
      <c r="F165"/>
      <c r="G165"/>
      <c r="H165"/>
      <c r="I165"/>
      <c r="J165"/>
    </row>
    <row r="166" spans="2:10" s="4" customFormat="1" ht="15">
      <c r="B166"/>
      <c r="C166"/>
      <c r="D166"/>
      <c r="E166"/>
      <c r="F166"/>
      <c r="G166"/>
      <c r="H166"/>
      <c r="I166"/>
      <c r="J166"/>
    </row>
    <row r="167" spans="2:10" s="4" customFormat="1" ht="15">
      <c r="B167"/>
      <c r="C167"/>
      <c r="D167"/>
      <c r="E167"/>
      <c r="F167"/>
      <c r="G167"/>
      <c r="H167"/>
      <c r="I167"/>
      <c r="J167"/>
    </row>
    <row r="168" spans="2:10" s="4" customFormat="1" ht="15">
      <c r="B168"/>
      <c r="C168"/>
      <c r="D168"/>
      <c r="E168"/>
      <c r="F168"/>
      <c r="G168"/>
      <c r="H168"/>
      <c r="I168"/>
      <c r="J168"/>
    </row>
    <row r="169" spans="2:10" s="4" customFormat="1" ht="15" hidden="1">
      <c r="B169"/>
      <c r="C169"/>
      <c r="D169"/>
      <c r="E169"/>
      <c r="F169"/>
      <c r="G169"/>
      <c r="H169"/>
      <c r="I169"/>
      <c r="J169"/>
    </row>
    <row r="170" spans="2:10" s="4" customFormat="1" ht="14.25" hidden="1" customHeight="1">
      <c r="B170"/>
      <c r="C170"/>
      <c r="D170"/>
      <c r="E170"/>
      <c r="F170"/>
      <c r="G170"/>
      <c r="H170"/>
      <c r="I170"/>
      <c r="J170"/>
    </row>
    <row r="171" spans="2:10" s="4" customFormat="1" ht="14.25" hidden="1" customHeight="1">
      <c r="B171"/>
      <c r="C171"/>
      <c r="D171"/>
      <c r="E171"/>
      <c r="F171"/>
      <c r="G171"/>
      <c r="H171"/>
      <c r="I171"/>
      <c r="J171"/>
    </row>
  </sheetData>
  <sheetProtection sheet="1" objects="1" scenarios="1"/>
  <mergeCells count="4">
    <mergeCell ref="B60:I61"/>
    <mergeCell ref="B90:I91"/>
    <mergeCell ref="C2:I2"/>
    <mergeCell ref="B26:I27"/>
  </mergeCells>
  <pageMargins left="0.70866141732283472" right="0.70866141732283472" top="0.78740157480314965" bottom="0.78740157480314965" header="0.31496062992125984" footer="0.31496062992125984"/>
  <pageSetup paperSize="9" scale="79"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19">
    <pageSetUpPr fitToPage="1"/>
  </sheetPr>
  <dimension ref="A1:XFD322"/>
  <sheetViews>
    <sheetView showGridLines="0" zoomScaleNormal="100" workbookViewId="0">
      <pane ySplit="12" topLeftCell="A13" activePane="bottomLeft" state="frozen"/>
      <selection pane="bottomLeft" activeCell="L17" sqref="L17"/>
    </sheetView>
  </sheetViews>
  <sheetFormatPr baseColWidth="10" defaultColWidth="0" defaultRowHeight="12.75" zeroHeight="1"/>
  <cols>
    <col min="1" max="1" width="9.42578125" style="266" customWidth="1"/>
    <col min="2" max="2" width="0.42578125" style="266" customWidth="1"/>
    <col min="3" max="3" width="2.85546875" style="266" customWidth="1"/>
    <col min="4" max="4" width="17.42578125" style="266" customWidth="1"/>
    <col min="5" max="13" width="12.42578125" style="266" customWidth="1"/>
    <col min="14" max="24" width="12.42578125" style="266" hidden="1" customWidth="1"/>
    <col min="25" max="256" width="11.140625" style="266" hidden="1"/>
    <col min="257" max="257" width="9.42578125" style="266" hidden="1"/>
    <col min="258" max="258" width="0.42578125" style="266" hidden="1"/>
    <col min="259" max="259" width="2.85546875" style="266" hidden="1"/>
    <col min="260" max="260" width="17.42578125" style="266" hidden="1"/>
    <col min="261" max="280" width="12.42578125" style="266" hidden="1"/>
    <col min="281" max="512" width="11.140625" style="266" hidden="1"/>
    <col min="513" max="513" width="9.42578125" style="266" hidden="1"/>
    <col min="514" max="514" width="0.42578125" style="266" hidden="1"/>
    <col min="515" max="515" width="2.85546875" style="266" hidden="1"/>
    <col min="516" max="516" width="17.42578125" style="266" hidden="1"/>
    <col min="517" max="536" width="12.42578125" style="266" hidden="1"/>
    <col min="537" max="768" width="11.140625" style="266" hidden="1"/>
    <col min="769" max="769" width="9.42578125" style="266" hidden="1"/>
    <col min="770" max="770" width="0.42578125" style="266" hidden="1"/>
    <col min="771" max="771" width="2.85546875" style="266" hidden="1"/>
    <col min="772" max="772" width="17.42578125" style="266" hidden="1"/>
    <col min="773" max="792" width="12.42578125" style="266" hidden="1"/>
    <col min="793" max="1024" width="11.140625" style="266" hidden="1"/>
    <col min="1025" max="1025" width="9.42578125" style="266" hidden="1"/>
    <col min="1026" max="1026" width="0.42578125" style="266" hidden="1"/>
    <col min="1027" max="1027" width="2.85546875" style="266" hidden="1"/>
    <col min="1028" max="1028" width="17.42578125" style="266" hidden="1"/>
    <col min="1029" max="1048" width="12.42578125" style="266" hidden="1"/>
    <col min="1049" max="1280" width="11.140625" style="266" hidden="1"/>
    <col min="1281" max="1281" width="9.42578125" style="266" hidden="1"/>
    <col min="1282" max="1282" width="0.42578125" style="266" hidden="1"/>
    <col min="1283" max="1283" width="2.85546875" style="266" hidden="1"/>
    <col min="1284" max="1284" width="17.42578125" style="266" hidden="1"/>
    <col min="1285" max="1304" width="12.42578125" style="266" hidden="1"/>
    <col min="1305" max="1536" width="11.140625" style="266" hidden="1"/>
    <col min="1537" max="1537" width="9.42578125" style="266" hidden="1"/>
    <col min="1538" max="1538" width="0.42578125" style="266" hidden="1"/>
    <col min="1539" max="1539" width="2.85546875" style="266" hidden="1"/>
    <col min="1540" max="1540" width="17.42578125" style="266" hidden="1"/>
    <col min="1541" max="1560" width="12.42578125" style="266" hidden="1"/>
    <col min="1561" max="1792" width="11.140625" style="266" hidden="1"/>
    <col min="1793" max="1793" width="9.42578125" style="266" hidden="1"/>
    <col min="1794" max="1794" width="0.42578125" style="266" hidden="1"/>
    <col min="1795" max="1795" width="2.85546875" style="266" hidden="1"/>
    <col min="1796" max="1796" width="17.42578125" style="266" hidden="1"/>
    <col min="1797" max="1816" width="12.42578125" style="266" hidden="1"/>
    <col min="1817" max="2048" width="11.140625" style="266" hidden="1"/>
    <col min="2049" max="2049" width="9.42578125" style="266" hidden="1"/>
    <col min="2050" max="2050" width="0.42578125" style="266" hidden="1"/>
    <col min="2051" max="2051" width="2.85546875" style="266" hidden="1"/>
    <col min="2052" max="2052" width="17.42578125" style="266" hidden="1"/>
    <col min="2053" max="2072" width="12.42578125" style="266" hidden="1"/>
    <col min="2073" max="2304" width="11.140625" style="266" hidden="1"/>
    <col min="2305" max="2305" width="9.42578125" style="266" hidden="1"/>
    <col min="2306" max="2306" width="0.42578125" style="266" hidden="1"/>
    <col min="2307" max="2307" width="2.85546875" style="266" hidden="1"/>
    <col min="2308" max="2308" width="17.42578125" style="266" hidden="1"/>
    <col min="2309" max="2328" width="12.42578125" style="266" hidden="1"/>
    <col min="2329" max="2560" width="11.140625" style="266" hidden="1"/>
    <col min="2561" max="2561" width="9.42578125" style="266" hidden="1"/>
    <col min="2562" max="2562" width="0.42578125" style="266" hidden="1"/>
    <col min="2563" max="2563" width="2.85546875" style="266" hidden="1"/>
    <col min="2564" max="2564" width="17.42578125" style="266" hidden="1"/>
    <col min="2565" max="2584" width="12.42578125" style="266" hidden="1"/>
    <col min="2585" max="2816" width="11.140625" style="266" hidden="1"/>
    <col min="2817" max="2817" width="9.42578125" style="266" hidden="1"/>
    <col min="2818" max="2818" width="0.42578125" style="266" hidden="1"/>
    <col min="2819" max="2819" width="2.85546875" style="266" hidden="1"/>
    <col min="2820" max="2820" width="17.42578125" style="266" hidden="1"/>
    <col min="2821" max="2840" width="12.42578125" style="266" hidden="1"/>
    <col min="2841" max="3072" width="11.140625" style="266" hidden="1"/>
    <col min="3073" max="3073" width="9.42578125" style="266" hidden="1"/>
    <col min="3074" max="3074" width="0.42578125" style="266" hidden="1"/>
    <col min="3075" max="3075" width="2.85546875" style="266" hidden="1"/>
    <col min="3076" max="3076" width="17.42578125" style="266" hidden="1"/>
    <col min="3077" max="3096" width="12.42578125" style="266" hidden="1"/>
    <col min="3097" max="3328" width="11.140625" style="266" hidden="1"/>
    <col min="3329" max="3329" width="9.42578125" style="266" hidden="1"/>
    <col min="3330" max="3330" width="0.42578125" style="266" hidden="1"/>
    <col min="3331" max="3331" width="2.85546875" style="266" hidden="1"/>
    <col min="3332" max="3332" width="17.42578125" style="266" hidden="1"/>
    <col min="3333" max="3352" width="12.42578125" style="266" hidden="1"/>
    <col min="3353" max="3584" width="11.140625" style="266" hidden="1"/>
    <col min="3585" max="3585" width="9.42578125" style="266" hidden="1"/>
    <col min="3586" max="3586" width="0.42578125" style="266" hidden="1"/>
    <col min="3587" max="3587" width="2.85546875" style="266" hidden="1"/>
    <col min="3588" max="3588" width="17.42578125" style="266" hidden="1"/>
    <col min="3589" max="3608" width="12.42578125" style="266" hidden="1"/>
    <col min="3609" max="3840" width="11.140625" style="266" hidden="1"/>
    <col min="3841" max="3841" width="9.42578125" style="266" hidden="1"/>
    <col min="3842" max="3842" width="0.42578125" style="266" hidden="1"/>
    <col min="3843" max="3843" width="2.85546875" style="266" hidden="1"/>
    <col min="3844" max="3844" width="17.42578125" style="266" hidden="1"/>
    <col min="3845" max="3864" width="12.42578125" style="266" hidden="1"/>
    <col min="3865" max="4096" width="11.140625" style="266" hidden="1"/>
    <col min="4097" max="4097" width="9.42578125" style="266" hidden="1"/>
    <col min="4098" max="4098" width="0.42578125" style="266" hidden="1"/>
    <col min="4099" max="4099" width="2.85546875" style="266" hidden="1"/>
    <col min="4100" max="4100" width="17.42578125" style="266" hidden="1"/>
    <col min="4101" max="4120" width="12.42578125" style="266" hidden="1"/>
    <col min="4121" max="4352" width="11.140625" style="266" hidden="1"/>
    <col min="4353" max="4353" width="9.42578125" style="266" hidden="1"/>
    <col min="4354" max="4354" width="0.42578125" style="266" hidden="1"/>
    <col min="4355" max="4355" width="2.85546875" style="266" hidden="1"/>
    <col min="4356" max="4356" width="17.42578125" style="266" hidden="1"/>
    <col min="4357" max="4376" width="12.42578125" style="266" hidden="1"/>
    <col min="4377" max="4608" width="11.140625" style="266" hidden="1"/>
    <col min="4609" max="4609" width="9.42578125" style="266" hidden="1"/>
    <col min="4610" max="4610" width="0.42578125" style="266" hidden="1"/>
    <col min="4611" max="4611" width="2.85546875" style="266" hidden="1"/>
    <col min="4612" max="4612" width="17.42578125" style="266" hidden="1"/>
    <col min="4613" max="4632" width="12.42578125" style="266" hidden="1"/>
    <col min="4633" max="4864" width="11.140625" style="266" hidden="1"/>
    <col min="4865" max="4865" width="9.42578125" style="266" hidden="1"/>
    <col min="4866" max="4866" width="0.42578125" style="266" hidden="1"/>
    <col min="4867" max="4867" width="2.85546875" style="266" hidden="1"/>
    <col min="4868" max="4868" width="17.42578125" style="266" hidden="1"/>
    <col min="4869" max="4888" width="12.42578125" style="266" hidden="1"/>
    <col min="4889" max="5120" width="11.140625" style="266" hidden="1"/>
    <col min="5121" max="5121" width="9.42578125" style="266" hidden="1"/>
    <col min="5122" max="5122" width="0.42578125" style="266" hidden="1"/>
    <col min="5123" max="5123" width="2.85546875" style="266" hidden="1"/>
    <col min="5124" max="5124" width="17.42578125" style="266" hidden="1"/>
    <col min="5125" max="5144" width="12.42578125" style="266" hidden="1"/>
    <col min="5145" max="5376" width="11.140625" style="266" hidden="1"/>
    <col min="5377" max="5377" width="9.42578125" style="266" hidden="1"/>
    <col min="5378" max="5378" width="0.42578125" style="266" hidden="1"/>
    <col min="5379" max="5379" width="2.85546875" style="266" hidden="1"/>
    <col min="5380" max="5380" width="17.42578125" style="266" hidden="1"/>
    <col min="5381" max="5400" width="12.42578125" style="266" hidden="1"/>
    <col min="5401" max="5632" width="11.140625" style="266" hidden="1"/>
    <col min="5633" max="5633" width="9.42578125" style="266" hidden="1"/>
    <col min="5634" max="5634" width="0.42578125" style="266" hidden="1"/>
    <col min="5635" max="5635" width="2.85546875" style="266" hidden="1"/>
    <col min="5636" max="5636" width="17.42578125" style="266" hidden="1"/>
    <col min="5637" max="5656" width="12.42578125" style="266" hidden="1"/>
    <col min="5657" max="5888" width="11.140625" style="266" hidden="1"/>
    <col min="5889" max="5889" width="9.42578125" style="266" hidden="1"/>
    <col min="5890" max="5890" width="0.42578125" style="266" hidden="1"/>
    <col min="5891" max="5891" width="2.85546875" style="266" hidden="1"/>
    <col min="5892" max="5892" width="17.42578125" style="266" hidden="1"/>
    <col min="5893" max="5912" width="12.42578125" style="266" hidden="1"/>
    <col min="5913" max="6144" width="11.140625" style="266" hidden="1"/>
    <col min="6145" max="6145" width="9.42578125" style="266" hidden="1"/>
    <col min="6146" max="6146" width="0.42578125" style="266" hidden="1"/>
    <col min="6147" max="6147" width="2.85546875" style="266" hidden="1"/>
    <col min="6148" max="6148" width="17.42578125" style="266" hidden="1"/>
    <col min="6149" max="6168" width="12.42578125" style="266" hidden="1"/>
    <col min="6169" max="6400" width="11.140625" style="266" hidden="1"/>
    <col min="6401" max="6401" width="9.42578125" style="266" hidden="1"/>
    <col min="6402" max="6402" width="0.42578125" style="266" hidden="1"/>
    <col min="6403" max="6403" width="2.85546875" style="266" hidden="1"/>
    <col min="6404" max="6404" width="17.42578125" style="266" hidden="1"/>
    <col min="6405" max="6424" width="12.42578125" style="266" hidden="1"/>
    <col min="6425" max="6656" width="11.140625" style="266" hidden="1"/>
    <col min="6657" max="6657" width="9.42578125" style="266" hidden="1"/>
    <col min="6658" max="6658" width="0.42578125" style="266" hidden="1"/>
    <col min="6659" max="6659" width="2.85546875" style="266" hidden="1"/>
    <col min="6660" max="6660" width="17.42578125" style="266" hidden="1"/>
    <col min="6661" max="6680" width="12.42578125" style="266" hidden="1"/>
    <col min="6681" max="6912" width="11.140625" style="266" hidden="1"/>
    <col min="6913" max="6913" width="9.42578125" style="266" hidden="1"/>
    <col min="6914" max="6914" width="0.42578125" style="266" hidden="1"/>
    <col min="6915" max="6915" width="2.85546875" style="266" hidden="1"/>
    <col min="6916" max="6916" width="17.42578125" style="266" hidden="1"/>
    <col min="6917" max="6936" width="12.42578125" style="266" hidden="1"/>
    <col min="6937" max="7168" width="11.140625" style="266" hidden="1"/>
    <col min="7169" max="7169" width="9.42578125" style="266" hidden="1"/>
    <col min="7170" max="7170" width="0.42578125" style="266" hidden="1"/>
    <col min="7171" max="7171" width="2.85546875" style="266" hidden="1"/>
    <col min="7172" max="7172" width="17.42578125" style="266" hidden="1"/>
    <col min="7173" max="7192" width="12.42578125" style="266" hidden="1"/>
    <col min="7193" max="7424" width="11.140625" style="266" hidden="1"/>
    <col min="7425" max="7425" width="9.42578125" style="266" hidden="1"/>
    <col min="7426" max="7426" width="0.42578125" style="266" hidden="1"/>
    <col min="7427" max="7427" width="2.85546875" style="266" hidden="1"/>
    <col min="7428" max="7428" width="17.42578125" style="266" hidden="1"/>
    <col min="7429" max="7448" width="12.42578125" style="266" hidden="1"/>
    <col min="7449" max="7680" width="11.140625" style="266" hidden="1"/>
    <col min="7681" max="7681" width="9.42578125" style="266" hidden="1"/>
    <col min="7682" max="7682" width="0.42578125" style="266" hidden="1"/>
    <col min="7683" max="7683" width="2.85546875" style="266" hidden="1"/>
    <col min="7684" max="7684" width="17.42578125" style="266" hidden="1"/>
    <col min="7685" max="7704" width="12.42578125" style="266" hidden="1"/>
    <col min="7705" max="7936" width="11.140625" style="266" hidden="1"/>
    <col min="7937" max="7937" width="9.42578125" style="266" hidden="1"/>
    <col min="7938" max="7938" width="0.42578125" style="266" hidden="1"/>
    <col min="7939" max="7939" width="2.85546875" style="266" hidden="1"/>
    <col min="7940" max="7940" width="17.42578125" style="266" hidden="1"/>
    <col min="7941" max="7960" width="12.42578125" style="266" hidden="1"/>
    <col min="7961" max="8192" width="11.140625" style="266" hidden="1"/>
    <col min="8193" max="8193" width="9.42578125" style="266" hidden="1"/>
    <col min="8194" max="8194" width="0.42578125" style="266" hidden="1"/>
    <col min="8195" max="8195" width="2.85546875" style="266" hidden="1"/>
    <col min="8196" max="8196" width="17.42578125" style="266" hidden="1"/>
    <col min="8197" max="8216" width="12.42578125" style="266" hidden="1"/>
    <col min="8217" max="8448" width="11.140625" style="266" hidden="1"/>
    <col min="8449" max="8449" width="9.42578125" style="266" hidden="1"/>
    <col min="8450" max="8450" width="0.42578125" style="266" hidden="1"/>
    <col min="8451" max="8451" width="2.85546875" style="266" hidden="1"/>
    <col min="8452" max="8452" width="17.42578125" style="266" hidden="1"/>
    <col min="8453" max="8472" width="12.42578125" style="266" hidden="1"/>
    <col min="8473" max="8704" width="11.140625" style="266" hidden="1"/>
    <col min="8705" max="8705" width="9.42578125" style="266" hidden="1"/>
    <col min="8706" max="8706" width="0.42578125" style="266" hidden="1"/>
    <col min="8707" max="8707" width="2.85546875" style="266" hidden="1"/>
    <col min="8708" max="8708" width="17.42578125" style="266" hidden="1"/>
    <col min="8709" max="8728" width="12.42578125" style="266" hidden="1"/>
    <col min="8729" max="8960" width="11.140625" style="266" hidden="1"/>
    <col min="8961" max="8961" width="9.42578125" style="266" hidden="1"/>
    <col min="8962" max="8962" width="0.42578125" style="266" hidden="1"/>
    <col min="8963" max="8963" width="2.85546875" style="266" hidden="1"/>
    <col min="8964" max="8964" width="17.42578125" style="266" hidden="1"/>
    <col min="8965" max="8984" width="12.42578125" style="266" hidden="1"/>
    <col min="8985" max="9216" width="11.140625" style="266" hidden="1"/>
    <col min="9217" max="9217" width="9.42578125" style="266" hidden="1"/>
    <col min="9218" max="9218" width="0.42578125" style="266" hidden="1"/>
    <col min="9219" max="9219" width="2.85546875" style="266" hidden="1"/>
    <col min="9220" max="9220" width="17.42578125" style="266" hidden="1"/>
    <col min="9221" max="9240" width="12.42578125" style="266" hidden="1"/>
    <col min="9241" max="9472" width="11.140625" style="266" hidden="1"/>
    <col min="9473" max="9473" width="9.42578125" style="266" hidden="1"/>
    <col min="9474" max="9474" width="0.42578125" style="266" hidden="1"/>
    <col min="9475" max="9475" width="2.85546875" style="266" hidden="1"/>
    <col min="9476" max="9476" width="17.42578125" style="266" hidden="1"/>
    <col min="9477" max="9496" width="12.42578125" style="266" hidden="1"/>
    <col min="9497" max="9728" width="11.140625" style="266" hidden="1"/>
    <col min="9729" max="9729" width="9.42578125" style="266" hidden="1"/>
    <col min="9730" max="9730" width="0.42578125" style="266" hidden="1"/>
    <col min="9731" max="9731" width="2.85546875" style="266" hidden="1"/>
    <col min="9732" max="9732" width="17.42578125" style="266" hidden="1"/>
    <col min="9733" max="9752" width="12.42578125" style="266" hidden="1"/>
    <col min="9753" max="9984" width="11.140625" style="266" hidden="1"/>
    <col min="9985" max="9985" width="9.42578125" style="266" hidden="1"/>
    <col min="9986" max="9986" width="0.42578125" style="266" hidden="1"/>
    <col min="9987" max="9987" width="2.85546875" style="266" hidden="1"/>
    <col min="9988" max="9988" width="17.42578125" style="266" hidden="1"/>
    <col min="9989" max="10008" width="12.42578125" style="266" hidden="1"/>
    <col min="10009" max="10240" width="11.140625" style="266" hidden="1"/>
    <col min="10241" max="10241" width="9.42578125" style="266" hidden="1"/>
    <col min="10242" max="10242" width="0.42578125" style="266" hidden="1"/>
    <col min="10243" max="10243" width="2.85546875" style="266" hidden="1"/>
    <col min="10244" max="10244" width="17.42578125" style="266" hidden="1"/>
    <col min="10245" max="10264" width="12.42578125" style="266" hidden="1"/>
    <col min="10265" max="10496" width="11.140625" style="266" hidden="1"/>
    <col min="10497" max="10497" width="9.42578125" style="266" hidden="1"/>
    <col min="10498" max="10498" width="0.42578125" style="266" hidden="1"/>
    <col min="10499" max="10499" width="2.85546875" style="266" hidden="1"/>
    <col min="10500" max="10500" width="17.42578125" style="266" hidden="1"/>
    <col min="10501" max="10520" width="12.42578125" style="266" hidden="1"/>
    <col min="10521" max="10752" width="11.140625" style="266" hidden="1"/>
    <col min="10753" max="10753" width="9.42578125" style="266" hidden="1"/>
    <col min="10754" max="10754" width="0.42578125" style="266" hidden="1"/>
    <col min="10755" max="10755" width="2.85546875" style="266" hidden="1"/>
    <col min="10756" max="10756" width="17.42578125" style="266" hidden="1"/>
    <col min="10757" max="10776" width="12.42578125" style="266" hidden="1"/>
    <col min="10777" max="11008" width="11.140625" style="266" hidden="1"/>
    <col min="11009" max="11009" width="9.42578125" style="266" hidden="1"/>
    <col min="11010" max="11010" width="0.42578125" style="266" hidden="1"/>
    <col min="11011" max="11011" width="2.85546875" style="266" hidden="1"/>
    <col min="11012" max="11012" width="17.42578125" style="266" hidden="1"/>
    <col min="11013" max="11032" width="12.42578125" style="266" hidden="1"/>
    <col min="11033" max="11264" width="11.140625" style="266" hidden="1"/>
    <col min="11265" max="11265" width="9.42578125" style="266" hidden="1"/>
    <col min="11266" max="11266" width="0.42578125" style="266" hidden="1"/>
    <col min="11267" max="11267" width="2.85546875" style="266" hidden="1"/>
    <col min="11268" max="11268" width="17.42578125" style="266" hidden="1"/>
    <col min="11269" max="11288" width="12.42578125" style="266" hidden="1"/>
    <col min="11289" max="11520" width="11.140625" style="266" hidden="1"/>
    <col min="11521" max="11521" width="9.42578125" style="266" hidden="1"/>
    <col min="11522" max="11522" width="0.42578125" style="266" hidden="1"/>
    <col min="11523" max="11523" width="2.85546875" style="266" hidden="1"/>
    <col min="11524" max="11524" width="17.42578125" style="266" hidden="1"/>
    <col min="11525" max="11544" width="12.42578125" style="266" hidden="1"/>
    <col min="11545" max="11776" width="11.140625" style="266" hidden="1"/>
    <col min="11777" max="11777" width="9.42578125" style="266" hidden="1"/>
    <col min="11778" max="11778" width="0.42578125" style="266" hidden="1"/>
    <col min="11779" max="11779" width="2.85546875" style="266" hidden="1"/>
    <col min="11780" max="11780" width="17.42578125" style="266" hidden="1"/>
    <col min="11781" max="11800" width="12.42578125" style="266" hidden="1"/>
    <col min="11801" max="12032" width="11.140625" style="266" hidden="1"/>
    <col min="12033" max="12033" width="9.42578125" style="266" hidden="1"/>
    <col min="12034" max="12034" width="0.42578125" style="266" hidden="1"/>
    <col min="12035" max="12035" width="2.85546875" style="266" hidden="1"/>
    <col min="12036" max="12036" width="17.42578125" style="266" hidden="1"/>
    <col min="12037" max="12056" width="12.42578125" style="266" hidden="1"/>
    <col min="12057" max="12288" width="11.140625" style="266" hidden="1"/>
    <col min="12289" max="12289" width="9.42578125" style="266" hidden="1"/>
    <col min="12290" max="12290" width="0.42578125" style="266" hidden="1"/>
    <col min="12291" max="12291" width="2.85546875" style="266" hidden="1"/>
    <col min="12292" max="12292" width="17.42578125" style="266" hidden="1"/>
    <col min="12293" max="12312" width="12.42578125" style="266" hidden="1"/>
    <col min="12313" max="12544" width="11.140625" style="266" hidden="1"/>
    <col min="12545" max="12545" width="9.42578125" style="266" hidden="1"/>
    <col min="12546" max="12546" width="0.42578125" style="266" hidden="1"/>
    <col min="12547" max="12547" width="2.85546875" style="266" hidden="1"/>
    <col min="12548" max="12548" width="17.42578125" style="266" hidden="1"/>
    <col min="12549" max="12568" width="12.42578125" style="266" hidden="1"/>
    <col min="12569" max="12800" width="11.140625" style="266" hidden="1"/>
    <col min="12801" max="12801" width="9.42578125" style="266" hidden="1"/>
    <col min="12802" max="12802" width="0.42578125" style="266" hidden="1"/>
    <col min="12803" max="12803" width="2.85546875" style="266" hidden="1"/>
    <col min="12804" max="12804" width="17.42578125" style="266" hidden="1"/>
    <col min="12805" max="12824" width="12.42578125" style="266" hidden="1"/>
    <col min="12825" max="13056" width="11.140625" style="266" hidden="1"/>
    <col min="13057" max="13057" width="9.42578125" style="266" hidden="1"/>
    <col min="13058" max="13058" width="0.42578125" style="266" hidden="1"/>
    <col min="13059" max="13059" width="2.85546875" style="266" hidden="1"/>
    <col min="13060" max="13060" width="17.42578125" style="266" hidden="1"/>
    <col min="13061" max="13080" width="12.42578125" style="266" hidden="1"/>
    <col min="13081" max="13312" width="11.140625" style="266" hidden="1"/>
    <col min="13313" max="13313" width="9.42578125" style="266" hidden="1"/>
    <col min="13314" max="13314" width="0.42578125" style="266" hidden="1"/>
    <col min="13315" max="13315" width="2.85546875" style="266" hidden="1"/>
    <col min="13316" max="13316" width="17.42578125" style="266" hidden="1"/>
    <col min="13317" max="13336" width="12.42578125" style="266" hidden="1"/>
    <col min="13337" max="13568" width="11.140625" style="266" hidden="1"/>
    <col min="13569" max="13569" width="9.42578125" style="266" hidden="1"/>
    <col min="13570" max="13570" width="0.42578125" style="266" hidden="1"/>
    <col min="13571" max="13571" width="2.85546875" style="266" hidden="1"/>
    <col min="13572" max="13572" width="17.42578125" style="266" hidden="1"/>
    <col min="13573" max="13592" width="12.42578125" style="266" hidden="1"/>
    <col min="13593" max="13824" width="11.140625" style="266" hidden="1"/>
    <col min="13825" max="13825" width="9.42578125" style="266" hidden="1"/>
    <col min="13826" max="13826" width="0.42578125" style="266" hidden="1"/>
    <col min="13827" max="13827" width="2.85546875" style="266" hidden="1"/>
    <col min="13828" max="13828" width="17.42578125" style="266" hidden="1"/>
    <col min="13829" max="13848" width="12.42578125" style="266" hidden="1"/>
    <col min="13849" max="14080" width="11.140625" style="266" hidden="1"/>
    <col min="14081" max="14081" width="9.42578125" style="266" hidden="1"/>
    <col min="14082" max="14082" width="0.42578125" style="266" hidden="1"/>
    <col min="14083" max="14083" width="2.85546875" style="266" hidden="1"/>
    <col min="14084" max="14084" width="17.42578125" style="266" hidden="1"/>
    <col min="14085" max="14104" width="12.42578125" style="266" hidden="1"/>
    <col min="14105" max="14336" width="11.140625" style="266" hidden="1"/>
    <col min="14337" max="14337" width="9.42578125" style="266" hidden="1"/>
    <col min="14338" max="14338" width="0.42578125" style="266" hidden="1"/>
    <col min="14339" max="14339" width="2.85546875" style="266" hidden="1"/>
    <col min="14340" max="14340" width="17.42578125" style="266" hidden="1"/>
    <col min="14341" max="14360" width="12.42578125" style="266" hidden="1"/>
    <col min="14361" max="14592" width="11.140625" style="266" hidden="1"/>
    <col min="14593" max="14593" width="9.42578125" style="266" hidden="1"/>
    <col min="14594" max="14594" width="0.42578125" style="266" hidden="1"/>
    <col min="14595" max="14595" width="2.85546875" style="266" hidden="1"/>
    <col min="14596" max="14596" width="17.42578125" style="266" hidden="1"/>
    <col min="14597" max="14616" width="12.42578125" style="266" hidden="1"/>
    <col min="14617" max="14848" width="11.140625" style="266" hidden="1"/>
    <col min="14849" max="14849" width="9.42578125" style="266" hidden="1"/>
    <col min="14850" max="14850" width="0.42578125" style="266" hidden="1"/>
    <col min="14851" max="14851" width="2.85546875" style="266" hidden="1"/>
    <col min="14852" max="14852" width="17.42578125" style="266" hidden="1"/>
    <col min="14853" max="14872" width="12.42578125" style="266" hidden="1"/>
    <col min="14873" max="15104" width="11.140625" style="266" hidden="1"/>
    <col min="15105" max="15105" width="9.42578125" style="266" hidden="1"/>
    <col min="15106" max="15106" width="0.42578125" style="266" hidden="1"/>
    <col min="15107" max="15107" width="2.85546875" style="266" hidden="1"/>
    <col min="15108" max="15108" width="17.42578125" style="266" hidden="1"/>
    <col min="15109" max="15128" width="12.42578125" style="266" hidden="1"/>
    <col min="15129" max="15360" width="11.140625" style="266" hidden="1"/>
    <col min="15361" max="15361" width="9.42578125" style="266" hidden="1"/>
    <col min="15362" max="15362" width="0.42578125" style="266" hidden="1"/>
    <col min="15363" max="15363" width="2.85546875" style="266" hidden="1"/>
    <col min="15364" max="15364" width="17.42578125" style="266" hidden="1"/>
    <col min="15365" max="15384" width="12.42578125" style="266" hidden="1"/>
    <col min="15385" max="15616" width="11.140625" style="266" hidden="1"/>
    <col min="15617" max="15617" width="9.42578125" style="266" hidden="1"/>
    <col min="15618" max="15618" width="0.42578125" style="266" hidden="1"/>
    <col min="15619" max="15619" width="2.85546875" style="266" hidden="1"/>
    <col min="15620" max="15620" width="17.42578125" style="266" hidden="1"/>
    <col min="15621" max="15640" width="12.42578125" style="266" hidden="1"/>
    <col min="15641" max="15872" width="11.140625" style="266" hidden="1"/>
    <col min="15873" max="15873" width="9.42578125" style="266" hidden="1"/>
    <col min="15874" max="15874" width="0.42578125" style="266" hidden="1"/>
    <col min="15875" max="15875" width="2.85546875" style="266" hidden="1"/>
    <col min="15876" max="15876" width="17.42578125" style="266" hidden="1"/>
    <col min="15877" max="15896" width="12.42578125" style="266" hidden="1"/>
    <col min="15897" max="16128" width="11.140625" style="266" hidden="1"/>
    <col min="16129" max="16129" width="9.42578125" style="266" hidden="1"/>
    <col min="16130" max="16130" width="0.42578125" style="266" hidden="1"/>
    <col min="16131" max="16131" width="2.85546875" style="266" hidden="1"/>
    <col min="16132" max="16132" width="17.42578125" style="266" hidden="1"/>
    <col min="16133" max="16152" width="12.42578125" style="266" hidden="1"/>
    <col min="16153" max="16384" width="0" style="266" hidden="1"/>
  </cols>
  <sheetData>
    <row r="1" spans="1:24">
      <c r="A1" s="286"/>
      <c r="B1" s="286"/>
      <c r="C1" s="286"/>
      <c r="D1" s="286"/>
      <c r="E1" s="286"/>
      <c r="F1" s="286"/>
      <c r="G1" s="286"/>
      <c r="H1" s="286"/>
      <c r="I1" s="286"/>
      <c r="J1" s="286"/>
      <c r="K1" s="286"/>
      <c r="L1" s="286"/>
      <c r="M1" s="286"/>
    </row>
    <row r="2" spans="1:24" ht="23.1" customHeight="1" thickBot="1">
      <c r="A2" s="286"/>
      <c r="B2" s="286"/>
      <c r="C2" s="286"/>
      <c r="D2" s="286"/>
      <c r="E2" s="924" t="s">
        <v>2172</v>
      </c>
      <c r="F2" s="924"/>
      <c r="G2" s="924"/>
      <c r="H2" s="924"/>
      <c r="I2" s="924"/>
      <c r="J2" s="924"/>
      <c r="K2" s="924"/>
      <c r="L2" s="924"/>
      <c r="M2" s="286"/>
    </row>
    <row r="3" spans="1:24">
      <c r="A3" s="286"/>
      <c r="B3" s="286"/>
      <c r="C3" s="286"/>
      <c r="D3" s="286"/>
      <c r="E3" s="286"/>
      <c r="F3" s="286"/>
      <c r="G3" s="286"/>
      <c r="H3" s="286"/>
      <c r="I3" s="286"/>
      <c r="J3" s="286"/>
      <c r="K3" s="286"/>
      <c r="L3" s="286"/>
      <c r="M3" s="286"/>
    </row>
    <row r="4" spans="1:24">
      <c r="A4" s="286"/>
      <c r="B4" s="286"/>
      <c r="C4" s="286"/>
      <c r="D4" s="286"/>
      <c r="E4" s="925" t="s">
        <v>2173</v>
      </c>
      <c r="F4" s="925"/>
      <c r="G4" s="925"/>
      <c r="H4" s="925"/>
      <c r="I4" s="925"/>
      <c r="J4" s="925"/>
      <c r="K4" s="925"/>
      <c r="L4" s="925"/>
      <c r="M4" s="286"/>
    </row>
    <row r="5" spans="1:24">
      <c r="A5" s="286"/>
      <c r="B5" s="286"/>
      <c r="C5" s="286"/>
      <c r="D5" s="286"/>
      <c r="E5" s="925"/>
      <c r="F5" s="925"/>
      <c r="G5" s="925"/>
      <c r="H5" s="925"/>
      <c r="I5" s="925"/>
      <c r="J5" s="925"/>
      <c r="K5" s="925"/>
      <c r="L5" s="925"/>
      <c r="M5" s="286"/>
    </row>
    <row r="6" spans="1:24">
      <c r="A6" s="286"/>
      <c r="B6" s="286"/>
      <c r="C6" s="286"/>
      <c r="D6" s="286"/>
      <c r="E6" s="925"/>
      <c r="F6" s="925"/>
      <c r="G6" s="925"/>
      <c r="H6" s="925"/>
      <c r="I6" s="925"/>
      <c r="J6" s="925"/>
      <c r="K6" s="925"/>
      <c r="L6" s="925"/>
      <c r="M6" s="286"/>
    </row>
    <row r="7" spans="1:24">
      <c r="A7" s="286"/>
      <c r="B7" s="286"/>
      <c r="C7" s="286"/>
      <c r="D7" s="286"/>
      <c r="E7" s="925"/>
      <c r="F7" s="925"/>
      <c r="G7" s="925"/>
      <c r="H7" s="925"/>
      <c r="I7" s="925"/>
      <c r="J7" s="925"/>
      <c r="K7" s="925"/>
      <c r="L7" s="925"/>
      <c r="M7" s="286"/>
    </row>
    <row r="8" spans="1:24">
      <c r="A8" s="286"/>
      <c r="B8" s="286"/>
      <c r="C8" s="286"/>
      <c r="D8" s="286"/>
      <c r="E8" s="925"/>
      <c r="F8" s="925"/>
      <c r="G8" s="925"/>
      <c r="H8" s="925"/>
      <c r="I8" s="925"/>
      <c r="J8" s="925"/>
      <c r="K8" s="925"/>
      <c r="L8" s="925"/>
      <c r="M8" s="286"/>
    </row>
    <row r="9" spans="1:24">
      <c r="A9" s="286"/>
      <c r="B9" s="286"/>
      <c r="C9" s="286"/>
      <c r="D9" s="286"/>
      <c r="E9" s="300"/>
      <c r="F9" s="300"/>
      <c r="G9" s="300"/>
      <c r="H9" s="300"/>
      <c r="I9" s="300"/>
      <c r="J9" s="300"/>
      <c r="K9" s="300"/>
      <c r="L9" s="300"/>
      <c r="M9" s="286"/>
    </row>
    <row r="10" spans="1:24">
      <c r="A10" s="286"/>
      <c r="B10" s="286"/>
      <c r="C10" s="286"/>
      <c r="D10" s="286"/>
      <c r="E10" s="301" t="s">
        <v>356</v>
      </c>
      <c r="F10" s="300"/>
      <c r="G10" s="300"/>
      <c r="H10" s="300"/>
      <c r="I10" s="300"/>
      <c r="J10" s="300"/>
      <c r="K10" s="300"/>
      <c r="L10" s="300"/>
      <c r="M10" s="286"/>
    </row>
    <row r="11" spans="1:24">
      <c r="A11" s="286"/>
      <c r="B11" s="286"/>
      <c r="C11" s="286"/>
      <c r="D11" s="286"/>
      <c r="E11" s="926" t="s">
        <v>2174</v>
      </c>
      <c r="F11" s="926"/>
      <c r="G11" s="926"/>
      <c r="H11" s="926"/>
      <c r="I11" s="926"/>
      <c r="J11" s="926"/>
      <c r="K11" s="926"/>
      <c r="L11" s="926"/>
      <c r="M11" s="286"/>
    </row>
    <row r="12" spans="1:24" ht="16.5" thickBot="1">
      <c r="A12" s="287"/>
      <c r="B12" s="287"/>
      <c r="C12" s="287"/>
      <c r="D12" s="287"/>
      <c r="E12" s="287"/>
      <c r="F12" s="287"/>
      <c r="G12" s="287"/>
      <c r="H12" s="287"/>
      <c r="I12" s="287"/>
      <c r="J12" s="287"/>
      <c r="K12" s="287"/>
      <c r="L12" s="287"/>
      <c r="M12" s="287"/>
    </row>
    <row r="13" spans="1:24"/>
    <row r="14" spans="1:24" s="260" customFormat="1" ht="16.5" customHeight="1">
      <c r="A14" s="281"/>
      <c r="B14" s="281"/>
      <c r="C14" s="281"/>
      <c r="D14" s="281"/>
      <c r="E14" s="281"/>
      <c r="F14" s="281"/>
      <c r="G14" s="261" t="s">
        <v>2175</v>
      </c>
      <c r="H14" s="281"/>
      <c r="I14" s="281"/>
      <c r="J14" s="281"/>
      <c r="K14" s="281"/>
      <c r="L14" s="281"/>
      <c r="M14" s="281"/>
      <c r="N14" s="921"/>
      <c r="O14" s="921"/>
      <c r="P14" s="921"/>
      <c r="Q14" s="921"/>
      <c r="R14" s="921"/>
      <c r="S14" s="921"/>
      <c r="T14" s="921"/>
      <c r="U14" s="921"/>
      <c r="V14" s="921"/>
      <c r="W14" s="921"/>
      <c r="X14" s="259"/>
    </row>
    <row r="15" spans="1:24" s="260" customFormat="1" ht="16.5" customHeight="1">
      <c r="A15" s="281"/>
      <c r="B15" s="281"/>
      <c r="C15" s="281"/>
      <c r="D15" s="281"/>
      <c r="E15" s="281"/>
      <c r="F15" s="281"/>
      <c r="G15" s="261" t="s">
        <v>2176</v>
      </c>
      <c r="H15" s="281"/>
      <c r="I15" s="281"/>
      <c r="J15" s="281"/>
      <c r="K15" s="281"/>
      <c r="L15" s="281"/>
      <c r="M15" s="281"/>
      <c r="N15" s="921"/>
      <c r="O15" s="921"/>
      <c r="P15" s="921"/>
      <c r="Q15" s="921"/>
      <c r="R15" s="921"/>
      <c r="S15" s="921"/>
      <c r="T15" s="921"/>
      <c r="U15" s="921"/>
      <c r="V15" s="921"/>
      <c r="W15" s="921"/>
      <c r="X15" s="259"/>
    </row>
    <row r="16" spans="1:24" s="260" customFormat="1" ht="16.5" customHeight="1">
      <c r="A16" s="281"/>
      <c r="B16" s="281"/>
      <c r="C16" s="281"/>
      <c r="D16" s="281"/>
      <c r="E16" s="281"/>
      <c r="F16" s="281"/>
      <c r="G16" s="261" t="s">
        <v>2177</v>
      </c>
      <c r="H16" s="281"/>
      <c r="I16" s="281"/>
      <c r="J16" s="281"/>
      <c r="K16" s="281"/>
      <c r="L16" s="281"/>
      <c r="M16" s="281"/>
      <c r="N16" s="921"/>
      <c r="O16" s="921"/>
      <c r="P16" s="921"/>
      <c r="Q16" s="921"/>
      <c r="R16" s="921"/>
      <c r="S16" s="921"/>
      <c r="T16" s="921"/>
      <c r="U16" s="921"/>
      <c r="V16" s="921"/>
      <c r="W16" s="921"/>
      <c r="X16" s="259"/>
    </row>
    <row r="17" spans="1:59" s="262" customFormat="1" ht="16.5" customHeight="1">
      <c r="A17" s="261"/>
      <c r="B17" s="261"/>
      <c r="C17" s="261"/>
      <c r="N17" s="263"/>
      <c r="O17" s="263"/>
      <c r="P17" s="263"/>
      <c r="Q17" s="263"/>
      <c r="R17" s="263"/>
      <c r="S17" s="263"/>
      <c r="T17" s="263"/>
      <c r="U17" s="263"/>
      <c r="V17" s="263"/>
      <c r="W17" s="263"/>
      <c r="X17" s="263"/>
    </row>
    <row r="18" spans="1:59" s="260" customFormat="1" ht="16.5" customHeight="1">
      <c r="B18" s="281"/>
      <c r="C18" s="281"/>
      <c r="D18" s="281"/>
      <c r="E18" s="281"/>
      <c r="F18" s="281"/>
      <c r="G18" s="261" t="s">
        <v>2178</v>
      </c>
      <c r="H18" s="281"/>
      <c r="I18" s="281"/>
      <c r="J18" s="281"/>
      <c r="K18" s="281"/>
      <c r="L18" s="281"/>
      <c r="M18" s="281"/>
      <c r="N18" s="921"/>
      <c r="O18" s="921"/>
      <c r="P18" s="921"/>
      <c r="Q18" s="921"/>
      <c r="R18" s="921"/>
      <c r="S18" s="921"/>
      <c r="T18" s="921"/>
      <c r="U18" s="921"/>
      <c r="V18" s="921"/>
      <c r="W18" s="921"/>
      <c r="X18" s="259"/>
    </row>
    <row r="19" spans="1:59" s="260" customFormat="1" ht="16.5" customHeight="1">
      <c r="B19" s="282"/>
      <c r="C19" s="282"/>
      <c r="D19" s="282"/>
      <c r="E19" s="282"/>
      <c r="F19" s="282"/>
      <c r="G19" s="284" t="s">
        <v>2179</v>
      </c>
      <c r="H19" s="282"/>
      <c r="I19" s="282"/>
      <c r="J19" s="282"/>
      <c r="K19" s="282"/>
      <c r="L19" s="282"/>
      <c r="M19" s="282"/>
      <c r="N19" s="922"/>
      <c r="O19" s="922"/>
      <c r="P19" s="922"/>
      <c r="Q19" s="922"/>
      <c r="R19" s="922"/>
      <c r="S19" s="922"/>
      <c r="T19" s="922"/>
      <c r="U19" s="922"/>
      <c r="V19" s="922"/>
      <c r="W19" s="922"/>
      <c r="X19" s="264"/>
    </row>
    <row r="20" spans="1:59" s="262" customFormat="1" ht="6.75" customHeight="1">
      <c r="B20" s="283"/>
      <c r="C20" s="283"/>
      <c r="D20" s="283"/>
      <c r="E20" s="283"/>
      <c r="F20" s="283"/>
      <c r="G20" s="285"/>
      <c r="H20" s="283"/>
      <c r="I20" s="283"/>
      <c r="J20" s="283"/>
      <c r="K20" s="283"/>
      <c r="L20" s="283"/>
      <c r="M20" s="283"/>
      <c r="N20" s="260"/>
      <c r="O20" s="260"/>
      <c r="P20" s="260"/>
      <c r="Q20" s="260"/>
      <c r="R20" s="260"/>
      <c r="S20" s="260"/>
      <c r="T20" s="260"/>
      <c r="U20" s="260"/>
      <c r="V20" s="260"/>
      <c r="W20" s="260"/>
      <c r="X20" s="260"/>
    </row>
    <row r="21" spans="1:59" ht="16.5" customHeight="1">
      <c r="B21" s="283"/>
      <c r="C21" s="283"/>
      <c r="D21" s="283"/>
      <c r="E21" s="283"/>
      <c r="F21" s="283"/>
      <c r="G21" s="285" t="s">
        <v>2180</v>
      </c>
      <c r="H21" s="283"/>
      <c r="I21" s="283"/>
      <c r="J21" s="283"/>
      <c r="K21" s="283"/>
      <c r="L21" s="283"/>
      <c r="M21" s="283"/>
      <c r="N21" s="923"/>
      <c r="O21" s="923"/>
      <c r="P21" s="923"/>
      <c r="Q21" s="923"/>
      <c r="R21" s="923"/>
      <c r="S21" s="923"/>
      <c r="T21" s="923"/>
      <c r="U21" s="923"/>
      <c r="V21" s="923"/>
      <c r="W21" s="923"/>
      <c r="X21" s="265"/>
    </row>
    <row r="22" spans="1:59" ht="15.95" customHeight="1">
      <c r="A22" s="267"/>
      <c r="B22" s="267"/>
      <c r="C22" s="267"/>
      <c r="D22" s="267"/>
      <c r="E22" s="267"/>
      <c r="F22" s="267"/>
      <c r="G22" s="267"/>
      <c r="H22" s="267"/>
      <c r="I22" s="267"/>
      <c r="J22" s="267"/>
      <c r="K22" s="267"/>
      <c r="L22" s="267"/>
      <c r="M22" s="267"/>
    </row>
    <row r="23" spans="1:59" ht="15">
      <c r="A23" s="288" t="s">
        <v>2077</v>
      </c>
      <c r="B23" s="288"/>
      <c r="C23" s="289"/>
      <c r="D23" s="290"/>
      <c r="E23" s="915" t="s">
        <v>2078</v>
      </c>
      <c r="F23" s="916"/>
      <c r="G23" s="916"/>
      <c r="H23" s="916"/>
      <c r="I23" s="916"/>
      <c r="J23" s="916"/>
      <c r="K23" s="916"/>
      <c r="L23" s="916"/>
      <c r="M23" s="916"/>
      <c r="N23" s="919" t="s">
        <v>2181</v>
      </c>
      <c r="O23" s="919"/>
      <c r="P23" s="919"/>
      <c r="Q23" s="919"/>
      <c r="R23" s="919"/>
      <c r="S23" s="919"/>
      <c r="T23" s="919"/>
      <c r="U23" s="919"/>
      <c r="V23" s="919"/>
      <c r="W23" s="919"/>
      <c r="X23" s="919"/>
    </row>
    <row r="24" spans="1:59" ht="15">
      <c r="A24" s="288" t="s">
        <v>2079</v>
      </c>
      <c r="B24" s="288"/>
      <c r="C24" s="291"/>
      <c r="D24" s="292" t="s">
        <v>2080</v>
      </c>
      <c r="E24" s="917"/>
      <c r="F24" s="918"/>
      <c r="G24" s="918"/>
      <c r="H24" s="918"/>
      <c r="I24" s="918"/>
      <c r="J24" s="918"/>
      <c r="K24" s="918"/>
      <c r="L24" s="918"/>
      <c r="M24" s="918"/>
      <c r="N24" s="920"/>
      <c r="O24" s="920"/>
      <c r="P24" s="920"/>
      <c r="Q24" s="920"/>
      <c r="R24" s="920"/>
      <c r="S24" s="920"/>
      <c r="T24" s="920"/>
      <c r="U24" s="920"/>
      <c r="V24" s="920"/>
      <c r="W24" s="920"/>
      <c r="X24" s="920"/>
    </row>
    <row r="25" spans="1:59" ht="15">
      <c r="A25" s="293" t="s">
        <v>2081</v>
      </c>
      <c r="B25" s="293"/>
      <c r="C25" s="294"/>
      <c r="D25" s="295"/>
      <c r="E25" s="296" t="s">
        <v>2082</v>
      </c>
      <c r="F25" s="297" t="s">
        <v>2083</v>
      </c>
      <c r="G25" s="298" t="s">
        <v>2084</v>
      </c>
      <c r="H25" s="298" t="s">
        <v>2085</v>
      </c>
      <c r="I25" s="298" t="s">
        <v>2086</v>
      </c>
      <c r="J25" s="298" t="s">
        <v>2087</v>
      </c>
      <c r="K25" s="297" t="s">
        <v>2088</v>
      </c>
      <c r="L25" s="296" t="s">
        <v>2089</v>
      </c>
      <c r="M25" s="299" t="s">
        <v>2090</v>
      </c>
      <c r="N25" s="270" t="s">
        <v>2091</v>
      </c>
      <c r="O25" s="270" t="s">
        <v>2092</v>
      </c>
      <c r="P25" s="270" t="s">
        <v>2093</v>
      </c>
      <c r="Q25" s="271" t="s">
        <v>2094</v>
      </c>
      <c r="R25" s="271" t="s">
        <v>2095</v>
      </c>
      <c r="S25" s="271" t="s">
        <v>2096</v>
      </c>
      <c r="T25" s="271" t="s">
        <v>2097</v>
      </c>
      <c r="U25" s="270" t="s">
        <v>2098</v>
      </c>
      <c r="V25" s="271" t="s">
        <v>2099</v>
      </c>
      <c r="W25" s="272" t="s">
        <v>2100</v>
      </c>
      <c r="X25" s="272" t="s">
        <v>2101</v>
      </c>
    </row>
    <row r="26" spans="1:59" ht="24" customHeight="1">
      <c r="A26" s="273" t="s">
        <v>2102</v>
      </c>
      <c r="B26" s="273" t="s">
        <v>114</v>
      </c>
      <c r="C26" s="269" t="s">
        <v>2103</v>
      </c>
      <c r="D26" s="274">
        <v>40070</v>
      </c>
      <c r="E26" s="274">
        <v>1745</v>
      </c>
      <c r="F26" s="274">
        <v>1870</v>
      </c>
      <c r="G26" s="274">
        <v>2035</v>
      </c>
      <c r="H26" s="274">
        <v>2211</v>
      </c>
      <c r="I26" s="274">
        <v>2513</v>
      </c>
      <c r="J26" s="274">
        <v>2521</v>
      </c>
      <c r="K26" s="274">
        <v>2393</v>
      </c>
      <c r="L26" s="274">
        <v>2659</v>
      </c>
      <c r="M26" s="274">
        <v>3511</v>
      </c>
      <c r="N26" s="274">
        <v>3579</v>
      </c>
      <c r="O26" s="274">
        <v>3056</v>
      </c>
      <c r="P26" s="274">
        <v>2684</v>
      </c>
      <c r="Q26" s="274">
        <v>2121</v>
      </c>
      <c r="R26" s="274">
        <v>2348</v>
      </c>
      <c r="S26" s="274">
        <v>2186</v>
      </c>
      <c r="T26" s="274">
        <v>1327</v>
      </c>
      <c r="U26" s="274">
        <v>845</v>
      </c>
      <c r="V26" s="274">
        <v>362</v>
      </c>
      <c r="W26" s="274">
        <v>80</v>
      </c>
      <c r="X26" s="274">
        <v>24</v>
      </c>
      <c r="Y26" s="275"/>
      <c r="Z26" s="275"/>
      <c r="AA26" s="275"/>
      <c r="AB26" s="275"/>
      <c r="AC26" s="275"/>
      <c r="AD26" s="275"/>
      <c r="AE26" s="275"/>
      <c r="AF26" s="275"/>
      <c r="AG26" s="275"/>
      <c r="AH26" s="275"/>
      <c r="AI26" s="275"/>
      <c r="AJ26" s="275"/>
      <c r="AK26" s="275"/>
      <c r="AL26" s="275"/>
      <c r="AM26" s="275"/>
      <c r="AN26" s="275"/>
      <c r="AO26" s="275"/>
      <c r="AP26" s="275"/>
      <c r="AQ26" s="275"/>
      <c r="AR26" s="275"/>
      <c r="AS26" s="275"/>
      <c r="AT26" s="275"/>
      <c r="AU26" s="275"/>
      <c r="AV26" s="275"/>
      <c r="AW26" s="275"/>
      <c r="AX26" s="275"/>
      <c r="AY26" s="275"/>
      <c r="AZ26" s="275"/>
      <c r="BA26" s="275"/>
      <c r="BB26" s="275"/>
      <c r="BC26" s="275"/>
      <c r="BD26" s="275"/>
      <c r="BE26" s="275"/>
      <c r="BF26" s="275"/>
      <c r="BG26" s="275"/>
    </row>
    <row r="27" spans="1:59" ht="15.95" customHeight="1">
      <c r="A27" s="273" t="s">
        <v>2104</v>
      </c>
      <c r="B27" s="273" t="s">
        <v>114</v>
      </c>
      <c r="C27" s="269" t="s">
        <v>2105</v>
      </c>
      <c r="D27" s="274">
        <v>41665</v>
      </c>
      <c r="E27" s="274">
        <v>1654</v>
      </c>
      <c r="F27" s="274">
        <v>1777</v>
      </c>
      <c r="G27" s="274">
        <v>1929</v>
      </c>
      <c r="H27" s="274">
        <v>2102</v>
      </c>
      <c r="I27" s="274">
        <v>2413</v>
      </c>
      <c r="J27" s="274">
        <v>2454</v>
      </c>
      <c r="K27" s="274">
        <v>2335</v>
      </c>
      <c r="L27" s="274">
        <v>2581</v>
      </c>
      <c r="M27" s="274">
        <v>3353</v>
      </c>
      <c r="N27" s="274">
        <v>3448</v>
      </c>
      <c r="O27" s="274">
        <v>3000</v>
      </c>
      <c r="P27" s="274">
        <v>2743</v>
      </c>
      <c r="Q27" s="274">
        <v>2191</v>
      </c>
      <c r="R27" s="274">
        <v>2537</v>
      </c>
      <c r="S27" s="274">
        <v>2553</v>
      </c>
      <c r="T27" s="274">
        <v>1773</v>
      </c>
      <c r="U27" s="274">
        <v>1468</v>
      </c>
      <c r="V27" s="274">
        <v>981</v>
      </c>
      <c r="W27" s="274">
        <v>264</v>
      </c>
      <c r="X27" s="274">
        <v>109</v>
      </c>
      <c r="Y27" s="275"/>
      <c r="Z27" s="275"/>
      <c r="AA27" s="275"/>
      <c r="AB27" s="275"/>
      <c r="AC27" s="275"/>
      <c r="AD27" s="275"/>
      <c r="AE27" s="275"/>
      <c r="AF27" s="275"/>
      <c r="AG27" s="275"/>
      <c r="AH27" s="275"/>
      <c r="AI27" s="275"/>
      <c r="AJ27" s="275"/>
      <c r="AK27" s="275"/>
      <c r="AL27" s="275"/>
      <c r="AM27" s="275"/>
      <c r="AN27" s="275"/>
      <c r="AO27" s="275"/>
      <c r="AP27" s="275"/>
      <c r="AQ27" s="275"/>
      <c r="AR27" s="275"/>
      <c r="AS27" s="275"/>
      <c r="AT27" s="275"/>
      <c r="AU27" s="275"/>
      <c r="AV27" s="275"/>
      <c r="AW27" s="275"/>
      <c r="AX27" s="275"/>
      <c r="AY27" s="275"/>
      <c r="AZ27" s="275"/>
      <c r="BA27" s="275"/>
      <c r="BB27" s="275"/>
      <c r="BC27" s="275"/>
      <c r="BD27" s="275"/>
      <c r="BE27" s="275"/>
      <c r="BF27" s="275"/>
      <c r="BG27" s="275"/>
    </row>
    <row r="28" spans="1:59" ht="15.95" customHeight="1">
      <c r="A28" s="273" t="s">
        <v>2104</v>
      </c>
      <c r="B28" s="273" t="s">
        <v>114</v>
      </c>
      <c r="C28" s="269" t="s">
        <v>2106</v>
      </c>
      <c r="D28" s="274">
        <v>81735</v>
      </c>
      <c r="E28" s="274">
        <v>3400</v>
      </c>
      <c r="F28" s="274">
        <v>3647</v>
      </c>
      <c r="G28" s="274">
        <v>3963</v>
      </c>
      <c r="H28" s="274">
        <v>4312</v>
      </c>
      <c r="I28" s="274">
        <v>4926</v>
      </c>
      <c r="J28" s="274">
        <v>4975</v>
      </c>
      <c r="K28" s="274">
        <v>4729</v>
      </c>
      <c r="L28" s="274">
        <v>5241</v>
      </c>
      <c r="M28" s="274">
        <v>6864</v>
      </c>
      <c r="N28" s="274">
        <v>7027</v>
      </c>
      <c r="O28" s="274">
        <v>6056</v>
      </c>
      <c r="P28" s="274">
        <v>5427</v>
      </c>
      <c r="Q28" s="274">
        <v>4312</v>
      </c>
      <c r="R28" s="274">
        <v>4885</v>
      </c>
      <c r="S28" s="274">
        <v>4739</v>
      </c>
      <c r="T28" s="274">
        <v>3100</v>
      </c>
      <c r="U28" s="274">
        <v>2313</v>
      </c>
      <c r="V28" s="274">
        <v>1343</v>
      </c>
      <c r="W28" s="274">
        <v>344</v>
      </c>
      <c r="X28" s="274">
        <v>133</v>
      </c>
      <c r="Y28" s="275"/>
      <c r="Z28" s="275"/>
      <c r="AA28" s="275"/>
      <c r="AB28" s="275"/>
      <c r="AC28" s="275"/>
      <c r="AD28" s="275"/>
      <c r="AE28" s="275"/>
      <c r="AF28" s="275"/>
      <c r="AG28" s="275"/>
      <c r="AH28" s="275"/>
      <c r="AI28" s="275"/>
      <c r="AJ28" s="275"/>
      <c r="AK28" s="275"/>
      <c r="AL28" s="275"/>
      <c r="AM28" s="275"/>
      <c r="AN28" s="275"/>
      <c r="AO28" s="275"/>
      <c r="AP28" s="275"/>
      <c r="AQ28" s="275"/>
      <c r="AR28" s="275"/>
      <c r="AS28" s="275"/>
      <c r="AT28" s="275"/>
      <c r="AU28" s="275"/>
      <c r="AV28" s="275"/>
      <c r="AW28" s="275"/>
      <c r="AX28" s="275"/>
      <c r="AY28" s="275"/>
      <c r="AZ28" s="275"/>
      <c r="BA28" s="275"/>
      <c r="BB28" s="275"/>
      <c r="BC28" s="275"/>
      <c r="BD28" s="275"/>
      <c r="BE28" s="275"/>
      <c r="BF28" s="275"/>
      <c r="BG28" s="275"/>
    </row>
    <row r="29" spans="1:59" ht="24" customHeight="1">
      <c r="A29" s="273" t="s">
        <v>2107</v>
      </c>
      <c r="B29" s="273" t="s">
        <v>114</v>
      </c>
      <c r="C29" s="269" t="s">
        <v>2103</v>
      </c>
      <c r="D29" s="274">
        <v>39987</v>
      </c>
      <c r="E29" s="274">
        <v>1731</v>
      </c>
      <c r="F29" s="274">
        <v>1829</v>
      </c>
      <c r="G29" s="274">
        <v>2029</v>
      </c>
      <c r="H29" s="274">
        <v>2115</v>
      </c>
      <c r="I29" s="274">
        <v>2530</v>
      </c>
      <c r="J29" s="274">
        <v>2497</v>
      </c>
      <c r="K29" s="274">
        <v>2439</v>
      </c>
      <c r="L29" s="274">
        <v>2507</v>
      </c>
      <c r="M29" s="274">
        <v>3378</v>
      </c>
      <c r="N29" s="274">
        <v>3620</v>
      </c>
      <c r="O29" s="274">
        <v>3147</v>
      </c>
      <c r="P29" s="274">
        <v>2708</v>
      </c>
      <c r="Q29" s="274">
        <v>2289</v>
      </c>
      <c r="R29" s="274">
        <v>2110</v>
      </c>
      <c r="S29" s="274">
        <v>2273</v>
      </c>
      <c r="T29" s="274">
        <v>1397</v>
      </c>
      <c r="U29" s="274">
        <v>887</v>
      </c>
      <c r="V29" s="274">
        <v>378</v>
      </c>
      <c r="W29" s="274">
        <v>98</v>
      </c>
      <c r="X29" s="274">
        <v>24</v>
      </c>
      <c r="Y29" s="275"/>
      <c r="Z29" s="275"/>
      <c r="AA29" s="275"/>
      <c r="AB29" s="275"/>
      <c r="AC29" s="275"/>
      <c r="AD29" s="275"/>
      <c r="AE29" s="275"/>
      <c r="AF29" s="275"/>
      <c r="AG29" s="275"/>
      <c r="AH29" s="275"/>
      <c r="AI29" s="275"/>
      <c r="AJ29" s="275"/>
      <c r="AK29" s="275"/>
      <c r="AL29" s="275"/>
      <c r="AM29" s="275"/>
      <c r="AN29" s="275"/>
      <c r="AO29" s="275"/>
      <c r="AP29" s="275"/>
      <c r="AQ29" s="275"/>
      <c r="AR29" s="275"/>
      <c r="AS29" s="275"/>
      <c r="AT29" s="275"/>
      <c r="AU29" s="275"/>
      <c r="AV29" s="275"/>
      <c r="AW29" s="275"/>
      <c r="AX29" s="275"/>
      <c r="AY29" s="275"/>
      <c r="AZ29" s="275"/>
      <c r="BA29" s="275"/>
      <c r="BB29" s="275"/>
      <c r="BC29" s="275"/>
      <c r="BD29" s="275"/>
      <c r="BE29" s="275"/>
      <c r="BF29" s="275"/>
      <c r="BG29" s="275"/>
    </row>
    <row r="30" spans="1:59" ht="15.95" customHeight="1">
      <c r="A30" s="273" t="s">
        <v>2104</v>
      </c>
      <c r="B30" s="273" t="s">
        <v>2104</v>
      </c>
      <c r="C30" s="269" t="s">
        <v>2105</v>
      </c>
      <c r="D30" s="274">
        <v>41557</v>
      </c>
      <c r="E30" s="274">
        <v>1639</v>
      </c>
      <c r="F30" s="274">
        <v>1735</v>
      </c>
      <c r="G30" s="274">
        <v>1926</v>
      </c>
      <c r="H30" s="274">
        <v>2013</v>
      </c>
      <c r="I30" s="274">
        <v>2426</v>
      </c>
      <c r="J30" s="274">
        <v>2429</v>
      </c>
      <c r="K30" s="274">
        <v>2386</v>
      </c>
      <c r="L30" s="274">
        <v>2444</v>
      </c>
      <c r="M30" s="274">
        <v>3239</v>
      </c>
      <c r="N30" s="274">
        <v>3476</v>
      </c>
      <c r="O30" s="274">
        <v>3085</v>
      </c>
      <c r="P30" s="274">
        <v>2759</v>
      </c>
      <c r="Q30" s="274">
        <v>2367</v>
      </c>
      <c r="R30" s="274">
        <v>2280</v>
      </c>
      <c r="S30" s="274">
        <v>2640</v>
      </c>
      <c r="T30" s="274">
        <v>1839</v>
      </c>
      <c r="U30" s="274">
        <v>1467</v>
      </c>
      <c r="V30" s="274">
        <v>983</v>
      </c>
      <c r="W30" s="274">
        <v>320</v>
      </c>
      <c r="X30" s="274">
        <v>103</v>
      </c>
      <c r="Y30" s="275"/>
      <c r="Z30" s="275"/>
      <c r="AA30" s="275"/>
      <c r="AB30" s="275"/>
      <c r="AC30" s="275"/>
      <c r="AD30" s="275"/>
      <c r="AE30" s="275"/>
      <c r="AF30" s="275"/>
      <c r="AG30" s="275"/>
      <c r="AH30" s="275"/>
      <c r="AI30" s="275"/>
      <c r="AJ30" s="275"/>
      <c r="AK30" s="275"/>
      <c r="AL30" s="275"/>
      <c r="AM30" s="275"/>
      <c r="AN30" s="275"/>
      <c r="AO30" s="275"/>
      <c r="AP30" s="275"/>
      <c r="AQ30" s="275"/>
      <c r="AR30" s="275"/>
      <c r="AS30" s="275"/>
      <c r="AT30" s="275"/>
      <c r="AU30" s="275"/>
      <c r="AV30" s="275"/>
      <c r="AW30" s="275"/>
      <c r="AX30" s="275"/>
      <c r="AY30" s="275"/>
      <c r="AZ30" s="275"/>
      <c r="BA30" s="275"/>
      <c r="BB30" s="275"/>
      <c r="BC30" s="275"/>
      <c r="BD30" s="275"/>
      <c r="BE30" s="275"/>
      <c r="BF30" s="275"/>
      <c r="BG30" s="275"/>
    </row>
    <row r="31" spans="1:59" ht="15.95" customHeight="1">
      <c r="A31" s="273" t="s">
        <v>2104</v>
      </c>
      <c r="B31" s="273" t="s">
        <v>2104</v>
      </c>
      <c r="C31" s="269" t="s">
        <v>2106</v>
      </c>
      <c r="D31" s="274">
        <v>81545</v>
      </c>
      <c r="E31" s="274">
        <v>3370</v>
      </c>
      <c r="F31" s="274">
        <v>3564</v>
      </c>
      <c r="G31" s="274">
        <v>3955</v>
      </c>
      <c r="H31" s="274">
        <v>4128</v>
      </c>
      <c r="I31" s="274">
        <v>4957</v>
      </c>
      <c r="J31" s="274">
        <v>4926</v>
      </c>
      <c r="K31" s="274">
        <v>4826</v>
      </c>
      <c r="L31" s="274">
        <v>4950</v>
      </c>
      <c r="M31" s="274">
        <v>6617</v>
      </c>
      <c r="N31" s="274">
        <v>7096</v>
      </c>
      <c r="O31" s="274">
        <v>6232</v>
      </c>
      <c r="P31" s="274">
        <v>5467</v>
      </c>
      <c r="Q31" s="274">
        <v>4657</v>
      </c>
      <c r="R31" s="274">
        <v>4390</v>
      </c>
      <c r="S31" s="274">
        <v>4914</v>
      </c>
      <c r="T31" s="274">
        <v>3237</v>
      </c>
      <c r="U31" s="274">
        <v>2355</v>
      </c>
      <c r="V31" s="274">
        <v>1361</v>
      </c>
      <c r="W31" s="274">
        <v>418</v>
      </c>
      <c r="X31" s="274">
        <v>127</v>
      </c>
      <c r="Y31" s="275"/>
      <c r="Z31" s="275"/>
      <c r="AA31" s="275"/>
      <c r="AB31" s="275"/>
      <c r="AC31" s="275"/>
      <c r="AD31" s="275"/>
      <c r="AE31" s="275"/>
      <c r="AF31" s="275"/>
      <c r="AG31" s="275"/>
      <c r="AH31" s="275"/>
      <c r="AI31" s="275"/>
      <c r="AJ31" s="275"/>
      <c r="AK31" s="275"/>
      <c r="AL31" s="275"/>
      <c r="AM31" s="275"/>
      <c r="AN31" s="275"/>
      <c r="AO31" s="275"/>
      <c r="AP31" s="275"/>
      <c r="AQ31" s="275"/>
      <c r="AR31" s="275"/>
      <c r="AS31" s="275"/>
      <c r="AT31" s="275"/>
      <c r="AU31" s="275"/>
      <c r="AV31" s="275"/>
      <c r="AW31" s="275"/>
      <c r="AX31" s="275"/>
      <c r="AY31" s="275"/>
      <c r="AZ31" s="275"/>
      <c r="BA31" s="275"/>
      <c r="BB31" s="275"/>
      <c r="BC31" s="275"/>
      <c r="BD31" s="275"/>
      <c r="BE31" s="275"/>
      <c r="BF31" s="275"/>
      <c r="BG31" s="275"/>
    </row>
    <row r="32" spans="1:59" ht="24" customHeight="1">
      <c r="A32" s="273" t="s">
        <v>2108</v>
      </c>
      <c r="B32" s="273" t="s">
        <v>2104</v>
      </c>
      <c r="C32" s="269" t="s">
        <v>2103</v>
      </c>
      <c r="D32" s="274">
        <v>39915</v>
      </c>
      <c r="E32" s="274">
        <v>1721</v>
      </c>
      <c r="F32" s="274">
        <v>1798</v>
      </c>
      <c r="G32" s="274">
        <v>1996</v>
      </c>
      <c r="H32" s="274">
        <v>2079</v>
      </c>
      <c r="I32" s="274">
        <v>2491</v>
      </c>
      <c r="J32" s="274">
        <v>2497</v>
      </c>
      <c r="K32" s="274">
        <v>2473</v>
      </c>
      <c r="L32" s="274">
        <v>2396</v>
      </c>
      <c r="M32" s="274">
        <v>3225</v>
      </c>
      <c r="N32" s="274">
        <v>3635</v>
      </c>
      <c r="O32" s="274">
        <v>3240</v>
      </c>
      <c r="P32" s="274">
        <v>2755</v>
      </c>
      <c r="Q32" s="274">
        <v>2407</v>
      </c>
      <c r="R32" s="274">
        <v>1949</v>
      </c>
      <c r="S32" s="274">
        <v>2318</v>
      </c>
      <c r="T32" s="274">
        <v>1489</v>
      </c>
      <c r="U32" s="274">
        <v>910</v>
      </c>
      <c r="V32" s="274">
        <v>397</v>
      </c>
      <c r="W32" s="274">
        <v>117</v>
      </c>
      <c r="X32" s="274">
        <v>22</v>
      </c>
      <c r="Y32" s="275"/>
      <c r="Z32" s="275"/>
      <c r="AA32" s="275"/>
      <c r="AB32" s="275"/>
      <c r="AC32" s="275"/>
      <c r="AD32" s="275"/>
      <c r="AE32" s="275"/>
      <c r="AF32" s="275"/>
      <c r="AG32" s="275"/>
      <c r="AH32" s="275"/>
      <c r="AI32" s="275"/>
      <c r="AJ32" s="275"/>
      <c r="AK32" s="275"/>
      <c r="AL32" s="275"/>
      <c r="AM32" s="275"/>
      <c r="AN32" s="275"/>
      <c r="AO32" s="275"/>
      <c r="AP32" s="275"/>
      <c r="AQ32" s="275"/>
      <c r="AR32" s="275"/>
      <c r="AS32" s="275"/>
      <c r="AT32" s="275"/>
      <c r="AU32" s="275"/>
      <c r="AV32" s="275"/>
      <c r="AW32" s="275"/>
      <c r="AX32" s="275"/>
      <c r="AY32" s="275"/>
      <c r="AZ32" s="275"/>
      <c r="BA32" s="275"/>
      <c r="BB32" s="275"/>
      <c r="BC32" s="275"/>
      <c r="BD32" s="275"/>
      <c r="BE32" s="275"/>
      <c r="BF32" s="275"/>
      <c r="BG32" s="275"/>
    </row>
    <row r="33" spans="1:59" ht="15.95" customHeight="1">
      <c r="A33" s="273" t="s">
        <v>2104</v>
      </c>
      <c r="B33" s="273" t="s">
        <v>2104</v>
      </c>
      <c r="C33" s="269" t="s">
        <v>2105</v>
      </c>
      <c r="D33" s="274">
        <v>41459</v>
      </c>
      <c r="E33" s="274">
        <v>1631</v>
      </c>
      <c r="F33" s="274">
        <v>1704</v>
      </c>
      <c r="G33" s="274">
        <v>1895</v>
      </c>
      <c r="H33" s="274">
        <v>1979</v>
      </c>
      <c r="I33" s="274">
        <v>2387</v>
      </c>
      <c r="J33" s="274">
        <v>2423</v>
      </c>
      <c r="K33" s="274">
        <v>2422</v>
      </c>
      <c r="L33" s="274">
        <v>2344</v>
      </c>
      <c r="M33" s="274">
        <v>3104</v>
      </c>
      <c r="N33" s="274">
        <v>3485</v>
      </c>
      <c r="O33" s="274">
        <v>3175</v>
      </c>
      <c r="P33" s="274">
        <v>2794</v>
      </c>
      <c r="Q33" s="274">
        <v>2498</v>
      </c>
      <c r="R33" s="274">
        <v>2102</v>
      </c>
      <c r="S33" s="274">
        <v>2679</v>
      </c>
      <c r="T33" s="274">
        <v>1940</v>
      </c>
      <c r="U33" s="274">
        <v>1452</v>
      </c>
      <c r="V33" s="274">
        <v>975</v>
      </c>
      <c r="W33" s="274">
        <v>377</v>
      </c>
      <c r="X33" s="274">
        <v>94</v>
      </c>
      <c r="Y33" s="275"/>
      <c r="Z33" s="275"/>
      <c r="AA33" s="275"/>
      <c r="AB33" s="275"/>
      <c r="AC33" s="275"/>
      <c r="AD33" s="275"/>
      <c r="AE33" s="275"/>
      <c r="AF33" s="275"/>
      <c r="AG33" s="275"/>
      <c r="AH33" s="275"/>
      <c r="AI33" s="275"/>
      <c r="AJ33" s="275"/>
      <c r="AK33" s="275"/>
      <c r="AL33" s="275"/>
      <c r="AM33" s="275"/>
      <c r="AN33" s="275"/>
      <c r="AO33" s="275"/>
      <c r="AP33" s="275"/>
      <c r="AQ33" s="275"/>
      <c r="AR33" s="275"/>
      <c r="AS33" s="275"/>
      <c r="AT33" s="275"/>
      <c r="AU33" s="275"/>
      <c r="AV33" s="275"/>
      <c r="AW33" s="275"/>
      <c r="AX33" s="275"/>
      <c r="AY33" s="275"/>
      <c r="AZ33" s="275"/>
      <c r="BA33" s="275"/>
      <c r="BB33" s="275"/>
      <c r="BC33" s="275"/>
      <c r="BD33" s="275"/>
      <c r="BE33" s="275"/>
      <c r="BF33" s="275"/>
      <c r="BG33" s="275"/>
    </row>
    <row r="34" spans="1:59" ht="15.95" customHeight="1">
      <c r="A34" s="273" t="s">
        <v>2104</v>
      </c>
      <c r="B34" s="273" t="s">
        <v>2104</v>
      </c>
      <c r="C34" s="269" t="s">
        <v>2106</v>
      </c>
      <c r="D34" s="274">
        <v>81374</v>
      </c>
      <c r="E34" s="274">
        <v>3352</v>
      </c>
      <c r="F34" s="274">
        <v>3502</v>
      </c>
      <c r="G34" s="274">
        <v>3891</v>
      </c>
      <c r="H34" s="274">
        <v>4058</v>
      </c>
      <c r="I34" s="274">
        <v>4878</v>
      </c>
      <c r="J34" s="274">
        <v>4920</v>
      </c>
      <c r="K34" s="274">
        <v>4895</v>
      </c>
      <c r="L34" s="274">
        <v>4740</v>
      </c>
      <c r="M34" s="274">
        <v>6329</v>
      </c>
      <c r="N34" s="274">
        <v>7120</v>
      </c>
      <c r="O34" s="274">
        <v>6414</v>
      </c>
      <c r="P34" s="274">
        <v>5549</v>
      </c>
      <c r="Q34" s="274">
        <v>4905</v>
      </c>
      <c r="R34" s="274">
        <v>4050</v>
      </c>
      <c r="S34" s="274">
        <v>4996</v>
      </c>
      <c r="T34" s="274">
        <v>3429</v>
      </c>
      <c r="U34" s="274">
        <v>2363</v>
      </c>
      <c r="V34" s="274">
        <v>1372</v>
      </c>
      <c r="W34" s="274">
        <v>494</v>
      </c>
      <c r="X34" s="274">
        <v>116</v>
      </c>
      <c r="Y34" s="275"/>
      <c r="Z34" s="275"/>
      <c r="AA34" s="275"/>
      <c r="AB34" s="275"/>
      <c r="AC34" s="275"/>
      <c r="AD34" s="275"/>
      <c r="AE34" s="275"/>
      <c r="AF34" s="275"/>
      <c r="AG34" s="275"/>
      <c r="AH34" s="275"/>
      <c r="AI34" s="275"/>
      <c r="AJ34" s="275"/>
      <c r="AK34" s="275"/>
      <c r="AL34" s="275"/>
      <c r="AM34" s="275"/>
      <c r="AN34" s="275"/>
      <c r="AO34" s="275"/>
      <c r="AP34" s="275"/>
      <c r="AQ34" s="275"/>
      <c r="AR34" s="275"/>
      <c r="AS34" s="275"/>
      <c r="AT34" s="275"/>
      <c r="AU34" s="275"/>
      <c r="AV34" s="275"/>
      <c r="AW34" s="275"/>
      <c r="AX34" s="275"/>
      <c r="AY34" s="275"/>
      <c r="AZ34" s="275"/>
      <c r="BA34" s="275"/>
      <c r="BB34" s="275"/>
      <c r="BC34" s="275"/>
      <c r="BD34" s="275"/>
      <c r="BE34" s="275"/>
      <c r="BF34" s="275"/>
      <c r="BG34" s="275"/>
    </row>
    <row r="35" spans="1:59" ht="24" customHeight="1">
      <c r="A35" s="273" t="s">
        <v>2109</v>
      </c>
      <c r="B35" s="273" t="s">
        <v>2104</v>
      </c>
      <c r="C35" s="269" t="s">
        <v>2103</v>
      </c>
      <c r="D35" s="274">
        <v>39846</v>
      </c>
      <c r="E35" s="274">
        <v>1706</v>
      </c>
      <c r="F35" s="274">
        <v>1781</v>
      </c>
      <c r="G35" s="274">
        <v>1947</v>
      </c>
      <c r="H35" s="274">
        <v>2067</v>
      </c>
      <c r="I35" s="274">
        <v>2427</v>
      </c>
      <c r="J35" s="274">
        <v>2504</v>
      </c>
      <c r="K35" s="274">
        <v>2506</v>
      </c>
      <c r="L35" s="274">
        <v>2351</v>
      </c>
      <c r="M35" s="274">
        <v>3039</v>
      </c>
      <c r="N35" s="274">
        <v>3619</v>
      </c>
      <c r="O35" s="274">
        <v>3331</v>
      </c>
      <c r="P35" s="274">
        <v>2808</v>
      </c>
      <c r="Q35" s="274">
        <v>2481</v>
      </c>
      <c r="R35" s="274">
        <v>1929</v>
      </c>
      <c r="S35" s="274">
        <v>2264</v>
      </c>
      <c r="T35" s="274">
        <v>1592</v>
      </c>
      <c r="U35" s="274">
        <v>920</v>
      </c>
      <c r="V35" s="274">
        <v>422</v>
      </c>
      <c r="W35" s="274">
        <v>132</v>
      </c>
      <c r="X35" s="274">
        <v>21</v>
      </c>
      <c r="Y35" s="275"/>
      <c r="Z35" s="275"/>
      <c r="AA35" s="275"/>
      <c r="AB35" s="275"/>
      <c r="AC35" s="275"/>
      <c r="AD35" s="275"/>
      <c r="AE35" s="275"/>
      <c r="AF35" s="275"/>
      <c r="AG35" s="275"/>
      <c r="AH35" s="275"/>
      <c r="AI35" s="275"/>
      <c r="AJ35" s="275"/>
      <c r="AK35" s="275"/>
      <c r="AL35" s="275"/>
      <c r="AM35" s="275"/>
      <c r="AN35" s="275"/>
      <c r="AO35" s="275"/>
      <c r="AP35" s="275"/>
      <c r="AQ35" s="275"/>
      <c r="AR35" s="275"/>
      <c r="AS35" s="275"/>
      <c r="AT35" s="275"/>
      <c r="AU35" s="275"/>
      <c r="AV35" s="275"/>
      <c r="AW35" s="275"/>
      <c r="AX35" s="275"/>
      <c r="AY35" s="275"/>
      <c r="AZ35" s="275"/>
      <c r="BA35" s="275"/>
      <c r="BB35" s="275"/>
      <c r="BC35" s="275"/>
      <c r="BD35" s="275"/>
      <c r="BE35" s="275"/>
      <c r="BF35" s="275"/>
      <c r="BG35" s="275"/>
    </row>
    <row r="36" spans="1:59" ht="15.95" customHeight="1">
      <c r="A36" s="273" t="s">
        <v>2104</v>
      </c>
      <c r="B36" s="273" t="s">
        <v>2104</v>
      </c>
      <c r="C36" s="269" t="s">
        <v>2105</v>
      </c>
      <c r="D36" s="274">
        <v>41366</v>
      </c>
      <c r="E36" s="274">
        <v>1617</v>
      </c>
      <c r="F36" s="274">
        <v>1688</v>
      </c>
      <c r="G36" s="274">
        <v>1849</v>
      </c>
      <c r="H36" s="274">
        <v>1968</v>
      </c>
      <c r="I36" s="274">
        <v>2329</v>
      </c>
      <c r="J36" s="274">
        <v>2424</v>
      </c>
      <c r="K36" s="274">
        <v>2452</v>
      </c>
      <c r="L36" s="274">
        <v>2304</v>
      </c>
      <c r="M36" s="274">
        <v>2935</v>
      </c>
      <c r="N36" s="274">
        <v>3470</v>
      </c>
      <c r="O36" s="274">
        <v>3259</v>
      </c>
      <c r="P36" s="274">
        <v>2832</v>
      </c>
      <c r="Q36" s="274">
        <v>2584</v>
      </c>
      <c r="R36" s="274">
        <v>2078</v>
      </c>
      <c r="S36" s="274">
        <v>2610</v>
      </c>
      <c r="T36" s="274">
        <v>2056</v>
      </c>
      <c r="U36" s="274">
        <v>1434</v>
      </c>
      <c r="V36" s="274">
        <v>971</v>
      </c>
      <c r="W36" s="274">
        <v>420</v>
      </c>
      <c r="X36" s="274">
        <v>85</v>
      </c>
      <c r="Y36" s="275"/>
      <c r="Z36" s="275"/>
      <c r="AA36" s="275"/>
      <c r="AB36" s="275"/>
      <c r="AC36" s="275"/>
      <c r="AD36" s="275"/>
      <c r="AE36" s="275"/>
      <c r="AF36" s="275"/>
      <c r="AG36" s="275"/>
      <c r="AH36" s="275"/>
      <c r="AI36" s="275"/>
      <c r="AJ36" s="275"/>
      <c r="AK36" s="275"/>
      <c r="AL36" s="275"/>
      <c r="AM36" s="275"/>
      <c r="AN36" s="275"/>
      <c r="AO36" s="275"/>
      <c r="AP36" s="275"/>
      <c r="AQ36" s="275"/>
      <c r="AR36" s="275"/>
      <c r="AS36" s="275"/>
      <c r="AT36" s="275"/>
      <c r="AU36" s="275"/>
      <c r="AV36" s="275"/>
      <c r="AW36" s="275"/>
      <c r="AX36" s="275"/>
      <c r="AY36" s="275"/>
      <c r="AZ36" s="275"/>
      <c r="BA36" s="275"/>
      <c r="BB36" s="275"/>
      <c r="BC36" s="275"/>
      <c r="BD36" s="275"/>
      <c r="BE36" s="275"/>
      <c r="BF36" s="275"/>
      <c r="BG36" s="275"/>
    </row>
    <row r="37" spans="1:59" ht="15.95" customHeight="1">
      <c r="A37" s="273" t="s">
        <v>2104</v>
      </c>
      <c r="B37" s="273" t="s">
        <v>2104</v>
      </c>
      <c r="C37" s="269" t="s">
        <v>2106</v>
      </c>
      <c r="D37" s="274">
        <v>81212</v>
      </c>
      <c r="E37" s="274">
        <v>3322</v>
      </c>
      <c r="F37" s="274">
        <v>3469</v>
      </c>
      <c r="G37" s="274">
        <v>3796</v>
      </c>
      <c r="H37" s="274">
        <v>4036</v>
      </c>
      <c r="I37" s="274">
        <v>4757</v>
      </c>
      <c r="J37" s="274">
        <v>4928</v>
      </c>
      <c r="K37" s="274">
        <v>4958</v>
      </c>
      <c r="L37" s="274">
        <v>4655</v>
      </c>
      <c r="M37" s="274">
        <v>5975</v>
      </c>
      <c r="N37" s="274">
        <v>7089</v>
      </c>
      <c r="O37" s="274">
        <v>6590</v>
      </c>
      <c r="P37" s="274">
        <v>5640</v>
      </c>
      <c r="Q37" s="274">
        <v>5065</v>
      </c>
      <c r="R37" s="274">
        <v>4007</v>
      </c>
      <c r="S37" s="274">
        <v>4873</v>
      </c>
      <c r="T37" s="274">
        <v>3648</v>
      </c>
      <c r="U37" s="274">
        <v>2354</v>
      </c>
      <c r="V37" s="274">
        <v>1393</v>
      </c>
      <c r="W37" s="274">
        <v>553</v>
      </c>
      <c r="X37" s="274">
        <v>106</v>
      </c>
      <c r="Y37" s="275"/>
      <c r="Z37" s="275"/>
      <c r="AA37" s="275"/>
      <c r="AB37" s="275"/>
      <c r="AC37" s="275"/>
      <c r="AD37" s="275"/>
      <c r="AE37" s="275"/>
      <c r="AF37" s="275"/>
      <c r="AG37" s="275"/>
      <c r="AH37" s="275"/>
      <c r="AI37" s="275"/>
      <c r="AJ37" s="275"/>
      <c r="AK37" s="275"/>
      <c r="AL37" s="275"/>
      <c r="AM37" s="275"/>
      <c r="AN37" s="275"/>
      <c r="AO37" s="275"/>
      <c r="AP37" s="275"/>
      <c r="AQ37" s="275"/>
      <c r="AR37" s="275"/>
      <c r="AS37" s="275"/>
      <c r="AT37" s="275"/>
      <c r="AU37" s="275"/>
      <c r="AV37" s="275"/>
      <c r="AW37" s="275"/>
      <c r="AX37" s="275"/>
      <c r="AY37" s="275"/>
      <c r="AZ37" s="275"/>
      <c r="BA37" s="275"/>
      <c r="BB37" s="275"/>
      <c r="BC37" s="275"/>
      <c r="BD37" s="275"/>
      <c r="BE37" s="275"/>
      <c r="BF37" s="275"/>
      <c r="BG37" s="275"/>
    </row>
    <row r="38" spans="1:59" ht="24" customHeight="1">
      <c r="A38" s="273" t="s">
        <v>2110</v>
      </c>
      <c r="B38" s="273" t="s">
        <v>2104</v>
      </c>
      <c r="C38" s="269" t="s">
        <v>2103</v>
      </c>
      <c r="D38" s="274">
        <v>39783</v>
      </c>
      <c r="E38" s="274">
        <v>1695</v>
      </c>
      <c r="F38" s="274">
        <v>1768</v>
      </c>
      <c r="G38" s="274">
        <v>1906</v>
      </c>
      <c r="H38" s="274">
        <v>2053</v>
      </c>
      <c r="I38" s="274">
        <v>2345</v>
      </c>
      <c r="J38" s="274">
        <v>2536</v>
      </c>
      <c r="K38" s="274">
        <v>2522</v>
      </c>
      <c r="L38" s="274">
        <v>2359</v>
      </c>
      <c r="M38" s="274">
        <v>2824</v>
      </c>
      <c r="N38" s="274">
        <v>3562</v>
      </c>
      <c r="O38" s="274">
        <v>3433</v>
      </c>
      <c r="P38" s="274">
        <v>2877</v>
      </c>
      <c r="Q38" s="274">
        <v>2527</v>
      </c>
      <c r="R38" s="274">
        <v>1926</v>
      </c>
      <c r="S38" s="274">
        <v>2194</v>
      </c>
      <c r="T38" s="274">
        <v>1715</v>
      </c>
      <c r="U38" s="274">
        <v>916</v>
      </c>
      <c r="V38" s="274">
        <v>461</v>
      </c>
      <c r="W38" s="274">
        <v>142</v>
      </c>
      <c r="X38" s="274">
        <v>20</v>
      </c>
      <c r="Y38" s="275"/>
      <c r="Z38" s="275"/>
      <c r="AA38" s="275"/>
      <c r="AB38" s="275"/>
      <c r="AC38" s="275"/>
      <c r="AD38" s="275"/>
      <c r="AE38" s="275"/>
      <c r="AF38" s="275"/>
      <c r="AG38" s="275"/>
      <c r="AH38" s="275"/>
      <c r="AI38" s="275"/>
      <c r="AJ38" s="275"/>
      <c r="AK38" s="275"/>
      <c r="AL38" s="275"/>
      <c r="AM38" s="275"/>
      <c r="AN38" s="275"/>
      <c r="AO38" s="275"/>
      <c r="AP38" s="275"/>
      <c r="AQ38" s="275"/>
      <c r="AR38" s="275"/>
      <c r="AS38" s="275"/>
      <c r="AT38" s="275"/>
      <c r="AU38" s="275"/>
      <c r="AV38" s="275"/>
      <c r="AW38" s="275"/>
      <c r="AX38" s="275"/>
      <c r="AY38" s="275"/>
      <c r="AZ38" s="275"/>
      <c r="BA38" s="275"/>
      <c r="BB38" s="275"/>
      <c r="BC38" s="275"/>
      <c r="BD38" s="275"/>
      <c r="BE38" s="275"/>
      <c r="BF38" s="275"/>
      <c r="BG38" s="275"/>
    </row>
    <row r="39" spans="1:59" ht="15.95" customHeight="1">
      <c r="A39" s="273" t="s">
        <v>2104</v>
      </c>
      <c r="B39" s="273" t="s">
        <v>2104</v>
      </c>
      <c r="C39" s="269" t="s">
        <v>2105</v>
      </c>
      <c r="D39" s="274">
        <v>41278</v>
      </c>
      <c r="E39" s="274">
        <v>1605</v>
      </c>
      <c r="F39" s="274">
        <v>1677</v>
      </c>
      <c r="G39" s="274">
        <v>1810</v>
      </c>
      <c r="H39" s="274">
        <v>1956</v>
      </c>
      <c r="I39" s="274">
        <v>2253</v>
      </c>
      <c r="J39" s="274">
        <v>2450</v>
      </c>
      <c r="K39" s="274">
        <v>2467</v>
      </c>
      <c r="L39" s="274">
        <v>2313</v>
      </c>
      <c r="M39" s="274">
        <v>2742</v>
      </c>
      <c r="N39" s="274">
        <v>3419</v>
      </c>
      <c r="O39" s="274">
        <v>3352</v>
      </c>
      <c r="P39" s="274">
        <v>2883</v>
      </c>
      <c r="Q39" s="274">
        <v>2642</v>
      </c>
      <c r="R39" s="274">
        <v>2071</v>
      </c>
      <c r="S39" s="274">
        <v>2522</v>
      </c>
      <c r="T39" s="274">
        <v>2200</v>
      </c>
      <c r="U39" s="274">
        <v>1408</v>
      </c>
      <c r="V39" s="274">
        <v>979</v>
      </c>
      <c r="W39" s="274">
        <v>450</v>
      </c>
      <c r="X39" s="274">
        <v>81</v>
      </c>
      <c r="Y39" s="275"/>
      <c r="Z39" s="275"/>
      <c r="AA39" s="275"/>
      <c r="AB39" s="275"/>
      <c r="AC39" s="275"/>
      <c r="AD39" s="275"/>
      <c r="AE39" s="275"/>
      <c r="AF39" s="275"/>
      <c r="AG39" s="275"/>
      <c r="AH39" s="275"/>
      <c r="AI39" s="275"/>
      <c r="AJ39" s="275"/>
      <c r="AK39" s="275"/>
      <c r="AL39" s="275"/>
      <c r="AM39" s="275"/>
      <c r="AN39" s="275"/>
      <c r="AO39" s="275"/>
      <c r="AP39" s="275"/>
      <c r="AQ39" s="275"/>
      <c r="AR39" s="275"/>
      <c r="AS39" s="275"/>
      <c r="AT39" s="275"/>
      <c r="AU39" s="275"/>
      <c r="AV39" s="275"/>
      <c r="AW39" s="275"/>
      <c r="AX39" s="275"/>
      <c r="AY39" s="275"/>
      <c r="AZ39" s="275"/>
      <c r="BA39" s="275"/>
      <c r="BB39" s="275"/>
      <c r="BC39" s="275"/>
      <c r="BD39" s="275"/>
      <c r="BE39" s="275"/>
      <c r="BF39" s="275"/>
      <c r="BG39" s="275"/>
    </row>
    <row r="40" spans="1:59" ht="15.95" customHeight="1">
      <c r="A40" s="273" t="s">
        <v>2104</v>
      </c>
      <c r="B40" s="273" t="s">
        <v>2104</v>
      </c>
      <c r="C40" s="269" t="s">
        <v>2106</v>
      </c>
      <c r="D40" s="274">
        <v>81060</v>
      </c>
      <c r="E40" s="274">
        <v>3299</v>
      </c>
      <c r="F40" s="274">
        <v>3445</v>
      </c>
      <c r="G40" s="274">
        <v>3715</v>
      </c>
      <c r="H40" s="274">
        <v>4009</v>
      </c>
      <c r="I40" s="274">
        <v>4598</v>
      </c>
      <c r="J40" s="274">
        <v>4986</v>
      </c>
      <c r="K40" s="274">
        <v>4989</v>
      </c>
      <c r="L40" s="274">
        <v>4672</v>
      </c>
      <c r="M40" s="274">
        <v>5565</v>
      </c>
      <c r="N40" s="274">
        <v>6980</v>
      </c>
      <c r="O40" s="274">
        <v>6786</v>
      </c>
      <c r="P40" s="274">
        <v>5760</v>
      </c>
      <c r="Q40" s="274">
        <v>5170</v>
      </c>
      <c r="R40" s="274">
        <v>3997</v>
      </c>
      <c r="S40" s="274">
        <v>4716</v>
      </c>
      <c r="T40" s="274">
        <v>3915</v>
      </c>
      <c r="U40" s="274">
        <v>2324</v>
      </c>
      <c r="V40" s="274">
        <v>1440</v>
      </c>
      <c r="W40" s="274">
        <v>592</v>
      </c>
      <c r="X40" s="274">
        <v>101</v>
      </c>
      <c r="Y40" s="275"/>
      <c r="Z40" s="275"/>
      <c r="AA40" s="275"/>
      <c r="AB40" s="275"/>
      <c r="AC40" s="275"/>
      <c r="AD40" s="275"/>
      <c r="AE40" s="275"/>
      <c r="AF40" s="275"/>
      <c r="AG40" s="275"/>
      <c r="AH40" s="275"/>
      <c r="AI40" s="275"/>
      <c r="AJ40" s="275"/>
      <c r="AK40" s="275"/>
      <c r="AL40" s="275"/>
      <c r="AM40" s="275"/>
      <c r="AN40" s="275"/>
      <c r="AO40" s="275"/>
      <c r="AP40" s="275"/>
      <c r="AQ40" s="275"/>
      <c r="AR40" s="275"/>
      <c r="AS40" s="275"/>
      <c r="AT40" s="275"/>
      <c r="AU40" s="275"/>
      <c r="AV40" s="275"/>
      <c r="AW40" s="275"/>
      <c r="AX40" s="275"/>
      <c r="AY40" s="275"/>
      <c r="AZ40" s="275"/>
      <c r="BA40" s="275"/>
      <c r="BB40" s="275"/>
      <c r="BC40" s="275"/>
      <c r="BD40" s="275"/>
      <c r="BE40" s="275"/>
      <c r="BF40" s="275"/>
      <c r="BG40" s="275"/>
    </row>
    <row r="41" spans="1:59" ht="24" customHeight="1">
      <c r="A41" s="273" t="s">
        <v>2111</v>
      </c>
      <c r="B41" s="273" t="s">
        <v>2104</v>
      </c>
      <c r="C41" s="269" t="s">
        <v>2103</v>
      </c>
      <c r="D41" s="274">
        <v>39725</v>
      </c>
      <c r="E41" s="274">
        <v>1693</v>
      </c>
      <c r="F41" s="274">
        <v>1747</v>
      </c>
      <c r="G41" s="274">
        <v>1872</v>
      </c>
      <c r="H41" s="274">
        <v>2047</v>
      </c>
      <c r="I41" s="274">
        <v>2265</v>
      </c>
      <c r="J41" s="274">
        <v>2560</v>
      </c>
      <c r="K41" s="274">
        <v>2530</v>
      </c>
      <c r="L41" s="274">
        <v>2382</v>
      </c>
      <c r="M41" s="274">
        <v>2636</v>
      </c>
      <c r="N41" s="274">
        <v>3469</v>
      </c>
      <c r="O41" s="274">
        <v>3509</v>
      </c>
      <c r="P41" s="274">
        <v>2961</v>
      </c>
      <c r="Q41" s="274">
        <v>2554</v>
      </c>
      <c r="R41" s="274">
        <v>1970</v>
      </c>
      <c r="S41" s="274">
        <v>2090</v>
      </c>
      <c r="T41" s="274">
        <v>1809</v>
      </c>
      <c r="U41" s="274">
        <v>963</v>
      </c>
      <c r="V41" s="274">
        <v>494</v>
      </c>
      <c r="W41" s="274">
        <v>149</v>
      </c>
      <c r="X41" s="274">
        <v>23</v>
      </c>
      <c r="Y41" s="275"/>
      <c r="Z41" s="275"/>
      <c r="AA41" s="275"/>
      <c r="AB41" s="275"/>
      <c r="AC41" s="275"/>
      <c r="AD41" s="275"/>
      <c r="AE41" s="275"/>
      <c r="AF41" s="275"/>
      <c r="AG41" s="275"/>
      <c r="AH41" s="275"/>
      <c r="AI41" s="275"/>
      <c r="AJ41" s="275"/>
      <c r="AK41" s="275"/>
      <c r="AL41" s="275"/>
      <c r="AM41" s="275"/>
      <c r="AN41" s="275"/>
      <c r="AO41" s="275"/>
      <c r="AP41" s="275"/>
      <c r="AQ41" s="275"/>
      <c r="AR41" s="275"/>
      <c r="AS41" s="275"/>
      <c r="AT41" s="275"/>
      <c r="AU41" s="275"/>
      <c r="AV41" s="275"/>
      <c r="AW41" s="275"/>
      <c r="AX41" s="275"/>
      <c r="AY41" s="275"/>
      <c r="AZ41" s="275"/>
      <c r="BA41" s="275"/>
      <c r="BB41" s="275"/>
      <c r="BC41" s="275"/>
      <c r="BD41" s="275"/>
      <c r="BE41" s="275"/>
      <c r="BF41" s="275"/>
      <c r="BG41" s="275"/>
    </row>
    <row r="42" spans="1:59" ht="15.95" customHeight="1">
      <c r="A42" s="273" t="s">
        <v>2104</v>
      </c>
      <c r="B42" s="273" t="s">
        <v>2104</v>
      </c>
      <c r="C42" s="269" t="s">
        <v>2105</v>
      </c>
      <c r="D42" s="274">
        <v>41195</v>
      </c>
      <c r="E42" s="274">
        <v>1604</v>
      </c>
      <c r="F42" s="274">
        <v>1656</v>
      </c>
      <c r="G42" s="274">
        <v>1779</v>
      </c>
      <c r="H42" s="274">
        <v>1950</v>
      </c>
      <c r="I42" s="274">
        <v>2177</v>
      </c>
      <c r="J42" s="274">
        <v>2470</v>
      </c>
      <c r="K42" s="274">
        <v>2469</v>
      </c>
      <c r="L42" s="274">
        <v>2335</v>
      </c>
      <c r="M42" s="274">
        <v>2573</v>
      </c>
      <c r="N42" s="274">
        <v>3336</v>
      </c>
      <c r="O42" s="274">
        <v>3416</v>
      </c>
      <c r="P42" s="274">
        <v>2953</v>
      </c>
      <c r="Q42" s="274">
        <v>2674</v>
      </c>
      <c r="R42" s="274">
        <v>2114</v>
      </c>
      <c r="S42" s="274">
        <v>2395</v>
      </c>
      <c r="T42" s="274">
        <v>2305</v>
      </c>
      <c r="U42" s="274">
        <v>1452</v>
      </c>
      <c r="V42" s="274">
        <v>985</v>
      </c>
      <c r="W42" s="274">
        <v>464</v>
      </c>
      <c r="X42" s="274">
        <v>89</v>
      </c>
      <c r="Y42" s="275"/>
      <c r="Z42" s="275"/>
      <c r="AA42" s="275"/>
      <c r="AB42" s="275"/>
      <c r="AC42" s="275"/>
      <c r="AD42" s="275"/>
      <c r="AE42" s="275"/>
      <c r="AF42" s="275"/>
      <c r="AG42" s="275"/>
      <c r="AH42" s="275"/>
      <c r="AI42" s="275"/>
      <c r="AJ42" s="275"/>
      <c r="AK42" s="275"/>
      <c r="AL42" s="275"/>
      <c r="AM42" s="275"/>
      <c r="AN42" s="275"/>
      <c r="AO42" s="275"/>
      <c r="AP42" s="275"/>
      <c r="AQ42" s="275"/>
      <c r="AR42" s="275"/>
      <c r="AS42" s="275"/>
      <c r="AT42" s="275"/>
      <c r="AU42" s="275"/>
      <c r="AV42" s="275"/>
      <c r="AW42" s="275"/>
      <c r="AX42" s="275"/>
      <c r="AY42" s="275"/>
      <c r="AZ42" s="275"/>
      <c r="BA42" s="275"/>
      <c r="BB42" s="275"/>
      <c r="BC42" s="275"/>
      <c r="BD42" s="275"/>
      <c r="BE42" s="275"/>
      <c r="BF42" s="275"/>
      <c r="BG42" s="275"/>
    </row>
    <row r="43" spans="1:59" ht="15.95" customHeight="1">
      <c r="A43" s="273" t="s">
        <v>2104</v>
      </c>
      <c r="B43" s="273" t="s">
        <v>2104</v>
      </c>
      <c r="C43" s="269" t="s">
        <v>2106</v>
      </c>
      <c r="D43" s="274">
        <v>80920</v>
      </c>
      <c r="E43" s="274">
        <v>3297</v>
      </c>
      <c r="F43" s="274">
        <v>3403</v>
      </c>
      <c r="G43" s="274">
        <v>3651</v>
      </c>
      <c r="H43" s="274">
        <v>3997</v>
      </c>
      <c r="I43" s="274">
        <v>4442</v>
      </c>
      <c r="J43" s="274">
        <v>5030</v>
      </c>
      <c r="K43" s="274">
        <v>5000</v>
      </c>
      <c r="L43" s="274">
        <v>4717</v>
      </c>
      <c r="M43" s="274">
        <v>5209</v>
      </c>
      <c r="N43" s="274">
        <v>6805</v>
      </c>
      <c r="O43" s="274">
        <v>6926</v>
      </c>
      <c r="P43" s="274">
        <v>5914</v>
      </c>
      <c r="Q43" s="274">
        <v>5228</v>
      </c>
      <c r="R43" s="274">
        <v>4084</v>
      </c>
      <c r="S43" s="274">
        <v>4484</v>
      </c>
      <c r="T43" s="274">
        <v>4114</v>
      </c>
      <c r="U43" s="274">
        <v>2415</v>
      </c>
      <c r="V43" s="274">
        <v>1479</v>
      </c>
      <c r="W43" s="274">
        <v>613</v>
      </c>
      <c r="X43" s="274">
        <v>112</v>
      </c>
      <c r="Y43" s="275"/>
      <c r="Z43" s="275"/>
      <c r="AA43" s="275"/>
      <c r="AB43" s="275"/>
      <c r="AC43" s="275"/>
      <c r="AD43" s="275"/>
      <c r="AE43" s="275"/>
      <c r="AF43" s="275"/>
      <c r="AG43" s="275"/>
      <c r="AH43" s="275"/>
      <c r="AI43" s="275"/>
      <c r="AJ43" s="275"/>
      <c r="AK43" s="275"/>
      <c r="AL43" s="275"/>
      <c r="AM43" s="275"/>
      <c r="AN43" s="275"/>
      <c r="AO43" s="275"/>
      <c r="AP43" s="275"/>
      <c r="AQ43" s="275"/>
      <c r="AR43" s="275"/>
      <c r="AS43" s="275"/>
      <c r="AT43" s="275"/>
      <c r="AU43" s="275"/>
      <c r="AV43" s="275"/>
      <c r="AW43" s="275"/>
      <c r="AX43" s="275"/>
      <c r="AY43" s="275"/>
      <c r="AZ43" s="275"/>
      <c r="BA43" s="275"/>
      <c r="BB43" s="275"/>
      <c r="BC43" s="275"/>
      <c r="BD43" s="275"/>
      <c r="BE43" s="275"/>
      <c r="BF43" s="275"/>
      <c r="BG43" s="275"/>
    </row>
    <row r="44" spans="1:59" ht="24" customHeight="1">
      <c r="A44" s="273" t="s">
        <v>2112</v>
      </c>
      <c r="B44" s="273" t="s">
        <v>2104</v>
      </c>
      <c r="C44" s="269" t="s">
        <v>2103</v>
      </c>
      <c r="D44" s="274">
        <v>39661</v>
      </c>
      <c r="E44" s="274">
        <v>1694</v>
      </c>
      <c r="F44" s="274">
        <v>1734</v>
      </c>
      <c r="G44" s="274">
        <v>1832</v>
      </c>
      <c r="H44" s="274">
        <v>2044</v>
      </c>
      <c r="I44" s="274">
        <v>2174</v>
      </c>
      <c r="J44" s="274">
        <v>2586</v>
      </c>
      <c r="K44" s="274">
        <v>2515</v>
      </c>
      <c r="L44" s="274">
        <v>2435</v>
      </c>
      <c r="M44" s="274">
        <v>2491</v>
      </c>
      <c r="N44" s="274">
        <v>3343</v>
      </c>
      <c r="O44" s="274">
        <v>3554</v>
      </c>
      <c r="P44" s="274">
        <v>3053</v>
      </c>
      <c r="Q44" s="274">
        <v>2579</v>
      </c>
      <c r="R44" s="274">
        <v>2129</v>
      </c>
      <c r="S44" s="274">
        <v>1880</v>
      </c>
      <c r="T44" s="274">
        <v>1887</v>
      </c>
      <c r="U44" s="274">
        <v>1023</v>
      </c>
      <c r="V44" s="274">
        <v>522</v>
      </c>
      <c r="W44" s="274">
        <v>158</v>
      </c>
      <c r="X44" s="274">
        <v>29</v>
      </c>
      <c r="Y44" s="275"/>
      <c r="Z44" s="275"/>
      <c r="AA44" s="275"/>
      <c r="AB44" s="275"/>
      <c r="AC44" s="275"/>
      <c r="AD44" s="275"/>
      <c r="AE44" s="275"/>
      <c r="AF44" s="275"/>
      <c r="AG44" s="275"/>
      <c r="AH44" s="275"/>
      <c r="AI44" s="275"/>
      <c r="AJ44" s="275"/>
      <c r="AK44" s="275"/>
      <c r="AL44" s="275"/>
      <c r="AM44" s="275"/>
      <c r="AN44" s="275"/>
      <c r="AO44" s="275"/>
      <c r="AP44" s="275"/>
      <c r="AQ44" s="275"/>
      <c r="AR44" s="275"/>
      <c r="AS44" s="275"/>
      <c r="AT44" s="275"/>
      <c r="AU44" s="275"/>
      <c r="AV44" s="275"/>
      <c r="AW44" s="275"/>
      <c r="AX44" s="275"/>
      <c r="AY44" s="275"/>
      <c r="AZ44" s="275"/>
      <c r="BA44" s="275"/>
      <c r="BB44" s="275"/>
      <c r="BC44" s="275"/>
      <c r="BD44" s="275"/>
      <c r="BE44" s="275"/>
      <c r="BF44" s="275"/>
      <c r="BG44" s="275"/>
    </row>
    <row r="45" spans="1:59" ht="15.95" customHeight="1">
      <c r="A45" s="273" t="s">
        <v>2104</v>
      </c>
      <c r="B45" s="273" t="s">
        <v>2104</v>
      </c>
      <c r="C45" s="269" t="s">
        <v>2105</v>
      </c>
      <c r="D45" s="274">
        <v>41111</v>
      </c>
      <c r="E45" s="274">
        <v>1605</v>
      </c>
      <c r="F45" s="274">
        <v>1642</v>
      </c>
      <c r="G45" s="274">
        <v>1738</v>
      </c>
      <c r="H45" s="274">
        <v>1949</v>
      </c>
      <c r="I45" s="274">
        <v>2094</v>
      </c>
      <c r="J45" s="274">
        <v>2491</v>
      </c>
      <c r="K45" s="274">
        <v>2450</v>
      </c>
      <c r="L45" s="274">
        <v>2390</v>
      </c>
      <c r="M45" s="274">
        <v>2439</v>
      </c>
      <c r="N45" s="274">
        <v>3225</v>
      </c>
      <c r="O45" s="274">
        <v>3446</v>
      </c>
      <c r="P45" s="274">
        <v>3039</v>
      </c>
      <c r="Q45" s="274">
        <v>2692</v>
      </c>
      <c r="R45" s="274">
        <v>2285</v>
      </c>
      <c r="S45" s="274">
        <v>2154</v>
      </c>
      <c r="T45" s="274">
        <v>2389</v>
      </c>
      <c r="U45" s="274">
        <v>1516</v>
      </c>
      <c r="V45" s="274">
        <v>992</v>
      </c>
      <c r="W45" s="274">
        <v>469</v>
      </c>
      <c r="X45" s="274">
        <v>108</v>
      </c>
      <c r="Y45" s="275"/>
      <c r="Z45" s="275"/>
      <c r="AA45" s="275"/>
      <c r="AB45" s="275"/>
      <c r="AC45" s="275"/>
      <c r="AD45" s="275"/>
      <c r="AE45" s="275"/>
      <c r="AF45" s="275"/>
      <c r="AG45" s="275"/>
      <c r="AH45" s="275"/>
      <c r="AI45" s="275"/>
      <c r="AJ45" s="275"/>
      <c r="AK45" s="275"/>
      <c r="AL45" s="275"/>
      <c r="AM45" s="275"/>
      <c r="AN45" s="275"/>
      <c r="AO45" s="275"/>
      <c r="AP45" s="275"/>
      <c r="AQ45" s="275"/>
      <c r="AR45" s="275"/>
      <c r="AS45" s="275"/>
      <c r="AT45" s="275"/>
      <c r="AU45" s="275"/>
      <c r="AV45" s="275"/>
      <c r="AW45" s="275"/>
      <c r="AX45" s="275"/>
      <c r="AY45" s="275"/>
      <c r="AZ45" s="275"/>
      <c r="BA45" s="275"/>
      <c r="BB45" s="275"/>
      <c r="BC45" s="275"/>
      <c r="BD45" s="275"/>
      <c r="BE45" s="275"/>
      <c r="BF45" s="275"/>
      <c r="BG45" s="275"/>
    </row>
    <row r="46" spans="1:59" ht="15.95" customHeight="1">
      <c r="A46" s="273" t="s">
        <v>2104</v>
      </c>
      <c r="B46" s="273" t="s">
        <v>2104</v>
      </c>
      <c r="C46" s="269" t="s">
        <v>2106</v>
      </c>
      <c r="D46" s="274">
        <v>80772</v>
      </c>
      <c r="E46" s="274">
        <v>3299</v>
      </c>
      <c r="F46" s="274">
        <v>3376</v>
      </c>
      <c r="G46" s="274">
        <v>3571</v>
      </c>
      <c r="H46" s="274">
        <v>3993</v>
      </c>
      <c r="I46" s="274">
        <v>4268</v>
      </c>
      <c r="J46" s="274">
        <v>5077</v>
      </c>
      <c r="K46" s="274">
        <v>4965</v>
      </c>
      <c r="L46" s="274">
        <v>4824</v>
      </c>
      <c r="M46" s="274">
        <v>4929</v>
      </c>
      <c r="N46" s="274">
        <v>6568</v>
      </c>
      <c r="O46" s="274">
        <v>7000</v>
      </c>
      <c r="P46" s="274">
        <v>6092</v>
      </c>
      <c r="Q46" s="274">
        <v>5271</v>
      </c>
      <c r="R46" s="274">
        <v>4414</v>
      </c>
      <c r="S46" s="274">
        <v>4034</v>
      </c>
      <c r="T46" s="274">
        <v>4276</v>
      </c>
      <c r="U46" s="274">
        <v>2538</v>
      </c>
      <c r="V46" s="274">
        <v>1513</v>
      </c>
      <c r="W46" s="274">
        <v>627</v>
      </c>
      <c r="X46" s="274">
        <v>136</v>
      </c>
      <c r="Y46" s="275"/>
      <c r="Z46" s="275"/>
      <c r="AA46" s="275"/>
      <c r="AB46" s="275"/>
      <c r="AC46" s="275"/>
      <c r="AD46" s="275"/>
      <c r="AE46" s="275"/>
      <c r="AF46" s="275"/>
      <c r="AG46" s="275"/>
      <c r="AH46" s="275"/>
      <c r="AI46" s="275"/>
      <c r="AJ46" s="275"/>
      <c r="AK46" s="275"/>
      <c r="AL46" s="275"/>
      <c r="AM46" s="275"/>
      <c r="AN46" s="275"/>
      <c r="AO46" s="275"/>
      <c r="AP46" s="275"/>
      <c r="AQ46" s="275"/>
      <c r="AR46" s="275"/>
      <c r="AS46" s="275"/>
      <c r="AT46" s="275"/>
      <c r="AU46" s="275"/>
      <c r="AV46" s="275"/>
      <c r="AW46" s="275"/>
      <c r="AX46" s="275"/>
      <c r="AY46" s="275"/>
      <c r="AZ46" s="275"/>
      <c r="BA46" s="275"/>
      <c r="BB46" s="275"/>
      <c r="BC46" s="275"/>
      <c r="BD46" s="275"/>
      <c r="BE46" s="275"/>
      <c r="BF46" s="275"/>
      <c r="BG46" s="275"/>
    </row>
    <row r="47" spans="1:59" ht="24" customHeight="1">
      <c r="A47" s="273" t="s">
        <v>2113</v>
      </c>
      <c r="B47" s="273" t="s">
        <v>2104</v>
      </c>
      <c r="C47" s="269" t="s">
        <v>2103</v>
      </c>
      <c r="D47" s="274">
        <v>39592</v>
      </c>
      <c r="E47" s="274">
        <v>1696</v>
      </c>
      <c r="F47" s="274">
        <v>1725</v>
      </c>
      <c r="G47" s="274">
        <v>1803</v>
      </c>
      <c r="H47" s="274">
        <v>2012</v>
      </c>
      <c r="I47" s="274">
        <v>2141</v>
      </c>
      <c r="J47" s="274">
        <v>2552</v>
      </c>
      <c r="K47" s="274">
        <v>2520</v>
      </c>
      <c r="L47" s="274">
        <v>2473</v>
      </c>
      <c r="M47" s="274">
        <v>2385</v>
      </c>
      <c r="N47" s="274">
        <v>3196</v>
      </c>
      <c r="O47" s="274">
        <v>3573</v>
      </c>
      <c r="P47" s="274">
        <v>3145</v>
      </c>
      <c r="Q47" s="274">
        <v>2627</v>
      </c>
      <c r="R47" s="274">
        <v>2240</v>
      </c>
      <c r="S47" s="274">
        <v>1741</v>
      </c>
      <c r="T47" s="274">
        <v>1928</v>
      </c>
      <c r="U47" s="274">
        <v>1096</v>
      </c>
      <c r="V47" s="274">
        <v>537</v>
      </c>
      <c r="W47" s="274">
        <v>168</v>
      </c>
      <c r="X47" s="274">
        <v>34</v>
      </c>
      <c r="Y47" s="275"/>
      <c r="Z47" s="275"/>
      <c r="AA47" s="275"/>
      <c r="AB47" s="275"/>
      <c r="AC47" s="275"/>
      <c r="AD47" s="275"/>
      <c r="AE47" s="275"/>
      <c r="AF47" s="275"/>
      <c r="AG47" s="275"/>
      <c r="AH47" s="275"/>
      <c r="AI47" s="275"/>
      <c r="AJ47" s="275"/>
      <c r="AK47" s="275"/>
      <c r="AL47" s="275"/>
      <c r="AM47" s="275"/>
      <c r="AN47" s="275"/>
      <c r="AO47" s="275"/>
      <c r="AP47" s="275"/>
      <c r="AQ47" s="275"/>
      <c r="AR47" s="275"/>
      <c r="AS47" s="275"/>
      <c r="AT47" s="275"/>
      <c r="AU47" s="275"/>
      <c r="AV47" s="275"/>
      <c r="AW47" s="275"/>
      <c r="AX47" s="275"/>
      <c r="AY47" s="275"/>
      <c r="AZ47" s="275"/>
      <c r="BA47" s="275"/>
      <c r="BB47" s="275"/>
      <c r="BC47" s="275"/>
      <c r="BD47" s="275"/>
      <c r="BE47" s="275"/>
      <c r="BF47" s="275"/>
      <c r="BG47" s="275"/>
    </row>
    <row r="48" spans="1:59" ht="15.95" customHeight="1">
      <c r="A48" s="273" t="s">
        <v>2104</v>
      </c>
      <c r="B48" s="273" t="s">
        <v>2104</v>
      </c>
      <c r="C48" s="269" t="s">
        <v>2105</v>
      </c>
      <c r="D48" s="274">
        <v>41025</v>
      </c>
      <c r="E48" s="274">
        <v>1607</v>
      </c>
      <c r="F48" s="274">
        <v>1635</v>
      </c>
      <c r="G48" s="274">
        <v>1709</v>
      </c>
      <c r="H48" s="274">
        <v>1919</v>
      </c>
      <c r="I48" s="274">
        <v>2063</v>
      </c>
      <c r="J48" s="274">
        <v>2456</v>
      </c>
      <c r="K48" s="274">
        <v>2448</v>
      </c>
      <c r="L48" s="274">
        <v>2429</v>
      </c>
      <c r="M48" s="274">
        <v>2342</v>
      </c>
      <c r="N48" s="274">
        <v>3092</v>
      </c>
      <c r="O48" s="274">
        <v>3457</v>
      </c>
      <c r="P48" s="274">
        <v>3129</v>
      </c>
      <c r="Q48" s="274">
        <v>2728</v>
      </c>
      <c r="R48" s="274">
        <v>2413</v>
      </c>
      <c r="S48" s="274">
        <v>1988</v>
      </c>
      <c r="T48" s="274">
        <v>2427</v>
      </c>
      <c r="U48" s="274">
        <v>1605</v>
      </c>
      <c r="V48" s="274">
        <v>986</v>
      </c>
      <c r="W48" s="274">
        <v>470</v>
      </c>
      <c r="X48" s="274">
        <v>124</v>
      </c>
      <c r="Y48" s="275"/>
      <c r="Z48" s="275"/>
      <c r="AA48" s="275"/>
      <c r="AB48" s="275"/>
      <c r="AC48" s="275"/>
      <c r="AD48" s="275"/>
      <c r="AE48" s="275"/>
      <c r="AF48" s="275"/>
      <c r="AG48" s="275"/>
      <c r="AH48" s="275"/>
      <c r="AI48" s="275"/>
      <c r="AJ48" s="275"/>
      <c r="AK48" s="275"/>
      <c r="AL48" s="275"/>
      <c r="AM48" s="275"/>
      <c r="AN48" s="275"/>
      <c r="AO48" s="275"/>
      <c r="AP48" s="275"/>
      <c r="AQ48" s="275"/>
      <c r="AR48" s="275"/>
      <c r="AS48" s="275"/>
      <c r="AT48" s="275"/>
      <c r="AU48" s="275"/>
      <c r="AV48" s="275"/>
      <c r="AW48" s="275"/>
      <c r="AX48" s="275"/>
      <c r="AY48" s="275"/>
      <c r="AZ48" s="275"/>
      <c r="BA48" s="275"/>
      <c r="BB48" s="275"/>
      <c r="BC48" s="275"/>
      <c r="BD48" s="275"/>
      <c r="BE48" s="275"/>
      <c r="BF48" s="275"/>
      <c r="BG48" s="275"/>
    </row>
    <row r="49" spans="1:59" ht="15.95" customHeight="1">
      <c r="A49" s="273" t="s">
        <v>2104</v>
      </c>
      <c r="B49" s="273" t="s">
        <v>2104</v>
      </c>
      <c r="C49" s="269" t="s">
        <v>2106</v>
      </c>
      <c r="D49" s="274">
        <v>80616</v>
      </c>
      <c r="E49" s="274">
        <v>3303</v>
      </c>
      <c r="F49" s="274">
        <v>3360</v>
      </c>
      <c r="G49" s="274">
        <v>3511</v>
      </c>
      <c r="H49" s="274">
        <v>3931</v>
      </c>
      <c r="I49" s="274">
        <v>4204</v>
      </c>
      <c r="J49" s="274">
        <v>5008</v>
      </c>
      <c r="K49" s="274">
        <v>4968</v>
      </c>
      <c r="L49" s="274">
        <v>4901</v>
      </c>
      <c r="M49" s="274">
        <v>4727</v>
      </c>
      <c r="N49" s="274">
        <v>6288</v>
      </c>
      <c r="O49" s="274">
        <v>7029</v>
      </c>
      <c r="P49" s="274">
        <v>6274</v>
      </c>
      <c r="Q49" s="274">
        <v>5355</v>
      </c>
      <c r="R49" s="274">
        <v>4653</v>
      </c>
      <c r="S49" s="274">
        <v>3729</v>
      </c>
      <c r="T49" s="274">
        <v>4355</v>
      </c>
      <c r="U49" s="274">
        <v>2701</v>
      </c>
      <c r="V49" s="274">
        <v>1523</v>
      </c>
      <c r="W49" s="274">
        <v>638</v>
      </c>
      <c r="X49" s="274">
        <v>157</v>
      </c>
      <c r="Y49" s="275"/>
      <c r="Z49" s="275"/>
      <c r="AA49" s="275"/>
      <c r="AB49" s="275"/>
      <c r="AC49" s="275"/>
      <c r="AD49" s="275"/>
      <c r="AE49" s="275"/>
      <c r="AF49" s="275"/>
      <c r="AG49" s="275"/>
      <c r="AH49" s="275"/>
      <c r="AI49" s="275"/>
      <c r="AJ49" s="275"/>
      <c r="AK49" s="275"/>
      <c r="AL49" s="275"/>
      <c r="AM49" s="275"/>
      <c r="AN49" s="275"/>
      <c r="AO49" s="275"/>
      <c r="AP49" s="275"/>
      <c r="AQ49" s="275"/>
      <c r="AR49" s="275"/>
      <c r="AS49" s="275"/>
      <c r="AT49" s="275"/>
      <c r="AU49" s="275"/>
      <c r="AV49" s="275"/>
      <c r="AW49" s="275"/>
      <c r="AX49" s="275"/>
      <c r="AY49" s="275"/>
      <c r="AZ49" s="275"/>
      <c r="BA49" s="275"/>
      <c r="BB49" s="275"/>
      <c r="BC49" s="275"/>
      <c r="BD49" s="275"/>
      <c r="BE49" s="275"/>
      <c r="BF49" s="275"/>
      <c r="BG49" s="275"/>
    </row>
    <row r="50" spans="1:59" ht="24" customHeight="1">
      <c r="A50" s="273" t="s">
        <v>2114</v>
      </c>
      <c r="B50" s="273" t="s">
        <v>2104</v>
      </c>
      <c r="C50" s="269" t="s">
        <v>2103</v>
      </c>
      <c r="D50" s="274">
        <v>39517</v>
      </c>
      <c r="E50" s="274">
        <v>1699</v>
      </c>
      <c r="F50" s="274">
        <v>1711</v>
      </c>
      <c r="G50" s="274">
        <v>1787</v>
      </c>
      <c r="H50" s="274">
        <v>1964</v>
      </c>
      <c r="I50" s="274">
        <v>2131</v>
      </c>
      <c r="J50" s="274">
        <v>2492</v>
      </c>
      <c r="K50" s="274">
        <v>2531</v>
      </c>
      <c r="L50" s="274">
        <v>2509</v>
      </c>
      <c r="M50" s="274">
        <v>2343</v>
      </c>
      <c r="N50" s="274">
        <v>3014</v>
      </c>
      <c r="O50" s="274">
        <v>3559</v>
      </c>
      <c r="P50" s="274">
        <v>3236</v>
      </c>
      <c r="Q50" s="274">
        <v>2681</v>
      </c>
      <c r="R50" s="274">
        <v>2312</v>
      </c>
      <c r="S50" s="274">
        <v>1727</v>
      </c>
      <c r="T50" s="274">
        <v>1884</v>
      </c>
      <c r="U50" s="274">
        <v>1175</v>
      </c>
      <c r="V50" s="274">
        <v>544</v>
      </c>
      <c r="W50" s="274">
        <v>181</v>
      </c>
      <c r="X50" s="274">
        <v>37</v>
      </c>
      <c r="Y50" s="275"/>
      <c r="Z50" s="275"/>
      <c r="AA50" s="275"/>
      <c r="AB50" s="275"/>
      <c r="AC50" s="275"/>
      <c r="AD50" s="275"/>
      <c r="AE50" s="275"/>
      <c r="AF50" s="275"/>
      <c r="AG50" s="275"/>
      <c r="AH50" s="275"/>
      <c r="AI50" s="275"/>
      <c r="AJ50" s="275"/>
      <c r="AK50" s="275"/>
      <c r="AL50" s="275"/>
      <c r="AM50" s="275"/>
      <c r="AN50" s="275"/>
      <c r="AO50" s="275"/>
      <c r="AP50" s="275"/>
      <c r="AQ50" s="275"/>
      <c r="AR50" s="275"/>
      <c r="AS50" s="275"/>
      <c r="AT50" s="275"/>
      <c r="AU50" s="275"/>
      <c r="AV50" s="275"/>
      <c r="AW50" s="275"/>
      <c r="AX50" s="275"/>
      <c r="AY50" s="275"/>
      <c r="AZ50" s="275"/>
      <c r="BA50" s="275"/>
      <c r="BB50" s="275"/>
      <c r="BC50" s="275"/>
      <c r="BD50" s="275"/>
      <c r="BE50" s="275"/>
      <c r="BF50" s="275"/>
      <c r="BG50" s="275"/>
    </row>
    <row r="51" spans="1:59" ht="15.95" customHeight="1">
      <c r="A51" s="273" t="s">
        <v>2104</v>
      </c>
      <c r="B51" s="273" t="s">
        <v>2104</v>
      </c>
      <c r="C51" s="269" t="s">
        <v>2105</v>
      </c>
      <c r="D51" s="274">
        <v>40936</v>
      </c>
      <c r="E51" s="274">
        <v>1609</v>
      </c>
      <c r="F51" s="274">
        <v>1622</v>
      </c>
      <c r="G51" s="274">
        <v>1694</v>
      </c>
      <c r="H51" s="274">
        <v>1874</v>
      </c>
      <c r="I51" s="274">
        <v>2053</v>
      </c>
      <c r="J51" s="274">
        <v>2402</v>
      </c>
      <c r="K51" s="274">
        <v>2452</v>
      </c>
      <c r="L51" s="274">
        <v>2461</v>
      </c>
      <c r="M51" s="274">
        <v>2304</v>
      </c>
      <c r="N51" s="274">
        <v>2926</v>
      </c>
      <c r="O51" s="274">
        <v>3443</v>
      </c>
      <c r="P51" s="274">
        <v>3213</v>
      </c>
      <c r="Q51" s="274">
        <v>2766</v>
      </c>
      <c r="R51" s="274">
        <v>2497</v>
      </c>
      <c r="S51" s="274">
        <v>1969</v>
      </c>
      <c r="T51" s="274">
        <v>2365</v>
      </c>
      <c r="U51" s="274">
        <v>1705</v>
      </c>
      <c r="V51" s="274">
        <v>977</v>
      </c>
      <c r="W51" s="274">
        <v>471</v>
      </c>
      <c r="X51" s="274">
        <v>134</v>
      </c>
      <c r="Y51" s="275"/>
      <c r="Z51" s="275"/>
      <c r="AA51" s="275"/>
      <c r="AB51" s="275"/>
      <c r="AC51" s="275"/>
      <c r="AD51" s="275"/>
      <c r="AE51" s="275"/>
      <c r="AF51" s="275"/>
      <c r="AG51" s="275"/>
      <c r="AH51" s="275"/>
      <c r="AI51" s="275"/>
      <c r="AJ51" s="275"/>
      <c r="AK51" s="275"/>
      <c r="AL51" s="275"/>
      <c r="AM51" s="275"/>
      <c r="AN51" s="275"/>
      <c r="AO51" s="275"/>
      <c r="AP51" s="275"/>
      <c r="AQ51" s="275"/>
      <c r="AR51" s="275"/>
      <c r="AS51" s="275"/>
      <c r="AT51" s="275"/>
      <c r="AU51" s="275"/>
      <c r="AV51" s="275"/>
      <c r="AW51" s="275"/>
      <c r="AX51" s="275"/>
      <c r="AY51" s="275"/>
      <c r="AZ51" s="275"/>
      <c r="BA51" s="275"/>
      <c r="BB51" s="275"/>
      <c r="BC51" s="275"/>
      <c r="BD51" s="275"/>
      <c r="BE51" s="275"/>
      <c r="BF51" s="275"/>
      <c r="BG51" s="275"/>
    </row>
    <row r="52" spans="1:59" ht="15.95" customHeight="1">
      <c r="A52" s="273" t="s">
        <v>2104</v>
      </c>
      <c r="B52" s="273" t="s">
        <v>2104</v>
      </c>
      <c r="C52" s="269" t="s">
        <v>2106</v>
      </c>
      <c r="D52" s="274">
        <v>80453</v>
      </c>
      <c r="E52" s="274">
        <v>3307</v>
      </c>
      <c r="F52" s="274">
        <v>3333</v>
      </c>
      <c r="G52" s="274">
        <v>3481</v>
      </c>
      <c r="H52" s="274">
        <v>3838</v>
      </c>
      <c r="I52" s="274">
        <v>4185</v>
      </c>
      <c r="J52" s="274">
        <v>4893</v>
      </c>
      <c r="K52" s="274">
        <v>4982</v>
      </c>
      <c r="L52" s="274">
        <v>4969</v>
      </c>
      <c r="M52" s="274">
        <v>4647</v>
      </c>
      <c r="N52" s="274">
        <v>5941</v>
      </c>
      <c r="O52" s="274">
        <v>7002</v>
      </c>
      <c r="P52" s="274">
        <v>6449</v>
      </c>
      <c r="Q52" s="274">
        <v>5447</v>
      </c>
      <c r="R52" s="274">
        <v>4810</v>
      </c>
      <c r="S52" s="274">
        <v>3696</v>
      </c>
      <c r="T52" s="274">
        <v>4249</v>
      </c>
      <c r="U52" s="274">
        <v>2880</v>
      </c>
      <c r="V52" s="274">
        <v>1521</v>
      </c>
      <c r="W52" s="274">
        <v>652</v>
      </c>
      <c r="X52" s="274">
        <v>171</v>
      </c>
      <c r="Y52" s="275"/>
      <c r="Z52" s="275"/>
      <c r="AA52" s="275"/>
      <c r="AB52" s="275"/>
      <c r="AC52" s="275"/>
      <c r="AD52" s="275"/>
      <c r="AE52" s="275"/>
      <c r="AF52" s="275"/>
      <c r="AG52" s="275"/>
      <c r="AH52" s="275"/>
      <c r="AI52" s="275"/>
      <c r="AJ52" s="275"/>
      <c r="AK52" s="275"/>
      <c r="AL52" s="275"/>
      <c r="AM52" s="275"/>
      <c r="AN52" s="275"/>
      <c r="AO52" s="275"/>
      <c r="AP52" s="275"/>
      <c r="AQ52" s="275"/>
      <c r="AR52" s="275"/>
      <c r="AS52" s="275"/>
      <c r="AT52" s="275"/>
      <c r="AU52" s="275"/>
      <c r="AV52" s="275"/>
      <c r="AW52" s="275"/>
      <c r="AX52" s="275"/>
      <c r="AY52" s="275"/>
      <c r="AZ52" s="275"/>
      <c r="BA52" s="275"/>
      <c r="BB52" s="275"/>
      <c r="BC52" s="275"/>
      <c r="BD52" s="275"/>
      <c r="BE52" s="275"/>
      <c r="BF52" s="275"/>
      <c r="BG52" s="275"/>
    </row>
    <row r="53" spans="1:59" ht="24" customHeight="1">
      <c r="A53" s="273" t="s">
        <v>2115</v>
      </c>
      <c r="B53" s="273" t="s">
        <v>2104</v>
      </c>
      <c r="C53" s="269" t="s">
        <v>2103</v>
      </c>
      <c r="D53" s="274">
        <v>39436</v>
      </c>
      <c r="E53" s="274">
        <v>1700</v>
      </c>
      <c r="F53" s="274">
        <v>1701</v>
      </c>
      <c r="G53" s="274">
        <v>1775</v>
      </c>
      <c r="H53" s="274">
        <v>1923</v>
      </c>
      <c r="I53" s="274">
        <v>2118</v>
      </c>
      <c r="J53" s="274">
        <v>2411</v>
      </c>
      <c r="K53" s="274">
        <v>2565</v>
      </c>
      <c r="L53" s="274">
        <v>2527</v>
      </c>
      <c r="M53" s="274">
        <v>2353</v>
      </c>
      <c r="N53" s="274">
        <v>2803</v>
      </c>
      <c r="O53" s="274">
        <v>3505</v>
      </c>
      <c r="P53" s="274">
        <v>3338</v>
      </c>
      <c r="Q53" s="274">
        <v>2748</v>
      </c>
      <c r="R53" s="274">
        <v>2357</v>
      </c>
      <c r="S53" s="274">
        <v>1730</v>
      </c>
      <c r="T53" s="274">
        <v>1829</v>
      </c>
      <c r="U53" s="274">
        <v>1269</v>
      </c>
      <c r="V53" s="274">
        <v>545</v>
      </c>
      <c r="W53" s="274">
        <v>200</v>
      </c>
      <c r="X53" s="274">
        <v>40</v>
      </c>
      <c r="Y53" s="275"/>
      <c r="Z53" s="275"/>
      <c r="AA53" s="275"/>
      <c r="AB53" s="275"/>
      <c r="AC53" s="275"/>
      <c r="AD53" s="275"/>
      <c r="AE53" s="275"/>
      <c r="AF53" s="275"/>
      <c r="AG53" s="275"/>
      <c r="AH53" s="275"/>
      <c r="AI53" s="275"/>
      <c r="AJ53" s="275"/>
      <c r="AK53" s="275"/>
      <c r="AL53" s="275"/>
      <c r="AM53" s="275"/>
      <c r="AN53" s="275"/>
      <c r="AO53" s="275"/>
      <c r="AP53" s="275"/>
      <c r="AQ53" s="275"/>
      <c r="AR53" s="275"/>
      <c r="AS53" s="275"/>
      <c r="AT53" s="275"/>
      <c r="AU53" s="275"/>
      <c r="AV53" s="275"/>
      <c r="AW53" s="275"/>
      <c r="AX53" s="275"/>
      <c r="AY53" s="275"/>
      <c r="AZ53" s="275"/>
      <c r="BA53" s="275"/>
      <c r="BB53" s="275"/>
      <c r="BC53" s="275"/>
      <c r="BD53" s="275"/>
      <c r="BE53" s="275"/>
      <c r="BF53" s="275"/>
      <c r="BG53" s="275"/>
    </row>
    <row r="54" spans="1:59" ht="15.95" customHeight="1">
      <c r="A54" s="273" t="s">
        <v>114</v>
      </c>
      <c r="B54" s="273" t="s">
        <v>2104</v>
      </c>
      <c r="C54" s="269" t="s">
        <v>2105</v>
      </c>
      <c r="D54" s="274">
        <v>40845</v>
      </c>
      <c r="E54" s="274">
        <v>1610</v>
      </c>
      <c r="F54" s="274">
        <v>1610</v>
      </c>
      <c r="G54" s="274">
        <v>1682</v>
      </c>
      <c r="H54" s="274">
        <v>1835</v>
      </c>
      <c r="I54" s="274">
        <v>2042</v>
      </c>
      <c r="J54" s="274">
        <v>2327</v>
      </c>
      <c r="K54" s="274">
        <v>2479</v>
      </c>
      <c r="L54" s="274">
        <v>2476</v>
      </c>
      <c r="M54" s="274">
        <v>2314</v>
      </c>
      <c r="N54" s="274">
        <v>2734</v>
      </c>
      <c r="O54" s="274">
        <v>3393</v>
      </c>
      <c r="P54" s="274">
        <v>3306</v>
      </c>
      <c r="Q54" s="274">
        <v>2818</v>
      </c>
      <c r="R54" s="274">
        <v>2556</v>
      </c>
      <c r="S54" s="274">
        <v>1965</v>
      </c>
      <c r="T54" s="274">
        <v>2288</v>
      </c>
      <c r="U54" s="274">
        <v>1828</v>
      </c>
      <c r="V54" s="274">
        <v>963</v>
      </c>
      <c r="W54" s="274">
        <v>479</v>
      </c>
      <c r="X54" s="274">
        <v>141</v>
      </c>
      <c r="Y54" s="275"/>
      <c r="Z54" s="275"/>
      <c r="AA54" s="275"/>
      <c r="AB54" s="275"/>
      <c r="AC54" s="275"/>
      <c r="AD54" s="275"/>
      <c r="AE54" s="275"/>
      <c r="AF54" s="275"/>
      <c r="AG54" s="275"/>
      <c r="AH54" s="275"/>
      <c r="AI54" s="275"/>
      <c r="AJ54" s="275"/>
      <c r="AK54" s="275"/>
      <c r="AL54" s="275"/>
      <c r="AM54" s="275"/>
      <c r="AN54" s="275"/>
      <c r="AO54" s="275"/>
      <c r="AP54" s="275"/>
      <c r="AQ54" s="275"/>
      <c r="AR54" s="275"/>
      <c r="AS54" s="275"/>
      <c r="AT54" s="275"/>
      <c r="AU54" s="275"/>
      <c r="AV54" s="275"/>
      <c r="AW54" s="275"/>
      <c r="AX54" s="275"/>
      <c r="AY54" s="275"/>
      <c r="AZ54" s="275"/>
      <c r="BA54" s="275"/>
      <c r="BB54" s="275"/>
      <c r="BC54" s="275"/>
      <c r="BD54" s="275"/>
      <c r="BE54" s="275"/>
      <c r="BF54" s="275"/>
      <c r="BG54" s="275"/>
    </row>
    <row r="55" spans="1:59" ht="15.95" customHeight="1">
      <c r="A55" s="273" t="s">
        <v>114</v>
      </c>
      <c r="B55" s="273" t="s">
        <v>2104</v>
      </c>
      <c r="C55" s="269" t="s">
        <v>2106</v>
      </c>
      <c r="D55" s="274">
        <v>80282</v>
      </c>
      <c r="E55" s="274">
        <v>3310</v>
      </c>
      <c r="F55" s="274">
        <v>3311</v>
      </c>
      <c r="G55" s="274">
        <v>3457</v>
      </c>
      <c r="H55" s="274">
        <v>3759</v>
      </c>
      <c r="I55" s="274">
        <v>4159</v>
      </c>
      <c r="J55" s="274">
        <v>4738</v>
      </c>
      <c r="K55" s="274">
        <v>5044</v>
      </c>
      <c r="L55" s="274">
        <v>5003</v>
      </c>
      <c r="M55" s="274">
        <v>4667</v>
      </c>
      <c r="N55" s="274">
        <v>5537</v>
      </c>
      <c r="O55" s="274">
        <v>6898</v>
      </c>
      <c r="P55" s="274">
        <v>6644</v>
      </c>
      <c r="Q55" s="274">
        <v>5566</v>
      </c>
      <c r="R55" s="274">
        <v>4913</v>
      </c>
      <c r="S55" s="274">
        <v>3695</v>
      </c>
      <c r="T55" s="274">
        <v>4116</v>
      </c>
      <c r="U55" s="274">
        <v>3097</v>
      </c>
      <c r="V55" s="274">
        <v>1508</v>
      </c>
      <c r="W55" s="274">
        <v>679</v>
      </c>
      <c r="X55" s="274">
        <v>181</v>
      </c>
      <c r="Y55" s="275"/>
      <c r="Z55" s="275"/>
      <c r="AA55" s="275"/>
      <c r="AB55" s="275"/>
      <c r="AC55" s="275"/>
      <c r="AD55" s="275"/>
      <c r="AE55" s="275"/>
      <c r="AF55" s="275"/>
      <c r="AG55" s="275"/>
      <c r="AH55" s="275"/>
      <c r="AI55" s="275"/>
      <c r="AJ55" s="275"/>
      <c r="AK55" s="275"/>
      <c r="AL55" s="275"/>
      <c r="AM55" s="275"/>
      <c r="AN55" s="275"/>
      <c r="AO55" s="275"/>
      <c r="AP55" s="275"/>
      <c r="AQ55" s="275"/>
      <c r="AR55" s="275"/>
      <c r="AS55" s="275"/>
      <c r="AT55" s="275"/>
      <c r="AU55" s="275"/>
      <c r="AV55" s="275"/>
      <c r="AW55" s="275"/>
      <c r="AX55" s="275"/>
      <c r="AY55" s="275"/>
      <c r="AZ55" s="275"/>
      <c r="BA55" s="275"/>
      <c r="BB55" s="275"/>
      <c r="BC55" s="275"/>
      <c r="BD55" s="275"/>
      <c r="BE55" s="275"/>
      <c r="BF55" s="275"/>
      <c r="BG55" s="275"/>
    </row>
    <row r="56" spans="1:59" ht="24" customHeight="1">
      <c r="A56" s="273" t="s">
        <v>2116</v>
      </c>
      <c r="B56" s="273" t="s">
        <v>2104</v>
      </c>
      <c r="C56" s="269" t="s">
        <v>2103</v>
      </c>
      <c r="D56" s="274">
        <v>39351</v>
      </c>
      <c r="E56" s="274">
        <v>1701</v>
      </c>
      <c r="F56" s="274">
        <v>1699</v>
      </c>
      <c r="G56" s="274">
        <v>1753</v>
      </c>
      <c r="H56" s="274">
        <v>1890</v>
      </c>
      <c r="I56" s="274">
        <v>2112</v>
      </c>
      <c r="J56" s="274">
        <v>2331</v>
      </c>
      <c r="K56" s="274">
        <v>2589</v>
      </c>
      <c r="L56" s="274">
        <v>2535</v>
      </c>
      <c r="M56" s="274">
        <v>2376</v>
      </c>
      <c r="N56" s="274">
        <v>2618</v>
      </c>
      <c r="O56" s="274">
        <v>3415</v>
      </c>
      <c r="P56" s="274">
        <v>3413</v>
      </c>
      <c r="Q56" s="274">
        <v>2831</v>
      </c>
      <c r="R56" s="274">
        <v>2385</v>
      </c>
      <c r="S56" s="274">
        <v>1775</v>
      </c>
      <c r="T56" s="274">
        <v>1746</v>
      </c>
      <c r="U56" s="274">
        <v>1345</v>
      </c>
      <c r="V56" s="274">
        <v>580</v>
      </c>
      <c r="W56" s="274">
        <v>215</v>
      </c>
      <c r="X56" s="274">
        <v>42</v>
      </c>
      <c r="Y56" s="275"/>
      <c r="Z56" s="275"/>
      <c r="AA56" s="275"/>
      <c r="AB56" s="275"/>
      <c r="AC56" s="275"/>
      <c r="AD56" s="275"/>
      <c r="AE56" s="275"/>
      <c r="AF56" s="275"/>
      <c r="AG56" s="275"/>
      <c r="AH56" s="275"/>
      <c r="AI56" s="275"/>
      <c r="AJ56" s="275"/>
      <c r="AK56" s="275"/>
      <c r="AL56" s="275"/>
      <c r="AM56" s="275"/>
      <c r="AN56" s="275"/>
      <c r="AO56" s="275"/>
      <c r="AP56" s="275"/>
      <c r="AQ56" s="275"/>
      <c r="AR56" s="275"/>
      <c r="AS56" s="275"/>
      <c r="AT56" s="275"/>
      <c r="AU56" s="275"/>
      <c r="AV56" s="275"/>
      <c r="AW56" s="275"/>
      <c r="AX56" s="275"/>
      <c r="AY56" s="275"/>
      <c r="AZ56" s="275"/>
      <c r="BA56" s="275"/>
      <c r="BB56" s="275"/>
      <c r="BC56" s="275"/>
      <c r="BD56" s="275"/>
      <c r="BE56" s="275"/>
      <c r="BF56" s="275"/>
      <c r="BG56" s="275"/>
    </row>
    <row r="57" spans="1:59" ht="15.95" customHeight="1">
      <c r="A57" s="273" t="s">
        <v>114</v>
      </c>
      <c r="B57" s="273" t="s">
        <v>2104</v>
      </c>
      <c r="C57" s="269" t="s">
        <v>2105</v>
      </c>
      <c r="D57" s="274">
        <v>40752</v>
      </c>
      <c r="E57" s="274">
        <v>1611</v>
      </c>
      <c r="F57" s="274">
        <v>1609</v>
      </c>
      <c r="G57" s="274">
        <v>1661</v>
      </c>
      <c r="H57" s="274">
        <v>1805</v>
      </c>
      <c r="I57" s="274">
        <v>2036</v>
      </c>
      <c r="J57" s="274">
        <v>2251</v>
      </c>
      <c r="K57" s="274">
        <v>2499</v>
      </c>
      <c r="L57" s="274">
        <v>2479</v>
      </c>
      <c r="M57" s="274">
        <v>2336</v>
      </c>
      <c r="N57" s="274">
        <v>2567</v>
      </c>
      <c r="O57" s="274">
        <v>3312</v>
      </c>
      <c r="P57" s="274">
        <v>3370</v>
      </c>
      <c r="Q57" s="274">
        <v>2887</v>
      </c>
      <c r="R57" s="274">
        <v>2588</v>
      </c>
      <c r="S57" s="274">
        <v>2009</v>
      </c>
      <c r="T57" s="274">
        <v>2176</v>
      </c>
      <c r="U57" s="274">
        <v>1921</v>
      </c>
      <c r="V57" s="274">
        <v>1003</v>
      </c>
      <c r="W57" s="274">
        <v>485</v>
      </c>
      <c r="X57" s="274">
        <v>147</v>
      </c>
      <c r="Y57" s="275"/>
      <c r="Z57" s="275"/>
      <c r="AA57" s="275"/>
      <c r="AB57" s="275"/>
      <c r="AC57" s="275"/>
      <c r="AD57" s="275"/>
      <c r="AE57" s="275"/>
      <c r="AF57" s="275"/>
      <c r="AG57" s="275"/>
      <c r="AH57" s="275"/>
      <c r="AI57" s="275"/>
      <c r="AJ57" s="275"/>
      <c r="AK57" s="275"/>
      <c r="AL57" s="275"/>
      <c r="AM57" s="275"/>
      <c r="AN57" s="275"/>
      <c r="AO57" s="275"/>
      <c r="AP57" s="275"/>
      <c r="AQ57" s="275"/>
      <c r="AR57" s="275"/>
      <c r="AS57" s="275"/>
      <c r="AT57" s="275"/>
      <c r="AU57" s="275"/>
      <c r="AV57" s="275"/>
      <c r="AW57" s="275"/>
      <c r="AX57" s="275"/>
      <c r="AY57" s="275"/>
      <c r="AZ57" s="275"/>
      <c r="BA57" s="275"/>
      <c r="BB57" s="275"/>
      <c r="BC57" s="275"/>
      <c r="BD57" s="275"/>
      <c r="BE57" s="275"/>
      <c r="BF57" s="275"/>
      <c r="BG57" s="275"/>
    </row>
    <row r="58" spans="1:59" ht="15.95" customHeight="1">
      <c r="A58" s="273" t="s">
        <v>114</v>
      </c>
      <c r="B58" s="273" t="s">
        <v>2104</v>
      </c>
      <c r="C58" s="269" t="s">
        <v>2106</v>
      </c>
      <c r="D58" s="274">
        <v>80102</v>
      </c>
      <c r="E58" s="274">
        <v>3311</v>
      </c>
      <c r="F58" s="274">
        <v>3309</v>
      </c>
      <c r="G58" s="274">
        <v>3415</v>
      </c>
      <c r="H58" s="274">
        <v>3694</v>
      </c>
      <c r="I58" s="274">
        <v>4148</v>
      </c>
      <c r="J58" s="274">
        <v>4583</v>
      </c>
      <c r="K58" s="274">
        <v>5088</v>
      </c>
      <c r="L58" s="274">
        <v>5014</v>
      </c>
      <c r="M58" s="274">
        <v>4711</v>
      </c>
      <c r="N58" s="274">
        <v>5185</v>
      </c>
      <c r="O58" s="274">
        <v>6727</v>
      </c>
      <c r="P58" s="274">
        <v>6783</v>
      </c>
      <c r="Q58" s="274">
        <v>5718</v>
      </c>
      <c r="R58" s="274">
        <v>4973</v>
      </c>
      <c r="S58" s="274">
        <v>3784</v>
      </c>
      <c r="T58" s="274">
        <v>3922</v>
      </c>
      <c r="U58" s="274">
        <v>3266</v>
      </c>
      <c r="V58" s="274">
        <v>1583</v>
      </c>
      <c r="W58" s="274">
        <v>701</v>
      </c>
      <c r="X58" s="274">
        <v>189</v>
      </c>
      <c r="Y58" s="275"/>
      <c r="Z58" s="275"/>
      <c r="AA58" s="275"/>
      <c r="AB58" s="275"/>
      <c r="AC58" s="275"/>
      <c r="AD58" s="275"/>
      <c r="AE58" s="275"/>
      <c r="AF58" s="275"/>
      <c r="AG58" s="275"/>
      <c r="AH58" s="275"/>
      <c r="AI58" s="275"/>
      <c r="AJ58" s="275"/>
      <c r="AK58" s="275"/>
      <c r="AL58" s="275"/>
      <c r="AM58" s="275"/>
      <c r="AN58" s="275"/>
      <c r="AO58" s="275"/>
      <c r="AP58" s="275"/>
      <c r="AQ58" s="275"/>
      <c r="AR58" s="275"/>
      <c r="AS58" s="275"/>
      <c r="AT58" s="275"/>
      <c r="AU58" s="275"/>
      <c r="AV58" s="275"/>
      <c r="AW58" s="275"/>
      <c r="AX58" s="275"/>
      <c r="AY58" s="275"/>
      <c r="AZ58" s="275"/>
      <c r="BA58" s="275"/>
      <c r="BB58" s="275"/>
      <c r="BC58" s="275"/>
      <c r="BD58" s="275"/>
      <c r="BE58" s="275"/>
      <c r="BF58" s="275"/>
      <c r="BG58" s="275"/>
    </row>
    <row r="59" spans="1:59" ht="24" customHeight="1">
      <c r="A59" s="273" t="s">
        <v>2117</v>
      </c>
      <c r="B59" s="273" t="s">
        <v>2104</v>
      </c>
      <c r="C59" s="269" t="s">
        <v>2103</v>
      </c>
      <c r="D59" s="274">
        <v>39259</v>
      </c>
      <c r="E59" s="274">
        <v>1700</v>
      </c>
      <c r="F59" s="274">
        <v>1701</v>
      </c>
      <c r="G59" s="274">
        <v>1741</v>
      </c>
      <c r="H59" s="274">
        <v>1850</v>
      </c>
      <c r="I59" s="274">
        <v>2107</v>
      </c>
      <c r="J59" s="274">
        <v>2240</v>
      </c>
      <c r="K59" s="274">
        <v>2614</v>
      </c>
      <c r="L59" s="274">
        <v>2520</v>
      </c>
      <c r="M59" s="274">
        <v>2429</v>
      </c>
      <c r="N59" s="274">
        <v>2475</v>
      </c>
      <c r="O59" s="274">
        <v>3292</v>
      </c>
      <c r="P59" s="274">
        <v>3458</v>
      </c>
      <c r="Q59" s="274">
        <v>2921</v>
      </c>
      <c r="R59" s="274">
        <v>2411</v>
      </c>
      <c r="S59" s="274">
        <v>1921</v>
      </c>
      <c r="T59" s="274">
        <v>1573</v>
      </c>
      <c r="U59" s="274">
        <v>1408</v>
      </c>
      <c r="V59" s="274">
        <v>622</v>
      </c>
      <c r="W59" s="274">
        <v>229</v>
      </c>
      <c r="X59" s="274">
        <v>46</v>
      </c>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row>
    <row r="60" spans="1:59" ht="15.95" customHeight="1">
      <c r="A60" s="273" t="s">
        <v>114</v>
      </c>
      <c r="B60" s="273" t="s">
        <v>2104</v>
      </c>
      <c r="C60" s="269" t="s">
        <v>2105</v>
      </c>
      <c r="D60" s="274">
        <v>40656</v>
      </c>
      <c r="E60" s="274">
        <v>1610</v>
      </c>
      <c r="F60" s="274">
        <v>1611</v>
      </c>
      <c r="G60" s="274">
        <v>1648</v>
      </c>
      <c r="H60" s="274">
        <v>1764</v>
      </c>
      <c r="I60" s="274">
        <v>2034</v>
      </c>
      <c r="J60" s="274">
        <v>2168</v>
      </c>
      <c r="K60" s="274">
        <v>2520</v>
      </c>
      <c r="L60" s="274">
        <v>2460</v>
      </c>
      <c r="M60" s="274">
        <v>2391</v>
      </c>
      <c r="N60" s="274">
        <v>2434</v>
      </c>
      <c r="O60" s="274">
        <v>3203</v>
      </c>
      <c r="P60" s="274">
        <v>3400</v>
      </c>
      <c r="Q60" s="274">
        <v>2972</v>
      </c>
      <c r="R60" s="274">
        <v>2607</v>
      </c>
      <c r="S60" s="274">
        <v>2174</v>
      </c>
      <c r="T60" s="274">
        <v>1959</v>
      </c>
      <c r="U60" s="274">
        <v>1997</v>
      </c>
      <c r="V60" s="274">
        <v>1058</v>
      </c>
      <c r="W60" s="274">
        <v>493</v>
      </c>
      <c r="X60" s="274">
        <v>154</v>
      </c>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row>
    <row r="61" spans="1:59" ht="15.95" customHeight="1">
      <c r="A61" s="273" t="s">
        <v>114</v>
      </c>
      <c r="B61" s="273" t="s">
        <v>2104</v>
      </c>
      <c r="C61" s="269" t="s">
        <v>2106</v>
      </c>
      <c r="D61" s="274">
        <v>79914</v>
      </c>
      <c r="E61" s="274">
        <v>3310</v>
      </c>
      <c r="F61" s="274">
        <v>3311</v>
      </c>
      <c r="G61" s="274">
        <v>3389</v>
      </c>
      <c r="H61" s="274">
        <v>3614</v>
      </c>
      <c r="I61" s="274">
        <v>4141</v>
      </c>
      <c r="J61" s="274">
        <v>4408</v>
      </c>
      <c r="K61" s="274">
        <v>5134</v>
      </c>
      <c r="L61" s="274">
        <v>4980</v>
      </c>
      <c r="M61" s="274">
        <v>4820</v>
      </c>
      <c r="N61" s="274">
        <v>4908</v>
      </c>
      <c r="O61" s="274">
        <v>6494</v>
      </c>
      <c r="P61" s="274">
        <v>6858</v>
      </c>
      <c r="Q61" s="274">
        <v>5893</v>
      </c>
      <c r="R61" s="274">
        <v>5018</v>
      </c>
      <c r="S61" s="274">
        <v>4095</v>
      </c>
      <c r="T61" s="274">
        <v>3533</v>
      </c>
      <c r="U61" s="274">
        <v>3405</v>
      </c>
      <c r="V61" s="274">
        <v>1680</v>
      </c>
      <c r="W61" s="274">
        <v>722</v>
      </c>
      <c r="X61" s="274">
        <v>200</v>
      </c>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row>
    <row r="62" spans="1:59" ht="24" customHeight="1">
      <c r="A62" s="273" t="s">
        <v>2118</v>
      </c>
      <c r="B62" s="273" t="s">
        <v>114</v>
      </c>
      <c r="C62" s="269" t="s">
        <v>2103</v>
      </c>
      <c r="D62" s="274">
        <v>39160</v>
      </c>
      <c r="E62" s="274">
        <v>1696</v>
      </c>
      <c r="F62" s="274">
        <v>1703</v>
      </c>
      <c r="G62" s="274">
        <v>1733</v>
      </c>
      <c r="H62" s="274">
        <v>1820</v>
      </c>
      <c r="I62" s="274">
        <v>2075</v>
      </c>
      <c r="J62" s="274">
        <v>2206</v>
      </c>
      <c r="K62" s="274">
        <v>2580</v>
      </c>
      <c r="L62" s="274">
        <v>2525</v>
      </c>
      <c r="M62" s="274">
        <v>2467</v>
      </c>
      <c r="N62" s="274">
        <v>2371</v>
      </c>
      <c r="O62" s="274">
        <v>3149</v>
      </c>
      <c r="P62" s="274">
        <v>3478</v>
      </c>
      <c r="Q62" s="274">
        <v>3012</v>
      </c>
      <c r="R62" s="274">
        <v>2459</v>
      </c>
      <c r="S62" s="274">
        <v>2024</v>
      </c>
      <c r="T62" s="274">
        <v>1462</v>
      </c>
      <c r="U62" s="274">
        <v>1442</v>
      </c>
      <c r="V62" s="274">
        <v>671</v>
      </c>
      <c r="W62" s="274">
        <v>236</v>
      </c>
      <c r="X62" s="274">
        <v>50</v>
      </c>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row>
    <row r="63" spans="1:59" ht="15.95" customHeight="1">
      <c r="A63" s="273" t="s">
        <v>114</v>
      </c>
      <c r="B63" s="273" t="s">
        <v>114</v>
      </c>
      <c r="C63" s="269" t="s">
        <v>2105</v>
      </c>
      <c r="D63" s="274">
        <v>40555</v>
      </c>
      <c r="E63" s="274">
        <v>1606</v>
      </c>
      <c r="F63" s="274">
        <v>1613</v>
      </c>
      <c r="G63" s="274">
        <v>1641</v>
      </c>
      <c r="H63" s="274">
        <v>1735</v>
      </c>
      <c r="I63" s="274">
        <v>2003</v>
      </c>
      <c r="J63" s="274">
        <v>2137</v>
      </c>
      <c r="K63" s="274">
        <v>2486</v>
      </c>
      <c r="L63" s="274">
        <v>2458</v>
      </c>
      <c r="M63" s="274">
        <v>2430</v>
      </c>
      <c r="N63" s="274">
        <v>2338</v>
      </c>
      <c r="O63" s="274">
        <v>3071</v>
      </c>
      <c r="P63" s="274">
        <v>3411</v>
      </c>
      <c r="Q63" s="274">
        <v>3061</v>
      </c>
      <c r="R63" s="274">
        <v>2643</v>
      </c>
      <c r="S63" s="274">
        <v>2297</v>
      </c>
      <c r="T63" s="274">
        <v>1813</v>
      </c>
      <c r="U63" s="274">
        <v>2033</v>
      </c>
      <c r="V63" s="274">
        <v>1128</v>
      </c>
      <c r="W63" s="274">
        <v>492</v>
      </c>
      <c r="X63" s="274">
        <v>159</v>
      </c>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row>
    <row r="64" spans="1:59" ht="15.95" customHeight="1">
      <c r="A64" s="273" t="s">
        <v>114</v>
      </c>
      <c r="B64" s="273" t="s">
        <v>114</v>
      </c>
      <c r="C64" s="269" t="s">
        <v>2106</v>
      </c>
      <c r="D64" s="274">
        <v>79715</v>
      </c>
      <c r="E64" s="274">
        <v>3302</v>
      </c>
      <c r="F64" s="274">
        <v>3316</v>
      </c>
      <c r="G64" s="274">
        <v>3374</v>
      </c>
      <c r="H64" s="274">
        <v>3555</v>
      </c>
      <c r="I64" s="274">
        <v>4078</v>
      </c>
      <c r="J64" s="274">
        <v>4343</v>
      </c>
      <c r="K64" s="274">
        <v>5065</v>
      </c>
      <c r="L64" s="274">
        <v>4983</v>
      </c>
      <c r="M64" s="274">
        <v>4897</v>
      </c>
      <c r="N64" s="274">
        <v>4709</v>
      </c>
      <c r="O64" s="274">
        <v>6220</v>
      </c>
      <c r="P64" s="274">
        <v>6889</v>
      </c>
      <c r="Q64" s="274">
        <v>6073</v>
      </c>
      <c r="R64" s="274">
        <v>5102</v>
      </c>
      <c r="S64" s="274">
        <v>4321</v>
      </c>
      <c r="T64" s="274">
        <v>3275</v>
      </c>
      <c r="U64" s="274">
        <v>3475</v>
      </c>
      <c r="V64" s="274">
        <v>1799</v>
      </c>
      <c r="W64" s="274">
        <v>729</v>
      </c>
      <c r="X64" s="274">
        <v>210</v>
      </c>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row>
    <row r="65" spans="1:59" ht="24" customHeight="1">
      <c r="A65" s="273" t="s">
        <v>2119</v>
      </c>
      <c r="B65" s="273" t="s">
        <v>114</v>
      </c>
      <c r="C65" s="269" t="s">
        <v>2103</v>
      </c>
      <c r="D65" s="274">
        <v>39054</v>
      </c>
      <c r="E65" s="274">
        <v>1689</v>
      </c>
      <c r="F65" s="274">
        <v>1706</v>
      </c>
      <c r="G65" s="274">
        <v>1719</v>
      </c>
      <c r="H65" s="274">
        <v>1805</v>
      </c>
      <c r="I65" s="274">
        <v>2027</v>
      </c>
      <c r="J65" s="274">
        <v>2196</v>
      </c>
      <c r="K65" s="274">
        <v>2519</v>
      </c>
      <c r="L65" s="274">
        <v>2536</v>
      </c>
      <c r="M65" s="274">
        <v>2503</v>
      </c>
      <c r="N65" s="274">
        <v>2330</v>
      </c>
      <c r="O65" s="274">
        <v>2971</v>
      </c>
      <c r="P65" s="274">
        <v>3466</v>
      </c>
      <c r="Q65" s="274">
        <v>3101</v>
      </c>
      <c r="R65" s="274">
        <v>2512</v>
      </c>
      <c r="S65" s="274">
        <v>2092</v>
      </c>
      <c r="T65" s="274">
        <v>1456</v>
      </c>
      <c r="U65" s="274">
        <v>1410</v>
      </c>
      <c r="V65" s="274">
        <v>723</v>
      </c>
      <c r="W65" s="274">
        <v>240</v>
      </c>
      <c r="X65" s="274">
        <v>55</v>
      </c>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row>
    <row r="66" spans="1:59" ht="15.95" customHeight="1">
      <c r="A66" s="273" t="s">
        <v>114</v>
      </c>
      <c r="B66" s="273" t="s">
        <v>114</v>
      </c>
      <c r="C66" s="269" t="s">
        <v>2105</v>
      </c>
      <c r="D66" s="274">
        <v>40449</v>
      </c>
      <c r="E66" s="274">
        <v>1599</v>
      </c>
      <c r="F66" s="274">
        <v>1615</v>
      </c>
      <c r="G66" s="274">
        <v>1628</v>
      </c>
      <c r="H66" s="274">
        <v>1719</v>
      </c>
      <c r="I66" s="274">
        <v>1957</v>
      </c>
      <c r="J66" s="274">
        <v>2127</v>
      </c>
      <c r="K66" s="274">
        <v>2431</v>
      </c>
      <c r="L66" s="274">
        <v>2462</v>
      </c>
      <c r="M66" s="274">
        <v>2462</v>
      </c>
      <c r="N66" s="274">
        <v>2301</v>
      </c>
      <c r="O66" s="274">
        <v>2907</v>
      </c>
      <c r="P66" s="274">
        <v>3399</v>
      </c>
      <c r="Q66" s="274">
        <v>3145</v>
      </c>
      <c r="R66" s="274">
        <v>2682</v>
      </c>
      <c r="S66" s="274">
        <v>2379</v>
      </c>
      <c r="T66" s="274">
        <v>1799</v>
      </c>
      <c r="U66" s="274">
        <v>1981</v>
      </c>
      <c r="V66" s="274">
        <v>1202</v>
      </c>
      <c r="W66" s="274">
        <v>490</v>
      </c>
      <c r="X66" s="274">
        <v>162</v>
      </c>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row>
    <row r="67" spans="1:59" ht="15.95" customHeight="1">
      <c r="A67" s="273" t="s">
        <v>114</v>
      </c>
      <c r="B67" s="273" t="s">
        <v>114</v>
      </c>
      <c r="C67" s="269" t="s">
        <v>2106</v>
      </c>
      <c r="D67" s="274">
        <v>79503</v>
      </c>
      <c r="E67" s="274">
        <v>3288</v>
      </c>
      <c r="F67" s="274">
        <v>3321</v>
      </c>
      <c r="G67" s="274">
        <v>3347</v>
      </c>
      <c r="H67" s="274">
        <v>3524</v>
      </c>
      <c r="I67" s="274">
        <v>3984</v>
      </c>
      <c r="J67" s="274">
        <v>4323</v>
      </c>
      <c r="K67" s="274">
        <v>4951</v>
      </c>
      <c r="L67" s="274">
        <v>4998</v>
      </c>
      <c r="M67" s="274">
        <v>4966</v>
      </c>
      <c r="N67" s="274">
        <v>4630</v>
      </c>
      <c r="O67" s="274">
        <v>5878</v>
      </c>
      <c r="P67" s="274">
        <v>6864</v>
      </c>
      <c r="Q67" s="274">
        <v>6245</v>
      </c>
      <c r="R67" s="274">
        <v>5194</v>
      </c>
      <c r="S67" s="274">
        <v>4471</v>
      </c>
      <c r="T67" s="274">
        <v>3255</v>
      </c>
      <c r="U67" s="274">
        <v>3391</v>
      </c>
      <c r="V67" s="274">
        <v>1925</v>
      </c>
      <c r="W67" s="274">
        <v>730</v>
      </c>
      <c r="X67" s="274">
        <v>218</v>
      </c>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row>
    <row r="68" spans="1:59" ht="24" customHeight="1">
      <c r="A68" s="273" t="s">
        <v>2120</v>
      </c>
      <c r="B68" s="273" t="s">
        <v>114</v>
      </c>
      <c r="C68" s="269" t="s">
        <v>2103</v>
      </c>
      <c r="D68" s="274">
        <v>38941</v>
      </c>
      <c r="E68" s="274">
        <v>1678</v>
      </c>
      <c r="F68" s="274">
        <v>1708</v>
      </c>
      <c r="G68" s="274">
        <v>1708</v>
      </c>
      <c r="H68" s="274">
        <v>1793</v>
      </c>
      <c r="I68" s="274">
        <v>1986</v>
      </c>
      <c r="J68" s="274">
        <v>2181</v>
      </c>
      <c r="K68" s="274">
        <v>2439</v>
      </c>
      <c r="L68" s="274">
        <v>2570</v>
      </c>
      <c r="M68" s="274">
        <v>2522</v>
      </c>
      <c r="N68" s="274">
        <v>2340</v>
      </c>
      <c r="O68" s="274">
        <v>2764</v>
      </c>
      <c r="P68" s="274">
        <v>3415</v>
      </c>
      <c r="Q68" s="274">
        <v>3200</v>
      </c>
      <c r="R68" s="274">
        <v>2578</v>
      </c>
      <c r="S68" s="274">
        <v>2136</v>
      </c>
      <c r="T68" s="274">
        <v>1466</v>
      </c>
      <c r="U68" s="274">
        <v>1371</v>
      </c>
      <c r="V68" s="274">
        <v>783</v>
      </c>
      <c r="W68" s="274">
        <v>243</v>
      </c>
      <c r="X68" s="274">
        <v>61</v>
      </c>
      <c r="Y68" s="275"/>
      <c r="Z68" s="275"/>
      <c r="AA68" s="275"/>
      <c r="AB68" s="275"/>
      <c r="AC68" s="275"/>
      <c r="AD68" s="275"/>
      <c r="AE68" s="275"/>
      <c r="AF68" s="275"/>
      <c r="AG68" s="275"/>
      <c r="AH68" s="275"/>
      <c r="AI68" s="275"/>
      <c r="AJ68" s="275"/>
      <c r="AK68" s="275"/>
      <c r="AL68" s="275"/>
      <c r="AM68" s="275"/>
      <c r="AN68" s="275"/>
      <c r="AO68" s="275"/>
      <c r="AP68" s="275"/>
      <c r="AQ68" s="275"/>
      <c r="AR68" s="275"/>
      <c r="AS68" s="275"/>
      <c r="AT68" s="275"/>
      <c r="AU68" s="275"/>
      <c r="AV68" s="275"/>
      <c r="AW68" s="275"/>
      <c r="AX68" s="275"/>
      <c r="AY68" s="275"/>
      <c r="AZ68" s="275"/>
      <c r="BA68" s="275"/>
      <c r="BB68" s="275"/>
      <c r="BC68" s="275"/>
      <c r="BD68" s="275"/>
      <c r="BE68" s="275"/>
      <c r="BF68" s="275"/>
      <c r="BG68" s="275"/>
    </row>
    <row r="69" spans="1:59" ht="15.95" customHeight="1">
      <c r="A69" s="273" t="s">
        <v>114</v>
      </c>
      <c r="B69" s="273" t="s">
        <v>114</v>
      </c>
      <c r="C69" s="269" t="s">
        <v>2105</v>
      </c>
      <c r="D69" s="274">
        <v>40338</v>
      </c>
      <c r="E69" s="274">
        <v>1589</v>
      </c>
      <c r="F69" s="274">
        <v>1617</v>
      </c>
      <c r="G69" s="274">
        <v>1617</v>
      </c>
      <c r="H69" s="274">
        <v>1708</v>
      </c>
      <c r="I69" s="274">
        <v>1918</v>
      </c>
      <c r="J69" s="274">
        <v>2114</v>
      </c>
      <c r="K69" s="274">
        <v>2357</v>
      </c>
      <c r="L69" s="274">
        <v>2490</v>
      </c>
      <c r="M69" s="274">
        <v>2478</v>
      </c>
      <c r="N69" s="274">
        <v>2311</v>
      </c>
      <c r="O69" s="274">
        <v>2718</v>
      </c>
      <c r="P69" s="274">
        <v>3350</v>
      </c>
      <c r="Q69" s="274">
        <v>3237</v>
      </c>
      <c r="R69" s="274">
        <v>2733</v>
      </c>
      <c r="S69" s="274">
        <v>2436</v>
      </c>
      <c r="T69" s="274">
        <v>1801</v>
      </c>
      <c r="U69" s="274">
        <v>1918</v>
      </c>
      <c r="V69" s="274">
        <v>1291</v>
      </c>
      <c r="W69" s="274">
        <v>486</v>
      </c>
      <c r="X69" s="274">
        <v>167</v>
      </c>
      <c r="Y69" s="275"/>
      <c r="Z69" s="275"/>
      <c r="AA69" s="275"/>
      <c r="AB69" s="275"/>
      <c r="AC69" s="275"/>
      <c r="AD69" s="275"/>
      <c r="AE69" s="275"/>
      <c r="AF69" s="275"/>
      <c r="AG69" s="275"/>
      <c r="AH69" s="275"/>
      <c r="AI69" s="275"/>
      <c r="AJ69" s="275"/>
      <c r="AK69" s="275"/>
      <c r="AL69" s="275"/>
      <c r="AM69" s="275"/>
      <c r="AN69" s="275"/>
      <c r="AO69" s="275"/>
      <c r="AP69" s="275"/>
      <c r="AQ69" s="275"/>
      <c r="AR69" s="275"/>
      <c r="AS69" s="275"/>
      <c r="AT69" s="275"/>
      <c r="AU69" s="275"/>
      <c r="AV69" s="275"/>
      <c r="AW69" s="275"/>
      <c r="AX69" s="275"/>
      <c r="AY69" s="275"/>
      <c r="AZ69" s="275"/>
      <c r="BA69" s="275"/>
      <c r="BB69" s="275"/>
      <c r="BC69" s="275"/>
      <c r="BD69" s="275"/>
      <c r="BE69" s="275"/>
      <c r="BF69" s="275"/>
      <c r="BG69" s="275"/>
    </row>
    <row r="70" spans="1:59" ht="15.95" customHeight="1">
      <c r="A70" s="273" t="s">
        <v>114</v>
      </c>
      <c r="B70" s="273" t="s">
        <v>114</v>
      </c>
      <c r="C70" s="269" t="s">
        <v>2106</v>
      </c>
      <c r="D70" s="274">
        <v>79279</v>
      </c>
      <c r="E70" s="274">
        <v>3268</v>
      </c>
      <c r="F70" s="274">
        <v>3325</v>
      </c>
      <c r="G70" s="274">
        <v>3326</v>
      </c>
      <c r="H70" s="274">
        <v>3501</v>
      </c>
      <c r="I70" s="274">
        <v>3903</v>
      </c>
      <c r="J70" s="274">
        <v>4296</v>
      </c>
      <c r="K70" s="274">
        <v>4796</v>
      </c>
      <c r="L70" s="274">
        <v>5060</v>
      </c>
      <c r="M70" s="274">
        <v>5000</v>
      </c>
      <c r="N70" s="274">
        <v>4651</v>
      </c>
      <c r="O70" s="274">
        <v>5481</v>
      </c>
      <c r="P70" s="274">
        <v>6765</v>
      </c>
      <c r="Q70" s="274">
        <v>6437</v>
      </c>
      <c r="R70" s="274">
        <v>5312</v>
      </c>
      <c r="S70" s="274">
        <v>4572</v>
      </c>
      <c r="T70" s="274">
        <v>3267</v>
      </c>
      <c r="U70" s="274">
        <v>3289</v>
      </c>
      <c r="V70" s="274">
        <v>2074</v>
      </c>
      <c r="W70" s="274">
        <v>729</v>
      </c>
      <c r="X70" s="274">
        <v>229</v>
      </c>
      <c r="Y70" s="275"/>
      <c r="Z70" s="275"/>
      <c r="AA70" s="275"/>
      <c r="AB70" s="275"/>
      <c r="AC70" s="275"/>
      <c r="AD70" s="275"/>
      <c r="AE70" s="275"/>
      <c r="AF70" s="275"/>
      <c r="AG70" s="275"/>
      <c r="AH70" s="275"/>
      <c r="AI70" s="275"/>
      <c r="AJ70" s="275"/>
      <c r="AK70" s="275"/>
      <c r="AL70" s="275"/>
      <c r="AM70" s="275"/>
      <c r="AN70" s="275"/>
      <c r="AO70" s="275"/>
      <c r="AP70" s="275"/>
      <c r="AQ70" s="275"/>
      <c r="AR70" s="275"/>
      <c r="AS70" s="275"/>
      <c r="AT70" s="275"/>
      <c r="AU70" s="275"/>
      <c r="AV70" s="275"/>
      <c r="AW70" s="275"/>
      <c r="AX70" s="275"/>
      <c r="AY70" s="275"/>
      <c r="AZ70" s="275"/>
      <c r="BA70" s="275"/>
      <c r="BB70" s="275"/>
      <c r="BC70" s="275"/>
      <c r="BD70" s="275"/>
      <c r="BE70" s="275"/>
      <c r="BF70" s="275"/>
      <c r="BG70" s="275"/>
    </row>
    <row r="71" spans="1:59" ht="24" customHeight="1">
      <c r="A71" s="273" t="s">
        <v>2121</v>
      </c>
      <c r="B71" s="273" t="s">
        <v>114</v>
      </c>
      <c r="C71" s="269" t="s">
        <v>2103</v>
      </c>
      <c r="D71" s="274">
        <v>38821</v>
      </c>
      <c r="E71" s="274">
        <v>1664</v>
      </c>
      <c r="F71" s="274">
        <v>1709</v>
      </c>
      <c r="G71" s="274">
        <v>1708</v>
      </c>
      <c r="H71" s="274">
        <v>1772</v>
      </c>
      <c r="I71" s="274">
        <v>1952</v>
      </c>
      <c r="J71" s="274">
        <v>2175</v>
      </c>
      <c r="K71" s="274">
        <v>2358</v>
      </c>
      <c r="L71" s="274">
        <v>2593</v>
      </c>
      <c r="M71" s="274">
        <v>2530</v>
      </c>
      <c r="N71" s="274">
        <v>2363</v>
      </c>
      <c r="O71" s="274">
        <v>2583</v>
      </c>
      <c r="P71" s="274">
        <v>3329</v>
      </c>
      <c r="Q71" s="274">
        <v>3275</v>
      </c>
      <c r="R71" s="274">
        <v>2658</v>
      </c>
      <c r="S71" s="274">
        <v>2164</v>
      </c>
      <c r="T71" s="274">
        <v>1512</v>
      </c>
      <c r="U71" s="274">
        <v>1314</v>
      </c>
      <c r="V71" s="274">
        <v>835</v>
      </c>
      <c r="W71" s="274">
        <v>262</v>
      </c>
      <c r="X71" s="274">
        <v>67</v>
      </c>
      <c r="Y71" s="275"/>
      <c r="Z71" s="275"/>
      <c r="AA71" s="275"/>
      <c r="AB71" s="275"/>
      <c r="AC71" s="275"/>
      <c r="AD71" s="275"/>
      <c r="AE71" s="275"/>
      <c r="AF71" s="275"/>
      <c r="AG71" s="275"/>
      <c r="AH71" s="275"/>
      <c r="AI71" s="275"/>
      <c r="AJ71" s="275"/>
      <c r="AK71" s="275"/>
      <c r="AL71" s="275"/>
      <c r="AM71" s="275"/>
      <c r="AN71" s="275"/>
      <c r="AO71" s="275"/>
      <c r="AP71" s="275"/>
      <c r="AQ71" s="275"/>
      <c r="AR71" s="275"/>
      <c r="AS71" s="275"/>
      <c r="AT71" s="275"/>
      <c r="AU71" s="275"/>
      <c r="AV71" s="275"/>
      <c r="AW71" s="275"/>
      <c r="AX71" s="275"/>
      <c r="AY71" s="275"/>
      <c r="AZ71" s="275"/>
      <c r="BA71" s="275"/>
      <c r="BB71" s="275"/>
      <c r="BC71" s="275"/>
      <c r="BD71" s="275"/>
      <c r="BE71" s="275"/>
      <c r="BF71" s="275"/>
      <c r="BG71" s="275"/>
    </row>
    <row r="72" spans="1:59" ht="15.95" customHeight="1">
      <c r="A72" s="273" t="s">
        <v>2104</v>
      </c>
      <c r="B72" s="273" t="s">
        <v>114</v>
      </c>
      <c r="C72" s="269" t="s">
        <v>2105</v>
      </c>
      <c r="D72" s="274">
        <v>40220</v>
      </c>
      <c r="E72" s="274">
        <v>1576</v>
      </c>
      <c r="F72" s="274">
        <v>1618</v>
      </c>
      <c r="G72" s="274">
        <v>1617</v>
      </c>
      <c r="H72" s="274">
        <v>1687</v>
      </c>
      <c r="I72" s="274">
        <v>1887</v>
      </c>
      <c r="J72" s="274">
        <v>2107</v>
      </c>
      <c r="K72" s="274">
        <v>2281</v>
      </c>
      <c r="L72" s="274">
        <v>2510</v>
      </c>
      <c r="M72" s="274">
        <v>2481</v>
      </c>
      <c r="N72" s="274">
        <v>2333</v>
      </c>
      <c r="O72" s="274">
        <v>2552</v>
      </c>
      <c r="P72" s="274">
        <v>3270</v>
      </c>
      <c r="Q72" s="274">
        <v>3300</v>
      </c>
      <c r="R72" s="274">
        <v>2802</v>
      </c>
      <c r="S72" s="274">
        <v>2470</v>
      </c>
      <c r="T72" s="274">
        <v>1847</v>
      </c>
      <c r="U72" s="274">
        <v>1829</v>
      </c>
      <c r="V72" s="274">
        <v>1364</v>
      </c>
      <c r="W72" s="274">
        <v>515</v>
      </c>
      <c r="X72" s="274">
        <v>172</v>
      </c>
      <c r="Y72" s="275"/>
      <c r="Z72" s="275"/>
      <c r="AA72" s="275"/>
      <c r="AB72" s="275"/>
      <c r="AC72" s="275"/>
      <c r="AD72" s="275"/>
      <c r="AE72" s="275"/>
      <c r="AF72" s="275"/>
      <c r="AG72" s="275"/>
      <c r="AH72" s="275"/>
      <c r="AI72" s="275"/>
      <c r="AJ72" s="275"/>
      <c r="AK72" s="275"/>
      <c r="AL72" s="275"/>
      <c r="AM72" s="275"/>
      <c r="AN72" s="275"/>
      <c r="AO72" s="275"/>
      <c r="AP72" s="275"/>
      <c r="AQ72" s="275"/>
      <c r="AR72" s="275"/>
      <c r="AS72" s="275"/>
      <c r="AT72" s="275"/>
      <c r="AU72" s="275"/>
      <c r="AV72" s="275"/>
      <c r="AW72" s="275"/>
      <c r="AX72" s="275"/>
      <c r="AY72" s="275"/>
      <c r="AZ72" s="275"/>
      <c r="BA72" s="275"/>
      <c r="BB72" s="275"/>
      <c r="BC72" s="275"/>
      <c r="BD72" s="275"/>
      <c r="BE72" s="275"/>
      <c r="BF72" s="275"/>
      <c r="BG72" s="275"/>
    </row>
    <row r="73" spans="1:59" ht="15.95" customHeight="1">
      <c r="A73" s="273" t="s">
        <v>2104</v>
      </c>
      <c r="B73" s="273" t="s">
        <v>114</v>
      </c>
      <c r="C73" s="269" t="s">
        <v>2106</v>
      </c>
      <c r="D73" s="274">
        <v>79041</v>
      </c>
      <c r="E73" s="274">
        <v>3240</v>
      </c>
      <c r="F73" s="274">
        <v>3327</v>
      </c>
      <c r="G73" s="274">
        <v>3325</v>
      </c>
      <c r="H73" s="274">
        <v>3459</v>
      </c>
      <c r="I73" s="274">
        <v>3839</v>
      </c>
      <c r="J73" s="274">
        <v>4282</v>
      </c>
      <c r="K73" s="274">
        <v>4639</v>
      </c>
      <c r="L73" s="274">
        <v>5103</v>
      </c>
      <c r="M73" s="274">
        <v>5011</v>
      </c>
      <c r="N73" s="274">
        <v>4696</v>
      </c>
      <c r="O73" s="274">
        <v>5135</v>
      </c>
      <c r="P73" s="274">
        <v>6599</v>
      </c>
      <c r="Q73" s="274">
        <v>6575</v>
      </c>
      <c r="R73" s="274">
        <v>5461</v>
      </c>
      <c r="S73" s="274">
        <v>4634</v>
      </c>
      <c r="T73" s="274">
        <v>3359</v>
      </c>
      <c r="U73" s="274">
        <v>3143</v>
      </c>
      <c r="V73" s="274">
        <v>2199</v>
      </c>
      <c r="W73" s="274">
        <v>777</v>
      </c>
      <c r="X73" s="274">
        <v>238</v>
      </c>
      <c r="Y73" s="275"/>
      <c r="Z73" s="275"/>
      <c r="AA73" s="275"/>
      <c r="AB73" s="275"/>
      <c r="AC73" s="275"/>
      <c r="AD73" s="275"/>
      <c r="AE73" s="275"/>
      <c r="AF73" s="275"/>
      <c r="AG73" s="275"/>
      <c r="AH73" s="275"/>
      <c r="AI73" s="275"/>
      <c r="AJ73" s="275"/>
      <c r="AK73" s="275"/>
      <c r="AL73" s="275"/>
      <c r="AM73" s="275"/>
      <c r="AN73" s="275"/>
      <c r="AO73" s="275"/>
      <c r="AP73" s="275"/>
      <c r="AQ73" s="275"/>
      <c r="AR73" s="275"/>
      <c r="AS73" s="275"/>
      <c r="AT73" s="275"/>
      <c r="AU73" s="275"/>
      <c r="AV73" s="275"/>
      <c r="AW73" s="275"/>
      <c r="AX73" s="275"/>
      <c r="AY73" s="275"/>
      <c r="AZ73" s="275"/>
      <c r="BA73" s="275"/>
      <c r="BB73" s="275"/>
      <c r="BC73" s="275"/>
      <c r="BD73" s="275"/>
      <c r="BE73" s="275"/>
      <c r="BF73" s="275"/>
      <c r="BG73" s="275"/>
    </row>
    <row r="74" spans="1:59" ht="24" customHeight="1">
      <c r="A74" s="273" t="s">
        <v>2122</v>
      </c>
      <c r="B74" s="273" t="s">
        <v>114</v>
      </c>
      <c r="C74" s="269" t="s">
        <v>2103</v>
      </c>
      <c r="D74" s="274">
        <v>38695</v>
      </c>
      <c r="E74" s="274">
        <v>1646</v>
      </c>
      <c r="F74" s="274">
        <v>1708</v>
      </c>
      <c r="G74" s="274">
        <v>1709</v>
      </c>
      <c r="H74" s="274">
        <v>1759</v>
      </c>
      <c r="I74" s="274">
        <v>1912</v>
      </c>
      <c r="J74" s="274">
        <v>2170</v>
      </c>
      <c r="K74" s="274">
        <v>2267</v>
      </c>
      <c r="L74" s="274">
        <v>2619</v>
      </c>
      <c r="M74" s="274">
        <v>2516</v>
      </c>
      <c r="N74" s="274">
        <v>2416</v>
      </c>
      <c r="O74" s="274">
        <v>2442</v>
      </c>
      <c r="P74" s="274">
        <v>3210</v>
      </c>
      <c r="Q74" s="274">
        <v>3320</v>
      </c>
      <c r="R74" s="274">
        <v>2746</v>
      </c>
      <c r="S74" s="274">
        <v>2192</v>
      </c>
      <c r="T74" s="274">
        <v>1639</v>
      </c>
      <c r="U74" s="274">
        <v>1186</v>
      </c>
      <c r="V74" s="274">
        <v>879</v>
      </c>
      <c r="W74" s="274">
        <v>286</v>
      </c>
      <c r="X74" s="274">
        <v>72</v>
      </c>
      <c r="Y74" s="275"/>
      <c r="Z74" s="275"/>
      <c r="AA74" s="275"/>
      <c r="AB74" s="275"/>
      <c r="AC74" s="275"/>
      <c r="AD74" s="275"/>
      <c r="AE74" s="275"/>
      <c r="AF74" s="275"/>
      <c r="AG74" s="275"/>
      <c r="AH74" s="275"/>
      <c r="AI74" s="275"/>
      <c r="AJ74" s="275"/>
      <c r="AK74" s="275"/>
      <c r="AL74" s="275"/>
      <c r="AM74" s="275"/>
      <c r="AN74" s="275"/>
      <c r="AO74" s="275"/>
      <c r="AP74" s="275"/>
      <c r="AQ74" s="275"/>
      <c r="AR74" s="275"/>
      <c r="AS74" s="275"/>
      <c r="AT74" s="275"/>
      <c r="AU74" s="275"/>
      <c r="AV74" s="275"/>
      <c r="AW74" s="275"/>
      <c r="AX74" s="275"/>
      <c r="AY74" s="275"/>
      <c r="AZ74" s="275"/>
      <c r="BA74" s="275"/>
      <c r="BB74" s="275"/>
      <c r="BC74" s="275"/>
      <c r="BD74" s="275"/>
      <c r="BE74" s="275"/>
      <c r="BF74" s="275"/>
      <c r="BG74" s="275"/>
    </row>
    <row r="75" spans="1:59" ht="15.95" customHeight="1">
      <c r="A75" s="273" t="s">
        <v>2104</v>
      </c>
      <c r="B75" s="273" t="s">
        <v>114</v>
      </c>
      <c r="C75" s="269" t="s">
        <v>2105</v>
      </c>
      <c r="D75" s="274">
        <v>40096</v>
      </c>
      <c r="E75" s="274">
        <v>1559</v>
      </c>
      <c r="F75" s="274">
        <v>1617</v>
      </c>
      <c r="G75" s="274">
        <v>1618</v>
      </c>
      <c r="H75" s="274">
        <v>1674</v>
      </c>
      <c r="I75" s="274">
        <v>1846</v>
      </c>
      <c r="J75" s="274">
        <v>2106</v>
      </c>
      <c r="K75" s="274">
        <v>2198</v>
      </c>
      <c r="L75" s="274">
        <v>2531</v>
      </c>
      <c r="M75" s="274">
        <v>2462</v>
      </c>
      <c r="N75" s="274">
        <v>2388</v>
      </c>
      <c r="O75" s="274">
        <v>2421</v>
      </c>
      <c r="P75" s="274">
        <v>3163</v>
      </c>
      <c r="Q75" s="274">
        <v>3331</v>
      </c>
      <c r="R75" s="274">
        <v>2887</v>
      </c>
      <c r="S75" s="274">
        <v>2490</v>
      </c>
      <c r="T75" s="274">
        <v>2002</v>
      </c>
      <c r="U75" s="274">
        <v>1650</v>
      </c>
      <c r="V75" s="274">
        <v>1425</v>
      </c>
      <c r="W75" s="274">
        <v>551</v>
      </c>
      <c r="X75" s="274">
        <v>177</v>
      </c>
      <c r="Y75" s="275"/>
      <c r="Z75" s="275"/>
      <c r="AA75" s="275"/>
      <c r="AB75" s="275"/>
      <c r="AC75" s="275"/>
      <c r="AD75" s="275"/>
      <c r="AE75" s="275"/>
      <c r="AF75" s="275"/>
      <c r="AG75" s="275"/>
      <c r="AH75" s="275"/>
      <c r="AI75" s="275"/>
      <c r="AJ75" s="275"/>
      <c r="AK75" s="275"/>
      <c r="AL75" s="275"/>
      <c r="AM75" s="275"/>
      <c r="AN75" s="275"/>
      <c r="AO75" s="275"/>
      <c r="AP75" s="275"/>
      <c r="AQ75" s="275"/>
      <c r="AR75" s="275"/>
      <c r="AS75" s="275"/>
      <c r="AT75" s="275"/>
      <c r="AU75" s="275"/>
      <c r="AV75" s="275"/>
      <c r="AW75" s="275"/>
      <c r="AX75" s="275"/>
      <c r="AY75" s="275"/>
      <c r="AZ75" s="275"/>
      <c r="BA75" s="275"/>
      <c r="BB75" s="275"/>
      <c r="BC75" s="275"/>
      <c r="BD75" s="275"/>
      <c r="BE75" s="275"/>
      <c r="BF75" s="275"/>
      <c r="BG75" s="275"/>
    </row>
    <row r="76" spans="1:59" ht="15.95" customHeight="1">
      <c r="A76" s="273" t="s">
        <v>2104</v>
      </c>
      <c r="B76" s="273" t="s">
        <v>114</v>
      </c>
      <c r="C76" s="269" t="s">
        <v>2106</v>
      </c>
      <c r="D76" s="274">
        <v>78790</v>
      </c>
      <c r="E76" s="274">
        <v>3205</v>
      </c>
      <c r="F76" s="274">
        <v>3325</v>
      </c>
      <c r="G76" s="274">
        <v>3327</v>
      </c>
      <c r="H76" s="274">
        <v>3434</v>
      </c>
      <c r="I76" s="274">
        <v>3758</v>
      </c>
      <c r="J76" s="274">
        <v>4276</v>
      </c>
      <c r="K76" s="274">
        <v>4465</v>
      </c>
      <c r="L76" s="274">
        <v>5150</v>
      </c>
      <c r="M76" s="274">
        <v>4978</v>
      </c>
      <c r="N76" s="274">
        <v>4805</v>
      </c>
      <c r="O76" s="274">
        <v>4863</v>
      </c>
      <c r="P76" s="274">
        <v>6373</v>
      </c>
      <c r="Q76" s="274">
        <v>6651</v>
      </c>
      <c r="R76" s="274">
        <v>5632</v>
      </c>
      <c r="S76" s="274">
        <v>4682</v>
      </c>
      <c r="T76" s="274">
        <v>3640</v>
      </c>
      <c r="U76" s="274">
        <v>2837</v>
      </c>
      <c r="V76" s="274">
        <v>2303</v>
      </c>
      <c r="W76" s="274">
        <v>837</v>
      </c>
      <c r="X76" s="274">
        <v>248</v>
      </c>
      <c r="Y76" s="275"/>
      <c r="Z76" s="275"/>
      <c r="AA76" s="275"/>
      <c r="AB76" s="275"/>
      <c r="AC76" s="275"/>
      <c r="AD76" s="275"/>
      <c r="AE76" s="275"/>
      <c r="AF76" s="275"/>
      <c r="AG76" s="275"/>
      <c r="AH76" s="275"/>
      <c r="AI76" s="275"/>
      <c r="AJ76" s="275"/>
      <c r="AK76" s="275"/>
      <c r="AL76" s="275"/>
      <c r="AM76" s="275"/>
      <c r="AN76" s="275"/>
      <c r="AO76" s="275"/>
      <c r="AP76" s="275"/>
      <c r="AQ76" s="275"/>
      <c r="AR76" s="275"/>
      <c r="AS76" s="275"/>
      <c r="AT76" s="275"/>
      <c r="AU76" s="275"/>
      <c r="AV76" s="275"/>
      <c r="AW76" s="275"/>
      <c r="AX76" s="275"/>
      <c r="AY76" s="275"/>
      <c r="AZ76" s="275"/>
      <c r="BA76" s="275"/>
      <c r="BB76" s="275"/>
      <c r="BC76" s="275"/>
      <c r="BD76" s="275"/>
      <c r="BE76" s="275"/>
      <c r="BF76" s="275"/>
      <c r="BG76" s="275"/>
    </row>
    <row r="77" spans="1:59" ht="24" customHeight="1">
      <c r="A77" s="273" t="s">
        <v>2123</v>
      </c>
      <c r="B77" s="273" t="s">
        <v>114</v>
      </c>
      <c r="C77" s="269" t="s">
        <v>2103</v>
      </c>
      <c r="D77" s="274">
        <v>38561</v>
      </c>
      <c r="E77" s="274">
        <v>1626</v>
      </c>
      <c r="F77" s="274">
        <v>1704</v>
      </c>
      <c r="G77" s="274">
        <v>1712</v>
      </c>
      <c r="H77" s="274">
        <v>1751</v>
      </c>
      <c r="I77" s="274">
        <v>1883</v>
      </c>
      <c r="J77" s="274">
        <v>2138</v>
      </c>
      <c r="K77" s="274">
        <v>2234</v>
      </c>
      <c r="L77" s="274">
        <v>2585</v>
      </c>
      <c r="M77" s="274">
        <v>2521</v>
      </c>
      <c r="N77" s="274">
        <v>2455</v>
      </c>
      <c r="O77" s="274">
        <v>2341</v>
      </c>
      <c r="P77" s="274">
        <v>3072</v>
      </c>
      <c r="Q77" s="274">
        <v>3341</v>
      </c>
      <c r="R77" s="274">
        <v>2834</v>
      </c>
      <c r="S77" s="274">
        <v>2239</v>
      </c>
      <c r="T77" s="274">
        <v>1729</v>
      </c>
      <c r="U77" s="274">
        <v>1108</v>
      </c>
      <c r="V77" s="274">
        <v>903</v>
      </c>
      <c r="W77" s="274">
        <v>311</v>
      </c>
      <c r="X77" s="274">
        <v>75</v>
      </c>
      <c r="Y77" s="275"/>
      <c r="Z77" s="275"/>
      <c r="AA77" s="275"/>
      <c r="AB77" s="275"/>
      <c r="AC77" s="275"/>
      <c r="AD77" s="275"/>
      <c r="AE77" s="275"/>
      <c r="AF77" s="275"/>
      <c r="AG77" s="275"/>
      <c r="AH77" s="275"/>
      <c r="AI77" s="275"/>
      <c r="AJ77" s="275"/>
      <c r="AK77" s="275"/>
      <c r="AL77" s="275"/>
      <c r="AM77" s="275"/>
      <c r="AN77" s="275"/>
      <c r="AO77" s="275"/>
      <c r="AP77" s="275"/>
      <c r="AQ77" s="275"/>
      <c r="AR77" s="275"/>
      <c r="AS77" s="275"/>
      <c r="AT77" s="275"/>
      <c r="AU77" s="275"/>
      <c r="AV77" s="275"/>
      <c r="AW77" s="275"/>
      <c r="AX77" s="275"/>
      <c r="AY77" s="275"/>
      <c r="AZ77" s="275"/>
      <c r="BA77" s="275"/>
      <c r="BB77" s="275"/>
      <c r="BC77" s="275"/>
      <c r="BD77" s="275"/>
      <c r="BE77" s="275"/>
      <c r="BF77" s="275"/>
      <c r="BG77" s="275"/>
    </row>
    <row r="78" spans="1:59" ht="15.95" customHeight="1">
      <c r="A78" s="273" t="s">
        <v>2104</v>
      </c>
      <c r="B78" s="273" t="s">
        <v>114</v>
      </c>
      <c r="C78" s="269" t="s">
        <v>2105</v>
      </c>
      <c r="D78" s="274">
        <v>39965</v>
      </c>
      <c r="E78" s="274">
        <v>1540</v>
      </c>
      <c r="F78" s="274">
        <v>1614</v>
      </c>
      <c r="G78" s="274">
        <v>1620</v>
      </c>
      <c r="H78" s="274">
        <v>1668</v>
      </c>
      <c r="I78" s="274">
        <v>1817</v>
      </c>
      <c r="J78" s="274">
        <v>2075</v>
      </c>
      <c r="K78" s="274">
        <v>2167</v>
      </c>
      <c r="L78" s="274">
        <v>2497</v>
      </c>
      <c r="M78" s="274">
        <v>2461</v>
      </c>
      <c r="N78" s="274">
        <v>2427</v>
      </c>
      <c r="O78" s="274">
        <v>2327</v>
      </c>
      <c r="P78" s="274">
        <v>3035</v>
      </c>
      <c r="Q78" s="274">
        <v>3343</v>
      </c>
      <c r="R78" s="274">
        <v>2975</v>
      </c>
      <c r="S78" s="274">
        <v>2526</v>
      </c>
      <c r="T78" s="274">
        <v>2117</v>
      </c>
      <c r="U78" s="274">
        <v>1533</v>
      </c>
      <c r="V78" s="274">
        <v>1454</v>
      </c>
      <c r="W78" s="274">
        <v>593</v>
      </c>
      <c r="X78" s="274">
        <v>178</v>
      </c>
      <c r="Y78" s="275"/>
      <c r="Z78" s="275"/>
      <c r="AA78" s="275"/>
      <c r="AB78" s="275"/>
      <c r="AC78" s="275"/>
      <c r="AD78" s="275"/>
      <c r="AE78" s="275"/>
      <c r="AF78" s="275"/>
      <c r="AG78" s="275"/>
      <c r="AH78" s="275"/>
      <c r="AI78" s="275"/>
      <c r="AJ78" s="275"/>
      <c r="AK78" s="275"/>
      <c r="AL78" s="275"/>
      <c r="AM78" s="275"/>
      <c r="AN78" s="275"/>
      <c r="AO78" s="275"/>
      <c r="AP78" s="275"/>
      <c r="AQ78" s="275"/>
      <c r="AR78" s="275"/>
      <c r="AS78" s="275"/>
      <c r="AT78" s="275"/>
      <c r="AU78" s="275"/>
      <c r="AV78" s="275"/>
      <c r="AW78" s="275"/>
      <c r="AX78" s="275"/>
      <c r="AY78" s="275"/>
      <c r="AZ78" s="275"/>
      <c r="BA78" s="275"/>
      <c r="BB78" s="275"/>
      <c r="BC78" s="275"/>
      <c r="BD78" s="275"/>
      <c r="BE78" s="275"/>
      <c r="BF78" s="275"/>
      <c r="BG78" s="275"/>
    </row>
    <row r="79" spans="1:59" ht="15.95" customHeight="1">
      <c r="A79" s="273" t="s">
        <v>2104</v>
      </c>
      <c r="B79" s="273" t="s">
        <v>114</v>
      </c>
      <c r="C79" s="269" t="s">
        <v>2106</v>
      </c>
      <c r="D79" s="274">
        <v>78526</v>
      </c>
      <c r="E79" s="274">
        <v>3167</v>
      </c>
      <c r="F79" s="274">
        <v>3318</v>
      </c>
      <c r="G79" s="274">
        <v>3332</v>
      </c>
      <c r="H79" s="274">
        <v>3419</v>
      </c>
      <c r="I79" s="274">
        <v>3699</v>
      </c>
      <c r="J79" s="274">
        <v>4213</v>
      </c>
      <c r="K79" s="274">
        <v>4400</v>
      </c>
      <c r="L79" s="274">
        <v>5082</v>
      </c>
      <c r="M79" s="274">
        <v>4982</v>
      </c>
      <c r="N79" s="274">
        <v>4882</v>
      </c>
      <c r="O79" s="274">
        <v>4668</v>
      </c>
      <c r="P79" s="274">
        <v>6106</v>
      </c>
      <c r="Q79" s="274">
        <v>6684</v>
      </c>
      <c r="R79" s="274">
        <v>5809</v>
      </c>
      <c r="S79" s="274">
        <v>4765</v>
      </c>
      <c r="T79" s="274">
        <v>3846</v>
      </c>
      <c r="U79" s="274">
        <v>2642</v>
      </c>
      <c r="V79" s="274">
        <v>2357</v>
      </c>
      <c r="W79" s="274">
        <v>904</v>
      </c>
      <c r="X79" s="274">
        <v>253</v>
      </c>
      <c r="Y79" s="275"/>
      <c r="Z79" s="275"/>
      <c r="AA79" s="275"/>
      <c r="AB79" s="275"/>
      <c r="AC79" s="275"/>
      <c r="AD79" s="275"/>
      <c r="AE79" s="275"/>
      <c r="AF79" s="275"/>
      <c r="AG79" s="275"/>
      <c r="AH79" s="275"/>
      <c r="AI79" s="275"/>
      <c r="AJ79" s="275"/>
      <c r="AK79" s="275"/>
      <c r="AL79" s="275"/>
      <c r="AM79" s="275"/>
      <c r="AN79" s="275"/>
      <c r="AO79" s="275"/>
      <c r="AP79" s="275"/>
      <c r="AQ79" s="275"/>
      <c r="AR79" s="275"/>
      <c r="AS79" s="275"/>
      <c r="AT79" s="275"/>
      <c r="AU79" s="275"/>
      <c r="AV79" s="275"/>
      <c r="AW79" s="275"/>
      <c r="AX79" s="275"/>
      <c r="AY79" s="275"/>
      <c r="AZ79" s="275"/>
      <c r="BA79" s="275"/>
      <c r="BB79" s="275"/>
      <c r="BC79" s="275"/>
      <c r="BD79" s="275"/>
      <c r="BE79" s="275"/>
      <c r="BF79" s="275"/>
      <c r="BG79" s="275"/>
    </row>
    <row r="80" spans="1:59" ht="24" customHeight="1">
      <c r="A80" s="273" t="s">
        <v>2124</v>
      </c>
      <c r="B80" s="273" t="s">
        <v>114</v>
      </c>
      <c r="C80" s="269" t="s">
        <v>2103</v>
      </c>
      <c r="D80" s="274">
        <v>38421</v>
      </c>
      <c r="E80" s="274">
        <v>1605</v>
      </c>
      <c r="F80" s="274">
        <v>1697</v>
      </c>
      <c r="G80" s="274">
        <v>1714</v>
      </c>
      <c r="H80" s="274">
        <v>1737</v>
      </c>
      <c r="I80" s="274">
        <v>1868</v>
      </c>
      <c r="J80" s="274">
        <v>2090</v>
      </c>
      <c r="K80" s="274">
        <v>2223</v>
      </c>
      <c r="L80" s="274">
        <v>2525</v>
      </c>
      <c r="M80" s="274">
        <v>2532</v>
      </c>
      <c r="N80" s="274">
        <v>2491</v>
      </c>
      <c r="O80" s="274">
        <v>2302</v>
      </c>
      <c r="P80" s="274">
        <v>2900</v>
      </c>
      <c r="Q80" s="274">
        <v>3331</v>
      </c>
      <c r="R80" s="274">
        <v>2921</v>
      </c>
      <c r="S80" s="274">
        <v>2291</v>
      </c>
      <c r="T80" s="274">
        <v>1790</v>
      </c>
      <c r="U80" s="274">
        <v>1110</v>
      </c>
      <c r="V80" s="274">
        <v>881</v>
      </c>
      <c r="W80" s="274">
        <v>337</v>
      </c>
      <c r="X80" s="274">
        <v>77</v>
      </c>
      <c r="Y80" s="275"/>
      <c r="Z80" s="275"/>
      <c r="AA80" s="275"/>
      <c r="AB80" s="275"/>
      <c r="AC80" s="275"/>
      <c r="AD80" s="275"/>
      <c r="AE80" s="275"/>
      <c r="AF80" s="275"/>
      <c r="AG80" s="275"/>
      <c r="AH80" s="275"/>
      <c r="AI80" s="275"/>
      <c r="AJ80" s="275"/>
      <c r="AK80" s="275"/>
      <c r="AL80" s="275"/>
      <c r="AM80" s="275"/>
      <c r="AN80" s="275"/>
      <c r="AO80" s="275"/>
      <c r="AP80" s="275"/>
      <c r="AQ80" s="275"/>
      <c r="AR80" s="275"/>
      <c r="AS80" s="275"/>
      <c r="AT80" s="275"/>
      <c r="AU80" s="275"/>
      <c r="AV80" s="275"/>
      <c r="AW80" s="275"/>
      <c r="AX80" s="275"/>
      <c r="AY80" s="275"/>
      <c r="AZ80" s="275"/>
      <c r="BA80" s="275"/>
      <c r="BB80" s="275"/>
      <c r="BC80" s="275"/>
      <c r="BD80" s="275"/>
      <c r="BE80" s="275"/>
      <c r="BF80" s="275"/>
      <c r="BG80" s="275"/>
    </row>
    <row r="81" spans="1:59" ht="15.95" customHeight="1">
      <c r="A81" s="273" t="s">
        <v>2104</v>
      </c>
      <c r="B81" s="273" t="s">
        <v>2104</v>
      </c>
      <c r="C81" s="269" t="s">
        <v>2105</v>
      </c>
      <c r="D81" s="274">
        <v>39828</v>
      </c>
      <c r="E81" s="274">
        <v>1520</v>
      </c>
      <c r="F81" s="274">
        <v>1607</v>
      </c>
      <c r="G81" s="274">
        <v>1623</v>
      </c>
      <c r="H81" s="274">
        <v>1655</v>
      </c>
      <c r="I81" s="274">
        <v>1801</v>
      </c>
      <c r="J81" s="274">
        <v>2029</v>
      </c>
      <c r="K81" s="274">
        <v>2157</v>
      </c>
      <c r="L81" s="274">
        <v>2443</v>
      </c>
      <c r="M81" s="274">
        <v>2465</v>
      </c>
      <c r="N81" s="274">
        <v>2460</v>
      </c>
      <c r="O81" s="274">
        <v>2290</v>
      </c>
      <c r="P81" s="274">
        <v>2873</v>
      </c>
      <c r="Q81" s="274">
        <v>3332</v>
      </c>
      <c r="R81" s="274">
        <v>3057</v>
      </c>
      <c r="S81" s="274">
        <v>2566</v>
      </c>
      <c r="T81" s="274">
        <v>2195</v>
      </c>
      <c r="U81" s="274">
        <v>1528</v>
      </c>
      <c r="V81" s="274">
        <v>1415</v>
      </c>
      <c r="W81" s="274">
        <v>634</v>
      </c>
      <c r="X81" s="274">
        <v>179</v>
      </c>
      <c r="Y81" s="275"/>
      <c r="Z81" s="275"/>
      <c r="AA81" s="275"/>
      <c r="AB81" s="275"/>
      <c r="AC81" s="275"/>
      <c r="AD81" s="275"/>
      <c r="AE81" s="275"/>
      <c r="AF81" s="275"/>
      <c r="AG81" s="275"/>
      <c r="AH81" s="275"/>
      <c r="AI81" s="275"/>
      <c r="AJ81" s="275"/>
      <c r="AK81" s="275"/>
      <c r="AL81" s="275"/>
      <c r="AM81" s="275"/>
      <c r="AN81" s="275"/>
      <c r="AO81" s="275"/>
      <c r="AP81" s="275"/>
      <c r="AQ81" s="275"/>
      <c r="AR81" s="275"/>
      <c r="AS81" s="275"/>
      <c r="AT81" s="275"/>
      <c r="AU81" s="275"/>
      <c r="AV81" s="275"/>
      <c r="AW81" s="275"/>
      <c r="AX81" s="275"/>
      <c r="AY81" s="275"/>
      <c r="AZ81" s="275"/>
      <c r="BA81" s="275"/>
      <c r="BB81" s="275"/>
      <c r="BC81" s="275"/>
      <c r="BD81" s="275"/>
      <c r="BE81" s="275"/>
      <c r="BF81" s="275"/>
      <c r="BG81" s="275"/>
    </row>
    <row r="82" spans="1:59" ht="15.95" customHeight="1">
      <c r="A82" s="273" t="s">
        <v>2104</v>
      </c>
      <c r="B82" s="273" t="s">
        <v>2104</v>
      </c>
      <c r="C82" s="269" t="s">
        <v>2106</v>
      </c>
      <c r="D82" s="274">
        <v>78249</v>
      </c>
      <c r="E82" s="274">
        <v>3124</v>
      </c>
      <c r="F82" s="274">
        <v>3304</v>
      </c>
      <c r="G82" s="274">
        <v>3337</v>
      </c>
      <c r="H82" s="274">
        <v>3392</v>
      </c>
      <c r="I82" s="274">
        <v>3669</v>
      </c>
      <c r="J82" s="274">
        <v>4119</v>
      </c>
      <c r="K82" s="274">
        <v>4380</v>
      </c>
      <c r="L82" s="274">
        <v>4967</v>
      </c>
      <c r="M82" s="274">
        <v>4997</v>
      </c>
      <c r="N82" s="274">
        <v>4951</v>
      </c>
      <c r="O82" s="274">
        <v>4591</v>
      </c>
      <c r="P82" s="274">
        <v>5773</v>
      </c>
      <c r="Q82" s="274">
        <v>6663</v>
      </c>
      <c r="R82" s="274">
        <v>5978</v>
      </c>
      <c r="S82" s="274">
        <v>4856</v>
      </c>
      <c r="T82" s="274">
        <v>3985</v>
      </c>
      <c r="U82" s="274">
        <v>2638</v>
      </c>
      <c r="V82" s="274">
        <v>2296</v>
      </c>
      <c r="W82" s="274">
        <v>971</v>
      </c>
      <c r="X82" s="274">
        <v>256</v>
      </c>
      <c r="Y82" s="275"/>
      <c r="Z82" s="275"/>
      <c r="AA82" s="275"/>
      <c r="AB82" s="275"/>
      <c r="AC82" s="275"/>
      <c r="AD82" s="275"/>
      <c r="AE82" s="275"/>
      <c r="AF82" s="275"/>
      <c r="AG82" s="275"/>
      <c r="AH82" s="275"/>
      <c r="AI82" s="275"/>
      <c r="AJ82" s="275"/>
      <c r="AK82" s="275"/>
      <c r="AL82" s="275"/>
      <c r="AM82" s="275"/>
      <c r="AN82" s="275"/>
      <c r="AO82" s="275"/>
      <c r="AP82" s="275"/>
      <c r="AQ82" s="275"/>
      <c r="AR82" s="275"/>
      <c r="AS82" s="275"/>
      <c r="AT82" s="275"/>
      <c r="AU82" s="275"/>
      <c r="AV82" s="275"/>
      <c r="AW82" s="275"/>
      <c r="AX82" s="275"/>
      <c r="AY82" s="275"/>
      <c r="AZ82" s="275"/>
      <c r="BA82" s="275"/>
      <c r="BB82" s="275"/>
      <c r="BC82" s="275"/>
      <c r="BD82" s="275"/>
      <c r="BE82" s="275"/>
      <c r="BF82" s="275"/>
      <c r="BG82" s="275"/>
    </row>
    <row r="83" spans="1:59" ht="24" customHeight="1">
      <c r="A83" s="273" t="s">
        <v>2125</v>
      </c>
      <c r="B83" s="273" t="s">
        <v>2104</v>
      </c>
      <c r="C83" s="269" t="s">
        <v>2103</v>
      </c>
      <c r="D83" s="274">
        <v>38275</v>
      </c>
      <c r="E83" s="274">
        <v>1582</v>
      </c>
      <c r="F83" s="274">
        <v>1686</v>
      </c>
      <c r="G83" s="274">
        <v>1716</v>
      </c>
      <c r="H83" s="274">
        <v>1727</v>
      </c>
      <c r="I83" s="274">
        <v>1856</v>
      </c>
      <c r="J83" s="274">
        <v>2049</v>
      </c>
      <c r="K83" s="274">
        <v>2209</v>
      </c>
      <c r="L83" s="274">
        <v>2445</v>
      </c>
      <c r="M83" s="274">
        <v>2566</v>
      </c>
      <c r="N83" s="274">
        <v>2510</v>
      </c>
      <c r="O83" s="274">
        <v>2313</v>
      </c>
      <c r="P83" s="274">
        <v>2699</v>
      </c>
      <c r="Q83" s="274">
        <v>3283</v>
      </c>
      <c r="R83" s="274">
        <v>3017</v>
      </c>
      <c r="S83" s="274">
        <v>2355</v>
      </c>
      <c r="T83" s="274">
        <v>1831</v>
      </c>
      <c r="U83" s="274">
        <v>1125</v>
      </c>
      <c r="V83" s="274">
        <v>859</v>
      </c>
      <c r="W83" s="274">
        <v>366</v>
      </c>
      <c r="X83" s="274">
        <v>80</v>
      </c>
      <c r="Y83" s="275"/>
      <c r="Z83" s="275"/>
      <c r="AA83" s="275"/>
      <c r="AB83" s="275"/>
      <c r="AC83" s="275"/>
      <c r="AD83" s="275"/>
      <c r="AE83" s="275"/>
      <c r="AF83" s="275"/>
      <c r="AG83" s="275"/>
      <c r="AH83" s="275"/>
      <c r="AI83" s="275"/>
      <c r="AJ83" s="275"/>
      <c r="AK83" s="275"/>
      <c r="AL83" s="275"/>
      <c r="AM83" s="275"/>
      <c r="AN83" s="275"/>
      <c r="AO83" s="275"/>
      <c r="AP83" s="275"/>
      <c r="AQ83" s="275"/>
      <c r="AR83" s="275"/>
      <c r="AS83" s="275"/>
      <c r="AT83" s="275"/>
      <c r="AU83" s="275"/>
      <c r="AV83" s="275"/>
      <c r="AW83" s="275"/>
      <c r="AX83" s="275"/>
      <c r="AY83" s="275"/>
      <c r="AZ83" s="275"/>
      <c r="BA83" s="275"/>
      <c r="BB83" s="275"/>
      <c r="BC83" s="275"/>
      <c r="BD83" s="275"/>
      <c r="BE83" s="275"/>
      <c r="BF83" s="275"/>
      <c r="BG83" s="275"/>
    </row>
    <row r="84" spans="1:59" ht="15.95" customHeight="1">
      <c r="A84" s="273" t="s">
        <v>2104</v>
      </c>
      <c r="B84" s="273" t="s">
        <v>2104</v>
      </c>
      <c r="C84" s="269" t="s">
        <v>2105</v>
      </c>
      <c r="D84" s="274">
        <v>39685</v>
      </c>
      <c r="E84" s="274">
        <v>1498</v>
      </c>
      <c r="F84" s="274">
        <v>1597</v>
      </c>
      <c r="G84" s="274">
        <v>1625</v>
      </c>
      <c r="H84" s="274">
        <v>1644</v>
      </c>
      <c r="I84" s="274">
        <v>1790</v>
      </c>
      <c r="J84" s="274">
        <v>1990</v>
      </c>
      <c r="K84" s="274">
        <v>2145</v>
      </c>
      <c r="L84" s="274">
        <v>2368</v>
      </c>
      <c r="M84" s="274">
        <v>2493</v>
      </c>
      <c r="N84" s="274">
        <v>2476</v>
      </c>
      <c r="O84" s="274">
        <v>2300</v>
      </c>
      <c r="P84" s="274">
        <v>2686</v>
      </c>
      <c r="Q84" s="274">
        <v>3285</v>
      </c>
      <c r="R84" s="274">
        <v>3148</v>
      </c>
      <c r="S84" s="274">
        <v>2617</v>
      </c>
      <c r="T84" s="274">
        <v>2250</v>
      </c>
      <c r="U84" s="274">
        <v>1537</v>
      </c>
      <c r="V84" s="274">
        <v>1372</v>
      </c>
      <c r="W84" s="274">
        <v>683</v>
      </c>
      <c r="X84" s="274">
        <v>180</v>
      </c>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row>
    <row r="85" spans="1:59" ht="15.95" customHeight="1">
      <c r="A85" s="273" t="s">
        <v>2104</v>
      </c>
      <c r="B85" s="273" t="s">
        <v>2104</v>
      </c>
      <c r="C85" s="269" t="s">
        <v>2106</v>
      </c>
      <c r="D85" s="274">
        <v>77959</v>
      </c>
      <c r="E85" s="274">
        <v>3080</v>
      </c>
      <c r="F85" s="274">
        <v>3283</v>
      </c>
      <c r="G85" s="274">
        <v>3341</v>
      </c>
      <c r="H85" s="274">
        <v>3371</v>
      </c>
      <c r="I85" s="274">
        <v>3646</v>
      </c>
      <c r="J85" s="274">
        <v>4039</v>
      </c>
      <c r="K85" s="274">
        <v>4354</v>
      </c>
      <c r="L85" s="274">
        <v>4813</v>
      </c>
      <c r="M85" s="274">
        <v>5059</v>
      </c>
      <c r="N85" s="274">
        <v>4985</v>
      </c>
      <c r="O85" s="274">
        <v>4613</v>
      </c>
      <c r="P85" s="274">
        <v>5385</v>
      </c>
      <c r="Q85" s="274">
        <v>6569</v>
      </c>
      <c r="R85" s="274">
        <v>6166</v>
      </c>
      <c r="S85" s="274">
        <v>4972</v>
      </c>
      <c r="T85" s="274">
        <v>4081</v>
      </c>
      <c r="U85" s="274">
        <v>2663</v>
      </c>
      <c r="V85" s="274">
        <v>2231</v>
      </c>
      <c r="W85" s="274">
        <v>1049</v>
      </c>
      <c r="X85" s="274">
        <v>260</v>
      </c>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row>
    <row r="86" spans="1:59" ht="24" customHeight="1">
      <c r="A86" s="273" t="s">
        <v>2126</v>
      </c>
      <c r="B86" s="273" t="s">
        <v>2104</v>
      </c>
      <c r="C86" s="269" t="s">
        <v>2103</v>
      </c>
      <c r="D86" s="274">
        <v>38123</v>
      </c>
      <c r="E86" s="274">
        <v>1559</v>
      </c>
      <c r="F86" s="274">
        <v>1672</v>
      </c>
      <c r="G86" s="274">
        <v>1717</v>
      </c>
      <c r="H86" s="274">
        <v>1727</v>
      </c>
      <c r="I86" s="274">
        <v>1835</v>
      </c>
      <c r="J86" s="274">
        <v>2016</v>
      </c>
      <c r="K86" s="274">
        <v>2203</v>
      </c>
      <c r="L86" s="274">
        <v>2364</v>
      </c>
      <c r="M86" s="274">
        <v>2590</v>
      </c>
      <c r="N86" s="274">
        <v>2518</v>
      </c>
      <c r="O86" s="274">
        <v>2336</v>
      </c>
      <c r="P86" s="274">
        <v>2523</v>
      </c>
      <c r="Q86" s="274">
        <v>3203</v>
      </c>
      <c r="R86" s="274">
        <v>3090</v>
      </c>
      <c r="S86" s="274">
        <v>2432</v>
      </c>
      <c r="T86" s="274">
        <v>1860</v>
      </c>
      <c r="U86" s="274">
        <v>1169</v>
      </c>
      <c r="V86" s="274">
        <v>828</v>
      </c>
      <c r="W86" s="274">
        <v>394</v>
      </c>
      <c r="X86" s="274">
        <v>88</v>
      </c>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row>
    <row r="87" spans="1:59" ht="15.95" customHeight="1">
      <c r="A87" s="273" t="s">
        <v>2104</v>
      </c>
      <c r="B87" s="273" t="s">
        <v>2104</v>
      </c>
      <c r="C87" s="269" t="s">
        <v>2105</v>
      </c>
      <c r="D87" s="274">
        <v>39536</v>
      </c>
      <c r="E87" s="274">
        <v>1476</v>
      </c>
      <c r="F87" s="274">
        <v>1583</v>
      </c>
      <c r="G87" s="274">
        <v>1626</v>
      </c>
      <c r="H87" s="274">
        <v>1643</v>
      </c>
      <c r="I87" s="274">
        <v>1770</v>
      </c>
      <c r="J87" s="274">
        <v>1959</v>
      </c>
      <c r="K87" s="274">
        <v>2138</v>
      </c>
      <c r="L87" s="274">
        <v>2293</v>
      </c>
      <c r="M87" s="274">
        <v>2513</v>
      </c>
      <c r="N87" s="274">
        <v>2479</v>
      </c>
      <c r="O87" s="274">
        <v>2323</v>
      </c>
      <c r="P87" s="274">
        <v>2524</v>
      </c>
      <c r="Q87" s="274">
        <v>3208</v>
      </c>
      <c r="R87" s="274">
        <v>3212</v>
      </c>
      <c r="S87" s="274">
        <v>2686</v>
      </c>
      <c r="T87" s="274">
        <v>2284</v>
      </c>
      <c r="U87" s="274">
        <v>1586</v>
      </c>
      <c r="V87" s="274">
        <v>1314</v>
      </c>
      <c r="W87" s="274">
        <v>726</v>
      </c>
      <c r="X87" s="274">
        <v>194</v>
      </c>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row>
    <row r="88" spans="1:59" ht="15.95" customHeight="1">
      <c r="A88" s="273" t="s">
        <v>2104</v>
      </c>
      <c r="B88" s="273" t="s">
        <v>2104</v>
      </c>
      <c r="C88" s="269" t="s">
        <v>2106</v>
      </c>
      <c r="D88" s="274">
        <v>77659</v>
      </c>
      <c r="E88" s="274">
        <v>3036</v>
      </c>
      <c r="F88" s="274">
        <v>3256</v>
      </c>
      <c r="G88" s="274">
        <v>3343</v>
      </c>
      <c r="H88" s="274">
        <v>3370</v>
      </c>
      <c r="I88" s="274">
        <v>3604</v>
      </c>
      <c r="J88" s="274">
        <v>3974</v>
      </c>
      <c r="K88" s="274">
        <v>4340</v>
      </c>
      <c r="L88" s="274">
        <v>4657</v>
      </c>
      <c r="M88" s="274">
        <v>5103</v>
      </c>
      <c r="N88" s="274">
        <v>4997</v>
      </c>
      <c r="O88" s="274">
        <v>4659</v>
      </c>
      <c r="P88" s="274">
        <v>5047</v>
      </c>
      <c r="Q88" s="274">
        <v>6411</v>
      </c>
      <c r="R88" s="274">
        <v>6302</v>
      </c>
      <c r="S88" s="274">
        <v>5117</v>
      </c>
      <c r="T88" s="274">
        <v>4144</v>
      </c>
      <c r="U88" s="274">
        <v>2755</v>
      </c>
      <c r="V88" s="274">
        <v>2142</v>
      </c>
      <c r="W88" s="274">
        <v>1120</v>
      </c>
      <c r="X88" s="274">
        <v>282</v>
      </c>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row>
    <row r="89" spans="1:59" ht="24" customHeight="1">
      <c r="A89" s="273" t="s">
        <v>2127</v>
      </c>
      <c r="B89" s="273" t="s">
        <v>2104</v>
      </c>
      <c r="C89" s="269" t="s">
        <v>2103</v>
      </c>
      <c r="D89" s="274">
        <v>37967</v>
      </c>
      <c r="E89" s="274">
        <v>1537</v>
      </c>
      <c r="F89" s="274">
        <v>1655</v>
      </c>
      <c r="G89" s="274">
        <v>1716</v>
      </c>
      <c r="H89" s="274">
        <v>1728</v>
      </c>
      <c r="I89" s="274">
        <v>1822</v>
      </c>
      <c r="J89" s="274">
        <v>1976</v>
      </c>
      <c r="K89" s="274">
        <v>2198</v>
      </c>
      <c r="L89" s="274">
        <v>2274</v>
      </c>
      <c r="M89" s="274">
        <v>2615</v>
      </c>
      <c r="N89" s="274">
        <v>2505</v>
      </c>
      <c r="O89" s="274">
        <v>2389</v>
      </c>
      <c r="P89" s="274">
        <v>2388</v>
      </c>
      <c r="Q89" s="274">
        <v>3090</v>
      </c>
      <c r="R89" s="274">
        <v>3136</v>
      </c>
      <c r="S89" s="274">
        <v>2516</v>
      </c>
      <c r="T89" s="274">
        <v>1889</v>
      </c>
      <c r="U89" s="274">
        <v>1271</v>
      </c>
      <c r="V89" s="274">
        <v>749</v>
      </c>
      <c r="W89" s="274">
        <v>417</v>
      </c>
      <c r="X89" s="274">
        <v>97</v>
      </c>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row>
    <row r="90" spans="1:59" ht="15.95" customHeight="1">
      <c r="A90" s="273" t="s">
        <v>114</v>
      </c>
      <c r="B90" s="273" t="s">
        <v>2104</v>
      </c>
      <c r="C90" s="269" t="s">
        <v>2105</v>
      </c>
      <c r="D90" s="274">
        <v>39383</v>
      </c>
      <c r="E90" s="274">
        <v>1455</v>
      </c>
      <c r="F90" s="274">
        <v>1567</v>
      </c>
      <c r="G90" s="274">
        <v>1625</v>
      </c>
      <c r="H90" s="274">
        <v>1644</v>
      </c>
      <c r="I90" s="274">
        <v>1757</v>
      </c>
      <c r="J90" s="274">
        <v>1918</v>
      </c>
      <c r="K90" s="274">
        <v>2136</v>
      </c>
      <c r="L90" s="274">
        <v>2210</v>
      </c>
      <c r="M90" s="274">
        <v>2534</v>
      </c>
      <c r="N90" s="274">
        <v>2460</v>
      </c>
      <c r="O90" s="274">
        <v>2378</v>
      </c>
      <c r="P90" s="274">
        <v>2395</v>
      </c>
      <c r="Q90" s="274">
        <v>3104</v>
      </c>
      <c r="R90" s="274">
        <v>3243</v>
      </c>
      <c r="S90" s="274">
        <v>2769</v>
      </c>
      <c r="T90" s="274">
        <v>2306</v>
      </c>
      <c r="U90" s="274">
        <v>1721</v>
      </c>
      <c r="V90" s="274">
        <v>1188</v>
      </c>
      <c r="W90" s="274">
        <v>764</v>
      </c>
      <c r="X90" s="274">
        <v>210</v>
      </c>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row>
    <row r="91" spans="1:59" ht="15.95" customHeight="1">
      <c r="A91" s="273" t="s">
        <v>114</v>
      </c>
      <c r="B91" s="273" t="s">
        <v>2104</v>
      </c>
      <c r="C91" s="269" t="s">
        <v>2106</v>
      </c>
      <c r="D91" s="274">
        <v>77350</v>
      </c>
      <c r="E91" s="274">
        <v>2992</v>
      </c>
      <c r="F91" s="274">
        <v>3221</v>
      </c>
      <c r="G91" s="274">
        <v>3341</v>
      </c>
      <c r="H91" s="274">
        <v>3372</v>
      </c>
      <c r="I91" s="274">
        <v>3579</v>
      </c>
      <c r="J91" s="274">
        <v>3894</v>
      </c>
      <c r="K91" s="274">
        <v>4334</v>
      </c>
      <c r="L91" s="274">
        <v>4483</v>
      </c>
      <c r="M91" s="274">
        <v>5150</v>
      </c>
      <c r="N91" s="274">
        <v>4965</v>
      </c>
      <c r="O91" s="274">
        <v>4767</v>
      </c>
      <c r="P91" s="274">
        <v>4782</v>
      </c>
      <c r="Q91" s="274">
        <v>6194</v>
      </c>
      <c r="R91" s="274">
        <v>6379</v>
      </c>
      <c r="S91" s="274">
        <v>5284</v>
      </c>
      <c r="T91" s="274">
        <v>4195</v>
      </c>
      <c r="U91" s="274">
        <v>2992</v>
      </c>
      <c r="V91" s="274">
        <v>1937</v>
      </c>
      <c r="W91" s="274">
        <v>1181</v>
      </c>
      <c r="X91" s="274">
        <v>307</v>
      </c>
      <c r="Y91" s="275"/>
      <c r="Z91" s="275"/>
      <c r="AA91" s="275"/>
      <c r="AB91" s="275"/>
      <c r="AC91" s="275"/>
      <c r="AD91" s="275"/>
      <c r="AE91" s="275"/>
      <c r="AF91" s="275"/>
      <c r="AG91" s="275"/>
      <c r="AH91" s="275"/>
      <c r="AI91" s="275"/>
      <c r="AJ91" s="275"/>
      <c r="AK91" s="275"/>
      <c r="AL91" s="275"/>
      <c r="AM91" s="275"/>
      <c r="AN91" s="275"/>
      <c r="AO91" s="275"/>
      <c r="AP91" s="275"/>
      <c r="AQ91" s="275"/>
      <c r="AR91" s="275"/>
      <c r="AS91" s="275"/>
      <c r="AT91" s="275"/>
      <c r="AU91" s="275"/>
      <c r="AV91" s="275"/>
      <c r="AW91" s="275"/>
      <c r="AX91" s="275"/>
      <c r="AY91" s="275"/>
      <c r="AZ91" s="275"/>
      <c r="BA91" s="275"/>
      <c r="BB91" s="275"/>
      <c r="BC91" s="275"/>
      <c r="BD91" s="275"/>
      <c r="BE91" s="275"/>
      <c r="BF91" s="275"/>
      <c r="BG91" s="275"/>
    </row>
    <row r="92" spans="1:59" ht="24" customHeight="1">
      <c r="A92" s="273" t="s">
        <v>2128</v>
      </c>
      <c r="B92" s="273" t="s">
        <v>2104</v>
      </c>
      <c r="C92" s="269" t="s">
        <v>2103</v>
      </c>
      <c r="D92" s="274">
        <v>37806</v>
      </c>
      <c r="E92" s="274">
        <v>1515</v>
      </c>
      <c r="F92" s="274">
        <v>1635</v>
      </c>
      <c r="G92" s="274">
        <v>1713</v>
      </c>
      <c r="H92" s="274">
        <v>1730</v>
      </c>
      <c r="I92" s="274">
        <v>1814</v>
      </c>
      <c r="J92" s="274">
        <v>1947</v>
      </c>
      <c r="K92" s="274">
        <v>2166</v>
      </c>
      <c r="L92" s="274">
        <v>2240</v>
      </c>
      <c r="M92" s="274">
        <v>2581</v>
      </c>
      <c r="N92" s="274">
        <v>2510</v>
      </c>
      <c r="O92" s="274">
        <v>2428</v>
      </c>
      <c r="P92" s="274">
        <v>2290</v>
      </c>
      <c r="Q92" s="274">
        <v>2958</v>
      </c>
      <c r="R92" s="274">
        <v>3158</v>
      </c>
      <c r="S92" s="274">
        <v>2601</v>
      </c>
      <c r="T92" s="274">
        <v>1934</v>
      </c>
      <c r="U92" s="274">
        <v>1343</v>
      </c>
      <c r="V92" s="274">
        <v>706</v>
      </c>
      <c r="W92" s="274">
        <v>430</v>
      </c>
      <c r="X92" s="274">
        <v>107</v>
      </c>
      <c r="Y92" s="275"/>
      <c r="Z92" s="275"/>
      <c r="AA92" s="275"/>
      <c r="AB92" s="275"/>
      <c r="AC92" s="275"/>
      <c r="AD92" s="275"/>
      <c r="AE92" s="275"/>
      <c r="AF92" s="275"/>
      <c r="AG92" s="275"/>
      <c r="AH92" s="275"/>
      <c r="AI92" s="275"/>
      <c r="AJ92" s="275"/>
      <c r="AK92" s="275"/>
      <c r="AL92" s="275"/>
      <c r="AM92" s="275"/>
      <c r="AN92" s="275"/>
      <c r="AO92" s="275"/>
      <c r="AP92" s="275"/>
      <c r="AQ92" s="275"/>
      <c r="AR92" s="275"/>
      <c r="AS92" s="275"/>
      <c r="AT92" s="275"/>
      <c r="AU92" s="275"/>
      <c r="AV92" s="275"/>
      <c r="AW92" s="275"/>
      <c r="AX92" s="275"/>
      <c r="AY92" s="275"/>
      <c r="AZ92" s="275"/>
      <c r="BA92" s="275"/>
      <c r="BB92" s="275"/>
      <c r="BC92" s="275"/>
      <c r="BD92" s="275"/>
      <c r="BE92" s="275"/>
      <c r="BF92" s="275"/>
      <c r="BG92" s="275"/>
    </row>
    <row r="93" spans="1:59" ht="15.95" customHeight="1">
      <c r="A93" s="273" t="s">
        <v>114</v>
      </c>
      <c r="B93" s="273" t="s">
        <v>2104</v>
      </c>
      <c r="C93" s="269" t="s">
        <v>2105</v>
      </c>
      <c r="D93" s="274">
        <v>39226</v>
      </c>
      <c r="E93" s="274">
        <v>1435</v>
      </c>
      <c r="F93" s="274">
        <v>1548</v>
      </c>
      <c r="G93" s="274">
        <v>1621</v>
      </c>
      <c r="H93" s="274">
        <v>1647</v>
      </c>
      <c r="I93" s="274">
        <v>1750</v>
      </c>
      <c r="J93" s="274">
        <v>1889</v>
      </c>
      <c r="K93" s="274">
        <v>2105</v>
      </c>
      <c r="L93" s="274">
        <v>2179</v>
      </c>
      <c r="M93" s="274">
        <v>2500</v>
      </c>
      <c r="N93" s="274">
        <v>2459</v>
      </c>
      <c r="O93" s="274">
        <v>2417</v>
      </c>
      <c r="P93" s="274">
        <v>2302</v>
      </c>
      <c r="Q93" s="274">
        <v>2978</v>
      </c>
      <c r="R93" s="274">
        <v>3256</v>
      </c>
      <c r="S93" s="274">
        <v>2855</v>
      </c>
      <c r="T93" s="274">
        <v>2343</v>
      </c>
      <c r="U93" s="274">
        <v>1822</v>
      </c>
      <c r="V93" s="274">
        <v>1112</v>
      </c>
      <c r="W93" s="274">
        <v>781</v>
      </c>
      <c r="X93" s="274">
        <v>226</v>
      </c>
      <c r="Y93" s="275"/>
      <c r="Z93" s="275"/>
      <c r="AA93" s="275"/>
      <c r="AB93" s="275"/>
      <c r="AC93" s="275"/>
      <c r="AD93" s="275"/>
      <c r="AE93" s="275"/>
      <c r="AF93" s="275"/>
      <c r="AG93" s="275"/>
      <c r="AH93" s="275"/>
      <c r="AI93" s="275"/>
      <c r="AJ93" s="275"/>
      <c r="AK93" s="275"/>
      <c r="AL93" s="275"/>
      <c r="AM93" s="275"/>
      <c r="AN93" s="275"/>
      <c r="AO93" s="275"/>
      <c r="AP93" s="275"/>
      <c r="AQ93" s="275"/>
      <c r="AR93" s="275"/>
      <c r="AS93" s="275"/>
      <c r="AT93" s="275"/>
      <c r="AU93" s="275"/>
      <c r="AV93" s="275"/>
      <c r="AW93" s="275"/>
      <c r="AX93" s="275"/>
      <c r="AY93" s="275"/>
      <c r="AZ93" s="275"/>
      <c r="BA93" s="275"/>
      <c r="BB93" s="275"/>
      <c r="BC93" s="275"/>
      <c r="BD93" s="275"/>
      <c r="BE93" s="275"/>
      <c r="BF93" s="275"/>
      <c r="BG93" s="275"/>
    </row>
    <row r="94" spans="1:59" ht="15.95" customHeight="1">
      <c r="A94" s="273" t="s">
        <v>114</v>
      </c>
      <c r="B94" s="273" t="s">
        <v>2104</v>
      </c>
      <c r="C94" s="269" t="s">
        <v>2106</v>
      </c>
      <c r="D94" s="274">
        <v>77032</v>
      </c>
      <c r="E94" s="274">
        <v>2950</v>
      </c>
      <c r="F94" s="274">
        <v>3182</v>
      </c>
      <c r="G94" s="274">
        <v>3334</v>
      </c>
      <c r="H94" s="274">
        <v>3377</v>
      </c>
      <c r="I94" s="274">
        <v>3564</v>
      </c>
      <c r="J94" s="274">
        <v>3836</v>
      </c>
      <c r="K94" s="274">
        <v>4271</v>
      </c>
      <c r="L94" s="274">
        <v>4419</v>
      </c>
      <c r="M94" s="274">
        <v>5082</v>
      </c>
      <c r="N94" s="274">
        <v>4969</v>
      </c>
      <c r="O94" s="274">
        <v>4845</v>
      </c>
      <c r="P94" s="274">
        <v>4593</v>
      </c>
      <c r="Q94" s="274">
        <v>5937</v>
      </c>
      <c r="R94" s="274">
        <v>6414</v>
      </c>
      <c r="S94" s="274">
        <v>5456</v>
      </c>
      <c r="T94" s="274">
        <v>4277</v>
      </c>
      <c r="U94" s="274">
        <v>3166</v>
      </c>
      <c r="V94" s="274">
        <v>1818</v>
      </c>
      <c r="W94" s="274">
        <v>1212</v>
      </c>
      <c r="X94" s="274">
        <v>332</v>
      </c>
      <c r="Y94" s="275"/>
      <c r="Z94" s="275"/>
      <c r="AA94" s="275"/>
      <c r="AB94" s="275"/>
      <c r="AC94" s="275"/>
      <c r="AD94" s="275"/>
      <c r="AE94" s="275"/>
      <c r="AF94" s="275"/>
      <c r="AG94" s="275"/>
      <c r="AH94" s="275"/>
      <c r="AI94" s="275"/>
      <c r="AJ94" s="275"/>
      <c r="AK94" s="275"/>
      <c r="AL94" s="275"/>
      <c r="AM94" s="275"/>
      <c r="AN94" s="275"/>
      <c r="AO94" s="275"/>
      <c r="AP94" s="275"/>
      <c r="AQ94" s="275"/>
      <c r="AR94" s="275"/>
      <c r="AS94" s="275"/>
      <c r="AT94" s="275"/>
      <c r="AU94" s="275"/>
      <c r="AV94" s="275"/>
      <c r="AW94" s="275"/>
      <c r="AX94" s="275"/>
      <c r="AY94" s="275"/>
      <c r="AZ94" s="275"/>
      <c r="BA94" s="275"/>
      <c r="BB94" s="275"/>
      <c r="BC94" s="275"/>
      <c r="BD94" s="275"/>
      <c r="BE94" s="275"/>
      <c r="BF94" s="275"/>
      <c r="BG94" s="275"/>
    </row>
    <row r="95" spans="1:59" ht="24" customHeight="1">
      <c r="A95" s="273" t="s">
        <v>2129</v>
      </c>
      <c r="B95" s="273" t="s">
        <v>2104</v>
      </c>
      <c r="C95" s="269" t="s">
        <v>2103</v>
      </c>
      <c r="D95" s="274">
        <v>37641</v>
      </c>
      <c r="E95" s="274">
        <v>1495</v>
      </c>
      <c r="F95" s="274">
        <v>1613</v>
      </c>
      <c r="G95" s="274">
        <v>1705</v>
      </c>
      <c r="H95" s="274">
        <v>1733</v>
      </c>
      <c r="I95" s="274">
        <v>1801</v>
      </c>
      <c r="J95" s="274">
        <v>1932</v>
      </c>
      <c r="K95" s="274">
        <v>2118</v>
      </c>
      <c r="L95" s="274">
        <v>2230</v>
      </c>
      <c r="M95" s="274">
        <v>2522</v>
      </c>
      <c r="N95" s="274">
        <v>2521</v>
      </c>
      <c r="O95" s="274">
        <v>2464</v>
      </c>
      <c r="P95" s="274">
        <v>2253</v>
      </c>
      <c r="Q95" s="274">
        <v>2794</v>
      </c>
      <c r="R95" s="274">
        <v>3151</v>
      </c>
      <c r="S95" s="274">
        <v>2684</v>
      </c>
      <c r="T95" s="274">
        <v>1984</v>
      </c>
      <c r="U95" s="274">
        <v>1394</v>
      </c>
      <c r="V95" s="274">
        <v>713</v>
      </c>
      <c r="W95" s="274">
        <v>419</v>
      </c>
      <c r="X95" s="274">
        <v>115</v>
      </c>
      <c r="Y95" s="275"/>
      <c r="Z95" s="275"/>
      <c r="AA95" s="275"/>
      <c r="AB95" s="275"/>
      <c r="AC95" s="275"/>
      <c r="AD95" s="275"/>
      <c r="AE95" s="275"/>
      <c r="AF95" s="275"/>
      <c r="AG95" s="275"/>
      <c r="AH95" s="275"/>
      <c r="AI95" s="275"/>
      <c r="AJ95" s="275"/>
      <c r="AK95" s="275"/>
      <c r="AL95" s="275"/>
      <c r="AM95" s="275"/>
      <c r="AN95" s="275"/>
      <c r="AO95" s="275"/>
      <c r="AP95" s="275"/>
      <c r="AQ95" s="275"/>
      <c r="AR95" s="275"/>
      <c r="AS95" s="275"/>
      <c r="AT95" s="275"/>
      <c r="AU95" s="275"/>
      <c r="AV95" s="275"/>
      <c r="AW95" s="275"/>
      <c r="AX95" s="275"/>
      <c r="AY95" s="275"/>
      <c r="AZ95" s="275"/>
      <c r="BA95" s="275"/>
      <c r="BB95" s="275"/>
      <c r="BC95" s="275"/>
      <c r="BD95" s="275"/>
      <c r="BE95" s="275"/>
      <c r="BF95" s="275"/>
      <c r="BG95" s="275"/>
    </row>
    <row r="96" spans="1:59" ht="15.95" customHeight="1">
      <c r="A96" s="273" t="s">
        <v>114</v>
      </c>
      <c r="B96" s="273" t="s">
        <v>2104</v>
      </c>
      <c r="C96" s="269" t="s">
        <v>2105</v>
      </c>
      <c r="D96" s="274">
        <v>39065</v>
      </c>
      <c r="E96" s="274">
        <v>1416</v>
      </c>
      <c r="F96" s="274">
        <v>1527</v>
      </c>
      <c r="G96" s="274">
        <v>1615</v>
      </c>
      <c r="H96" s="274">
        <v>1649</v>
      </c>
      <c r="I96" s="274">
        <v>1737</v>
      </c>
      <c r="J96" s="274">
        <v>1874</v>
      </c>
      <c r="K96" s="274">
        <v>2059</v>
      </c>
      <c r="L96" s="274">
        <v>2169</v>
      </c>
      <c r="M96" s="274">
        <v>2446</v>
      </c>
      <c r="N96" s="274">
        <v>2464</v>
      </c>
      <c r="O96" s="274">
        <v>2449</v>
      </c>
      <c r="P96" s="274">
        <v>2266</v>
      </c>
      <c r="Q96" s="274">
        <v>2821</v>
      </c>
      <c r="R96" s="274">
        <v>3247</v>
      </c>
      <c r="S96" s="274">
        <v>2937</v>
      </c>
      <c r="T96" s="274">
        <v>2383</v>
      </c>
      <c r="U96" s="274">
        <v>1893</v>
      </c>
      <c r="V96" s="274">
        <v>1116</v>
      </c>
      <c r="W96" s="274">
        <v>757</v>
      </c>
      <c r="X96" s="274">
        <v>241</v>
      </c>
      <c r="Y96" s="275"/>
      <c r="Z96" s="275"/>
      <c r="AA96" s="275"/>
      <c r="AB96" s="275"/>
      <c r="AC96" s="275"/>
      <c r="AD96" s="275"/>
      <c r="AE96" s="275"/>
      <c r="AF96" s="275"/>
      <c r="AG96" s="275"/>
      <c r="AH96" s="275"/>
      <c r="AI96" s="275"/>
      <c r="AJ96" s="275"/>
      <c r="AK96" s="275"/>
      <c r="AL96" s="275"/>
      <c r="AM96" s="275"/>
      <c r="AN96" s="275"/>
      <c r="AO96" s="275"/>
      <c r="AP96" s="275"/>
      <c r="AQ96" s="275"/>
      <c r="AR96" s="275"/>
      <c r="AS96" s="275"/>
      <c r="AT96" s="275"/>
      <c r="AU96" s="275"/>
      <c r="AV96" s="275"/>
      <c r="AW96" s="275"/>
      <c r="AX96" s="275"/>
      <c r="AY96" s="275"/>
      <c r="AZ96" s="275"/>
      <c r="BA96" s="275"/>
      <c r="BB96" s="275"/>
      <c r="BC96" s="275"/>
      <c r="BD96" s="275"/>
      <c r="BE96" s="275"/>
      <c r="BF96" s="275"/>
      <c r="BG96" s="275"/>
    </row>
    <row r="97" spans="1:59" ht="15.95" customHeight="1">
      <c r="A97" s="273" t="s">
        <v>114</v>
      </c>
      <c r="B97" s="273" t="s">
        <v>2104</v>
      </c>
      <c r="C97" s="269" t="s">
        <v>2106</v>
      </c>
      <c r="D97" s="274">
        <v>76706</v>
      </c>
      <c r="E97" s="274">
        <v>2911</v>
      </c>
      <c r="F97" s="274">
        <v>3140</v>
      </c>
      <c r="G97" s="274">
        <v>3320</v>
      </c>
      <c r="H97" s="274">
        <v>3382</v>
      </c>
      <c r="I97" s="274">
        <v>3538</v>
      </c>
      <c r="J97" s="274">
        <v>3805</v>
      </c>
      <c r="K97" s="274">
        <v>4178</v>
      </c>
      <c r="L97" s="274">
        <v>4399</v>
      </c>
      <c r="M97" s="274">
        <v>4968</v>
      </c>
      <c r="N97" s="274">
        <v>4985</v>
      </c>
      <c r="O97" s="274">
        <v>4913</v>
      </c>
      <c r="P97" s="274">
        <v>4519</v>
      </c>
      <c r="Q97" s="274">
        <v>5615</v>
      </c>
      <c r="R97" s="274">
        <v>6397</v>
      </c>
      <c r="S97" s="274">
        <v>5621</v>
      </c>
      <c r="T97" s="274">
        <v>4367</v>
      </c>
      <c r="U97" s="274">
        <v>3287</v>
      </c>
      <c r="V97" s="274">
        <v>1829</v>
      </c>
      <c r="W97" s="274">
        <v>1176</v>
      </c>
      <c r="X97" s="274">
        <v>356</v>
      </c>
      <c r="Y97" s="275"/>
      <c r="Z97" s="275"/>
      <c r="AA97" s="275"/>
      <c r="AB97" s="275"/>
      <c r="AC97" s="275"/>
      <c r="AD97" s="275"/>
      <c r="AE97" s="275"/>
      <c r="AF97" s="275"/>
      <c r="AG97" s="275"/>
      <c r="AH97" s="275"/>
      <c r="AI97" s="275"/>
      <c r="AJ97" s="275"/>
      <c r="AK97" s="275"/>
      <c r="AL97" s="275"/>
      <c r="AM97" s="275"/>
      <c r="AN97" s="275"/>
      <c r="AO97" s="275"/>
      <c r="AP97" s="275"/>
      <c r="AQ97" s="275"/>
      <c r="AR97" s="275"/>
      <c r="AS97" s="275"/>
      <c r="AT97" s="275"/>
      <c r="AU97" s="275"/>
      <c r="AV97" s="275"/>
      <c r="AW97" s="275"/>
      <c r="AX97" s="275"/>
      <c r="AY97" s="275"/>
      <c r="AZ97" s="275"/>
      <c r="BA97" s="275"/>
      <c r="BB97" s="275"/>
      <c r="BC97" s="275"/>
      <c r="BD97" s="275"/>
      <c r="BE97" s="275"/>
      <c r="BF97" s="275"/>
      <c r="BG97" s="275"/>
    </row>
    <row r="98" spans="1:59" ht="24" customHeight="1">
      <c r="A98" s="273" t="s">
        <v>2130</v>
      </c>
      <c r="B98" s="273" t="s">
        <v>114</v>
      </c>
      <c r="C98" s="269" t="s">
        <v>2103</v>
      </c>
      <c r="D98" s="274">
        <v>37471</v>
      </c>
      <c r="E98" s="274">
        <v>1476</v>
      </c>
      <c r="F98" s="274">
        <v>1590</v>
      </c>
      <c r="G98" s="274">
        <v>1695</v>
      </c>
      <c r="H98" s="274">
        <v>1735</v>
      </c>
      <c r="I98" s="274">
        <v>1790</v>
      </c>
      <c r="J98" s="274">
        <v>1920</v>
      </c>
      <c r="K98" s="274">
        <v>2078</v>
      </c>
      <c r="L98" s="274">
        <v>2216</v>
      </c>
      <c r="M98" s="274">
        <v>2442</v>
      </c>
      <c r="N98" s="274">
        <v>2556</v>
      </c>
      <c r="O98" s="274">
        <v>2483</v>
      </c>
      <c r="P98" s="274">
        <v>2265</v>
      </c>
      <c r="Q98" s="274">
        <v>2601</v>
      </c>
      <c r="R98" s="274">
        <v>3108</v>
      </c>
      <c r="S98" s="274">
        <v>2776</v>
      </c>
      <c r="T98" s="274">
        <v>2044</v>
      </c>
      <c r="U98" s="274">
        <v>1429</v>
      </c>
      <c r="V98" s="274">
        <v>731</v>
      </c>
      <c r="W98" s="274">
        <v>410</v>
      </c>
      <c r="X98" s="274">
        <v>126</v>
      </c>
      <c r="Y98" s="275"/>
      <c r="Z98" s="275"/>
      <c r="AA98" s="275"/>
      <c r="AB98" s="275"/>
      <c r="AC98" s="275"/>
      <c r="AD98" s="275"/>
      <c r="AE98" s="275"/>
      <c r="AF98" s="275"/>
      <c r="AG98" s="275"/>
      <c r="AH98" s="275"/>
      <c r="AI98" s="275"/>
      <c r="AJ98" s="275"/>
      <c r="AK98" s="275"/>
      <c r="AL98" s="275"/>
      <c r="AM98" s="275"/>
      <c r="AN98" s="275"/>
      <c r="AO98" s="275"/>
      <c r="AP98" s="275"/>
      <c r="AQ98" s="275"/>
      <c r="AR98" s="275"/>
      <c r="AS98" s="275"/>
      <c r="AT98" s="275"/>
      <c r="AU98" s="275"/>
      <c r="AV98" s="275"/>
      <c r="AW98" s="275"/>
      <c r="AX98" s="275"/>
      <c r="AY98" s="275"/>
      <c r="AZ98" s="275"/>
      <c r="BA98" s="275"/>
      <c r="BB98" s="275"/>
      <c r="BC98" s="275"/>
      <c r="BD98" s="275"/>
      <c r="BE98" s="275"/>
      <c r="BF98" s="275"/>
      <c r="BG98" s="275"/>
    </row>
    <row r="99" spans="1:59" ht="15.95" customHeight="1">
      <c r="A99" s="273" t="s">
        <v>114</v>
      </c>
      <c r="B99" s="273" t="s">
        <v>114</v>
      </c>
      <c r="C99" s="269" t="s">
        <v>2105</v>
      </c>
      <c r="D99" s="274">
        <v>38902</v>
      </c>
      <c r="E99" s="274">
        <v>1398</v>
      </c>
      <c r="F99" s="274">
        <v>1506</v>
      </c>
      <c r="G99" s="274">
        <v>1604</v>
      </c>
      <c r="H99" s="274">
        <v>1651</v>
      </c>
      <c r="I99" s="274">
        <v>1726</v>
      </c>
      <c r="J99" s="274">
        <v>1863</v>
      </c>
      <c r="K99" s="274">
        <v>2020</v>
      </c>
      <c r="L99" s="274">
        <v>2157</v>
      </c>
      <c r="M99" s="274">
        <v>2372</v>
      </c>
      <c r="N99" s="274">
        <v>2492</v>
      </c>
      <c r="O99" s="274">
        <v>2465</v>
      </c>
      <c r="P99" s="274">
        <v>2277</v>
      </c>
      <c r="Q99" s="274">
        <v>2638</v>
      </c>
      <c r="R99" s="274">
        <v>3203</v>
      </c>
      <c r="S99" s="274">
        <v>3026</v>
      </c>
      <c r="T99" s="274">
        <v>2434</v>
      </c>
      <c r="U99" s="274">
        <v>1944</v>
      </c>
      <c r="V99" s="274">
        <v>1134</v>
      </c>
      <c r="W99" s="274">
        <v>735</v>
      </c>
      <c r="X99" s="274">
        <v>258</v>
      </c>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row>
    <row r="100" spans="1:59" ht="15.95" customHeight="1">
      <c r="A100" s="273" t="s">
        <v>114</v>
      </c>
      <c r="B100" s="273" t="s">
        <v>114</v>
      </c>
      <c r="C100" s="269" t="s">
        <v>2106</v>
      </c>
      <c r="D100" s="274">
        <v>76373</v>
      </c>
      <c r="E100" s="274">
        <v>2874</v>
      </c>
      <c r="F100" s="274">
        <v>3096</v>
      </c>
      <c r="G100" s="274">
        <v>3299</v>
      </c>
      <c r="H100" s="274">
        <v>3386</v>
      </c>
      <c r="I100" s="274">
        <v>3516</v>
      </c>
      <c r="J100" s="274">
        <v>3782</v>
      </c>
      <c r="K100" s="274">
        <v>4098</v>
      </c>
      <c r="L100" s="274">
        <v>4373</v>
      </c>
      <c r="M100" s="274">
        <v>4814</v>
      </c>
      <c r="N100" s="274">
        <v>5047</v>
      </c>
      <c r="O100" s="274">
        <v>4948</v>
      </c>
      <c r="P100" s="274">
        <v>4542</v>
      </c>
      <c r="Q100" s="274">
        <v>5239</v>
      </c>
      <c r="R100" s="274">
        <v>6311</v>
      </c>
      <c r="S100" s="274">
        <v>5802</v>
      </c>
      <c r="T100" s="274">
        <v>4478</v>
      </c>
      <c r="U100" s="274">
        <v>3373</v>
      </c>
      <c r="V100" s="274">
        <v>1864</v>
      </c>
      <c r="W100" s="274">
        <v>1145</v>
      </c>
      <c r="X100" s="274">
        <v>384</v>
      </c>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row>
    <row r="101" spans="1:59" ht="24" customHeight="1">
      <c r="A101" s="273" t="s">
        <v>2131</v>
      </c>
      <c r="B101" s="273" t="s">
        <v>114</v>
      </c>
      <c r="C101" s="269" t="s">
        <v>2103</v>
      </c>
      <c r="D101" s="274">
        <v>37296</v>
      </c>
      <c r="E101" s="274">
        <v>1458</v>
      </c>
      <c r="F101" s="274">
        <v>1568</v>
      </c>
      <c r="G101" s="274">
        <v>1681</v>
      </c>
      <c r="H101" s="274">
        <v>1736</v>
      </c>
      <c r="I101" s="274">
        <v>1790</v>
      </c>
      <c r="J101" s="274">
        <v>1899</v>
      </c>
      <c r="K101" s="274">
        <v>2044</v>
      </c>
      <c r="L101" s="274">
        <v>2210</v>
      </c>
      <c r="M101" s="274">
        <v>2363</v>
      </c>
      <c r="N101" s="274">
        <v>2580</v>
      </c>
      <c r="O101" s="274">
        <v>2492</v>
      </c>
      <c r="P101" s="274">
        <v>2288</v>
      </c>
      <c r="Q101" s="274">
        <v>2433</v>
      </c>
      <c r="R101" s="274">
        <v>3034</v>
      </c>
      <c r="S101" s="274">
        <v>2847</v>
      </c>
      <c r="T101" s="274">
        <v>2115</v>
      </c>
      <c r="U101" s="274">
        <v>1457</v>
      </c>
      <c r="V101" s="274">
        <v>768</v>
      </c>
      <c r="W101" s="274">
        <v>398</v>
      </c>
      <c r="X101" s="274">
        <v>137</v>
      </c>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c r="AW101" s="275"/>
      <c r="AX101" s="275"/>
      <c r="AY101" s="275"/>
      <c r="AZ101" s="275"/>
      <c r="BA101" s="275"/>
      <c r="BB101" s="275"/>
      <c r="BC101" s="275"/>
      <c r="BD101" s="275"/>
      <c r="BE101" s="275"/>
      <c r="BF101" s="275"/>
      <c r="BG101" s="275"/>
    </row>
    <row r="102" spans="1:59" ht="15.95" customHeight="1">
      <c r="A102" s="273" t="s">
        <v>114</v>
      </c>
      <c r="B102" s="273" t="s">
        <v>114</v>
      </c>
      <c r="C102" s="269" t="s">
        <v>2105</v>
      </c>
      <c r="D102" s="274">
        <v>38736</v>
      </c>
      <c r="E102" s="274">
        <v>1381</v>
      </c>
      <c r="F102" s="274">
        <v>1484</v>
      </c>
      <c r="G102" s="274">
        <v>1591</v>
      </c>
      <c r="H102" s="274">
        <v>1652</v>
      </c>
      <c r="I102" s="274">
        <v>1726</v>
      </c>
      <c r="J102" s="274">
        <v>1842</v>
      </c>
      <c r="K102" s="274">
        <v>1989</v>
      </c>
      <c r="L102" s="274">
        <v>2150</v>
      </c>
      <c r="M102" s="274">
        <v>2297</v>
      </c>
      <c r="N102" s="274">
        <v>2512</v>
      </c>
      <c r="O102" s="274">
        <v>2469</v>
      </c>
      <c r="P102" s="274">
        <v>2300</v>
      </c>
      <c r="Q102" s="274">
        <v>2479</v>
      </c>
      <c r="R102" s="274">
        <v>3128</v>
      </c>
      <c r="S102" s="274">
        <v>3089</v>
      </c>
      <c r="T102" s="274">
        <v>2501</v>
      </c>
      <c r="U102" s="274">
        <v>1977</v>
      </c>
      <c r="V102" s="274">
        <v>1181</v>
      </c>
      <c r="W102" s="274">
        <v>709</v>
      </c>
      <c r="X102" s="274">
        <v>278</v>
      </c>
      <c r="Y102" s="275"/>
      <c r="Z102" s="275"/>
      <c r="AA102" s="275"/>
      <c r="AB102" s="275"/>
      <c r="AC102" s="275"/>
      <c r="AD102" s="275"/>
      <c r="AE102" s="275"/>
      <c r="AF102" s="275"/>
      <c r="AG102" s="275"/>
      <c r="AH102" s="275"/>
      <c r="AI102" s="275"/>
      <c r="AJ102" s="275"/>
      <c r="AK102" s="275"/>
      <c r="AL102" s="275"/>
      <c r="AM102" s="275"/>
      <c r="AN102" s="275"/>
      <c r="AO102" s="275"/>
      <c r="AP102" s="275"/>
      <c r="AQ102" s="275"/>
      <c r="AR102" s="275"/>
      <c r="AS102" s="275"/>
      <c r="AT102" s="275"/>
      <c r="AU102" s="275"/>
      <c r="AV102" s="275"/>
      <c r="AW102" s="275"/>
      <c r="AX102" s="275"/>
      <c r="AY102" s="275"/>
      <c r="AZ102" s="275"/>
      <c r="BA102" s="275"/>
      <c r="BB102" s="275"/>
      <c r="BC102" s="275"/>
      <c r="BD102" s="275"/>
      <c r="BE102" s="275"/>
      <c r="BF102" s="275"/>
      <c r="BG102" s="275"/>
    </row>
    <row r="103" spans="1:59" ht="15.95" customHeight="1">
      <c r="A103" s="273" t="s">
        <v>114</v>
      </c>
      <c r="B103" s="273" t="s">
        <v>114</v>
      </c>
      <c r="C103" s="269" t="s">
        <v>2106</v>
      </c>
      <c r="D103" s="274">
        <v>76033</v>
      </c>
      <c r="E103" s="274">
        <v>2839</v>
      </c>
      <c r="F103" s="274">
        <v>3052</v>
      </c>
      <c r="G103" s="274">
        <v>3272</v>
      </c>
      <c r="H103" s="274">
        <v>3388</v>
      </c>
      <c r="I103" s="274">
        <v>3515</v>
      </c>
      <c r="J103" s="274">
        <v>3741</v>
      </c>
      <c r="K103" s="274">
        <v>4034</v>
      </c>
      <c r="L103" s="274">
        <v>4360</v>
      </c>
      <c r="M103" s="274">
        <v>4660</v>
      </c>
      <c r="N103" s="274">
        <v>5091</v>
      </c>
      <c r="O103" s="274">
        <v>4961</v>
      </c>
      <c r="P103" s="274">
        <v>4588</v>
      </c>
      <c r="Q103" s="274">
        <v>4913</v>
      </c>
      <c r="R103" s="274">
        <v>6163</v>
      </c>
      <c r="S103" s="274">
        <v>5936</v>
      </c>
      <c r="T103" s="274">
        <v>4617</v>
      </c>
      <c r="U103" s="274">
        <v>3434</v>
      </c>
      <c r="V103" s="274">
        <v>1949</v>
      </c>
      <c r="W103" s="274">
        <v>1107</v>
      </c>
      <c r="X103" s="274">
        <v>415</v>
      </c>
      <c r="Y103" s="275"/>
      <c r="Z103" s="275"/>
      <c r="AA103" s="275"/>
      <c r="AB103" s="275"/>
      <c r="AC103" s="275"/>
      <c r="AD103" s="275"/>
      <c r="AE103" s="275"/>
      <c r="AF103" s="275"/>
      <c r="AG103" s="275"/>
      <c r="AH103" s="275"/>
      <c r="AI103" s="275"/>
      <c r="AJ103" s="275"/>
      <c r="AK103" s="275"/>
      <c r="AL103" s="275"/>
      <c r="AM103" s="275"/>
      <c r="AN103" s="275"/>
      <c r="AO103" s="275"/>
      <c r="AP103" s="275"/>
      <c r="AQ103" s="275"/>
      <c r="AR103" s="275"/>
      <c r="AS103" s="275"/>
      <c r="AT103" s="275"/>
      <c r="AU103" s="275"/>
      <c r="AV103" s="275"/>
      <c r="AW103" s="275"/>
      <c r="AX103" s="275"/>
      <c r="AY103" s="275"/>
      <c r="AZ103" s="275"/>
      <c r="BA103" s="275"/>
      <c r="BB103" s="275"/>
      <c r="BC103" s="275"/>
      <c r="BD103" s="275"/>
      <c r="BE103" s="275"/>
      <c r="BF103" s="275"/>
      <c r="BG103" s="275"/>
    </row>
    <row r="104" spans="1:59" ht="24" customHeight="1">
      <c r="A104" s="273" t="s">
        <v>2132</v>
      </c>
      <c r="B104" s="273" t="s">
        <v>114</v>
      </c>
      <c r="C104" s="269" t="s">
        <v>2103</v>
      </c>
      <c r="D104" s="274">
        <v>37117</v>
      </c>
      <c r="E104" s="274">
        <v>1441</v>
      </c>
      <c r="F104" s="274">
        <v>1545</v>
      </c>
      <c r="G104" s="274">
        <v>1663</v>
      </c>
      <c r="H104" s="274">
        <v>1735</v>
      </c>
      <c r="I104" s="274">
        <v>1791</v>
      </c>
      <c r="J104" s="274">
        <v>1886</v>
      </c>
      <c r="K104" s="274">
        <v>2005</v>
      </c>
      <c r="L104" s="274">
        <v>2206</v>
      </c>
      <c r="M104" s="274">
        <v>2272</v>
      </c>
      <c r="N104" s="274">
        <v>2606</v>
      </c>
      <c r="O104" s="274">
        <v>2479</v>
      </c>
      <c r="P104" s="274">
        <v>2341</v>
      </c>
      <c r="Q104" s="274">
        <v>2304</v>
      </c>
      <c r="R104" s="274">
        <v>2929</v>
      </c>
      <c r="S104" s="274">
        <v>2892</v>
      </c>
      <c r="T104" s="274">
        <v>2193</v>
      </c>
      <c r="U104" s="274">
        <v>1485</v>
      </c>
      <c r="V104" s="274">
        <v>836</v>
      </c>
      <c r="W104" s="274">
        <v>361</v>
      </c>
      <c r="X104" s="274">
        <v>147</v>
      </c>
      <c r="Y104" s="275"/>
      <c r="Z104" s="275"/>
      <c r="AA104" s="275"/>
      <c r="AB104" s="275"/>
      <c r="AC104" s="275"/>
      <c r="AD104" s="275"/>
      <c r="AE104" s="275"/>
      <c r="AF104" s="275"/>
      <c r="AG104" s="275"/>
      <c r="AH104" s="275"/>
      <c r="AI104" s="275"/>
      <c r="AJ104" s="275"/>
      <c r="AK104" s="275"/>
      <c r="AL104" s="275"/>
      <c r="AM104" s="275"/>
      <c r="AN104" s="275"/>
      <c r="AO104" s="275"/>
      <c r="AP104" s="275"/>
      <c r="AQ104" s="275"/>
      <c r="AR104" s="275"/>
      <c r="AS104" s="275"/>
      <c r="AT104" s="275"/>
      <c r="AU104" s="275"/>
      <c r="AV104" s="275"/>
      <c r="AW104" s="275"/>
      <c r="AX104" s="275"/>
      <c r="AY104" s="275"/>
      <c r="AZ104" s="275"/>
      <c r="BA104" s="275"/>
      <c r="BB104" s="275"/>
      <c r="BC104" s="275"/>
      <c r="BD104" s="275"/>
      <c r="BE104" s="275"/>
      <c r="BF104" s="275"/>
      <c r="BG104" s="275"/>
    </row>
    <row r="105" spans="1:59" ht="15.95" customHeight="1">
      <c r="A105" s="273" t="s">
        <v>2104</v>
      </c>
      <c r="B105" s="273" t="s">
        <v>114</v>
      </c>
      <c r="C105" s="269" t="s">
        <v>2105</v>
      </c>
      <c r="D105" s="274">
        <v>38568</v>
      </c>
      <c r="E105" s="274">
        <v>1365</v>
      </c>
      <c r="F105" s="274">
        <v>1463</v>
      </c>
      <c r="G105" s="274">
        <v>1574</v>
      </c>
      <c r="H105" s="274">
        <v>1651</v>
      </c>
      <c r="I105" s="274">
        <v>1727</v>
      </c>
      <c r="J105" s="274">
        <v>1829</v>
      </c>
      <c r="K105" s="274">
        <v>1949</v>
      </c>
      <c r="L105" s="274">
        <v>2148</v>
      </c>
      <c r="M105" s="274">
        <v>2214</v>
      </c>
      <c r="N105" s="274">
        <v>2533</v>
      </c>
      <c r="O105" s="274">
        <v>2451</v>
      </c>
      <c r="P105" s="274">
        <v>2355</v>
      </c>
      <c r="Q105" s="274">
        <v>2353</v>
      </c>
      <c r="R105" s="274">
        <v>3028</v>
      </c>
      <c r="S105" s="274">
        <v>3121</v>
      </c>
      <c r="T105" s="274">
        <v>2582</v>
      </c>
      <c r="U105" s="274">
        <v>2001</v>
      </c>
      <c r="V105" s="274">
        <v>1285</v>
      </c>
      <c r="W105" s="274">
        <v>642</v>
      </c>
      <c r="X105" s="274">
        <v>296</v>
      </c>
      <c r="Y105" s="275"/>
      <c r="Z105" s="275"/>
      <c r="AA105" s="275"/>
      <c r="AB105" s="275"/>
      <c r="AC105" s="275"/>
      <c r="AD105" s="275"/>
      <c r="AE105" s="275"/>
      <c r="AF105" s="275"/>
      <c r="AG105" s="275"/>
      <c r="AH105" s="275"/>
      <c r="AI105" s="275"/>
      <c r="AJ105" s="275"/>
      <c r="AK105" s="275"/>
      <c r="AL105" s="275"/>
      <c r="AM105" s="275"/>
      <c r="AN105" s="275"/>
      <c r="AO105" s="275"/>
      <c r="AP105" s="275"/>
      <c r="AQ105" s="275"/>
      <c r="AR105" s="275"/>
      <c r="AS105" s="275"/>
      <c r="AT105" s="275"/>
      <c r="AU105" s="275"/>
      <c r="AV105" s="275"/>
      <c r="AW105" s="275"/>
      <c r="AX105" s="275"/>
      <c r="AY105" s="275"/>
      <c r="AZ105" s="275"/>
      <c r="BA105" s="275"/>
      <c r="BB105" s="275"/>
      <c r="BC105" s="275"/>
      <c r="BD105" s="275"/>
      <c r="BE105" s="275"/>
      <c r="BF105" s="275"/>
      <c r="BG105" s="275"/>
    </row>
    <row r="106" spans="1:59" ht="15.95" customHeight="1">
      <c r="A106" s="273" t="s">
        <v>2104</v>
      </c>
      <c r="B106" s="273" t="s">
        <v>114</v>
      </c>
      <c r="C106" s="269" t="s">
        <v>2106</v>
      </c>
      <c r="D106" s="274">
        <v>75686</v>
      </c>
      <c r="E106" s="274">
        <v>2806</v>
      </c>
      <c r="F106" s="274">
        <v>3008</v>
      </c>
      <c r="G106" s="274">
        <v>3237</v>
      </c>
      <c r="H106" s="274">
        <v>3387</v>
      </c>
      <c r="I106" s="274">
        <v>3518</v>
      </c>
      <c r="J106" s="274">
        <v>3716</v>
      </c>
      <c r="K106" s="274">
        <v>3954</v>
      </c>
      <c r="L106" s="274">
        <v>4354</v>
      </c>
      <c r="M106" s="274">
        <v>4487</v>
      </c>
      <c r="N106" s="274">
        <v>5139</v>
      </c>
      <c r="O106" s="274">
        <v>4930</v>
      </c>
      <c r="P106" s="274">
        <v>4696</v>
      </c>
      <c r="Q106" s="274">
        <v>4657</v>
      </c>
      <c r="R106" s="274">
        <v>5957</v>
      </c>
      <c r="S106" s="274">
        <v>6013</v>
      </c>
      <c r="T106" s="274">
        <v>4775</v>
      </c>
      <c r="U106" s="274">
        <v>3486</v>
      </c>
      <c r="V106" s="274">
        <v>2121</v>
      </c>
      <c r="W106" s="274">
        <v>1003</v>
      </c>
      <c r="X106" s="274">
        <v>444</v>
      </c>
      <c r="Y106" s="275"/>
      <c r="Z106" s="275"/>
      <c r="AA106" s="275"/>
      <c r="AB106" s="275"/>
      <c r="AC106" s="275"/>
      <c r="AD106" s="275"/>
      <c r="AE106" s="275"/>
      <c r="AF106" s="275"/>
      <c r="AG106" s="275"/>
      <c r="AH106" s="275"/>
      <c r="AI106" s="275"/>
      <c r="AJ106" s="275"/>
      <c r="AK106" s="275"/>
      <c r="AL106" s="275"/>
      <c r="AM106" s="275"/>
      <c r="AN106" s="275"/>
      <c r="AO106" s="275"/>
      <c r="AP106" s="275"/>
      <c r="AQ106" s="275"/>
      <c r="AR106" s="275"/>
      <c r="AS106" s="275"/>
      <c r="AT106" s="275"/>
      <c r="AU106" s="275"/>
      <c r="AV106" s="275"/>
      <c r="AW106" s="275"/>
      <c r="AX106" s="275"/>
      <c r="AY106" s="275"/>
      <c r="AZ106" s="275"/>
      <c r="BA106" s="275"/>
      <c r="BB106" s="275"/>
      <c r="BC106" s="275"/>
      <c r="BD106" s="275"/>
      <c r="BE106" s="275"/>
      <c r="BF106" s="275"/>
      <c r="BG106" s="275"/>
    </row>
    <row r="107" spans="1:59" ht="24" customHeight="1">
      <c r="A107" s="273" t="s">
        <v>2133</v>
      </c>
      <c r="B107" s="273" t="s">
        <v>114</v>
      </c>
      <c r="C107" s="269" t="s">
        <v>2103</v>
      </c>
      <c r="D107" s="274">
        <v>36934</v>
      </c>
      <c r="E107" s="274">
        <v>1425</v>
      </c>
      <c r="F107" s="274">
        <v>1524</v>
      </c>
      <c r="G107" s="274">
        <v>1643</v>
      </c>
      <c r="H107" s="274">
        <v>1732</v>
      </c>
      <c r="I107" s="274">
        <v>1794</v>
      </c>
      <c r="J107" s="274">
        <v>1879</v>
      </c>
      <c r="K107" s="274">
        <v>1976</v>
      </c>
      <c r="L107" s="274">
        <v>2173</v>
      </c>
      <c r="M107" s="274">
        <v>2239</v>
      </c>
      <c r="N107" s="274">
        <v>2572</v>
      </c>
      <c r="O107" s="274">
        <v>2485</v>
      </c>
      <c r="P107" s="274">
        <v>2380</v>
      </c>
      <c r="Q107" s="274">
        <v>2211</v>
      </c>
      <c r="R107" s="274">
        <v>2806</v>
      </c>
      <c r="S107" s="274">
        <v>2915</v>
      </c>
      <c r="T107" s="274">
        <v>2272</v>
      </c>
      <c r="U107" s="274">
        <v>1526</v>
      </c>
      <c r="V107" s="274">
        <v>886</v>
      </c>
      <c r="W107" s="274">
        <v>344</v>
      </c>
      <c r="X107" s="274">
        <v>154</v>
      </c>
      <c r="Y107" s="275"/>
      <c r="Z107" s="275"/>
      <c r="AA107" s="275"/>
      <c r="AB107" s="275"/>
      <c r="AC107" s="275"/>
      <c r="AD107" s="275"/>
      <c r="AE107" s="275"/>
      <c r="AF107" s="275"/>
      <c r="AG107" s="275"/>
      <c r="AH107" s="275"/>
      <c r="AI107" s="275"/>
      <c r="AJ107" s="275"/>
      <c r="AK107" s="275"/>
      <c r="AL107" s="275"/>
      <c r="AM107" s="275"/>
      <c r="AN107" s="275"/>
      <c r="AO107" s="275"/>
      <c r="AP107" s="275"/>
      <c r="AQ107" s="275"/>
      <c r="AR107" s="275"/>
      <c r="AS107" s="275"/>
      <c r="AT107" s="275"/>
      <c r="AU107" s="275"/>
      <c r="AV107" s="275"/>
      <c r="AW107" s="275"/>
      <c r="AX107" s="275"/>
      <c r="AY107" s="275"/>
      <c r="AZ107" s="275"/>
      <c r="BA107" s="275"/>
      <c r="BB107" s="275"/>
      <c r="BC107" s="275"/>
      <c r="BD107" s="275"/>
      <c r="BE107" s="275"/>
      <c r="BF107" s="275"/>
      <c r="BG107" s="275"/>
    </row>
    <row r="108" spans="1:59" ht="15.95" customHeight="1">
      <c r="A108" s="273" t="s">
        <v>114</v>
      </c>
      <c r="B108" s="273" t="s">
        <v>114</v>
      </c>
      <c r="C108" s="269" t="s">
        <v>2105</v>
      </c>
      <c r="D108" s="274">
        <v>38397</v>
      </c>
      <c r="E108" s="274">
        <v>1349</v>
      </c>
      <c r="F108" s="274">
        <v>1442</v>
      </c>
      <c r="G108" s="274">
        <v>1555</v>
      </c>
      <c r="H108" s="274">
        <v>1648</v>
      </c>
      <c r="I108" s="274">
        <v>1729</v>
      </c>
      <c r="J108" s="274">
        <v>1822</v>
      </c>
      <c r="K108" s="274">
        <v>1920</v>
      </c>
      <c r="L108" s="274">
        <v>2118</v>
      </c>
      <c r="M108" s="274">
        <v>2183</v>
      </c>
      <c r="N108" s="274">
        <v>2499</v>
      </c>
      <c r="O108" s="274">
        <v>2450</v>
      </c>
      <c r="P108" s="274">
        <v>2394</v>
      </c>
      <c r="Q108" s="274">
        <v>2263</v>
      </c>
      <c r="R108" s="274">
        <v>2907</v>
      </c>
      <c r="S108" s="274">
        <v>3136</v>
      </c>
      <c r="T108" s="274">
        <v>2667</v>
      </c>
      <c r="U108" s="274">
        <v>2038</v>
      </c>
      <c r="V108" s="274">
        <v>1363</v>
      </c>
      <c r="W108" s="274">
        <v>608</v>
      </c>
      <c r="X108" s="274">
        <v>307</v>
      </c>
      <c r="Y108" s="275"/>
      <c r="Z108" s="275"/>
      <c r="AA108" s="275"/>
      <c r="AB108" s="275"/>
      <c r="AC108" s="275"/>
      <c r="AD108" s="275"/>
      <c r="AE108" s="275"/>
      <c r="AF108" s="275"/>
      <c r="AG108" s="275"/>
      <c r="AH108" s="275"/>
      <c r="AI108" s="275"/>
      <c r="AJ108" s="275"/>
      <c r="AK108" s="275"/>
      <c r="AL108" s="275"/>
      <c r="AM108" s="275"/>
      <c r="AN108" s="275"/>
      <c r="AO108" s="275"/>
      <c r="AP108" s="275"/>
      <c r="AQ108" s="275"/>
      <c r="AR108" s="275"/>
      <c r="AS108" s="275"/>
      <c r="AT108" s="275"/>
      <c r="AU108" s="275"/>
      <c r="AV108" s="275"/>
      <c r="AW108" s="275"/>
      <c r="AX108" s="275"/>
      <c r="AY108" s="275"/>
      <c r="AZ108" s="275"/>
      <c r="BA108" s="275"/>
      <c r="BB108" s="275"/>
      <c r="BC108" s="275"/>
      <c r="BD108" s="275"/>
      <c r="BE108" s="275"/>
      <c r="BF108" s="275"/>
      <c r="BG108" s="275"/>
    </row>
    <row r="109" spans="1:59" ht="15.95" customHeight="1">
      <c r="A109" s="273" t="s">
        <v>114</v>
      </c>
      <c r="B109" s="273" t="s">
        <v>114</v>
      </c>
      <c r="C109" s="269" t="s">
        <v>2106</v>
      </c>
      <c r="D109" s="274">
        <v>75331</v>
      </c>
      <c r="E109" s="274">
        <v>2774</v>
      </c>
      <c r="F109" s="274">
        <v>2966</v>
      </c>
      <c r="G109" s="274">
        <v>3199</v>
      </c>
      <c r="H109" s="274">
        <v>3379</v>
      </c>
      <c r="I109" s="274">
        <v>3523</v>
      </c>
      <c r="J109" s="274">
        <v>3701</v>
      </c>
      <c r="K109" s="274">
        <v>3895</v>
      </c>
      <c r="L109" s="274">
        <v>4291</v>
      </c>
      <c r="M109" s="274">
        <v>4423</v>
      </c>
      <c r="N109" s="274">
        <v>5071</v>
      </c>
      <c r="O109" s="274">
        <v>4935</v>
      </c>
      <c r="P109" s="274">
        <v>4773</v>
      </c>
      <c r="Q109" s="274">
        <v>4474</v>
      </c>
      <c r="R109" s="274">
        <v>5713</v>
      </c>
      <c r="S109" s="274">
        <v>6051</v>
      </c>
      <c r="T109" s="274">
        <v>4938</v>
      </c>
      <c r="U109" s="274">
        <v>3564</v>
      </c>
      <c r="V109" s="274">
        <v>2248</v>
      </c>
      <c r="W109" s="274">
        <v>951</v>
      </c>
      <c r="X109" s="274">
        <v>460</v>
      </c>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row>
    <row r="110" spans="1:59" ht="24" customHeight="1">
      <c r="A110" s="273" t="s">
        <v>2134</v>
      </c>
      <c r="B110" s="273" t="s">
        <v>114</v>
      </c>
      <c r="C110" s="269" t="s">
        <v>2103</v>
      </c>
      <c r="D110" s="274">
        <v>36745</v>
      </c>
      <c r="E110" s="274">
        <v>1409</v>
      </c>
      <c r="F110" s="274">
        <v>1503</v>
      </c>
      <c r="G110" s="274">
        <v>1622</v>
      </c>
      <c r="H110" s="274">
        <v>1724</v>
      </c>
      <c r="I110" s="274">
        <v>1797</v>
      </c>
      <c r="J110" s="274">
        <v>1865</v>
      </c>
      <c r="K110" s="274">
        <v>1961</v>
      </c>
      <c r="L110" s="274">
        <v>2126</v>
      </c>
      <c r="M110" s="274">
        <v>2230</v>
      </c>
      <c r="N110" s="274">
        <v>2513</v>
      </c>
      <c r="O110" s="274">
        <v>2497</v>
      </c>
      <c r="P110" s="274">
        <v>2416</v>
      </c>
      <c r="Q110" s="274">
        <v>2176</v>
      </c>
      <c r="R110" s="274">
        <v>2651</v>
      </c>
      <c r="S110" s="274">
        <v>2912</v>
      </c>
      <c r="T110" s="274">
        <v>2349</v>
      </c>
      <c r="U110" s="274">
        <v>1570</v>
      </c>
      <c r="V110" s="274">
        <v>922</v>
      </c>
      <c r="W110" s="274">
        <v>352</v>
      </c>
      <c r="X110" s="274">
        <v>151</v>
      </c>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row>
    <row r="111" spans="1:59" ht="15.95" customHeight="1">
      <c r="A111" s="273" t="s">
        <v>114</v>
      </c>
      <c r="B111" s="273" t="s">
        <v>114</v>
      </c>
      <c r="C111" s="269" t="s">
        <v>2105</v>
      </c>
      <c r="D111" s="274">
        <v>38224</v>
      </c>
      <c r="E111" s="274">
        <v>1334</v>
      </c>
      <c r="F111" s="274">
        <v>1423</v>
      </c>
      <c r="G111" s="274">
        <v>1535</v>
      </c>
      <c r="H111" s="274">
        <v>1641</v>
      </c>
      <c r="I111" s="274">
        <v>1732</v>
      </c>
      <c r="J111" s="274">
        <v>1809</v>
      </c>
      <c r="K111" s="274">
        <v>1904</v>
      </c>
      <c r="L111" s="274">
        <v>2072</v>
      </c>
      <c r="M111" s="274">
        <v>2174</v>
      </c>
      <c r="N111" s="274">
        <v>2446</v>
      </c>
      <c r="O111" s="274">
        <v>2455</v>
      </c>
      <c r="P111" s="274">
        <v>2426</v>
      </c>
      <c r="Q111" s="274">
        <v>2229</v>
      </c>
      <c r="R111" s="274">
        <v>2754</v>
      </c>
      <c r="S111" s="274">
        <v>3129</v>
      </c>
      <c r="T111" s="274">
        <v>2746</v>
      </c>
      <c r="U111" s="274">
        <v>2078</v>
      </c>
      <c r="V111" s="274">
        <v>1419</v>
      </c>
      <c r="W111" s="274">
        <v>618</v>
      </c>
      <c r="X111" s="274">
        <v>300</v>
      </c>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row>
    <row r="112" spans="1:59" ht="15.95" customHeight="1">
      <c r="A112" s="273" t="s">
        <v>114</v>
      </c>
      <c r="B112" s="273" t="s">
        <v>114</v>
      </c>
      <c r="C112" s="269" t="s">
        <v>2106</v>
      </c>
      <c r="D112" s="274">
        <v>74969</v>
      </c>
      <c r="E112" s="274">
        <v>2743</v>
      </c>
      <c r="F112" s="274">
        <v>2927</v>
      </c>
      <c r="G112" s="274">
        <v>3157</v>
      </c>
      <c r="H112" s="274">
        <v>3365</v>
      </c>
      <c r="I112" s="274">
        <v>3528</v>
      </c>
      <c r="J112" s="274">
        <v>3675</v>
      </c>
      <c r="K112" s="274">
        <v>3865</v>
      </c>
      <c r="L112" s="274">
        <v>4198</v>
      </c>
      <c r="M112" s="274">
        <v>4403</v>
      </c>
      <c r="N112" s="274">
        <v>4959</v>
      </c>
      <c r="O112" s="274">
        <v>4951</v>
      </c>
      <c r="P112" s="274">
        <v>4842</v>
      </c>
      <c r="Q112" s="274">
        <v>4405</v>
      </c>
      <c r="R112" s="274">
        <v>5405</v>
      </c>
      <c r="S112" s="274">
        <v>6040</v>
      </c>
      <c r="T112" s="274">
        <v>5095</v>
      </c>
      <c r="U112" s="274">
        <v>3649</v>
      </c>
      <c r="V112" s="274">
        <v>2341</v>
      </c>
      <c r="W112" s="274">
        <v>969</v>
      </c>
      <c r="X112" s="274">
        <v>451</v>
      </c>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c r="AW112" s="275"/>
      <c r="AX112" s="275"/>
      <c r="AY112" s="275"/>
      <c r="AZ112" s="275"/>
      <c r="BA112" s="275"/>
      <c r="BB112" s="275"/>
      <c r="BC112" s="275"/>
      <c r="BD112" s="275"/>
      <c r="BE112" s="275"/>
      <c r="BF112" s="275"/>
      <c r="BG112" s="275"/>
    </row>
    <row r="113" spans="1:59" ht="24" customHeight="1">
      <c r="A113" s="273" t="s">
        <v>2135</v>
      </c>
      <c r="B113" s="273" t="s">
        <v>114</v>
      </c>
      <c r="C113" s="269" t="s">
        <v>2103</v>
      </c>
      <c r="D113" s="274">
        <v>36552</v>
      </c>
      <c r="E113" s="274">
        <v>1394</v>
      </c>
      <c r="F113" s="274">
        <v>1484</v>
      </c>
      <c r="G113" s="274">
        <v>1599</v>
      </c>
      <c r="H113" s="274">
        <v>1714</v>
      </c>
      <c r="I113" s="274">
        <v>1799</v>
      </c>
      <c r="J113" s="274">
        <v>1855</v>
      </c>
      <c r="K113" s="274">
        <v>1949</v>
      </c>
      <c r="L113" s="274">
        <v>2086</v>
      </c>
      <c r="M113" s="274">
        <v>2216</v>
      </c>
      <c r="N113" s="274">
        <v>2434</v>
      </c>
      <c r="O113" s="274">
        <v>2531</v>
      </c>
      <c r="P113" s="274">
        <v>2435</v>
      </c>
      <c r="Q113" s="274">
        <v>2189</v>
      </c>
      <c r="R113" s="274">
        <v>2470</v>
      </c>
      <c r="S113" s="274">
        <v>2875</v>
      </c>
      <c r="T113" s="274">
        <v>2434</v>
      </c>
      <c r="U113" s="274">
        <v>1622</v>
      </c>
      <c r="V113" s="274">
        <v>948</v>
      </c>
      <c r="W113" s="274">
        <v>366</v>
      </c>
      <c r="X113" s="274">
        <v>151</v>
      </c>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row>
    <row r="114" spans="1:59" ht="15.95" customHeight="1">
      <c r="A114" s="273" t="s">
        <v>114</v>
      </c>
      <c r="B114" s="273" t="s">
        <v>2104</v>
      </c>
      <c r="C114" s="269" t="s">
        <v>2105</v>
      </c>
      <c r="D114" s="274">
        <v>38046</v>
      </c>
      <c r="E114" s="274">
        <v>1320</v>
      </c>
      <c r="F114" s="274">
        <v>1405</v>
      </c>
      <c r="G114" s="274">
        <v>1514</v>
      </c>
      <c r="H114" s="274">
        <v>1631</v>
      </c>
      <c r="I114" s="274">
        <v>1734</v>
      </c>
      <c r="J114" s="274">
        <v>1798</v>
      </c>
      <c r="K114" s="274">
        <v>1893</v>
      </c>
      <c r="L114" s="274">
        <v>2033</v>
      </c>
      <c r="M114" s="274">
        <v>2162</v>
      </c>
      <c r="N114" s="274">
        <v>2372</v>
      </c>
      <c r="O114" s="274">
        <v>2483</v>
      </c>
      <c r="P114" s="274">
        <v>2443</v>
      </c>
      <c r="Q114" s="274">
        <v>2240</v>
      </c>
      <c r="R114" s="274">
        <v>2576</v>
      </c>
      <c r="S114" s="274">
        <v>3088</v>
      </c>
      <c r="T114" s="274">
        <v>2833</v>
      </c>
      <c r="U114" s="274">
        <v>2128</v>
      </c>
      <c r="V114" s="274">
        <v>1460</v>
      </c>
      <c r="W114" s="274">
        <v>637</v>
      </c>
      <c r="X114" s="274">
        <v>297</v>
      </c>
      <c r="Y114" s="275"/>
      <c r="Z114" s="275"/>
      <c r="AA114" s="275"/>
      <c r="AB114" s="275"/>
      <c r="AC114" s="275"/>
      <c r="AD114" s="275"/>
      <c r="AE114" s="275"/>
      <c r="AF114" s="275"/>
      <c r="AG114" s="275"/>
      <c r="AH114" s="275"/>
      <c r="AI114" s="275"/>
      <c r="AJ114" s="275"/>
      <c r="AK114" s="275"/>
      <c r="AL114" s="275"/>
      <c r="AM114" s="275"/>
      <c r="AN114" s="275"/>
      <c r="AO114" s="275"/>
      <c r="AP114" s="275"/>
      <c r="AQ114" s="275"/>
      <c r="AR114" s="275"/>
      <c r="AS114" s="275"/>
      <c r="AT114" s="275"/>
      <c r="AU114" s="275"/>
      <c r="AV114" s="275"/>
      <c r="AW114" s="275"/>
      <c r="AX114" s="275"/>
      <c r="AY114" s="275"/>
      <c r="AZ114" s="275"/>
      <c r="BA114" s="275"/>
      <c r="BB114" s="275"/>
      <c r="BC114" s="275"/>
      <c r="BD114" s="275"/>
      <c r="BE114" s="275"/>
      <c r="BF114" s="275"/>
      <c r="BG114" s="275"/>
    </row>
    <row r="115" spans="1:59" ht="15.95" customHeight="1">
      <c r="A115" s="273" t="s">
        <v>114</v>
      </c>
      <c r="B115" s="273" t="s">
        <v>2104</v>
      </c>
      <c r="C115" s="269" t="s">
        <v>2106</v>
      </c>
      <c r="D115" s="274">
        <v>74598</v>
      </c>
      <c r="E115" s="274">
        <v>2714</v>
      </c>
      <c r="F115" s="274">
        <v>2890</v>
      </c>
      <c r="G115" s="274">
        <v>3113</v>
      </c>
      <c r="H115" s="274">
        <v>3345</v>
      </c>
      <c r="I115" s="274">
        <v>3532</v>
      </c>
      <c r="J115" s="274">
        <v>3653</v>
      </c>
      <c r="K115" s="274">
        <v>3842</v>
      </c>
      <c r="L115" s="274">
        <v>4119</v>
      </c>
      <c r="M115" s="274">
        <v>4378</v>
      </c>
      <c r="N115" s="274">
        <v>4806</v>
      </c>
      <c r="O115" s="274">
        <v>5014</v>
      </c>
      <c r="P115" s="274">
        <v>4878</v>
      </c>
      <c r="Q115" s="274">
        <v>4429</v>
      </c>
      <c r="R115" s="274">
        <v>5046</v>
      </c>
      <c r="S115" s="274">
        <v>5963</v>
      </c>
      <c r="T115" s="274">
        <v>5267</v>
      </c>
      <c r="U115" s="274">
        <v>3750</v>
      </c>
      <c r="V115" s="274">
        <v>2409</v>
      </c>
      <c r="W115" s="274">
        <v>1003</v>
      </c>
      <c r="X115" s="274">
        <v>448</v>
      </c>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row>
    <row r="116" spans="1:59" ht="24" customHeight="1">
      <c r="A116" s="273" t="s">
        <v>2136</v>
      </c>
      <c r="B116" s="273" t="s">
        <v>114</v>
      </c>
      <c r="C116" s="269" t="s">
        <v>2103</v>
      </c>
      <c r="D116" s="274">
        <v>36354</v>
      </c>
      <c r="E116" s="274">
        <v>1380</v>
      </c>
      <c r="F116" s="274">
        <v>1467</v>
      </c>
      <c r="G116" s="274">
        <v>1576</v>
      </c>
      <c r="H116" s="274">
        <v>1700</v>
      </c>
      <c r="I116" s="274">
        <v>1800</v>
      </c>
      <c r="J116" s="274">
        <v>1854</v>
      </c>
      <c r="K116" s="274">
        <v>1928</v>
      </c>
      <c r="L116" s="274">
        <v>2052</v>
      </c>
      <c r="M116" s="274">
        <v>2210</v>
      </c>
      <c r="N116" s="274">
        <v>2355</v>
      </c>
      <c r="O116" s="274">
        <v>2555</v>
      </c>
      <c r="P116" s="274">
        <v>2444</v>
      </c>
      <c r="Q116" s="274">
        <v>2213</v>
      </c>
      <c r="R116" s="274">
        <v>2312</v>
      </c>
      <c r="S116" s="274">
        <v>2810</v>
      </c>
      <c r="T116" s="274">
        <v>2501</v>
      </c>
      <c r="U116" s="274">
        <v>1685</v>
      </c>
      <c r="V116" s="274">
        <v>971</v>
      </c>
      <c r="W116" s="274">
        <v>390</v>
      </c>
      <c r="X116" s="274">
        <v>150</v>
      </c>
      <c r="Y116" s="275"/>
      <c r="Z116" s="275"/>
      <c r="AA116" s="275"/>
      <c r="AB116" s="275"/>
      <c r="AC116" s="275"/>
      <c r="AD116" s="275"/>
      <c r="AE116" s="275"/>
      <c r="AF116" s="275"/>
      <c r="AG116" s="275"/>
      <c r="AH116" s="275"/>
      <c r="AI116" s="275"/>
      <c r="AJ116" s="275"/>
      <c r="AK116" s="275"/>
      <c r="AL116" s="275"/>
      <c r="AM116" s="275"/>
      <c r="AN116" s="275"/>
      <c r="AO116" s="275"/>
      <c r="AP116" s="275"/>
      <c r="AQ116" s="275"/>
      <c r="AR116" s="275"/>
      <c r="AS116" s="275"/>
      <c r="AT116" s="275"/>
      <c r="AU116" s="275"/>
      <c r="AV116" s="275"/>
      <c r="AW116" s="275"/>
      <c r="AX116" s="275"/>
      <c r="AY116" s="275"/>
      <c r="AZ116" s="275"/>
      <c r="BA116" s="275"/>
      <c r="BB116" s="275"/>
      <c r="BC116" s="275"/>
      <c r="BD116" s="275"/>
      <c r="BE116" s="275"/>
      <c r="BF116" s="275"/>
      <c r="BG116" s="275"/>
    </row>
    <row r="117" spans="1:59" ht="15.95" customHeight="1">
      <c r="A117" s="273" t="s">
        <v>114</v>
      </c>
      <c r="B117" s="273" t="s">
        <v>114</v>
      </c>
      <c r="C117" s="269" t="s">
        <v>2105</v>
      </c>
      <c r="D117" s="274">
        <v>37865</v>
      </c>
      <c r="E117" s="274">
        <v>1307</v>
      </c>
      <c r="F117" s="274">
        <v>1388</v>
      </c>
      <c r="G117" s="274">
        <v>1492</v>
      </c>
      <c r="H117" s="274">
        <v>1617</v>
      </c>
      <c r="I117" s="274">
        <v>1734</v>
      </c>
      <c r="J117" s="274">
        <v>1798</v>
      </c>
      <c r="K117" s="274">
        <v>1873</v>
      </c>
      <c r="L117" s="274">
        <v>2002</v>
      </c>
      <c r="M117" s="274">
        <v>2155</v>
      </c>
      <c r="N117" s="274">
        <v>2297</v>
      </c>
      <c r="O117" s="274">
        <v>2503</v>
      </c>
      <c r="P117" s="274">
        <v>2446</v>
      </c>
      <c r="Q117" s="274">
        <v>2263</v>
      </c>
      <c r="R117" s="274">
        <v>2422</v>
      </c>
      <c r="S117" s="274">
        <v>3018</v>
      </c>
      <c r="T117" s="274">
        <v>2895</v>
      </c>
      <c r="U117" s="274">
        <v>2192</v>
      </c>
      <c r="V117" s="274">
        <v>1491</v>
      </c>
      <c r="W117" s="274">
        <v>674</v>
      </c>
      <c r="X117" s="274">
        <v>295</v>
      </c>
      <c r="Y117" s="275"/>
      <c r="Z117" s="275"/>
      <c r="AA117" s="275"/>
      <c r="AB117" s="275"/>
      <c r="AC117" s="275"/>
      <c r="AD117" s="275"/>
      <c r="AE117" s="275"/>
      <c r="AF117" s="275"/>
      <c r="AG117" s="275"/>
      <c r="AH117" s="275"/>
      <c r="AI117" s="275"/>
      <c r="AJ117" s="275"/>
      <c r="AK117" s="275"/>
      <c r="AL117" s="275"/>
      <c r="AM117" s="275"/>
      <c r="AN117" s="275"/>
      <c r="AO117" s="275"/>
      <c r="AP117" s="275"/>
      <c r="AQ117" s="275"/>
      <c r="AR117" s="275"/>
      <c r="AS117" s="275"/>
      <c r="AT117" s="275"/>
      <c r="AU117" s="275"/>
      <c r="AV117" s="275"/>
      <c r="AW117" s="275"/>
      <c r="AX117" s="275"/>
      <c r="AY117" s="275"/>
      <c r="AZ117" s="275"/>
      <c r="BA117" s="275"/>
      <c r="BB117" s="275"/>
      <c r="BC117" s="275"/>
      <c r="BD117" s="275"/>
      <c r="BE117" s="275"/>
      <c r="BF117" s="275"/>
      <c r="BG117" s="275"/>
    </row>
    <row r="118" spans="1:59" ht="15.95" customHeight="1">
      <c r="A118" s="273" t="s">
        <v>114</v>
      </c>
      <c r="B118" s="273" t="s">
        <v>114</v>
      </c>
      <c r="C118" s="269" t="s">
        <v>2106</v>
      </c>
      <c r="D118" s="274">
        <v>74219</v>
      </c>
      <c r="E118" s="274">
        <v>2687</v>
      </c>
      <c r="F118" s="274">
        <v>2855</v>
      </c>
      <c r="G118" s="274">
        <v>3068</v>
      </c>
      <c r="H118" s="274">
        <v>3317</v>
      </c>
      <c r="I118" s="274">
        <v>3534</v>
      </c>
      <c r="J118" s="274">
        <v>3653</v>
      </c>
      <c r="K118" s="274">
        <v>3801</v>
      </c>
      <c r="L118" s="274">
        <v>4055</v>
      </c>
      <c r="M118" s="274">
        <v>4365</v>
      </c>
      <c r="N118" s="274">
        <v>4653</v>
      </c>
      <c r="O118" s="274">
        <v>5058</v>
      </c>
      <c r="P118" s="274">
        <v>4891</v>
      </c>
      <c r="Q118" s="274">
        <v>4476</v>
      </c>
      <c r="R118" s="274">
        <v>4734</v>
      </c>
      <c r="S118" s="274">
        <v>5828</v>
      </c>
      <c r="T118" s="274">
        <v>5396</v>
      </c>
      <c r="U118" s="274">
        <v>3877</v>
      </c>
      <c r="V118" s="274">
        <v>2462</v>
      </c>
      <c r="W118" s="274">
        <v>1064</v>
      </c>
      <c r="X118" s="274">
        <v>446</v>
      </c>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row>
    <row r="119" spans="1:59" ht="24" customHeight="1">
      <c r="A119" s="273" t="s">
        <v>2137</v>
      </c>
      <c r="B119" s="273" t="s">
        <v>114</v>
      </c>
      <c r="C119" s="269" t="s">
        <v>2103</v>
      </c>
      <c r="D119" s="274">
        <v>36151</v>
      </c>
      <c r="E119" s="274">
        <v>1368</v>
      </c>
      <c r="F119" s="274">
        <v>1450</v>
      </c>
      <c r="G119" s="274">
        <v>1554</v>
      </c>
      <c r="H119" s="274">
        <v>1682</v>
      </c>
      <c r="I119" s="274">
        <v>1799</v>
      </c>
      <c r="J119" s="274">
        <v>1856</v>
      </c>
      <c r="K119" s="274">
        <v>1916</v>
      </c>
      <c r="L119" s="274">
        <v>2013</v>
      </c>
      <c r="M119" s="274">
        <v>2206</v>
      </c>
      <c r="N119" s="274">
        <v>2266</v>
      </c>
      <c r="O119" s="274">
        <v>2581</v>
      </c>
      <c r="P119" s="274">
        <v>2432</v>
      </c>
      <c r="Q119" s="274">
        <v>2265</v>
      </c>
      <c r="R119" s="274">
        <v>2191</v>
      </c>
      <c r="S119" s="274">
        <v>2715</v>
      </c>
      <c r="T119" s="274">
        <v>2544</v>
      </c>
      <c r="U119" s="274">
        <v>1752</v>
      </c>
      <c r="V119" s="274">
        <v>995</v>
      </c>
      <c r="W119" s="274">
        <v>426</v>
      </c>
      <c r="X119" s="274">
        <v>141</v>
      </c>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row>
    <row r="120" spans="1:59" ht="15.95" customHeight="1">
      <c r="A120" s="273" t="s">
        <v>114</v>
      </c>
      <c r="B120" s="273" t="s">
        <v>114</v>
      </c>
      <c r="C120" s="269" t="s">
        <v>2105</v>
      </c>
      <c r="D120" s="274">
        <v>37678</v>
      </c>
      <c r="E120" s="274">
        <v>1295</v>
      </c>
      <c r="F120" s="274">
        <v>1372</v>
      </c>
      <c r="G120" s="274">
        <v>1471</v>
      </c>
      <c r="H120" s="274">
        <v>1601</v>
      </c>
      <c r="I120" s="274">
        <v>1734</v>
      </c>
      <c r="J120" s="274">
        <v>1799</v>
      </c>
      <c r="K120" s="274">
        <v>1860</v>
      </c>
      <c r="L120" s="274">
        <v>1962</v>
      </c>
      <c r="M120" s="274">
        <v>2153</v>
      </c>
      <c r="N120" s="274">
        <v>2215</v>
      </c>
      <c r="O120" s="274">
        <v>2524</v>
      </c>
      <c r="P120" s="274">
        <v>2429</v>
      </c>
      <c r="Q120" s="274">
        <v>2318</v>
      </c>
      <c r="R120" s="274">
        <v>2300</v>
      </c>
      <c r="S120" s="274">
        <v>2923</v>
      </c>
      <c r="T120" s="274">
        <v>2928</v>
      </c>
      <c r="U120" s="274">
        <v>2268</v>
      </c>
      <c r="V120" s="274">
        <v>1515</v>
      </c>
      <c r="W120" s="274">
        <v>736</v>
      </c>
      <c r="X120" s="274">
        <v>276</v>
      </c>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row>
    <row r="121" spans="1:59" ht="15.95" customHeight="1">
      <c r="A121" s="273" t="s">
        <v>114</v>
      </c>
      <c r="B121" s="273" t="s">
        <v>114</v>
      </c>
      <c r="C121" s="269" t="s">
        <v>2106</v>
      </c>
      <c r="D121" s="274">
        <v>73829</v>
      </c>
      <c r="E121" s="274">
        <v>2662</v>
      </c>
      <c r="F121" s="274">
        <v>2822</v>
      </c>
      <c r="G121" s="274">
        <v>3024</v>
      </c>
      <c r="H121" s="274">
        <v>3283</v>
      </c>
      <c r="I121" s="274">
        <v>3533</v>
      </c>
      <c r="J121" s="274">
        <v>3655</v>
      </c>
      <c r="K121" s="274">
        <v>3776</v>
      </c>
      <c r="L121" s="274">
        <v>3975</v>
      </c>
      <c r="M121" s="274">
        <v>4359</v>
      </c>
      <c r="N121" s="274">
        <v>4481</v>
      </c>
      <c r="O121" s="274">
        <v>5106</v>
      </c>
      <c r="P121" s="274">
        <v>4861</v>
      </c>
      <c r="Q121" s="274">
        <v>4583</v>
      </c>
      <c r="R121" s="274">
        <v>4490</v>
      </c>
      <c r="S121" s="274">
        <v>5638</v>
      </c>
      <c r="T121" s="274">
        <v>5472</v>
      </c>
      <c r="U121" s="274">
        <v>4020</v>
      </c>
      <c r="V121" s="274">
        <v>2510</v>
      </c>
      <c r="W121" s="274">
        <v>1162</v>
      </c>
      <c r="X121" s="274">
        <v>417</v>
      </c>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c r="AW121" s="275"/>
      <c r="AX121" s="275"/>
      <c r="AY121" s="275"/>
      <c r="AZ121" s="275"/>
      <c r="BA121" s="275"/>
      <c r="BB121" s="275"/>
      <c r="BC121" s="275"/>
      <c r="BD121" s="275"/>
      <c r="BE121" s="275"/>
      <c r="BF121" s="275"/>
      <c r="BG121" s="275"/>
    </row>
    <row r="122" spans="1:59" ht="24" customHeight="1">
      <c r="A122" s="273" t="s">
        <v>2138</v>
      </c>
      <c r="B122" s="273" t="s">
        <v>114</v>
      </c>
      <c r="C122" s="269" t="s">
        <v>2103</v>
      </c>
      <c r="D122" s="274">
        <v>35943</v>
      </c>
      <c r="E122" s="274">
        <v>1356</v>
      </c>
      <c r="F122" s="274">
        <v>1433</v>
      </c>
      <c r="G122" s="274">
        <v>1532</v>
      </c>
      <c r="H122" s="274">
        <v>1662</v>
      </c>
      <c r="I122" s="274">
        <v>1795</v>
      </c>
      <c r="J122" s="274">
        <v>1859</v>
      </c>
      <c r="K122" s="274">
        <v>1908</v>
      </c>
      <c r="L122" s="274">
        <v>1984</v>
      </c>
      <c r="M122" s="274">
        <v>2174</v>
      </c>
      <c r="N122" s="274">
        <v>2234</v>
      </c>
      <c r="O122" s="274">
        <v>2549</v>
      </c>
      <c r="P122" s="274">
        <v>2439</v>
      </c>
      <c r="Q122" s="274">
        <v>2304</v>
      </c>
      <c r="R122" s="274">
        <v>2104</v>
      </c>
      <c r="S122" s="274">
        <v>2603</v>
      </c>
      <c r="T122" s="274">
        <v>2569</v>
      </c>
      <c r="U122" s="274">
        <v>1821</v>
      </c>
      <c r="V122" s="274">
        <v>1027</v>
      </c>
      <c r="W122" s="274">
        <v>452</v>
      </c>
      <c r="X122" s="274">
        <v>138</v>
      </c>
      <c r="Y122" s="275"/>
      <c r="Z122" s="275"/>
      <c r="AA122" s="275"/>
      <c r="AB122" s="275"/>
      <c r="AC122" s="275"/>
      <c r="AD122" s="275"/>
      <c r="AE122" s="275"/>
      <c r="AF122" s="275"/>
      <c r="AG122" s="275"/>
      <c r="AH122" s="275"/>
      <c r="AI122" s="275"/>
      <c r="AJ122" s="275"/>
      <c r="AK122" s="275"/>
      <c r="AL122" s="275"/>
      <c r="AM122" s="275"/>
      <c r="AN122" s="275"/>
      <c r="AO122" s="275"/>
      <c r="AP122" s="275"/>
      <c r="AQ122" s="275"/>
      <c r="AR122" s="275"/>
      <c r="AS122" s="275"/>
      <c r="AT122" s="275"/>
      <c r="AU122" s="275"/>
      <c r="AV122" s="275"/>
      <c r="AW122" s="275"/>
      <c r="AX122" s="275"/>
      <c r="AY122" s="275"/>
      <c r="AZ122" s="275"/>
      <c r="BA122" s="275"/>
      <c r="BB122" s="275"/>
      <c r="BC122" s="275"/>
      <c r="BD122" s="275"/>
      <c r="BE122" s="275"/>
      <c r="BF122" s="275"/>
      <c r="BG122" s="275"/>
    </row>
    <row r="123" spans="1:59" ht="15.95" customHeight="1">
      <c r="A123" s="273" t="s">
        <v>2104</v>
      </c>
      <c r="B123" s="273" t="s">
        <v>114</v>
      </c>
      <c r="C123" s="269" t="s">
        <v>2105</v>
      </c>
      <c r="D123" s="274">
        <v>37486</v>
      </c>
      <c r="E123" s="274">
        <v>1284</v>
      </c>
      <c r="F123" s="274">
        <v>1357</v>
      </c>
      <c r="G123" s="274">
        <v>1450</v>
      </c>
      <c r="H123" s="274">
        <v>1582</v>
      </c>
      <c r="I123" s="274">
        <v>1730</v>
      </c>
      <c r="J123" s="274">
        <v>1802</v>
      </c>
      <c r="K123" s="274">
        <v>1853</v>
      </c>
      <c r="L123" s="274">
        <v>1933</v>
      </c>
      <c r="M123" s="274">
        <v>2123</v>
      </c>
      <c r="N123" s="274">
        <v>2185</v>
      </c>
      <c r="O123" s="274">
        <v>2491</v>
      </c>
      <c r="P123" s="274">
        <v>2429</v>
      </c>
      <c r="Q123" s="274">
        <v>2357</v>
      </c>
      <c r="R123" s="274">
        <v>2213</v>
      </c>
      <c r="S123" s="274">
        <v>2808</v>
      </c>
      <c r="T123" s="274">
        <v>2944</v>
      </c>
      <c r="U123" s="274">
        <v>2347</v>
      </c>
      <c r="V123" s="274">
        <v>1550</v>
      </c>
      <c r="W123" s="274">
        <v>781</v>
      </c>
      <c r="X123" s="274">
        <v>269</v>
      </c>
      <c r="Y123" s="275"/>
      <c r="Z123" s="275"/>
      <c r="AA123" s="275"/>
      <c r="AB123" s="275"/>
      <c r="AC123" s="275"/>
      <c r="AD123" s="275"/>
      <c r="AE123" s="275"/>
      <c r="AF123" s="275"/>
      <c r="AG123" s="275"/>
      <c r="AH123" s="275"/>
      <c r="AI123" s="275"/>
      <c r="AJ123" s="275"/>
      <c r="AK123" s="275"/>
      <c r="AL123" s="275"/>
      <c r="AM123" s="275"/>
      <c r="AN123" s="275"/>
      <c r="AO123" s="275"/>
      <c r="AP123" s="275"/>
      <c r="AQ123" s="275"/>
      <c r="AR123" s="275"/>
      <c r="AS123" s="275"/>
      <c r="AT123" s="275"/>
      <c r="AU123" s="275"/>
      <c r="AV123" s="275"/>
      <c r="AW123" s="275"/>
      <c r="AX123" s="275"/>
      <c r="AY123" s="275"/>
      <c r="AZ123" s="275"/>
      <c r="BA123" s="275"/>
      <c r="BB123" s="275"/>
      <c r="BC123" s="275"/>
      <c r="BD123" s="275"/>
      <c r="BE123" s="275"/>
      <c r="BF123" s="275"/>
      <c r="BG123" s="275"/>
    </row>
    <row r="124" spans="1:59" ht="15.95" customHeight="1">
      <c r="A124" s="273" t="s">
        <v>2104</v>
      </c>
      <c r="B124" s="273" t="s">
        <v>114</v>
      </c>
      <c r="C124" s="269" t="s">
        <v>2106</v>
      </c>
      <c r="D124" s="274">
        <v>73430</v>
      </c>
      <c r="E124" s="274">
        <v>2640</v>
      </c>
      <c r="F124" s="274">
        <v>2790</v>
      </c>
      <c r="G124" s="274">
        <v>2982</v>
      </c>
      <c r="H124" s="274">
        <v>3244</v>
      </c>
      <c r="I124" s="274">
        <v>3525</v>
      </c>
      <c r="J124" s="274">
        <v>3660</v>
      </c>
      <c r="K124" s="274">
        <v>3761</v>
      </c>
      <c r="L124" s="274">
        <v>3917</v>
      </c>
      <c r="M124" s="274">
        <v>4296</v>
      </c>
      <c r="N124" s="274">
        <v>4418</v>
      </c>
      <c r="O124" s="274">
        <v>5040</v>
      </c>
      <c r="P124" s="274">
        <v>4868</v>
      </c>
      <c r="Q124" s="274">
        <v>4660</v>
      </c>
      <c r="R124" s="274">
        <v>4317</v>
      </c>
      <c r="S124" s="274">
        <v>5411</v>
      </c>
      <c r="T124" s="274">
        <v>5513</v>
      </c>
      <c r="U124" s="274">
        <v>4168</v>
      </c>
      <c r="V124" s="274">
        <v>2577</v>
      </c>
      <c r="W124" s="274">
        <v>1233</v>
      </c>
      <c r="X124" s="274">
        <v>408</v>
      </c>
      <c r="Y124" s="275"/>
      <c r="Z124" s="275"/>
      <c r="AA124" s="275"/>
      <c r="AB124" s="275"/>
      <c r="AC124" s="275"/>
      <c r="AD124" s="275"/>
      <c r="AE124" s="275"/>
      <c r="AF124" s="275"/>
      <c r="AG124" s="275"/>
      <c r="AH124" s="275"/>
      <c r="AI124" s="275"/>
      <c r="AJ124" s="275"/>
      <c r="AK124" s="275"/>
      <c r="AL124" s="275"/>
      <c r="AM124" s="275"/>
      <c r="AN124" s="275"/>
      <c r="AO124" s="275"/>
      <c r="AP124" s="275"/>
      <c r="AQ124" s="275"/>
      <c r="AR124" s="275"/>
      <c r="AS124" s="275"/>
      <c r="AT124" s="275"/>
      <c r="AU124" s="275"/>
      <c r="AV124" s="275"/>
      <c r="AW124" s="275"/>
      <c r="AX124" s="275"/>
      <c r="AY124" s="275"/>
      <c r="AZ124" s="275"/>
      <c r="BA124" s="275"/>
      <c r="BB124" s="275"/>
      <c r="BC124" s="275"/>
      <c r="BD124" s="275"/>
      <c r="BE124" s="275"/>
      <c r="BF124" s="275"/>
      <c r="BG124" s="275"/>
    </row>
    <row r="125" spans="1:59" ht="24" customHeight="1">
      <c r="A125" s="273" t="s">
        <v>2139</v>
      </c>
      <c r="B125" s="273" t="s">
        <v>114</v>
      </c>
      <c r="C125" s="269" t="s">
        <v>2103</v>
      </c>
      <c r="D125" s="274">
        <v>35731</v>
      </c>
      <c r="E125" s="274">
        <v>1346</v>
      </c>
      <c r="F125" s="274">
        <v>1418</v>
      </c>
      <c r="G125" s="274">
        <v>1512</v>
      </c>
      <c r="H125" s="274">
        <v>1641</v>
      </c>
      <c r="I125" s="274">
        <v>1788</v>
      </c>
      <c r="J125" s="274">
        <v>1861</v>
      </c>
      <c r="K125" s="274">
        <v>1895</v>
      </c>
      <c r="L125" s="274">
        <v>1969</v>
      </c>
      <c r="M125" s="274">
        <v>2127</v>
      </c>
      <c r="N125" s="274">
        <v>2224</v>
      </c>
      <c r="O125" s="274">
        <v>2491</v>
      </c>
      <c r="P125" s="274">
        <v>2451</v>
      </c>
      <c r="Q125" s="274">
        <v>2340</v>
      </c>
      <c r="R125" s="274">
        <v>2073</v>
      </c>
      <c r="S125" s="274">
        <v>2462</v>
      </c>
      <c r="T125" s="274">
        <v>2569</v>
      </c>
      <c r="U125" s="274">
        <v>1888</v>
      </c>
      <c r="V125" s="274">
        <v>1063</v>
      </c>
      <c r="W125" s="274">
        <v>473</v>
      </c>
      <c r="X125" s="274">
        <v>142</v>
      </c>
      <c r="Y125" s="275"/>
      <c r="Z125" s="275"/>
      <c r="AA125" s="275"/>
      <c r="AB125" s="275"/>
      <c r="AC125" s="275"/>
      <c r="AD125" s="275"/>
      <c r="AE125" s="275"/>
      <c r="AF125" s="275"/>
      <c r="AG125" s="275"/>
      <c r="AH125" s="275"/>
      <c r="AI125" s="275"/>
      <c r="AJ125" s="275"/>
      <c r="AK125" s="275"/>
      <c r="AL125" s="275"/>
      <c r="AM125" s="275"/>
      <c r="AN125" s="275"/>
      <c r="AO125" s="275"/>
      <c r="AP125" s="275"/>
      <c r="AQ125" s="275"/>
      <c r="AR125" s="275"/>
      <c r="AS125" s="275"/>
      <c r="AT125" s="275"/>
      <c r="AU125" s="275"/>
      <c r="AV125" s="275"/>
      <c r="AW125" s="275"/>
      <c r="AX125" s="275"/>
      <c r="AY125" s="275"/>
      <c r="AZ125" s="275"/>
      <c r="BA125" s="275"/>
      <c r="BB125" s="275"/>
      <c r="BC125" s="275"/>
      <c r="BD125" s="275"/>
      <c r="BE125" s="275"/>
      <c r="BF125" s="275"/>
      <c r="BG125" s="275"/>
    </row>
    <row r="126" spans="1:59" ht="15.95" customHeight="1">
      <c r="A126" s="273" t="s">
        <v>2104</v>
      </c>
      <c r="B126" s="273" t="s">
        <v>114</v>
      </c>
      <c r="C126" s="269" t="s">
        <v>2105</v>
      </c>
      <c r="D126" s="274">
        <v>37288</v>
      </c>
      <c r="E126" s="274">
        <v>1274</v>
      </c>
      <c r="F126" s="274">
        <v>1342</v>
      </c>
      <c r="G126" s="274">
        <v>1431</v>
      </c>
      <c r="H126" s="274">
        <v>1561</v>
      </c>
      <c r="I126" s="274">
        <v>1723</v>
      </c>
      <c r="J126" s="274">
        <v>1804</v>
      </c>
      <c r="K126" s="274">
        <v>1840</v>
      </c>
      <c r="L126" s="274">
        <v>1917</v>
      </c>
      <c r="M126" s="274">
        <v>2077</v>
      </c>
      <c r="N126" s="274">
        <v>2175</v>
      </c>
      <c r="O126" s="274">
        <v>2438</v>
      </c>
      <c r="P126" s="274">
        <v>2434</v>
      </c>
      <c r="Q126" s="274">
        <v>2389</v>
      </c>
      <c r="R126" s="274">
        <v>2180</v>
      </c>
      <c r="S126" s="274">
        <v>2661</v>
      </c>
      <c r="T126" s="274">
        <v>2940</v>
      </c>
      <c r="U126" s="274">
        <v>2422</v>
      </c>
      <c r="V126" s="274">
        <v>1587</v>
      </c>
      <c r="W126" s="274">
        <v>816</v>
      </c>
      <c r="X126" s="274">
        <v>275</v>
      </c>
      <c r="Y126" s="275"/>
      <c r="Z126" s="275"/>
      <c r="AA126" s="275"/>
      <c r="AB126" s="275"/>
      <c r="AC126" s="275"/>
      <c r="AD126" s="275"/>
      <c r="AE126" s="275"/>
      <c r="AF126" s="275"/>
      <c r="AG126" s="275"/>
      <c r="AH126" s="275"/>
      <c r="AI126" s="275"/>
      <c r="AJ126" s="275"/>
      <c r="AK126" s="275"/>
      <c r="AL126" s="275"/>
      <c r="AM126" s="275"/>
      <c r="AN126" s="275"/>
      <c r="AO126" s="275"/>
      <c r="AP126" s="275"/>
      <c r="AQ126" s="275"/>
      <c r="AR126" s="275"/>
      <c r="AS126" s="275"/>
      <c r="AT126" s="275"/>
      <c r="AU126" s="275"/>
      <c r="AV126" s="275"/>
      <c r="AW126" s="275"/>
      <c r="AX126" s="275"/>
      <c r="AY126" s="275"/>
      <c r="AZ126" s="275"/>
      <c r="BA126" s="275"/>
      <c r="BB126" s="275"/>
      <c r="BC126" s="275"/>
      <c r="BD126" s="275"/>
      <c r="BE126" s="275"/>
      <c r="BF126" s="275"/>
      <c r="BG126" s="275"/>
    </row>
    <row r="127" spans="1:59" ht="15.95" customHeight="1">
      <c r="A127" s="273" t="s">
        <v>2104</v>
      </c>
      <c r="B127" s="273" t="s">
        <v>114</v>
      </c>
      <c r="C127" s="269" t="s">
        <v>2106</v>
      </c>
      <c r="D127" s="274">
        <v>73020</v>
      </c>
      <c r="E127" s="274">
        <v>2620</v>
      </c>
      <c r="F127" s="274">
        <v>2760</v>
      </c>
      <c r="G127" s="274">
        <v>2943</v>
      </c>
      <c r="H127" s="274">
        <v>3202</v>
      </c>
      <c r="I127" s="274">
        <v>3512</v>
      </c>
      <c r="J127" s="274">
        <v>3666</v>
      </c>
      <c r="K127" s="274">
        <v>3735</v>
      </c>
      <c r="L127" s="274">
        <v>3887</v>
      </c>
      <c r="M127" s="274">
        <v>4204</v>
      </c>
      <c r="N127" s="274">
        <v>4400</v>
      </c>
      <c r="O127" s="274">
        <v>4929</v>
      </c>
      <c r="P127" s="274">
        <v>4885</v>
      </c>
      <c r="Q127" s="274">
        <v>4729</v>
      </c>
      <c r="R127" s="274">
        <v>4253</v>
      </c>
      <c r="S127" s="274">
        <v>5123</v>
      </c>
      <c r="T127" s="274">
        <v>5510</v>
      </c>
      <c r="U127" s="274">
        <v>4309</v>
      </c>
      <c r="V127" s="274">
        <v>2649</v>
      </c>
      <c r="W127" s="274">
        <v>1289</v>
      </c>
      <c r="X127" s="274">
        <v>417</v>
      </c>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row>
    <row r="128" spans="1:59" ht="24" customHeight="1">
      <c r="A128" s="273" t="s">
        <v>2140</v>
      </c>
      <c r="B128" s="273" t="s">
        <v>114</v>
      </c>
      <c r="C128" s="269" t="s">
        <v>2103</v>
      </c>
      <c r="D128" s="274">
        <v>35515</v>
      </c>
      <c r="E128" s="274">
        <v>1337</v>
      </c>
      <c r="F128" s="274">
        <v>1403</v>
      </c>
      <c r="G128" s="274">
        <v>1493</v>
      </c>
      <c r="H128" s="274">
        <v>1618</v>
      </c>
      <c r="I128" s="274">
        <v>1778</v>
      </c>
      <c r="J128" s="274">
        <v>1863</v>
      </c>
      <c r="K128" s="274">
        <v>1885</v>
      </c>
      <c r="L128" s="274">
        <v>1958</v>
      </c>
      <c r="M128" s="274">
        <v>2086</v>
      </c>
      <c r="N128" s="274">
        <v>2211</v>
      </c>
      <c r="O128" s="274">
        <v>2413</v>
      </c>
      <c r="P128" s="274">
        <v>2486</v>
      </c>
      <c r="Q128" s="274">
        <v>2359</v>
      </c>
      <c r="R128" s="274">
        <v>2087</v>
      </c>
      <c r="S128" s="274">
        <v>2295</v>
      </c>
      <c r="T128" s="274">
        <v>2541</v>
      </c>
      <c r="U128" s="274">
        <v>1961</v>
      </c>
      <c r="V128" s="274">
        <v>1102</v>
      </c>
      <c r="W128" s="274">
        <v>488</v>
      </c>
      <c r="X128" s="274">
        <v>149</v>
      </c>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row>
    <row r="129" spans="1:59" ht="15.95" customHeight="1">
      <c r="A129" s="273" t="s">
        <v>2104</v>
      </c>
      <c r="B129" s="273" t="s">
        <v>114</v>
      </c>
      <c r="C129" s="269" t="s">
        <v>2105</v>
      </c>
      <c r="D129" s="274">
        <v>37085</v>
      </c>
      <c r="E129" s="274">
        <v>1266</v>
      </c>
      <c r="F129" s="274">
        <v>1328</v>
      </c>
      <c r="G129" s="274">
        <v>1413</v>
      </c>
      <c r="H129" s="274">
        <v>1540</v>
      </c>
      <c r="I129" s="274">
        <v>1713</v>
      </c>
      <c r="J129" s="274">
        <v>1806</v>
      </c>
      <c r="K129" s="274">
        <v>1829</v>
      </c>
      <c r="L129" s="274">
        <v>1906</v>
      </c>
      <c r="M129" s="274">
        <v>2038</v>
      </c>
      <c r="N129" s="274">
        <v>2163</v>
      </c>
      <c r="O129" s="274">
        <v>2365</v>
      </c>
      <c r="P129" s="274">
        <v>2462</v>
      </c>
      <c r="Q129" s="274">
        <v>2406</v>
      </c>
      <c r="R129" s="274">
        <v>2192</v>
      </c>
      <c r="S129" s="274">
        <v>2491</v>
      </c>
      <c r="T129" s="274">
        <v>2905</v>
      </c>
      <c r="U129" s="274">
        <v>2502</v>
      </c>
      <c r="V129" s="274">
        <v>1630</v>
      </c>
      <c r="W129" s="274">
        <v>842</v>
      </c>
      <c r="X129" s="274">
        <v>285</v>
      </c>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row>
    <row r="130" spans="1:59" ht="15.95" customHeight="1">
      <c r="A130" s="273" t="s">
        <v>2104</v>
      </c>
      <c r="B130" s="273" t="s">
        <v>114</v>
      </c>
      <c r="C130" s="269" t="s">
        <v>2106</v>
      </c>
      <c r="D130" s="274">
        <v>72599</v>
      </c>
      <c r="E130" s="274">
        <v>2603</v>
      </c>
      <c r="F130" s="274">
        <v>2731</v>
      </c>
      <c r="G130" s="274">
        <v>2906</v>
      </c>
      <c r="H130" s="274">
        <v>3158</v>
      </c>
      <c r="I130" s="274">
        <v>3491</v>
      </c>
      <c r="J130" s="274">
        <v>3670</v>
      </c>
      <c r="K130" s="274">
        <v>3714</v>
      </c>
      <c r="L130" s="274">
        <v>3864</v>
      </c>
      <c r="M130" s="274">
        <v>4125</v>
      </c>
      <c r="N130" s="274">
        <v>4374</v>
      </c>
      <c r="O130" s="274">
        <v>4778</v>
      </c>
      <c r="P130" s="274">
        <v>4948</v>
      </c>
      <c r="Q130" s="274">
        <v>4765</v>
      </c>
      <c r="R130" s="274">
        <v>4279</v>
      </c>
      <c r="S130" s="274">
        <v>4786</v>
      </c>
      <c r="T130" s="274">
        <v>5446</v>
      </c>
      <c r="U130" s="274">
        <v>4464</v>
      </c>
      <c r="V130" s="274">
        <v>2733</v>
      </c>
      <c r="W130" s="274">
        <v>1330</v>
      </c>
      <c r="X130" s="274">
        <v>435</v>
      </c>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c r="AW130" s="275"/>
      <c r="AX130" s="275"/>
      <c r="AY130" s="275"/>
      <c r="AZ130" s="275"/>
      <c r="BA130" s="275"/>
      <c r="BB130" s="275"/>
      <c r="BC130" s="275"/>
      <c r="BD130" s="275"/>
      <c r="BE130" s="275"/>
      <c r="BF130" s="275"/>
      <c r="BG130" s="275"/>
    </row>
    <row r="131" spans="1:59" ht="24" customHeight="1">
      <c r="A131" s="273" t="s">
        <v>2141</v>
      </c>
      <c r="B131" s="273" t="s">
        <v>114</v>
      </c>
      <c r="C131" s="269" t="s">
        <v>2103</v>
      </c>
      <c r="D131" s="274">
        <v>35294</v>
      </c>
      <c r="E131" s="274">
        <v>1330</v>
      </c>
      <c r="F131" s="274">
        <v>1389</v>
      </c>
      <c r="G131" s="274">
        <v>1475</v>
      </c>
      <c r="H131" s="274">
        <v>1595</v>
      </c>
      <c r="I131" s="274">
        <v>1764</v>
      </c>
      <c r="J131" s="274">
        <v>1864</v>
      </c>
      <c r="K131" s="274">
        <v>1884</v>
      </c>
      <c r="L131" s="274">
        <v>1937</v>
      </c>
      <c r="M131" s="274">
        <v>2053</v>
      </c>
      <c r="N131" s="274">
        <v>2205</v>
      </c>
      <c r="O131" s="274">
        <v>2336</v>
      </c>
      <c r="P131" s="274">
        <v>2510</v>
      </c>
      <c r="Q131" s="274">
        <v>2369</v>
      </c>
      <c r="R131" s="274">
        <v>2111</v>
      </c>
      <c r="S131" s="274">
        <v>2151</v>
      </c>
      <c r="T131" s="274">
        <v>2487</v>
      </c>
      <c r="U131" s="274">
        <v>2020</v>
      </c>
      <c r="V131" s="274">
        <v>1150</v>
      </c>
      <c r="W131" s="274">
        <v>503</v>
      </c>
      <c r="X131" s="274">
        <v>160</v>
      </c>
      <c r="Y131" s="275"/>
      <c r="Z131" s="275"/>
      <c r="AA131" s="275"/>
      <c r="AB131" s="275"/>
      <c r="AC131" s="275"/>
      <c r="AD131" s="275"/>
      <c r="AE131" s="275"/>
      <c r="AF131" s="275"/>
      <c r="AG131" s="275"/>
      <c r="AH131" s="275"/>
      <c r="AI131" s="275"/>
      <c r="AJ131" s="275"/>
      <c r="AK131" s="275"/>
      <c r="AL131" s="275"/>
      <c r="AM131" s="275"/>
      <c r="AN131" s="275"/>
      <c r="AO131" s="275"/>
      <c r="AP131" s="275"/>
      <c r="AQ131" s="275"/>
      <c r="AR131" s="275"/>
      <c r="AS131" s="275"/>
      <c r="AT131" s="275"/>
      <c r="AU131" s="275"/>
      <c r="AV131" s="275"/>
      <c r="AW131" s="275"/>
      <c r="AX131" s="275"/>
      <c r="AY131" s="275"/>
      <c r="AZ131" s="275"/>
      <c r="BA131" s="275"/>
      <c r="BB131" s="275"/>
      <c r="BC131" s="275"/>
      <c r="BD131" s="275"/>
      <c r="BE131" s="275"/>
      <c r="BF131" s="275"/>
      <c r="BG131" s="275"/>
    </row>
    <row r="132" spans="1:59" ht="15.95" customHeight="1">
      <c r="A132" s="273" t="s">
        <v>2104</v>
      </c>
      <c r="B132" s="273" t="s">
        <v>2104</v>
      </c>
      <c r="C132" s="269" t="s">
        <v>2105</v>
      </c>
      <c r="D132" s="274">
        <v>36875</v>
      </c>
      <c r="E132" s="274">
        <v>1259</v>
      </c>
      <c r="F132" s="274">
        <v>1315</v>
      </c>
      <c r="G132" s="274">
        <v>1396</v>
      </c>
      <c r="H132" s="274">
        <v>1518</v>
      </c>
      <c r="I132" s="274">
        <v>1700</v>
      </c>
      <c r="J132" s="274">
        <v>1807</v>
      </c>
      <c r="K132" s="274">
        <v>1829</v>
      </c>
      <c r="L132" s="274">
        <v>1886</v>
      </c>
      <c r="M132" s="274">
        <v>2008</v>
      </c>
      <c r="N132" s="274">
        <v>2157</v>
      </c>
      <c r="O132" s="274">
        <v>2291</v>
      </c>
      <c r="P132" s="274">
        <v>2482</v>
      </c>
      <c r="Q132" s="274">
        <v>2410</v>
      </c>
      <c r="R132" s="274">
        <v>2215</v>
      </c>
      <c r="S132" s="274">
        <v>2343</v>
      </c>
      <c r="T132" s="274">
        <v>2842</v>
      </c>
      <c r="U132" s="274">
        <v>2562</v>
      </c>
      <c r="V132" s="274">
        <v>1686</v>
      </c>
      <c r="W132" s="274">
        <v>864</v>
      </c>
      <c r="X132" s="274">
        <v>303</v>
      </c>
      <c r="Y132" s="275"/>
      <c r="Z132" s="275"/>
      <c r="AA132" s="275"/>
      <c r="AB132" s="275"/>
      <c r="AC132" s="275"/>
      <c r="AD132" s="275"/>
      <c r="AE132" s="275"/>
      <c r="AF132" s="275"/>
      <c r="AG132" s="275"/>
      <c r="AH132" s="275"/>
      <c r="AI132" s="275"/>
      <c r="AJ132" s="275"/>
      <c r="AK132" s="275"/>
      <c r="AL132" s="275"/>
      <c r="AM132" s="275"/>
      <c r="AN132" s="275"/>
      <c r="AO132" s="275"/>
      <c r="AP132" s="275"/>
      <c r="AQ132" s="275"/>
      <c r="AR132" s="275"/>
      <c r="AS132" s="275"/>
      <c r="AT132" s="275"/>
      <c r="AU132" s="275"/>
      <c r="AV132" s="275"/>
      <c r="AW132" s="275"/>
      <c r="AX132" s="275"/>
      <c r="AY132" s="275"/>
      <c r="AZ132" s="275"/>
      <c r="BA132" s="275"/>
      <c r="BB132" s="275"/>
      <c r="BC132" s="275"/>
      <c r="BD132" s="275"/>
      <c r="BE132" s="275"/>
      <c r="BF132" s="275"/>
      <c r="BG132" s="275"/>
    </row>
    <row r="133" spans="1:59" ht="15.95" customHeight="1">
      <c r="A133" s="273" t="s">
        <v>2104</v>
      </c>
      <c r="B133" s="273" t="s">
        <v>2104</v>
      </c>
      <c r="C133" s="269" t="s">
        <v>2106</v>
      </c>
      <c r="D133" s="274">
        <v>72169</v>
      </c>
      <c r="E133" s="274">
        <v>2589</v>
      </c>
      <c r="F133" s="274">
        <v>2704</v>
      </c>
      <c r="G133" s="274">
        <v>2871</v>
      </c>
      <c r="H133" s="274">
        <v>3114</v>
      </c>
      <c r="I133" s="274">
        <v>3464</v>
      </c>
      <c r="J133" s="274">
        <v>3671</v>
      </c>
      <c r="K133" s="274">
        <v>3713</v>
      </c>
      <c r="L133" s="274">
        <v>3823</v>
      </c>
      <c r="M133" s="274">
        <v>4061</v>
      </c>
      <c r="N133" s="274">
        <v>4362</v>
      </c>
      <c r="O133" s="274">
        <v>4627</v>
      </c>
      <c r="P133" s="274">
        <v>4992</v>
      </c>
      <c r="Q133" s="274">
        <v>4779</v>
      </c>
      <c r="R133" s="274">
        <v>4326</v>
      </c>
      <c r="S133" s="274">
        <v>4494</v>
      </c>
      <c r="T133" s="274">
        <v>5329</v>
      </c>
      <c r="U133" s="274">
        <v>4582</v>
      </c>
      <c r="V133" s="274">
        <v>2837</v>
      </c>
      <c r="W133" s="274">
        <v>1368</v>
      </c>
      <c r="X133" s="274">
        <v>463</v>
      </c>
      <c r="Y133" s="275"/>
      <c r="Z133" s="275"/>
      <c r="AA133" s="275"/>
      <c r="AB133" s="275"/>
      <c r="AC133" s="275"/>
      <c r="AD133" s="275"/>
      <c r="AE133" s="275"/>
      <c r="AF133" s="275"/>
      <c r="AG133" s="275"/>
      <c r="AH133" s="275"/>
      <c r="AI133" s="275"/>
      <c r="AJ133" s="275"/>
      <c r="AK133" s="275"/>
      <c r="AL133" s="275"/>
      <c r="AM133" s="275"/>
      <c r="AN133" s="275"/>
      <c r="AO133" s="275"/>
      <c r="AP133" s="275"/>
      <c r="AQ133" s="275"/>
      <c r="AR133" s="275"/>
      <c r="AS133" s="275"/>
      <c r="AT133" s="275"/>
      <c r="AU133" s="275"/>
      <c r="AV133" s="275"/>
      <c r="AW133" s="275"/>
      <c r="AX133" s="275"/>
      <c r="AY133" s="275"/>
      <c r="AZ133" s="275"/>
      <c r="BA133" s="275"/>
      <c r="BB133" s="275"/>
      <c r="BC133" s="275"/>
      <c r="BD133" s="275"/>
      <c r="BE133" s="275"/>
      <c r="BF133" s="275"/>
      <c r="BG133" s="275"/>
    </row>
    <row r="134" spans="1:59" ht="24" customHeight="1">
      <c r="A134" s="273" t="s">
        <v>2142</v>
      </c>
      <c r="B134" s="273" t="s">
        <v>2104</v>
      </c>
      <c r="C134" s="269" t="s">
        <v>2103</v>
      </c>
      <c r="D134" s="274">
        <v>35070</v>
      </c>
      <c r="E134" s="274">
        <v>1323</v>
      </c>
      <c r="F134" s="274">
        <v>1376</v>
      </c>
      <c r="G134" s="274">
        <v>1458</v>
      </c>
      <c r="H134" s="274">
        <v>1573</v>
      </c>
      <c r="I134" s="274">
        <v>1746</v>
      </c>
      <c r="J134" s="274">
        <v>1864</v>
      </c>
      <c r="K134" s="274">
        <v>1886</v>
      </c>
      <c r="L134" s="274">
        <v>1925</v>
      </c>
      <c r="M134" s="274">
        <v>2014</v>
      </c>
      <c r="N134" s="274">
        <v>2201</v>
      </c>
      <c r="O134" s="274">
        <v>2248</v>
      </c>
      <c r="P134" s="274">
        <v>2536</v>
      </c>
      <c r="Q134" s="274">
        <v>2359</v>
      </c>
      <c r="R134" s="274">
        <v>2162</v>
      </c>
      <c r="S134" s="274">
        <v>2040</v>
      </c>
      <c r="T134" s="274">
        <v>2406</v>
      </c>
      <c r="U134" s="274">
        <v>2060</v>
      </c>
      <c r="V134" s="274">
        <v>1202</v>
      </c>
      <c r="W134" s="274">
        <v>519</v>
      </c>
      <c r="X134" s="274">
        <v>171</v>
      </c>
      <c r="Y134" s="275"/>
      <c r="Z134" s="275"/>
      <c r="AA134" s="275"/>
      <c r="AB134" s="275"/>
      <c r="AC134" s="275"/>
      <c r="AD134" s="275"/>
      <c r="AE134" s="275"/>
      <c r="AF134" s="275"/>
      <c r="AG134" s="275"/>
      <c r="AH134" s="275"/>
      <c r="AI134" s="275"/>
      <c r="AJ134" s="275"/>
      <c r="AK134" s="275"/>
      <c r="AL134" s="275"/>
      <c r="AM134" s="275"/>
      <c r="AN134" s="275"/>
      <c r="AO134" s="275"/>
      <c r="AP134" s="275"/>
      <c r="AQ134" s="275"/>
      <c r="AR134" s="275"/>
      <c r="AS134" s="275"/>
      <c r="AT134" s="275"/>
      <c r="AU134" s="275"/>
      <c r="AV134" s="275"/>
      <c r="AW134" s="275"/>
      <c r="AX134" s="275"/>
      <c r="AY134" s="275"/>
      <c r="AZ134" s="275"/>
      <c r="BA134" s="275"/>
      <c r="BB134" s="275"/>
      <c r="BC134" s="275"/>
      <c r="BD134" s="275"/>
      <c r="BE134" s="275"/>
      <c r="BF134" s="275"/>
      <c r="BG134" s="275"/>
    </row>
    <row r="135" spans="1:59" ht="15.95" customHeight="1">
      <c r="A135" s="273" t="s">
        <v>2104</v>
      </c>
      <c r="B135" s="273" t="s">
        <v>2104</v>
      </c>
      <c r="C135" s="269" t="s">
        <v>2105</v>
      </c>
      <c r="D135" s="274">
        <v>36659</v>
      </c>
      <c r="E135" s="274">
        <v>1253</v>
      </c>
      <c r="F135" s="274">
        <v>1303</v>
      </c>
      <c r="G135" s="274">
        <v>1380</v>
      </c>
      <c r="H135" s="274">
        <v>1497</v>
      </c>
      <c r="I135" s="274">
        <v>1683</v>
      </c>
      <c r="J135" s="274">
        <v>1806</v>
      </c>
      <c r="K135" s="274">
        <v>1830</v>
      </c>
      <c r="L135" s="274">
        <v>1873</v>
      </c>
      <c r="M135" s="274">
        <v>1968</v>
      </c>
      <c r="N135" s="274">
        <v>2155</v>
      </c>
      <c r="O135" s="274">
        <v>2210</v>
      </c>
      <c r="P135" s="274">
        <v>2504</v>
      </c>
      <c r="Q135" s="274">
        <v>2393</v>
      </c>
      <c r="R135" s="274">
        <v>2270</v>
      </c>
      <c r="S135" s="274">
        <v>2226</v>
      </c>
      <c r="T135" s="274">
        <v>2755</v>
      </c>
      <c r="U135" s="274">
        <v>2595</v>
      </c>
      <c r="V135" s="274">
        <v>1752</v>
      </c>
      <c r="W135" s="274">
        <v>884</v>
      </c>
      <c r="X135" s="274">
        <v>322</v>
      </c>
      <c r="Y135" s="275"/>
      <c r="Z135" s="275"/>
      <c r="AA135" s="275"/>
      <c r="AB135" s="275"/>
      <c r="AC135" s="275"/>
      <c r="AD135" s="275"/>
      <c r="AE135" s="275"/>
      <c r="AF135" s="275"/>
      <c r="AG135" s="275"/>
      <c r="AH135" s="275"/>
      <c r="AI135" s="275"/>
      <c r="AJ135" s="275"/>
      <c r="AK135" s="275"/>
      <c r="AL135" s="275"/>
      <c r="AM135" s="275"/>
      <c r="AN135" s="275"/>
      <c r="AO135" s="275"/>
      <c r="AP135" s="275"/>
      <c r="AQ135" s="275"/>
      <c r="AR135" s="275"/>
      <c r="AS135" s="275"/>
      <c r="AT135" s="275"/>
      <c r="AU135" s="275"/>
      <c r="AV135" s="275"/>
      <c r="AW135" s="275"/>
      <c r="AX135" s="275"/>
      <c r="AY135" s="275"/>
      <c r="AZ135" s="275"/>
      <c r="BA135" s="275"/>
      <c r="BB135" s="275"/>
      <c r="BC135" s="275"/>
      <c r="BD135" s="275"/>
      <c r="BE135" s="275"/>
      <c r="BF135" s="275"/>
      <c r="BG135" s="275"/>
    </row>
    <row r="136" spans="1:59" ht="15.95" customHeight="1">
      <c r="A136" s="273" t="s">
        <v>2104</v>
      </c>
      <c r="B136" s="273" t="s">
        <v>2104</v>
      </c>
      <c r="C136" s="269" t="s">
        <v>2106</v>
      </c>
      <c r="D136" s="274">
        <v>71729</v>
      </c>
      <c r="E136" s="274">
        <v>2576</v>
      </c>
      <c r="F136" s="274">
        <v>2679</v>
      </c>
      <c r="G136" s="274">
        <v>2838</v>
      </c>
      <c r="H136" s="274">
        <v>3070</v>
      </c>
      <c r="I136" s="274">
        <v>3429</v>
      </c>
      <c r="J136" s="274">
        <v>3670</v>
      </c>
      <c r="K136" s="274">
        <v>3716</v>
      </c>
      <c r="L136" s="274">
        <v>3798</v>
      </c>
      <c r="M136" s="274">
        <v>3982</v>
      </c>
      <c r="N136" s="274">
        <v>4356</v>
      </c>
      <c r="O136" s="274">
        <v>4458</v>
      </c>
      <c r="P136" s="274">
        <v>5040</v>
      </c>
      <c r="Q136" s="274">
        <v>4752</v>
      </c>
      <c r="R136" s="274">
        <v>4432</v>
      </c>
      <c r="S136" s="274">
        <v>4266</v>
      </c>
      <c r="T136" s="274">
        <v>5161</v>
      </c>
      <c r="U136" s="274">
        <v>4656</v>
      </c>
      <c r="V136" s="274">
        <v>2954</v>
      </c>
      <c r="W136" s="274">
        <v>1403</v>
      </c>
      <c r="X136" s="274">
        <v>493</v>
      </c>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row>
    <row r="137" spans="1:59" ht="24" customHeight="1">
      <c r="A137" s="273" t="s">
        <v>2143</v>
      </c>
      <c r="B137" s="273" t="s">
        <v>2104</v>
      </c>
      <c r="C137" s="269" t="s">
        <v>2103</v>
      </c>
      <c r="D137" s="274">
        <v>34843</v>
      </c>
      <c r="E137" s="274">
        <v>1318</v>
      </c>
      <c r="F137" s="274">
        <v>1365</v>
      </c>
      <c r="G137" s="274">
        <v>1442</v>
      </c>
      <c r="H137" s="274">
        <v>1551</v>
      </c>
      <c r="I137" s="274">
        <v>1726</v>
      </c>
      <c r="J137" s="274">
        <v>1860</v>
      </c>
      <c r="K137" s="274">
        <v>1888</v>
      </c>
      <c r="L137" s="274">
        <v>1917</v>
      </c>
      <c r="M137" s="274">
        <v>1986</v>
      </c>
      <c r="N137" s="274">
        <v>2170</v>
      </c>
      <c r="O137" s="274">
        <v>2217</v>
      </c>
      <c r="P137" s="274">
        <v>2505</v>
      </c>
      <c r="Q137" s="274">
        <v>2366</v>
      </c>
      <c r="R137" s="274">
        <v>2200</v>
      </c>
      <c r="S137" s="274">
        <v>1962</v>
      </c>
      <c r="T137" s="274">
        <v>2310</v>
      </c>
      <c r="U137" s="274">
        <v>2085</v>
      </c>
      <c r="V137" s="274">
        <v>1254</v>
      </c>
      <c r="W137" s="274">
        <v>540</v>
      </c>
      <c r="X137" s="274">
        <v>180</v>
      </c>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row>
    <row r="138" spans="1:59" ht="15.95" customHeight="1">
      <c r="A138" s="273" t="s">
        <v>2104</v>
      </c>
      <c r="B138" s="273" t="s">
        <v>2104</v>
      </c>
      <c r="C138" s="269" t="s">
        <v>2105</v>
      </c>
      <c r="D138" s="274">
        <v>36438</v>
      </c>
      <c r="E138" s="274">
        <v>1247</v>
      </c>
      <c r="F138" s="274">
        <v>1292</v>
      </c>
      <c r="G138" s="274">
        <v>1365</v>
      </c>
      <c r="H138" s="274">
        <v>1477</v>
      </c>
      <c r="I138" s="274">
        <v>1664</v>
      </c>
      <c r="J138" s="274">
        <v>1803</v>
      </c>
      <c r="K138" s="274">
        <v>1833</v>
      </c>
      <c r="L138" s="274">
        <v>1866</v>
      </c>
      <c r="M138" s="274">
        <v>1938</v>
      </c>
      <c r="N138" s="274">
        <v>2125</v>
      </c>
      <c r="O138" s="274">
        <v>2180</v>
      </c>
      <c r="P138" s="274">
        <v>2471</v>
      </c>
      <c r="Q138" s="274">
        <v>2394</v>
      </c>
      <c r="R138" s="274">
        <v>2309</v>
      </c>
      <c r="S138" s="274">
        <v>2144</v>
      </c>
      <c r="T138" s="274">
        <v>2648</v>
      </c>
      <c r="U138" s="274">
        <v>2615</v>
      </c>
      <c r="V138" s="274">
        <v>1820</v>
      </c>
      <c r="W138" s="274">
        <v>909</v>
      </c>
      <c r="X138" s="274">
        <v>339</v>
      </c>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row>
    <row r="139" spans="1:59" ht="15.95" customHeight="1">
      <c r="A139" s="273" t="s">
        <v>2104</v>
      </c>
      <c r="B139" s="273" t="s">
        <v>2104</v>
      </c>
      <c r="C139" s="269" t="s">
        <v>2106</v>
      </c>
      <c r="D139" s="274">
        <v>71280</v>
      </c>
      <c r="E139" s="274">
        <v>2565</v>
      </c>
      <c r="F139" s="274">
        <v>2656</v>
      </c>
      <c r="G139" s="274">
        <v>2807</v>
      </c>
      <c r="H139" s="274">
        <v>3028</v>
      </c>
      <c r="I139" s="274">
        <v>3391</v>
      </c>
      <c r="J139" s="274">
        <v>3663</v>
      </c>
      <c r="K139" s="274">
        <v>3721</v>
      </c>
      <c r="L139" s="274">
        <v>3784</v>
      </c>
      <c r="M139" s="274">
        <v>3924</v>
      </c>
      <c r="N139" s="274">
        <v>4294</v>
      </c>
      <c r="O139" s="274">
        <v>4396</v>
      </c>
      <c r="P139" s="274">
        <v>4976</v>
      </c>
      <c r="Q139" s="274">
        <v>4760</v>
      </c>
      <c r="R139" s="274">
        <v>4509</v>
      </c>
      <c r="S139" s="274">
        <v>4106</v>
      </c>
      <c r="T139" s="274">
        <v>4959</v>
      </c>
      <c r="U139" s="274">
        <v>4699</v>
      </c>
      <c r="V139" s="274">
        <v>3074</v>
      </c>
      <c r="W139" s="274">
        <v>1449</v>
      </c>
      <c r="X139" s="274">
        <v>519</v>
      </c>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c r="AW139" s="275"/>
      <c r="AX139" s="275"/>
      <c r="AY139" s="275"/>
      <c r="AZ139" s="275"/>
      <c r="BA139" s="275"/>
      <c r="BB139" s="275"/>
      <c r="BC139" s="275"/>
      <c r="BD139" s="275"/>
      <c r="BE139" s="275"/>
      <c r="BF139" s="275"/>
      <c r="BG139" s="275"/>
    </row>
    <row r="140" spans="1:59" ht="24" customHeight="1">
      <c r="A140" s="273" t="s">
        <v>2144</v>
      </c>
      <c r="B140" s="273" t="s">
        <v>2104</v>
      </c>
      <c r="C140" s="269" t="s">
        <v>2103</v>
      </c>
      <c r="D140" s="274">
        <v>34612</v>
      </c>
      <c r="E140" s="274">
        <v>1313</v>
      </c>
      <c r="F140" s="274">
        <v>1355</v>
      </c>
      <c r="G140" s="274">
        <v>1426</v>
      </c>
      <c r="H140" s="274">
        <v>1531</v>
      </c>
      <c r="I140" s="274">
        <v>1705</v>
      </c>
      <c r="J140" s="274">
        <v>1853</v>
      </c>
      <c r="K140" s="274">
        <v>1891</v>
      </c>
      <c r="L140" s="274">
        <v>1904</v>
      </c>
      <c r="M140" s="274">
        <v>1971</v>
      </c>
      <c r="N140" s="274">
        <v>2123</v>
      </c>
      <c r="O140" s="274">
        <v>2208</v>
      </c>
      <c r="P140" s="274">
        <v>2448</v>
      </c>
      <c r="Q140" s="274">
        <v>2379</v>
      </c>
      <c r="R140" s="274">
        <v>2236</v>
      </c>
      <c r="S140" s="274">
        <v>1936</v>
      </c>
      <c r="T140" s="274">
        <v>2188</v>
      </c>
      <c r="U140" s="274">
        <v>2089</v>
      </c>
      <c r="V140" s="274">
        <v>1305</v>
      </c>
      <c r="W140" s="274">
        <v>562</v>
      </c>
      <c r="X140" s="274">
        <v>190</v>
      </c>
      <c r="Y140" s="275"/>
      <c r="Z140" s="275"/>
      <c r="AA140" s="275"/>
      <c r="AB140" s="275"/>
      <c r="AC140" s="275"/>
      <c r="AD140" s="275"/>
      <c r="AE140" s="275"/>
      <c r="AF140" s="275"/>
      <c r="AG140" s="275"/>
      <c r="AH140" s="275"/>
      <c r="AI140" s="275"/>
      <c r="AJ140" s="275"/>
      <c r="AK140" s="275"/>
      <c r="AL140" s="275"/>
      <c r="AM140" s="275"/>
      <c r="AN140" s="275"/>
      <c r="AO140" s="275"/>
      <c r="AP140" s="275"/>
      <c r="AQ140" s="275"/>
      <c r="AR140" s="275"/>
      <c r="AS140" s="275"/>
      <c r="AT140" s="275"/>
      <c r="AU140" s="275"/>
      <c r="AV140" s="275"/>
      <c r="AW140" s="275"/>
      <c r="AX140" s="275"/>
      <c r="AY140" s="275"/>
      <c r="AZ140" s="275"/>
      <c r="BA140" s="275"/>
      <c r="BB140" s="275"/>
      <c r="BC140" s="275"/>
      <c r="BD140" s="275"/>
      <c r="BE140" s="275"/>
      <c r="BF140" s="275"/>
      <c r="BG140" s="275"/>
    </row>
    <row r="141" spans="1:59" ht="15.95" customHeight="1">
      <c r="A141" s="273" t="s">
        <v>114</v>
      </c>
      <c r="B141" s="273" t="s">
        <v>2104</v>
      </c>
      <c r="C141" s="269" t="s">
        <v>2105</v>
      </c>
      <c r="D141" s="274">
        <v>36211</v>
      </c>
      <c r="E141" s="274">
        <v>1243</v>
      </c>
      <c r="F141" s="274">
        <v>1282</v>
      </c>
      <c r="G141" s="274">
        <v>1350</v>
      </c>
      <c r="H141" s="274">
        <v>1458</v>
      </c>
      <c r="I141" s="274">
        <v>1644</v>
      </c>
      <c r="J141" s="274">
        <v>1796</v>
      </c>
      <c r="K141" s="274">
        <v>1835</v>
      </c>
      <c r="L141" s="274">
        <v>1854</v>
      </c>
      <c r="M141" s="274">
        <v>1923</v>
      </c>
      <c r="N141" s="274">
        <v>2080</v>
      </c>
      <c r="O141" s="274">
        <v>2171</v>
      </c>
      <c r="P141" s="274">
        <v>2419</v>
      </c>
      <c r="Q141" s="274">
        <v>2400</v>
      </c>
      <c r="R141" s="274">
        <v>2342</v>
      </c>
      <c r="S141" s="274">
        <v>2113</v>
      </c>
      <c r="T141" s="274">
        <v>2512</v>
      </c>
      <c r="U141" s="274">
        <v>2615</v>
      </c>
      <c r="V141" s="274">
        <v>1883</v>
      </c>
      <c r="W141" s="274">
        <v>937</v>
      </c>
      <c r="X141" s="274">
        <v>356</v>
      </c>
      <c r="Y141" s="275"/>
      <c r="Z141" s="275"/>
      <c r="AA141" s="275"/>
      <c r="AB141" s="275"/>
      <c r="AC141" s="275"/>
      <c r="AD141" s="275"/>
      <c r="AE141" s="275"/>
      <c r="AF141" s="275"/>
      <c r="AG141" s="275"/>
      <c r="AH141" s="275"/>
      <c r="AI141" s="275"/>
      <c r="AJ141" s="275"/>
      <c r="AK141" s="275"/>
      <c r="AL141" s="275"/>
      <c r="AM141" s="275"/>
      <c r="AN141" s="275"/>
      <c r="AO141" s="275"/>
      <c r="AP141" s="275"/>
      <c r="AQ141" s="275"/>
      <c r="AR141" s="275"/>
      <c r="AS141" s="275"/>
      <c r="AT141" s="275"/>
      <c r="AU141" s="275"/>
      <c r="AV141" s="275"/>
      <c r="AW141" s="275"/>
      <c r="AX141" s="275"/>
      <c r="AY141" s="275"/>
      <c r="AZ141" s="275"/>
      <c r="BA141" s="275"/>
      <c r="BB141" s="275"/>
      <c r="BC141" s="275"/>
      <c r="BD141" s="275"/>
      <c r="BE141" s="275"/>
      <c r="BF141" s="275"/>
      <c r="BG141" s="275"/>
    </row>
    <row r="142" spans="1:59" ht="15.95" customHeight="1">
      <c r="A142" s="273" t="s">
        <v>114</v>
      </c>
      <c r="B142" s="273" t="s">
        <v>2104</v>
      </c>
      <c r="C142" s="269" t="s">
        <v>2106</v>
      </c>
      <c r="D142" s="274">
        <v>70823</v>
      </c>
      <c r="E142" s="274">
        <v>2555</v>
      </c>
      <c r="F142" s="274">
        <v>2637</v>
      </c>
      <c r="G142" s="274">
        <v>2776</v>
      </c>
      <c r="H142" s="274">
        <v>2989</v>
      </c>
      <c r="I142" s="274">
        <v>3349</v>
      </c>
      <c r="J142" s="274">
        <v>3649</v>
      </c>
      <c r="K142" s="274">
        <v>3727</v>
      </c>
      <c r="L142" s="274">
        <v>3757</v>
      </c>
      <c r="M142" s="274">
        <v>3894</v>
      </c>
      <c r="N142" s="274">
        <v>4203</v>
      </c>
      <c r="O142" s="274">
        <v>4378</v>
      </c>
      <c r="P142" s="274">
        <v>4867</v>
      </c>
      <c r="Q142" s="274">
        <v>4779</v>
      </c>
      <c r="R142" s="274">
        <v>4578</v>
      </c>
      <c r="S142" s="274">
        <v>4049</v>
      </c>
      <c r="T142" s="274">
        <v>4700</v>
      </c>
      <c r="U142" s="274">
        <v>4704</v>
      </c>
      <c r="V142" s="274">
        <v>3188</v>
      </c>
      <c r="W142" s="274">
        <v>1499</v>
      </c>
      <c r="X142" s="274">
        <v>545</v>
      </c>
      <c r="Y142" s="275"/>
      <c r="Z142" s="275"/>
      <c r="AA142" s="275"/>
      <c r="AB142" s="275"/>
      <c r="AC142" s="275"/>
      <c r="AD142" s="275"/>
      <c r="AE142" s="275"/>
      <c r="AF142" s="275"/>
      <c r="AG142" s="275"/>
      <c r="AH142" s="275"/>
      <c r="AI142" s="275"/>
      <c r="AJ142" s="275"/>
      <c r="AK142" s="275"/>
      <c r="AL142" s="275"/>
      <c r="AM142" s="275"/>
      <c r="AN142" s="275"/>
      <c r="AO142" s="275"/>
      <c r="AP142" s="275"/>
      <c r="AQ142" s="275"/>
      <c r="AR142" s="275"/>
      <c r="AS142" s="275"/>
      <c r="AT142" s="275"/>
      <c r="AU142" s="275"/>
      <c r="AV142" s="275"/>
      <c r="AW142" s="275"/>
      <c r="AX142" s="275"/>
      <c r="AY142" s="275"/>
      <c r="AZ142" s="275"/>
      <c r="BA142" s="275"/>
      <c r="BB142" s="275"/>
      <c r="BC142" s="275"/>
      <c r="BD142" s="275"/>
      <c r="BE142" s="275"/>
      <c r="BF142" s="275"/>
      <c r="BG142" s="275"/>
    </row>
    <row r="143" spans="1:59" ht="24" customHeight="1">
      <c r="A143" s="273" t="s">
        <v>2145</v>
      </c>
      <c r="B143" s="273" t="s">
        <v>2104</v>
      </c>
      <c r="C143" s="269" t="s">
        <v>2103</v>
      </c>
      <c r="D143" s="274">
        <v>34380</v>
      </c>
      <c r="E143" s="274">
        <v>1308</v>
      </c>
      <c r="F143" s="274">
        <v>1346</v>
      </c>
      <c r="G143" s="274">
        <v>1411</v>
      </c>
      <c r="H143" s="274">
        <v>1512</v>
      </c>
      <c r="I143" s="274">
        <v>1682</v>
      </c>
      <c r="J143" s="274">
        <v>1843</v>
      </c>
      <c r="K143" s="274">
        <v>1893</v>
      </c>
      <c r="L143" s="274">
        <v>1894</v>
      </c>
      <c r="M143" s="274">
        <v>1959</v>
      </c>
      <c r="N143" s="274">
        <v>2083</v>
      </c>
      <c r="O143" s="274">
        <v>2195</v>
      </c>
      <c r="P143" s="274">
        <v>2373</v>
      </c>
      <c r="Q143" s="274">
        <v>2414</v>
      </c>
      <c r="R143" s="274">
        <v>2256</v>
      </c>
      <c r="S143" s="274">
        <v>1951</v>
      </c>
      <c r="T143" s="274">
        <v>2042</v>
      </c>
      <c r="U143" s="274">
        <v>2071</v>
      </c>
      <c r="V143" s="274">
        <v>1361</v>
      </c>
      <c r="W143" s="274">
        <v>587</v>
      </c>
      <c r="X143" s="274">
        <v>198</v>
      </c>
      <c r="Y143" s="275"/>
      <c r="Z143" s="275"/>
      <c r="AA143" s="275"/>
      <c r="AB143" s="275"/>
      <c r="AC143" s="275"/>
      <c r="AD143" s="275"/>
      <c r="AE143" s="275"/>
      <c r="AF143" s="275"/>
      <c r="AG143" s="275"/>
      <c r="AH143" s="275"/>
      <c r="AI143" s="275"/>
      <c r="AJ143" s="275"/>
      <c r="AK143" s="275"/>
      <c r="AL143" s="275"/>
      <c r="AM143" s="275"/>
      <c r="AN143" s="275"/>
      <c r="AO143" s="275"/>
      <c r="AP143" s="275"/>
      <c r="AQ143" s="275"/>
      <c r="AR143" s="275"/>
      <c r="AS143" s="275"/>
      <c r="AT143" s="275"/>
      <c r="AU143" s="275"/>
      <c r="AV143" s="275"/>
      <c r="AW143" s="275"/>
      <c r="AX143" s="275"/>
      <c r="AY143" s="275"/>
      <c r="AZ143" s="275"/>
      <c r="BA143" s="275"/>
      <c r="BB143" s="275"/>
      <c r="BC143" s="275"/>
      <c r="BD143" s="275"/>
      <c r="BE143" s="275"/>
      <c r="BF143" s="275"/>
      <c r="BG143" s="275"/>
    </row>
    <row r="144" spans="1:59" ht="15.95" customHeight="1">
      <c r="A144" s="273" t="s">
        <v>114</v>
      </c>
      <c r="B144" s="273" t="s">
        <v>2104</v>
      </c>
      <c r="C144" s="269" t="s">
        <v>2105</v>
      </c>
      <c r="D144" s="274">
        <v>35978</v>
      </c>
      <c r="E144" s="274">
        <v>1238</v>
      </c>
      <c r="F144" s="274">
        <v>1274</v>
      </c>
      <c r="G144" s="274">
        <v>1336</v>
      </c>
      <c r="H144" s="274">
        <v>1440</v>
      </c>
      <c r="I144" s="274">
        <v>1623</v>
      </c>
      <c r="J144" s="274">
        <v>1786</v>
      </c>
      <c r="K144" s="274">
        <v>1837</v>
      </c>
      <c r="L144" s="274">
        <v>1843</v>
      </c>
      <c r="M144" s="274">
        <v>1913</v>
      </c>
      <c r="N144" s="274">
        <v>2041</v>
      </c>
      <c r="O144" s="274">
        <v>2159</v>
      </c>
      <c r="P144" s="274">
        <v>2347</v>
      </c>
      <c r="Q144" s="274">
        <v>2428</v>
      </c>
      <c r="R144" s="274">
        <v>2359</v>
      </c>
      <c r="S144" s="274">
        <v>2126</v>
      </c>
      <c r="T144" s="274">
        <v>2353</v>
      </c>
      <c r="U144" s="274">
        <v>2588</v>
      </c>
      <c r="V144" s="274">
        <v>1952</v>
      </c>
      <c r="W144" s="274">
        <v>967</v>
      </c>
      <c r="X144" s="274">
        <v>370</v>
      </c>
      <c r="Y144" s="275"/>
      <c r="Z144" s="275"/>
      <c r="AA144" s="275"/>
      <c r="AB144" s="275"/>
      <c r="AC144" s="275"/>
      <c r="AD144" s="275"/>
      <c r="AE144" s="275"/>
      <c r="AF144" s="275"/>
      <c r="AG144" s="275"/>
      <c r="AH144" s="275"/>
      <c r="AI144" s="275"/>
      <c r="AJ144" s="275"/>
      <c r="AK144" s="275"/>
      <c r="AL144" s="275"/>
      <c r="AM144" s="275"/>
      <c r="AN144" s="275"/>
      <c r="AO144" s="275"/>
      <c r="AP144" s="275"/>
      <c r="AQ144" s="275"/>
      <c r="AR144" s="275"/>
      <c r="AS144" s="275"/>
      <c r="AT144" s="275"/>
      <c r="AU144" s="275"/>
      <c r="AV144" s="275"/>
      <c r="AW144" s="275"/>
      <c r="AX144" s="275"/>
      <c r="AY144" s="275"/>
      <c r="AZ144" s="275"/>
      <c r="BA144" s="275"/>
      <c r="BB144" s="275"/>
      <c r="BC144" s="275"/>
      <c r="BD144" s="275"/>
      <c r="BE144" s="275"/>
      <c r="BF144" s="275"/>
      <c r="BG144" s="275"/>
    </row>
    <row r="145" spans="1:59" ht="15.95" customHeight="1">
      <c r="A145" s="273" t="s">
        <v>114</v>
      </c>
      <c r="B145" s="273" t="s">
        <v>2104</v>
      </c>
      <c r="C145" s="269" t="s">
        <v>2106</v>
      </c>
      <c r="D145" s="274">
        <v>70359</v>
      </c>
      <c r="E145" s="274">
        <v>2546</v>
      </c>
      <c r="F145" s="274">
        <v>2620</v>
      </c>
      <c r="G145" s="274">
        <v>2747</v>
      </c>
      <c r="H145" s="274">
        <v>2952</v>
      </c>
      <c r="I145" s="274">
        <v>3305</v>
      </c>
      <c r="J145" s="274">
        <v>3629</v>
      </c>
      <c r="K145" s="274">
        <v>3731</v>
      </c>
      <c r="L145" s="274">
        <v>3737</v>
      </c>
      <c r="M145" s="274">
        <v>3872</v>
      </c>
      <c r="N145" s="274">
        <v>4124</v>
      </c>
      <c r="O145" s="274">
        <v>4354</v>
      </c>
      <c r="P145" s="274">
        <v>4720</v>
      </c>
      <c r="Q145" s="274">
        <v>4842</v>
      </c>
      <c r="R145" s="274">
        <v>4615</v>
      </c>
      <c r="S145" s="274">
        <v>4077</v>
      </c>
      <c r="T145" s="274">
        <v>4395</v>
      </c>
      <c r="U145" s="274">
        <v>4659</v>
      </c>
      <c r="V145" s="274">
        <v>3313</v>
      </c>
      <c r="W145" s="274">
        <v>1554</v>
      </c>
      <c r="X145" s="274">
        <v>568</v>
      </c>
      <c r="Y145" s="275"/>
      <c r="Z145" s="275"/>
      <c r="AA145" s="275"/>
      <c r="AB145" s="275"/>
      <c r="AC145" s="275"/>
      <c r="AD145" s="275"/>
      <c r="AE145" s="275"/>
      <c r="AF145" s="275"/>
      <c r="AG145" s="275"/>
      <c r="AH145" s="275"/>
      <c r="AI145" s="275"/>
      <c r="AJ145" s="275"/>
      <c r="AK145" s="275"/>
      <c r="AL145" s="275"/>
      <c r="AM145" s="275"/>
      <c r="AN145" s="275"/>
      <c r="AO145" s="275"/>
      <c r="AP145" s="275"/>
      <c r="AQ145" s="275"/>
      <c r="AR145" s="275"/>
      <c r="AS145" s="275"/>
      <c r="AT145" s="275"/>
      <c r="AU145" s="275"/>
      <c r="AV145" s="275"/>
      <c r="AW145" s="275"/>
      <c r="AX145" s="275"/>
      <c r="AY145" s="275"/>
      <c r="AZ145" s="275"/>
      <c r="BA145" s="275"/>
      <c r="BB145" s="275"/>
      <c r="BC145" s="275"/>
      <c r="BD145" s="275"/>
      <c r="BE145" s="275"/>
      <c r="BF145" s="275"/>
      <c r="BG145" s="275"/>
    </row>
    <row r="146" spans="1:59" ht="24" customHeight="1">
      <c r="A146" s="273" t="s">
        <v>2146</v>
      </c>
      <c r="B146" s="273" t="s">
        <v>2104</v>
      </c>
      <c r="C146" s="269" t="s">
        <v>2103</v>
      </c>
      <c r="D146" s="274">
        <v>34147</v>
      </c>
      <c r="E146" s="274">
        <v>1304</v>
      </c>
      <c r="F146" s="274">
        <v>1338</v>
      </c>
      <c r="G146" s="274">
        <v>1398</v>
      </c>
      <c r="H146" s="274">
        <v>1495</v>
      </c>
      <c r="I146" s="274">
        <v>1660</v>
      </c>
      <c r="J146" s="274">
        <v>1829</v>
      </c>
      <c r="K146" s="274">
        <v>1895</v>
      </c>
      <c r="L146" s="274">
        <v>1893</v>
      </c>
      <c r="M146" s="274">
        <v>1939</v>
      </c>
      <c r="N146" s="274">
        <v>2051</v>
      </c>
      <c r="O146" s="274">
        <v>2189</v>
      </c>
      <c r="P146" s="274">
        <v>2298</v>
      </c>
      <c r="Q146" s="274">
        <v>2438</v>
      </c>
      <c r="R146" s="274">
        <v>2267</v>
      </c>
      <c r="S146" s="274">
        <v>1975</v>
      </c>
      <c r="T146" s="274">
        <v>1917</v>
      </c>
      <c r="U146" s="274">
        <v>2031</v>
      </c>
      <c r="V146" s="274">
        <v>1407</v>
      </c>
      <c r="W146" s="274">
        <v>616</v>
      </c>
      <c r="X146" s="274">
        <v>207</v>
      </c>
      <c r="Y146" s="275"/>
      <c r="Z146" s="275"/>
      <c r="AA146" s="275"/>
      <c r="AB146" s="275"/>
      <c r="AC146" s="275"/>
      <c r="AD146" s="275"/>
      <c r="AE146" s="275"/>
      <c r="AF146" s="275"/>
      <c r="AG146" s="275"/>
      <c r="AH146" s="275"/>
      <c r="AI146" s="275"/>
      <c r="AJ146" s="275"/>
      <c r="AK146" s="275"/>
      <c r="AL146" s="275"/>
      <c r="AM146" s="275"/>
      <c r="AN146" s="275"/>
      <c r="AO146" s="275"/>
      <c r="AP146" s="275"/>
      <c r="AQ146" s="275"/>
      <c r="AR146" s="275"/>
      <c r="AS146" s="275"/>
      <c r="AT146" s="275"/>
      <c r="AU146" s="275"/>
      <c r="AV146" s="275"/>
      <c r="AW146" s="275"/>
      <c r="AX146" s="275"/>
      <c r="AY146" s="275"/>
      <c r="AZ146" s="275"/>
      <c r="BA146" s="275"/>
      <c r="BB146" s="275"/>
      <c r="BC146" s="275"/>
      <c r="BD146" s="275"/>
      <c r="BE146" s="275"/>
      <c r="BF146" s="275"/>
      <c r="BG146" s="275"/>
    </row>
    <row r="147" spans="1:59" ht="15.95" customHeight="1">
      <c r="A147" s="273" t="s">
        <v>114</v>
      </c>
      <c r="B147" s="273" t="s">
        <v>2104</v>
      </c>
      <c r="C147" s="269" t="s">
        <v>2105</v>
      </c>
      <c r="D147" s="274">
        <v>35741</v>
      </c>
      <c r="E147" s="274">
        <v>1234</v>
      </c>
      <c r="F147" s="274">
        <v>1267</v>
      </c>
      <c r="G147" s="274">
        <v>1322</v>
      </c>
      <c r="H147" s="274">
        <v>1423</v>
      </c>
      <c r="I147" s="274">
        <v>1601</v>
      </c>
      <c r="J147" s="274">
        <v>1773</v>
      </c>
      <c r="K147" s="274">
        <v>1838</v>
      </c>
      <c r="L147" s="274">
        <v>1842</v>
      </c>
      <c r="M147" s="274">
        <v>1892</v>
      </c>
      <c r="N147" s="274">
        <v>2011</v>
      </c>
      <c r="O147" s="274">
        <v>2153</v>
      </c>
      <c r="P147" s="274">
        <v>2274</v>
      </c>
      <c r="Q147" s="274">
        <v>2448</v>
      </c>
      <c r="R147" s="274">
        <v>2364</v>
      </c>
      <c r="S147" s="274">
        <v>2150</v>
      </c>
      <c r="T147" s="274">
        <v>2216</v>
      </c>
      <c r="U147" s="274">
        <v>2536</v>
      </c>
      <c r="V147" s="274">
        <v>2004</v>
      </c>
      <c r="W147" s="274">
        <v>1008</v>
      </c>
      <c r="X147" s="274">
        <v>386</v>
      </c>
      <c r="Y147" s="275"/>
      <c r="Z147" s="275"/>
      <c r="AA147" s="275"/>
      <c r="AB147" s="275"/>
      <c r="AC147" s="275"/>
      <c r="AD147" s="275"/>
      <c r="AE147" s="275"/>
      <c r="AF147" s="275"/>
      <c r="AG147" s="275"/>
      <c r="AH147" s="275"/>
      <c r="AI147" s="275"/>
      <c r="AJ147" s="275"/>
      <c r="AK147" s="275"/>
      <c r="AL147" s="275"/>
      <c r="AM147" s="275"/>
      <c r="AN147" s="275"/>
      <c r="AO147" s="275"/>
      <c r="AP147" s="275"/>
      <c r="AQ147" s="275"/>
      <c r="AR147" s="275"/>
      <c r="AS147" s="275"/>
      <c r="AT147" s="275"/>
      <c r="AU147" s="275"/>
      <c r="AV147" s="275"/>
      <c r="AW147" s="275"/>
      <c r="AX147" s="275"/>
      <c r="AY147" s="275"/>
      <c r="AZ147" s="275"/>
      <c r="BA147" s="275"/>
      <c r="BB147" s="275"/>
      <c r="BC147" s="275"/>
      <c r="BD147" s="275"/>
      <c r="BE147" s="275"/>
      <c r="BF147" s="275"/>
      <c r="BG147" s="275"/>
    </row>
    <row r="148" spans="1:59" ht="15.95" customHeight="1">
      <c r="A148" s="273" t="s">
        <v>114</v>
      </c>
      <c r="B148" s="273" t="s">
        <v>2104</v>
      </c>
      <c r="C148" s="269" t="s">
        <v>2106</v>
      </c>
      <c r="D148" s="274">
        <v>69888</v>
      </c>
      <c r="E148" s="274">
        <v>2538</v>
      </c>
      <c r="F148" s="274">
        <v>2605</v>
      </c>
      <c r="G148" s="274">
        <v>2720</v>
      </c>
      <c r="H148" s="274">
        <v>2917</v>
      </c>
      <c r="I148" s="274">
        <v>3261</v>
      </c>
      <c r="J148" s="274">
        <v>3602</v>
      </c>
      <c r="K148" s="274">
        <v>3733</v>
      </c>
      <c r="L148" s="274">
        <v>3736</v>
      </c>
      <c r="M148" s="274">
        <v>3831</v>
      </c>
      <c r="N148" s="274">
        <v>4061</v>
      </c>
      <c r="O148" s="274">
        <v>4342</v>
      </c>
      <c r="P148" s="274">
        <v>4572</v>
      </c>
      <c r="Q148" s="274">
        <v>4887</v>
      </c>
      <c r="R148" s="274">
        <v>4631</v>
      </c>
      <c r="S148" s="274">
        <v>4126</v>
      </c>
      <c r="T148" s="274">
        <v>4133</v>
      </c>
      <c r="U148" s="274">
        <v>4567</v>
      </c>
      <c r="V148" s="274">
        <v>3411</v>
      </c>
      <c r="W148" s="274">
        <v>1624</v>
      </c>
      <c r="X148" s="274">
        <v>593</v>
      </c>
      <c r="Y148" s="275"/>
      <c r="Z148" s="275"/>
      <c r="AA148" s="275"/>
      <c r="AB148" s="275"/>
      <c r="AC148" s="275"/>
      <c r="AD148" s="275"/>
      <c r="AE148" s="275"/>
      <c r="AF148" s="275"/>
      <c r="AG148" s="275"/>
      <c r="AH148" s="275"/>
      <c r="AI148" s="275"/>
      <c r="AJ148" s="275"/>
      <c r="AK148" s="275"/>
      <c r="AL148" s="275"/>
      <c r="AM148" s="275"/>
      <c r="AN148" s="275"/>
      <c r="AO148" s="275"/>
      <c r="AP148" s="275"/>
      <c r="AQ148" s="275"/>
      <c r="AR148" s="275"/>
      <c r="AS148" s="275"/>
      <c r="AT148" s="275"/>
      <c r="AU148" s="275"/>
      <c r="AV148" s="275"/>
      <c r="AW148" s="275"/>
      <c r="AX148" s="275"/>
      <c r="AY148" s="275"/>
      <c r="AZ148" s="275"/>
      <c r="BA148" s="275"/>
      <c r="BB148" s="275"/>
      <c r="BC148" s="275"/>
      <c r="BD148" s="275"/>
      <c r="BE148" s="275"/>
      <c r="BF148" s="275"/>
      <c r="BG148" s="275"/>
    </row>
    <row r="149" spans="1:59" ht="24" customHeight="1">
      <c r="A149" s="273" t="s">
        <v>2147</v>
      </c>
      <c r="B149" s="273" t="s">
        <v>114</v>
      </c>
      <c r="C149" s="269" t="s">
        <v>2103</v>
      </c>
      <c r="D149" s="274">
        <v>33912</v>
      </c>
      <c r="E149" s="274">
        <v>1299</v>
      </c>
      <c r="F149" s="274">
        <v>1332</v>
      </c>
      <c r="G149" s="274">
        <v>1385</v>
      </c>
      <c r="H149" s="274">
        <v>1478</v>
      </c>
      <c r="I149" s="274">
        <v>1637</v>
      </c>
      <c r="J149" s="274">
        <v>1811</v>
      </c>
      <c r="K149" s="274">
        <v>1894</v>
      </c>
      <c r="L149" s="274">
        <v>1895</v>
      </c>
      <c r="M149" s="274">
        <v>1927</v>
      </c>
      <c r="N149" s="274">
        <v>2012</v>
      </c>
      <c r="O149" s="274">
        <v>2186</v>
      </c>
      <c r="P149" s="274">
        <v>2212</v>
      </c>
      <c r="Q149" s="274">
        <v>2465</v>
      </c>
      <c r="R149" s="274">
        <v>2259</v>
      </c>
      <c r="S149" s="274">
        <v>2026</v>
      </c>
      <c r="T149" s="274">
        <v>1822</v>
      </c>
      <c r="U149" s="274">
        <v>1969</v>
      </c>
      <c r="V149" s="274">
        <v>1440</v>
      </c>
      <c r="W149" s="274">
        <v>647</v>
      </c>
      <c r="X149" s="274">
        <v>217</v>
      </c>
      <c r="Y149" s="275"/>
      <c r="Z149" s="275"/>
      <c r="AA149" s="275"/>
      <c r="AB149" s="275"/>
      <c r="AC149" s="275"/>
      <c r="AD149" s="275"/>
      <c r="AE149" s="275"/>
      <c r="AF149" s="275"/>
      <c r="AG149" s="275"/>
      <c r="AH149" s="275"/>
      <c r="AI149" s="275"/>
      <c r="AJ149" s="275"/>
      <c r="AK149" s="275"/>
      <c r="AL149" s="275"/>
      <c r="AM149" s="275"/>
      <c r="AN149" s="275"/>
      <c r="AO149" s="275"/>
      <c r="AP149" s="275"/>
      <c r="AQ149" s="275"/>
      <c r="AR149" s="275"/>
      <c r="AS149" s="275"/>
      <c r="AT149" s="275"/>
      <c r="AU149" s="275"/>
      <c r="AV149" s="275"/>
      <c r="AW149" s="275"/>
      <c r="AX149" s="275"/>
      <c r="AY149" s="275"/>
      <c r="AZ149" s="275"/>
      <c r="BA149" s="275"/>
      <c r="BB149" s="275"/>
      <c r="BC149" s="275"/>
      <c r="BD149" s="275"/>
      <c r="BE149" s="275"/>
      <c r="BF149" s="275"/>
      <c r="BG149" s="275"/>
    </row>
    <row r="150" spans="1:59" ht="15.95" customHeight="1">
      <c r="A150" s="273" t="s">
        <v>114</v>
      </c>
      <c r="B150" s="273" t="s">
        <v>114</v>
      </c>
      <c r="C150" s="269" t="s">
        <v>2105</v>
      </c>
      <c r="D150" s="274">
        <v>35500</v>
      </c>
      <c r="E150" s="274">
        <v>1230</v>
      </c>
      <c r="F150" s="274">
        <v>1261</v>
      </c>
      <c r="G150" s="274">
        <v>1310</v>
      </c>
      <c r="H150" s="274">
        <v>1407</v>
      </c>
      <c r="I150" s="274">
        <v>1580</v>
      </c>
      <c r="J150" s="274">
        <v>1756</v>
      </c>
      <c r="K150" s="274">
        <v>1838</v>
      </c>
      <c r="L150" s="274">
        <v>1844</v>
      </c>
      <c r="M150" s="274">
        <v>1879</v>
      </c>
      <c r="N150" s="274">
        <v>1971</v>
      </c>
      <c r="O150" s="274">
        <v>2151</v>
      </c>
      <c r="P150" s="274">
        <v>2194</v>
      </c>
      <c r="Q150" s="274">
        <v>2470</v>
      </c>
      <c r="R150" s="274">
        <v>2348</v>
      </c>
      <c r="S150" s="274">
        <v>2204</v>
      </c>
      <c r="T150" s="274">
        <v>2108</v>
      </c>
      <c r="U150" s="274">
        <v>2461</v>
      </c>
      <c r="V150" s="274">
        <v>2035</v>
      </c>
      <c r="W150" s="274">
        <v>1053</v>
      </c>
      <c r="X150" s="274">
        <v>401</v>
      </c>
      <c r="Y150" s="275"/>
      <c r="Z150" s="275"/>
      <c r="AA150" s="275"/>
      <c r="AB150" s="275"/>
      <c r="AC150" s="275"/>
      <c r="AD150" s="275"/>
      <c r="AE150" s="275"/>
      <c r="AF150" s="275"/>
      <c r="AG150" s="275"/>
      <c r="AH150" s="275"/>
      <c r="AI150" s="275"/>
      <c r="AJ150" s="275"/>
      <c r="AK150" s="275"/>
      <c r="AL150" s="275"/>
      <c r="AM150" s="275"/>
      <c r="AN150" s="275"/>
      <c r="AO150" s="275"/>
      <c r="AP150" s="275"/>
      <c r="AQ150" s="275"/>
      <c r="AR150" s="275"/>
      <c r="AS150" s="275"/>
      <c r="AT150" s="275"/>
      <c r="AU150" s="275"/>
      <c r="AV150" s="275"/>
      <c r="AW150" s="275"/>
      <c r="AX150" s="275"/>
      <c r="AY150" s="275"/>
      <c r="AZ150" s="275"/>
      <c r="BA150" s="275"/>
      <c r="BB150" s="275"/>
      <c r="BC150" s="275"/>
      <c r="BD150" s="275"/>
      <c r="BE150" s="275"/>
      <c r="BF150" s="275"/>
      <c r="BG150" s="275"/>
    </row>
    <row r="151" spans="1:59" ht="15.95" customHeight="1">
      <c r="A151" s="273" t="s">
        <v>114</v>
      </c>
      <c r="B151" s="273" t="s">
        <v>114</v>
      </c>
      <c r="C151" s="269" t="s">
        <v>2106</v>
      </c>
      <c r="D151" s="274">
        <v>69412</v>
      </c>
      <c r="E151" s="274">
        <v>2529</v>
      </c>
      <c r="F151" s="274">
        <v>2592</v>
      </c>
      <c r="G151" s="274">
        <v>2695</v>
      </c>
      <c r="H151" s="274">
        <v>2884</v>
      </c>
      <c r="I151" s="274">
        <v>3217</v>
      </c>
      <c r="J151" s="274">
        <v>3567</v>
      </c>
      <c r="K151" s="274">
        <v>3732</v>
      </c>
      <c r="L151" s="274">
        <v>3739</v>
      </c>
      <c r="M151" s="274">
        <v>3806</v>
      </c>
      <c r="N151" s="274">
        <v>3983</v>
      </c>
      <c r="O151" s="274">
        <v>4337</v>
      </c>
      <c r="P151" s="274">
        <v>4406</v>
      </c>
      <c r="Q151" s="274">
        <v>4935</v>
      </c>
      <c r="R151" s="274">
        <v>4606</v>
      </c>
      <c r="S151" s="274">
        <v>4230</v>
      </c>
      <c r="T151" s="274">
        <v>3929</v>
      </c>
      <c r="U151" s="274">
        <v>4430</v>
      </c>
      <c r="V151" s="274">
        <v>3475</v>
      </c>
      <c r="W151" s="274">
        <v>1700</v>
      </c>
      <c r="X151" s="274">
        <v>618</v>
      </c>
      <c r="Y151" s="275"/>
      <c r="Z151" s="275"/>
      <c r="AA151" s="275"/>
      <c r="AB151" s="275"/>
      <c r="AC151" s="275"/>
      <c r="AD151" s="275"/>
      <c r="AE151" s="275"/>
      <c r="AF151" s="275"/>
      <c r="AG151" s="275"/>
      <c r="AH151" s="275"/>
      <c r="AI151" s="275"/>
      <c r="AJ151" s="275"/>
      <c r="AK151" s="275"/>
      <c r="AL151" s="275"/>
      <c r="AM151" s="275"/>
      <c r="AN151" s="275"/>
      <c r="AO151" s="275"/>
      <c r="AP151" s="275"/>
      <c r="AQ151" s="275"/>
      <c r="AR151" s="275"/>
      <c r="AS151" s="275"/>
      <c r="AT151" s="275"/>
      <c r="AU151" s="275"/>
      <c r="AV151" s="275"/>
      <c r="AW151" s="275"/>
      <c r="AX151" s="275"/>
      <c r="AY151" s="275"/>
      <c r="AZ151" s="275"/>
      <c r="BA151" s="275"/>
      <c r="BB151" s="275"/>
      <c r="BC151" s="275"/>
      <c r="BD151" s="275"/>
      <c r="BE151" s="275"/>
      <c r="BF151" s="275"/>
      <c r="BG151" s="275"/>
    </row>
    <row r="152" spans="1:59" ht="24" customHeight="1">
      <c r="A152" s="276">
        <v>2051</v>
      </c>
      <c r="B152" s="273" t="s">
        <v>114</v>
      </c>
      <c r="C152" s="269" t="s">
        <v>2103</v>
      </c>
      <c r="D152" s="274">
        <v>33677</v>
      </c>
      <c r="E152" s="274">
        <v>1295</v>
      </c>
      <c r="F152" s="274">
        <v>1326</v>
      </c>
      <c r="G152" s="274">
        <v>1373</v>
      </c>
      <c r="H152" s="274">
        <v>1461</v>
      </c>
      <c r="I152" s="274">
        <v>1616</v>
      </c>
      <c r="J152" s="274">
        <v>1792</v>
      </c>
      <c r="K152" s="274">
        <v>1890</v>
      </c>
      <c r="L152" s="274">
        <v>1898</v>
      </c>
      <c r="M152" s="274">
        <v>1919</v>
      </c>
      <c r="N152" s="274">
        <v>1984</v>
      </c>
      <c r="O152" s="274">
        <v>2155</v>
      </c>
      <c r="P152" s="274">
        <v>2182</v>
      </c>
      <c r="Q152" s="274">
        <v>2435</v>
      </c>
      <c r="R152" s="274">
        <v>2267</v>
      </c>
      <c r="S152" s="274">
        <v>2064</v>
      </c>
      <c r="T152" s="274">
        <v>1757</v>
      </c>
      <c r="U152" s="274">
        <v>1895</v>
      </c>
      <c r="V152" s="274">
        <v>1461</v>
      </c>
      <c r="W152" s="274">
        <v>680</v>
      </c>
      <c r="X152" s="274">
        <v>228</v>
      </c>
      <c r="Y152" s="275"/>
      <c r="Z152" s="275"/>
      <c r="AA152" s="275"/>
      <c r="AB152" s="275"/>
      <c r="AC152" s="275"/>
      <c r="AD152" s="275"/>
      <c r="AE152" s="275"/>
      <c r="AF152" s="275"/>
      <c r="AG152" s="275"/>
      <c r="AH152" s="275"/>
      <c r="AI152" s="275"/>
      <c r="AJ152" s="275"/>
      <c r="AK152" s="275"/>
      <c r="AL152" s="275"/>
      <c r="AM152" s="275"/>
      <c r="AN152" s="275"/>
      <c r="AO152" s="275"/>
      <c r="AP152" s="275"/>
      <c r="AQ152" s="275"/>
      <c r="AR152" s="275"/>
      <c r="AS152" s="275"/>
      <c r="AT152" s="275"/>
      <c r="AU152" s="275"/>
      <c r="AV152" s="275"/>
      <c r="AW152" s="275"/>
      <c r="AX152" s="275"/>
      <c r="AY152" s="275"/>
      <c r="AZ152" s="275"/>
      <c r="BA152" s="275"/>
      <c r="BB152" s="275"/>
      <c r="BC152" s="275"/>
      <c r="BD152" s="275"/>
      <c r="BE152" s="275"/>
      <c r="BF152" s="275"/>
      <c r="BG152" s="275"/>
    </row>
    <row r="153" spans="1:59" ht="15.95" customHeight="1">
      <c r="A153" s="276" t="s">
        <v>114</v>
      </c>
      <c r="B153" s="273" t="s">
        <v>114</v>
      </c>
      <c r="C153" s="269" t="s">
        <v>2105</v>
      </c>
      <c r="D153" s="274">
        <v>35254</v>
      </c>
      <c r="E153" s="274">
        <v>1226</v>
      </c>
      <c r="F153" s="274">
        <v>1255</v>
      </c>
      <c r="G153" s="274">
        <v>1300</v>
      </c>
      <c r="H153" s="274">
        <v>1391</v>
      </c>
      <c r="I153" s="274">
        <v>1559</v>
      </c>
      <c r="J153" s="274">
        <v>1737</v>
      </c>
      <c r="K153" s="274">
        <v>1834</v>
      </c>
      <c r="L153" s="274">
        <v>1846</v>
      </c>
      <c r="M153" s="274">
        <v>1873</v>
      </c>
      <c r="N153" s="274">
        <v>1942</v>
      </c>
      <c r="O153" s="274">
        <v>2121</v>
      </c>
      <c r="P153" s="274">
        <v>2164</v>
      </c>
      <c r="Q153" s="274">
        <v>2438</v>
      </c>
      <c r="R153" s="274">
        <v>2349</v>
      </c>
      <c r="S153" s="274">
        <v>2243</v>
      </c>
      <c r="T153" s="274">
        <v>2032</v>
      </c>
      <c r="U153" s="274">
        <v>2369</v>
      </c>
      <c r="V153" s="274">
        <v>2056</v>
      </c>
      <c r="W153" s="274">
        <v>1100</v>
      </c>
      <c r="X153" s="274">
        <v>417</v>
      </c>
      <c r="Y153" s="275"/>
      <c r="Z153" s="275"/>
      <c r="AA153" s="275"/>
      <c r="AB153" s="275"/>
      <c r="AC153" s="275"/>
      <c r="AD153" s="275"/>
      <c r="AE153" s="275"/>
      <c r="AF153" s="275"/>
      <c r="AG153" s="275"/>
      <c r="AH153" s="275"/>
      <c r="AI153" s="275"/>
      <c r="AJ153" s="275"/>
      <c r="AK153" s="275"/>
      <c r="AL153" s="275"/>
      <c r="AM153" s="275"/>
      <c r="AN153" s="275"/>
      <c r="AO153" s="275"/>
      <c r="AP153" s="275"/>
      <c r="AQ153" s="275"/>
      <c r="AR153" s="275"/>
      <c r="AS153" s="275"/>
      <c r="AT153" s="275"/>
      <c r="AU153" s="275"/>
      <c r="AV153" s="275"/>
      <c r="AW153" s="275"/>
      <c r="AX153" s="275"/>
      <c r="AY153" s="275"/>
      <c r="AZ153" s="275"/>
      <c r="BA153" s="275"/>
      <c r="BB153" s="275"/>
      <c r="BC153" s="275"/>
      <c r="BD153" s="275"/>
      <c r="BE153" s="275"/>
      <c r="BF153" s="275"/>
      <c r="BG153" s="275"/>
    </row>
    <row r="154" spans="1:59" ht="15.95" customHeight="1">
      <c r="A154" s="276" t="s">
        <v>114</v>
      </c>
      <c r="B154" s="273" t="s">
        <v>114</v>
      </c>
      <c r="C154" s="269" t="s">
        <v>2106</v>
      </c>
      <c r="D154" s="274">
        <v>68931</v>
      </c>
      <c r="E154" s="274">
        <v>2520</v>
      </c>
      <c r="F154" s="274">
        <v>2581</v>
      </c>
      <c r="G154" s="274">
        <v>2673</v>
      </c>
      <c r="H154" s="274">
        <v>2853</v>
      </c>
      <c r="I154" s="274">
        <v>3175</v>
      </c>
      <c r="J154" s="274">
        <v>3529</v>
      </c>
      <c r="K154" s="274">
        <v>3725</v>
      </c>
      <c r="L154" s="274">
        <v>3744</v>
      </c>
      <c r="M154" s="274">
        <v>3792</v>
      </c>
      <c r="N154" s="274">
        <v>3925</v>
      </c>
      <c r="O154" s="274">
        <v>4276</v>
      </c>
      <c r="P154" s="274">
        <v>4346</v>
      </c>
      <c r="Q154" s="274">
        <v>4873</v>
      </c>
      <c r="R154" s="274">
        <v>4616</v>
      </c>
      <c r="S154" s="274">
        <v>4307</v>
      </c>
      <c r="T154" s="274">
        <v>3789</v>
      </c>
      <c r="U154" s="274">
        <v>4264</v>
      </c>
      <c r="V154" s="274">
        <v>3517</v>
      </c>
      <c r="W154" s="274">
        <v>1779</v>
      </c>
      <c r="X154" s="274">
        <v>646</v>
      </c>
      <c r="Y154" s="275"/>
      <c r="Z154" s="275"/>
      <c r="AA154" s="275"/>
      <c r="AB154" s="275"/>
      <c r="AC154" s="275"/>
      <c r="AD154" s="275"/>
      <c r="AE154" s="275"/>
      <c r="AF154" s="275"/>
      <c r="AG154" s="275"/>
      <c r="AH154" s="275"/>
      <c r="AI154" s="275"/>
      <c r="AJ154" s="275"/>
      <c r="AK154" s="275"/>
      <c r="AL154" s="275"/>
      <c r="AM154" s="275"/>
      <c r="AN154" s="275"/>
      <c r="AO154" s="275"/>
      <c r="AP154" s="275"/>
      <c r="AQ154" s="275"/>
      <c r="AR154" s="275"/>
      <c r="AS154" s="275"/>
      <c r="AT154" s="275"/>
      <c r="AU154" s="275"/>
      <c r="AV154" s="275"/>
      <c r="AW154" s="275"/>
      <c r="AX154" s="275"/>
      <c r="AY154" s="275"/>
      <c r="AZ154" s="275"/>
      <c r="BA154" s="275"/>
      <c r="BB154" s="275"/>
      <c r="BC154" s="275"/>
      <c r="BD154" s="275"/>
      <c r="BE154" s="275"/>
      <c r="BF154" s="275"/>
      <c r="BG154" s="275"/>
    </row>
    <row r="155" spans="1:59" ht="24" customHeight="1">
      <c r="A155" s="276">
        <v>2052</v>
      </c>
      <c r="B155" s="273" t="s">
        <v>114</v>
      </c>
      <c r="C155" s="269" t="s">
        <v>2103</v>
      </c>
      <c r="D155" s="274">
        <v>33443</v>
      </c>
      <c r="E155" s="274">
        <v>1290</v>
      </c>
      <c r="F155" s="274">
        <v>1321</v>
      </c>
      <c r="G155" s="274">
        <v>1363</v>
      </c>
      <c r="H155" s="274">
        <v>1446</v>
      </c>
      <c r="I155" s="274">
        <v>1596</v>
      </c>
      <c r="J155" s="274">
        <v>1770</v>
      </c>
      <c r="K155" s="274">
        <v>1884</v>
      </c>
      <c r="L155" s="274">
        <v>1901</v>
      </c>
      <c r="M155" s="274">
        <v>1906</v>
      </c>
      <c r="N155" s="274">
        <v>1969</v>
      </c>
      <c r="O155" s="274">
        <v>2109</v>
      </c>
      <c r="P155" s="274">
        <v>2174</v>
      </c>
      <c r="Q155" s="274">
        <v>2381</v>
      </c>
      <c r="R155" s="274">
        <v>2281</v>
      </c>
      <c r="S155" s="274">
        <v>2099</v>
      </c>
      <c r="T155" s="274">
        <v>1737</v>
      </c>
      <c r="U155" s="274">
        <v>1797</v>
      </c>
      <c r="V155" s="274">
        <v>1468</v>
      </c>
      <c r="W155" s="274">
        <v>711</v>
      </c>
      <c r="X155" s="274">
        <v>240</v>
      </c>
      <c r="Y155" s="275"/>
      <c r="Z155" s="275"/>
      <c r="AA155" s="275"/>
      <c r="AB155" s="275"/>
      <c r="AC155" s="275"/>
      <c r="AD155" s="275"/>
      <c r="AE155" s="275"/>
      <c r="AF155" s="275"/>
      <c r="AG155" s="275"/>
      <c r="AH155" s="275"/>
      <c r="AI155" s="275"/>
      <c r="AJ155" s="275"/>
      <c r="AK155" s="275"/>
      <c r="AL155" s="275"/>
      <c r="AM155" s="275"/>
      <c r="AN155" s="275"/>
      <c r="AO155" s="275"/>
      <c r="AP155" s="275"/>
      <c r="AQ155" s="275"/>
      <c r="AR155" s="275"/>
      <c r="AS155" s="275"/>
      <c r="AT155" s="275"/>
      <c r="AU155" s="275"/>
      <c r="AV155" s="275"/>
      <c r="AW155" s="275"/>
      <c r="AX155" s="275"/>
      <c r="AY155" s="275"/>
      <c r="AZ155" s="275"/>
      <c r="BA155" s="275"/>
      <c r="BB155" s="275"/>
      <c r="BC155" s="275"/>
      <c r="BD155" s="275"/>
      <c r="BE155" s="275"/>
      <c r="BF155" s="275"/>
      <c r="BG155" s="275"/>
    </row>
    <row r="156" spans="1:59" ht="15.95" customHeight="1">
      <c r="A156" s="276" t="s">
        <v>114</v>
      </c>
      <c r="B156" s="273" t="s">
        <v>114</v>
      </c>
      <c r="C156" s="269" t="s">
        <v>2105</v>
      </c>
      <c r="D156" s="274">
        <v>35005</v>
      </c>
      <c r="E156" s="274">
        <v>1221</v>
      </c>
      <c r="F156" s="274">
        <v>1250</v>
      </c>
      <c r="G156" s="274">
        <v>1290</v>
      </c>
      <c r="H156" s="274">
        <v>1376</v>
      </c>
      <c r="I156" s="274">
        <v>1540</v>
      </c>
      <c r="J156" s="274">
        <v>1717</v>
      </c>
      <c r="K156" s="274">
        <v>1827</v>
      </c>
      <c r="L156" s="274">
        <v>1849</v>
      </c>
      <c r="M156" s="274">
        <v>1860</v>
      </c>
      <c r="N156" s="274">
        <v>1927</v>
      </c>
      <c r="O156" s="274">
        <v>2076</v>
      </c>
      <c r="P156" s="274">
        <v>2156</v>
      </c>
      <c r="Q156" s="274">
        <v>2387</v>
      </c>
      <c r="R156" s="274">
        <v>2356</v>
      </c>
      <c r="S156" s="274">
        <v>2277</v>
      </c>
      <c r="T156" s="274">
        <v>2006</v>
      </c>
      <c r="U156" s="274">
        <v>2250</v>
      </c>
      <c r="V156" s="274">
        <v>2061</v>
      </c>
      <c r="W156" s="274">
        <v>1143</v>
      </c>
      <c r="X156" s="274">
        <v>435</v>
      </c>
      <c r="Y156" s="275"/>
      <c r="Z156" s="275"/>
      <c r="AA156" s="275"/>
      <c r="AB156" s="275"/>
      <c r="AC156" s="275"/>
      <c r="AD156" s="275"/>
      <c r="AE156" s="275"/>
      <c r="AF156" s="275"/>
      <c r="AG156" s="275"/>
      <c r="AH156" s="275"/>
      <c r="AI156" s="275"/>
      <c r="AJ156" s="275"/>
      <c r="AK156" s="275"/>
      <c r="AL156" s="275"/>
      <c r="AM156" s="275"/>
      <c r="AN156" s="275"/>
      <c r="AO156" s="275"/>
      <c r="AP156" s="275"/>
      <c r="AQ156" s="275"/>
      <c r="AR156" s="275"/>
      <c r="AS156" s="275"/>
      <c r="AT156" s="275"/>
      <c r="AU156" s="275"/>
      <c r="AV156" s="275"/>
      <c r="AW156" s="275"/>
      <c r="AX156" s="275"/>
      <c r="AY156" s="275"/>
      <c r="AZ156" s="275"/>
      <c r="BA156" s="275"/>
      <c r="BB156" s="275"/>
      <c r="BC156" s="275"/>
      <c r="BD156" s="275"/>
      <c r="BE156" s="275"/>
      <c r="BF156" s="275"/>
      <c r="BG156" s="275"/>
    </row>
    <row r="157" spans="1:59" ht="15.95" customHeight="1">
      <c r="A157" s="276" t="s">
        <v>114</v>
      </c>
      <c r="B157" s="273" t="s">
        <v>114</v>
      </c>
      <c r="C157" s="269" t="s">
        <v>2106</v>
      </c>
      <c r="D157" s="274">
        <v>68448</v>
      </c>
      <c r="E157" s="274">
        <v>2511</v>
      </c>
      <c r="F157" s="274">
        <v>2572</v>
      </c>
      <c r="G157" s="274">
        <v>2653</v>
      </c>
      <c r="H157" s="274">
        <v>2822</v>
      </c>
      <c r="I157" s="274">
        <v>3136</v>
      </c>
      <c r="J157" s="274">
        <v>3487</v>
      </c>
      <c r="K157" s="274">
        <v>3711</v>
      </c>
      <c r="L157" s="274">
        <v>3749</v>
      </c>
      <c r="M157" s="274">
        <v>3766</v>
      </c>
      <c r="N157" s="274">
        <v>3896</v>
      </c>
      <c r="O157" s="274">
        <v>4186</v>
      </c>
      <c r="P157" s="274">
        <v>4330</v>
      </c>
      <c r="Q157" s="274">
        <v>4768</v>
      </c>
      <c r="R157" s="274">
        <v>4637</v>
      </c>
      <c r="S157" s="274">
        <v>4376</v>
      </c>
      <c r="T157" s="274">
        <v>3743</v>
      </c>
      <c r="U157" s="274">
        <v>4047</v>
      </c>
      <c r="V157" s="274">
        <v>3529</v>
      </c>
      <c r="W157" s="274">
        <v>1854</v>
      </c>
      <c r="X157" s="274">
        <v>675</v>
      </c>
      <c r="Y157" s="275"/>
      <c r="Z157" s="275"/>
      <c r="AA157" s="275"/>
      <c r="AB157" s="275"/>
      <c r="AC157" s="275"/>
      <c r="AD157" s="275"/>
      <c r="AE157" s="275"/>
      <c r="AF157" s="275"/>
      <c r="AG157" s="275"/>
      <c r="AH157" s="275"/>
      <c r="AI157" s="275"/>
      <c r="AJ157" s="275"/>
      <c r="AK157" s="275"/>
      <c r="AL157" s="275"/>
      <c r="AM157" s="275"/>
      <c r="AN157" s="275"/>
      <c r="AO157" s="275"/>
      <c r="AP157" s="275"/>
      <c r="AQ157" s="275"/>
      <c r="AR157" s="275"/>
      <c r="AS157" s="275"/>
      <c r="AT157" s="275"/>
      <c r="AU157" s="275"/>
      <c r="AV157" s="275"/>
      <c r="AW157" s="275"/>
      <c r="AX157" s="275"/>
      <c r="AY157" s="275"/>
      <c r="AZ157" s="275"/>
      <c r="BA157" s="275"/>
      <c r="BB157" s="275"/>
      <c r="BC157" s="275"/>
      <c r="BD157" s="275"/>
      <c r="BE157" s="275"/>
      <c r="BF157" s="275"/>
      <c r="BG157" s="275"/>
    </row>
    <row r="158" spans="1:59" ht="24" customHeight="1">
      <c r="A158" s="276">
        <v>2053</v>
      </c>
      <c r="B158" s="273" t="s">
        <v>114</v>
      </c>
      <c r="C158" s="269" t="s">
        <v>2103</v>
      </c>
      <c r="D158" s="274">
        <v>33210</v>
      </c>
      <c r="E158" s="274">
        <v>1284</v>
      </c>
      <c r="F158" s="274">
        <v>1317</v>
      </c>
      <c r="G158" s="274">
        <v>1355</v>
      </c>
      <c r="H158" s="274">
        <v>1431</v>
      </c>
      <c r="I158" s="274">
        <v>1577</v>
      </c>
      <c r="J158" s="274">
        <v>1748</v>
      </c>
      <c r="K158" s="274">
        <v>1873</v>
      </c>
      <c r="L158" s="274">
        <v>1903</v>
      </c>
      <c r="M158" s="274">
        <v>1896</v>
      </c>
      <c r="N158" s="274">
        <v>1958</v>
      </c>
      <c r="O158" s="274">
        <v>2070</v>
      </c>
      <c r="P158" s="274">
        <v>2162</v>
      </c>
      <c r="Q158" s="274">
        <v>2308</v>
      </c>
      <c r="R158" s="274">
        <v>2316</v>
      </c>
      <c r="S158" s="274">
        <v>2120</v>
      </c>
      <c r="T158" s="274">
        <v>1753</v>
      </c>
      <c r="U158" s="274">
        <v>1681</v>
      </c>
      <c r="V158" s="274">
        <v>1460</v>
      </c>
      <c r="W158" s="274">
        <v>745</v>
      </c>
      <c r="X158" s="274">
        <v>253</v>
      </c>
      <c r="Y158" s="275"/>
      <c r="Z158" s="275"/>
      <c r="AA158" s="275"/>
      <c r="AB158" s="275"/>
      <c r="AC158" s="275"/>
      <c r="AD158" s="275"/>
      <c r="AE158" s="275"/>
      <c r="AF158" s="275"/>
      <c r="AG158" s="275"/>
      <c r="AH158" s="275"/>
      <c r="AI158" s="275"/>
      <c r="AJ158" s="275"/>
      <c r="AK158" s="275"/>
      <c r="AL158" s="275"/>
      <c r="AM158" s="275"/>
      <c r="AN158" s="275"/>
      <c r="AO158" s="275"/>
      <c r="AP158" s="275"/>
      <c r="AQ158" s="275"/>
      <c r="AR158" s="275"/>
      <c r="AS158" s="275"/>
      <c r="AT158" s="275"/>
      <c r="AU158" s="275"/>
      <c r="AV158" s="275"/>
      <c r="AW158" s="275"/>
      <c r="AX158" s="275"/>
      <c r="AY158" s="275"/>
      <c r="AZ158" s="275"/>
      <c r="BA158" s="275"/>
      <c r="BB158" s="275"/>
      <c r="BC158" s="275"/>
      <c r="BD158" s="275"/>
      <c r="BE158" s="275"/>
      <c r="BF158" s="275"/>
      <c r="BG158" s="275"/>
    </row>
    <row r="159" spans="1:59" ht="15.95" customHeight="1">
      <c r="A159" s="273" t="s">
        <v>114</v>
      </c>
      <c r="B159" s="273" t="s">
        <v>114</v>
      </c>
      <c r="C159" s="269" t="s">
        <v>2105</v>
      </c>
      <c r="D159" s="274">
        <v>34753</v>
      </c>
      <c r="E159" s="274">
        <v>1216</v>
      </c>
      <c r="F159" s="274">
        <v>1246</v>
      </c>
      <c r="G159" s="274">
        <v>1282</v>
      </c>
      <c r="H159" s="274">
        <v>1362</v>
      </c>
      <c r="I159" s="274">
        <v>1522</v>
      </c>
      <c r="J159" s="274">
        <v>1696</v>
      </c>
      <c r="K159" s="274">
        <v>1817</v>
      </c>
      <c r="L159" s="274">
        <v>1851</v>
      </c>
      <c r="M159" s="274">
        <v>1849</v>
      </c>
      <c r="N159" s="274">
        <v>1916</v>
      </c>
      <c r="O159" s="274">
        <v>2038</v>
      </c>
      <c r="P159" s="274">
        <v>2145</v>
      </c>
      <c r="Q159" s="274">
        <v>2317</v>
      </c>
      <c r="R159" s="274">
        <v>2384</v>
      </c>
      <c r="S159" s="274">
        <v>2294</v>
      </c>
      <c r="T159" s="274">
        <v>2021</v>
      </c>
      <c r="U159" s="274">
        <v>2111</v>
      </c>
      <c r="V159" s="274">
        <v>2045</v>
      </c>
      <c r="W159" s="274">
        <v>1189</v>
      </c>
      <c r="X159" s="274">
        <v>453</v>
      </c>
      <c r="Y159" s="275"/>
      <c r="Z159" s="275"/>
      <c r="AA159" s="275"/>
      <c r="AB159" s="275"/>
      <c r="AC159" s="275"/>
      <c r="AD159" s="275"/>
      <c r="AE159" s="275"/>
      <c r="AF159" s="275"/>
      <c r="AG159" s="275"/>
      <c r="AH159" s="275"/>
      <c r="AI159" s="275"/>
      <c r="AJ159" s="275"/>
      <c r="AK159" s="275"/>
      <c r="AL159" s="275"/>
      <c r="AM159" s="275"/>
      <c r="AN159" s="275"/>
      <c r="AO159" s="275"/>
      <c r="AP159" s="275"/>
      <c r="AQ159" s="275"/>
      <c r="AR159" s="275"/>
      <c r="AS159" s="275"/>
      <c r="AT159" s="275"/>
      <c r="AU159" s="275"/>
      <c r="AV159" s="275"/>
      <c r="AW159" s="275"/>
      <c r="AX159" s="275"/>
      <c r="AY159" s="275"/>
      <c r="AZ159" s="275"/>
      <c r="BA159" s="275"/>
      <c r="BB159" s="275"/>
      <c r="BC159" s="275"/>
      <c r="BD159" s="275"/>
      <c r="BE159" s="275"/>
      <c r="BF159" s="275"/>
      <c r="BG159" s="275"/>
    </row>
    <row r="160" spans="1:59" ht="15.95" customHeight="1">
      <c r="A160" s="276" t="s">
        <v>114</v>
      </c>
      <c r="B160" s="273" t="s">
        <v>114</v>
      </c>
      <c r="C160" s="269" t="s">
        <v>2106</v>
      </c>
      <c r="D160" s="274">
        <v>67963</v>
      </c>
      <c r="E160" s="274">
        <v>2500</v>
      </c>
      <c r="F160" s="274">
        <v>2563</v>
      </c>
      <c r="G160" s="274">
        <v>2636</v>
      </c>
      <c r="H160" s="274">
        <v>2793</v>
      </c>
      <c r="I160" s="274">
        <v>3099</v>
      </c>
      <c r="J160" s="274">
        <v>3443</v>
      </c>
      <c r="K160" s="274">
        <v>3691</v>
      </c>
      <c r="L160" s="274">
        <v>3754</v>
      </c>
      <c r="M160" s="274">
        <v>3746</v>
      </c>
      <c r="N160" s="274">
        <v>3874</v>
      </c>
      <c r="O160" s="274">
        <v>4108</v>
      </c>
      <c r="P160" s="274">
        <v>4306</v>
      </c>
      <c r="Q160" s="274">
        <v>4625</v>
      </c>
      <c r="R160" s="274">
        <v>4700</v>
      </c>
      <c r="S160" s="274">
        <v>4414</v>
      </c>
      <c r="T160" s="274">
        <v>3774</v>
      </c>
      <c r="U160" s="274">
        <v>3792</v>
      </c>
      <c r="V160" s="274">
        <v>3505</v>
      </c>
      <c r="W160" s="274">
        <v>1935</v>
      </c>
      <c r="X160" s="274">
        <v>705</v>
      </c>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row>
    <row r="161" spans="1:59" ht="24" customHeight="1">
      <c r="A161" s="276">
        <v>2054</v>
      </c>
      <c r="B161" s="273" t="s">
        <v>2104</v>
      </c>
      <c r="C161" s="269" t="s">
        <v>2103</v>
      </c>
      <c r="D161" s="274">
        <v>32978</v>
      </c>
      <c r="E161" s="274">
        <v>1278</v>
      </c>
      <c r="F161" s="274">
        <v>1312</v>
      </c>
      <c r="G161" s="274">
        <v>1347</v>
      </c>
      <c r="H161" s="274">
        <v>1417</v>
      </c>
      <c r="I161" s="274">
        <v>1559</v>
      </c>
      <c r="J161" s="274">
        <v>1725</v>
      </c>
      <c r="K161" s="274">
        <v>1859</v>
      </c>
      <c r="L161" s="274">
        <v>1904</v>
      </c>
      <c r="M161" s="274">
        <v>1896</v>
      </c>
      <c r="N161" s="274">
        <v>1938</v>
      </c>
      <c r="O161" s="274">
        <v>2038</v>
      </c>
      <c r="P161" s="274">
        <v>2157</v>
      </c>
      <c r="Q161" s="274">
        <v>2236</v>
      </c>
      <c r="R161" s="274">
        <v>2341</v>
      </c>
      <c r="S161" s="274">
        <v>2132</v>
      </c>
      <c r="T161" s="274">
        <v>1778</v>
      </c>
      <c r="U161" s="274">
        <v>1582</v>
      </c>
      <c r="V161" s="274">
        <v>1437</v>
      </c>
      <c r="W161" s="274">
        <v>774</v>
      </c>
      <c r="X161" s="274">
        <v>268</v>
      </c>
      <c r="Y161" s="275"/>
      <c r="Z161" s="275"/>
      <c r="AA161" s="275"/>
      <c r="AB161" s="275"/>
      <c r="AC161" s="275"/>
      <c r="AD161" s="275"/>
      <c r="AE161" s="275"/>
      <c r="AF161" s="275"/>
      <c r="AG161" s="275"/>
      <c r="AH161" s="275"/>
      <c r="AI161" s="275"/>
      <c r="AJ161" s="275"/>
      <c r="AK161" s="275"/>
      <c r="AL161" s="275"/>
      <c r="AM161" s="275"/>
      <c r="AN161" s="275"/>
      <c r="AO161" s="275"/>
      <c r="AP161" s="275"/>
      <c r="AQ161" s="275"/>
      <c r="AR161" s="275"/>
      <c r="AS161" s="275"/>
      <c r="AT161" s="275"/>
      <c r="AU161" s="275"/>
      <c r="AV161" s="275"/>
      <c r="AW161" s="275"/>
      <c r="AX161" s="275"/>
      <c r="AY161" s="275"/>
      <c r="AZ161" s="275"/>
      <c r="BA161" s="275"/>
      <c r="BB161" s="275"/>
      <c r="BC161" s="275"/>
      <c r="BD161" s="275"/>
      <c r="BE161" s="275"/>
      <c r="BF161" s="275"/>
      <c r="BG161" s="275"/>
    </row>
    <row r="162" spans="1:59" ht="15.95" customHeight="1">
      <c r="A162" s="276" t="s">
        <v>114</v>
      </c>
      <c r="B162" s="273" t="s">
        <v>2104</v>
      </c>
      <c r="C162" s="269" t="s">
        <v>2105</v>
      </c>
      <c r="D162" s="274">
        <v>34500</v>
      </c>
      <c r="E162" s="274">
        <v>1210</v>
      </c>
      <c r="F162" s="274">
        <v>1242</v>
      </c>
      <c r="G162" s="274">
        <v>1275</v>
      </c>
      <c r="H162" s="274">
        <v>1349</v>
      </c>
      <c r="I162" s="274">
        <v>1506</v>
      </c>
      <c r="J162" s="274">
        <v>1674</v>
      </c>
      <c r="K162" s="274">
        <v>1804</v>
      </c>
      <c r="L162" s="274">
        <v>1852</v>
      </c>
      <c r="M162" s="274">
        <v>1849</v>
      </c>
      <c r="N162" s="274">
        <v>1896</v>
      </c>
      <c r="O162" s="274">
        <v>2008</v>
      </c>
      <c r="P162" s="274">
        <v>2139</v>
      </c>
      <c r="Q162" s="274">
        <v>2245</v>
      </c>
      <c r="R162" s="274">
        <v>2405</v>
      </c>
      <c r="S162" s="274">
        <v>2300</v>
      </c>
      <c r="T162" s="274">
        <v>2045</v>
      </c>
      <c r="U162" s="274">
        <v>1992</v>
      </c>
      <c r="V162" s="274">
        <v>2009</v>
      </c>
      <c r="W162" s="274">
        <v>1226</v>
      </c>
      <c r="X162" s="274">
        <v>476</v>
      </c>
      <c r="Y162" s="275"/>
      <c r="Z162" s="275"/>
      <c r="AA162" s="275"/>
      <c r="AB162" s="275"/>
      <c r="AC162" s="275"/>
      <c r="AD162" s="275"/>
      <c r="AE162" s="275"/>
      <c r="AF162" s="275"/>
      <c r="AG162" s="275"/>
      <c r="AH162" s="275"/>
      <c r="AI162" s="275"/>
      <c r="AJ162" s="275"/>
      <c r="AK162" s="275"/>
      <c r="AL162" s="275"/>
      <c r="AM162" s="275"/>
      <c r="AN162" s="275"/>
      <c r="AO162" s="275"/>
      <c r="AP162" s="275"/>
      <c r="AQ162" s="275"/>
      <c r="AR162" s="275"/>
      <c r="AS162" s="275"/>
      <c r="AT162" s="275"/>
      <c r="AU162" s="275"/>
      <c r="AV162" s="275"/>
      <c r="AW162" s="275"/>
      <c r="AX162" s="275"/>
      <c r="AY162" s="275"/>
      <c r="AZ162" s="275"/>
      <c r="BA162" s="275"/>
      <c r="BB162" s="275"/>
      <c r="BC162" s="275"/>
      <c r="BD162" s="275"/>
      <c r="BE162" s="275"/>
      <c r="BF162" s="275"/>
      <c r="BG162" s="275"/>
    </row>
    <row r="163" spans="1:59" ht="15.95" customHeight="1">
      <c r="A163" s="276" t="s">
        <v>114</v>
      </c>
      <c r="B163" s="273" t="s">
        <v>2104</v>
      </c>
      <c r="C163" s="269" t="s">
        <v>2106</v>
      </c>
      <c r="D163" s="274">
        <v>67478</v>
      </c>
      <c r="E163" s="274">
        <v>2488</v>
      </c>
      <c r="F163" s="274">
        <v>2554</v>
      </c>
      <c r="G163" s="274">
        <v>2622</v>
      </c>
      <c r="H163" s="274">
        <v>2766</v>
      </c>
      <c r="I163" s="274">
        <v>3065</v>
      </c>
      <c r="J163" s="274">
        <v>3399</v>
      </c>
      <c r="K163" s="274">
        <v>3663</v>
      </c>
      <c r="L163" s="274">
        <v>3756</v>
      </c>
      <c r="M163" s="274">
        <v>3745</v>
      </c>
      <c r="N163" s="274">
        <v>3834</v>
      </c>
      <c r="O163" s="274">
        <v>4046</v>
      </c>
      <c r="P163" s="274">
        <v>4295</v>
      </c>
      <c r="Q163" s="274">
        <v>4481</v>
      </c>
      <c r="R163" s="274">
        <v>4746</v>
      </c>
      <c r="S163" s="274">
        <v>4431</v>
      </c>
      <c r="T163" s="274">
        <v>3824</v>
      </c>
      <c r="U163" s="274">
        <v>3573</v>
      </c>
      <c r="V163" s="274">
        <v>3446</v>
      </c>
      <c r="W163" s="274">
        <v>2001</v>
      </c>
      <c r="X163" s="274">
        <v>743</v>
      </c>
      <c r="Y163" s="275"/>
      <c r="Z163" s="275"/>
      <c r="AA163" s="275"/>
      <c r="AB163" s="275"/>
      <c r="AC163" s="275"/>
      <c r="AD163" s="275"/>
      <c r="AE163" s="275"/>
      <c r="AF163" s="275"/>
      <c r="AG163" s="275"/>
      <c r="AH163" s="275"/>
      <c r="AI163" s="275"/>
      <c r="AJ163" s="275"/>
      <c r="AK163" s="275"/>
      <c r="AL163" s="275"/>
      <c r="AM163" s="275"/>
      <c r="AN163" s="275"/>
      <c r="AO163" s="275"/>
      <c r="AP163" s="275"/>
      <c r="AQ163" s="275"/>
      <c r="AR163" s="275"/>
      <c r="AS163" s="275"/>
      <c r="AT163" s="275"/>
      <c r="AU163" s="275"/>
      <c r="AV163" s="275"/>
      <c r="AW163" s="275"/>
      <c r="AX163" s="275"/>
      <c r="AY163" s="275"/>
      <c r="AZ163" s="275"/>
      <c r="BA163" s="275"/>
      <c r="BB163" s="275"/>
      <c r="BC163" s="275"/>
      <c r="BD163" s="275"/>
      <c r="BE163" s="275"/>
      <c r="BF163" s="275"/>
      <c r="BG163" s="275"/>
    </row>
    <row r="164" spans="1:59" ht="24" customHeight="1">
      <c r="A164" s="276">
        <v>2055</v>
      </c>
      <c r="B164" s="273" t="s">
        <v>2104</v>
      </c>
      <c r="C164" s="269" t="s">
        <v>2103</v>
      </c>
      <c r="D164" s="274">
        <v>32748</v>
      </c>
      <c r="E164" s="274">
        <v>1271</v>
      </c>
      <c r="F164" s="274">
        <v>1308</v>
      </c>
      <c r="G164" s="274">
        <v>1340</v>
      </c>
      <c r="H164" s="274">
        <v>1404</v>
      </c>
      <c r="I164" s="274">
        <v>1542</v>
      </c>
      <c r="J164" s="274">
        <v>1703</v>
      </c>
      <c r="K164" s="274">
        <v>1842</v>
      </c>
      <c r="L164" s="274">
        <v>1904</v>
      </c>
      <c r="M164" s="274">
        <v>1898</v>
      </c>
      <c r="N164" s="274">
        <v>1926</v>
      </c>
      <c r="O164" s="274">
        <v>2000</v>
      </c>
      <c r="P164" s="274">
        <v>2154</v>
      </c>
      <c r="Q164" s="274">
        <v>2153</v>
      </c>
      <c r="R164" s="274">
        <v>2368</v>
      </c>
      <c r="S164" s="274">
        <v>2125</v>
      </c>
      <c r="T164" s="274">
        <v>1827</v>
      </c>
      <c r="U164" s="274">
        <v>1508</v>
      </c>
      <c r="V164" s="274">
        <v>1396</v>
      </c>
      <c r="W164" s="274">
        <v>796</v>
      </c>
      <c r="X164" s="274">
        <v>284</v>
      </c>
      <c r="Y164" s="275"/>
      <c r="Z164" s="275"/>
      <c r="AA164" s="275"/>
      <c r="AB164" s="275"/>
      <c r="AC164" s="275"/>
      <c r="AD164" s="275"/>
      <c r="AE164" s="275"/>
      <c r="AF164" s="275"/>
      <c r="AG164" s="275"/>
      <c r="AH164" s="275"/>
      <c r="AI164" s="275"/>
      <c r="AJ164" s="275"/>
      <c r="AK164" s="275"/>
      <c r="AL164" s="275"/>
      <c r="AM164" s="275"/>
      <c r="AN164" s="275"/>
      <c r="AO164" s="275"/>
      <c r="AP164" s="275"/>
      <c r="AQ164" s="275"/>
      <c r="AR164" s="275"/>
      <c r="AS164" s="275"/>
      <c r="AT164" s="275"/>
      <c r="AU164" s="275"/>
      <c r="AV164" s="275"/>
      <c r="AW164" s="275"/>
      <c r="AX164" s="275"/>
      <c r="AY164" s="275"/>
      <c r="AZ164" s="275"/>
      <c r="BA164" s="275"/>
      <c r="BB164" s="275"/>
      <c r="BC164" s="275"/>
      <c r="BD164" s="275"/>
      <c r="BE164" s="275"/>
      <c r="BF164" s="275"/>
      <c r="BG164" s="275"/>
    </row>
    <row r="165" spans="1:59" ht="15.95" customHeight="1">
      <c r="A165" s="276" t="s">
        <v>114</v>
      </c>
      <c r="B165" s="273" t="s">
        <v>2104</v>
      </c>
      <c r="C165" s="269" t="s">
        <v>2105</v>
      </c>
      <c r="D165" s="274">
        <v>34246</v>
      </c>
      <c r="E165" s="274">
        <v>1203</v>
      </c>
      <c r="F165" s="274">
        <v>1238</v>
      </c>
      <c r="G165" s="274">
        <v>1268</v>
      </c>
      <c r="H165" s="274">
        <v>1337</v>
      </c>
      <c r="I165" s="274">
        <v>1489</v>
      </c>
      <c r="J165" s="274">
        <v>1653</v>
      </c>
      <c r="K165" s="274">
        <v>1787</v>
      </c>
      <c r="L165" s="274">
        <v>1851</v>
      </c>
      <c r="M165" s="274">
        <v>1850</v>
      </c>
      <c r="N165" s="274">
        <v>1883</v>
      </c>
      <c r="O165" s="274">
        <v>1969</v>
      </c>
      <c r="P165" s="274">
        <v>2138</v>
      </c>
      <c r="Q165" s="274">
        <v>2167</v>
      </c>
      <c r="R165" s="274">
        <v>2427</v>
      </c>
      <c r="S165" s="274">
        <v>2285</v>
      </c>
      <c r="T165" s="274">
        <v>2099</v>
      </c>
      <c r="U165" s="274">
        <v>1898</v>
      </c>
      <c r="V165" s="274">
        <v>1953</v>
      </c>
      <c r="W165" s="274">
        <v>1250</v>
      </c>
      <c r="X165" s="274">
        <v>500</v>
      </c>
      <c r="Y165" s="275"/>
      <c r="Z165" s="275"/>
      <c r="AA165" s="275"/>
      <c r="AB165" s="275"/>
      <c r="AC165" s="275"/>
      <c r="AD165" s="275"/>
      <c r="AE165" s="275"/>
      <c r="AF165" s="275"/>
      <c r="AG165" s="275"/>
      <c r="AH165" s="275"/>
      <c r="AI165" s="275"/>
      <c r="AJ165" s="275"/>
      <c r="AK165" s="275"/>
      <c r="AL165" s="275"/>
      <c r="AM165" s="275"/>
      <c r="AN165" s="275"/>
      <c r="AO165" s="275"/>
      <c r="AP165" s="275"/>
      <c r="AQ165" s="275"/>
      <c r="AR165" s="275"/>
      <c r="AS165" s="275"/>
      <c r="AT165" s="275"/>
      <c r="AU165" s="275"/>
      <c r="AV165" s="275"/>
      <c r="AW165" s="275"/>
      <c r="AX165" s="275"/>
      <c r="AY165" s="275"/>
      <c r="AZ165" s="275"/>
      <c r="BA165" s="275"/>
      <c r="BB165" s="275"/>
      <c r="BC165" s="275"/>
      <c r="BD165" s="275"/>
      <c r="BE165" s="275"/>
      <c r="BF165" s="275"/>
      <c r="BG165" s="275"/>
    </row>
    <row r="166" spans="1:59" ht="15.95" customHeight="1">
      <c r="A166" s="276" t="s">
        <v>114</v>
      </c>
      <c r="B166" s="273" t="s">
        <v>2104</v>
      </c>
      <c r="C166" s="269" t="s">
        <v>2106</v>
      </c>
      <c r="D166" s="274">
        <v>66994</v>
      </c>
      <c r="E166" s="274">
        <v>2474</v>
      </c>
      <c r="F166" s="274">
        <v>2546</v>
      </c>
      <c r="G166" s="274">
        <v>2609</v>
      </c>
      <c r="H166" s="274">
        <v>2741</v>
      </c>
      <c r="I166" s="274">
        <v>3032</v>
      </c>
      <c r="J166" s="274">
        <v>3355</v>
      </c>
      <c r="K166" s="274">
        <v>3629</v>
      </c>
      <c r="L166" s="274">
        <v>3755</v>
      </c>
      <c r="M166" s="274">
        <v>3748</v>
      </c>
      <c r="N166" s="274">
        <v>3809</v>
      </c>
      <c r="O166" s="274">
        <v>3969</v>
      </c>
      <c r="P166" s="274">
        <v>4291</v>
      </c>
      <c r="Q166" s="274">
        <v>4320</v>
      </c>
      <c r="R166" s="274">
        <v>4795</v>
      </c>
      <c r="S166" s="274">
        <v>4411</v>
      </c>
      <c r="T166" s="274">
        <v>3925</v>
      </c>
      <c r="U166" s="274">
        <v>3406</v>
      </c>
      <c r="V166" s="274">
        <v>3350</v>
      </c>
      <c r="W166" s="274">
        <v>2045</v>
      </c>
      <c r="X166" s="274">
        <v>784</v>
      </c>
      <c r="Y166" s="275"/>
      <c r="Z166" s="275"/>
      <c r="AA166" s="275"/>
      <c r="AB166" s="275"/>
      <c r="AC166" s="275"/>
      <c r="AD166" s="275"/>
      <c r="AE166" s="275"/>
      <c r="AF166" s="275"/>
      <c r="AG166" s="275"/>
      <c r="AH166" s="275"/>
      <c r="AI166" s="275"/>
      <c r="AJ166" s="275"/>
      <c r="AK166" s="275"/>
      <c r="AL166" s="275"/>
      <c r="AM166" s="275"/>
      <c r="AN166" s="275"/>
      <c r="AO166" s="275"/>
      <c r="AP166" s="275"/>
      <c r="AQ166" s="275"/>
      <c r="AR166" s="275"/>
      <c r="AS166" s="275"/>
      <c r="AT166" s="275"/>
      <c r="AU166" s="275"/>
      <c r="AV166" s="275"/>
      <c r="AW166" s="275"/>
      <c r="AX166" s="275"/>
      <c r="AY166" s="275"/>
      <c r="AZ166" s="275"/>
      <c r="BA166" s="275"/>
      <c r="BB166" s="275"/>
      <c r="BC166" s="275"/>
      <c r="BD166" s="275"/>
      <c r="BE166" s="275"/>
      <c r="BF166" s="275"/>
      <c r="BG166" s="275"/>
    </row>
    <row r="167" spans="1:59" ht="24" customHeight="1">
      <c r="A167" s="276">
        <v>2056</v>
      </c>
      <c r="B167" s="273" t="s">
        <v>114</v>
      </c>
      <c r="C167" s="269" t="s">
        <v>2103</v>
      </c>
      <c r="D167" s="274">
        <v>32521</v>
      </c>
      <c r="E167" s="274">
        <v>1262</v>
      </c>
      <c r="F167" s="274">
        <v>1303</v>
      </c>
      <c r="G167" s="274">
        <v>1335</v>
      </c>
      <c r="H167" s="274">
        <v>1393</v>
      </c>
      <c r="I167" s="274">
        <v>1526</v>
      </c>
      <c r="J167" s="274">
        <v>1681</v>
      </c>
      <c r="K167" s="274">
        <v>1822</v>
      </c>
      <c r="L167" s="274">
        <v>1900</v>
      </c>
      <c r="M167" s="274">
        <v>1901</v>
      </c>
      <c r="N167" s="274">
        <v>1919</v>
      </c>
      <c r="O167" s="274">
        <v>1973</v>
      </c>
      <c r="P167" s="274">
        <v>2124</v>
      </c>
      <c r="Q167" s="274">
        <v>2125</v>
      </c>
      <c r="R167" s="274">
        <v>2340</v>
      </c>
      <c r="S167" s="274">
        <v>2136</v>
      </c>
      <c r="T167" s="274">
        <v>1864</v>
      </c>
      <c r="U167" s="274">
        <v>1460</v>
      </c>
      <c r="V167" s="274">
        <v>1348</v>
      </c>
      <c r="W167" s="274">
        <v>811</v>
      </c>
      <c r="X167" s="274">
        <v>300</v>
      </c>
      <c r="Y167" s="275"/>
      <c r="Z167" s="275"/>
      <c r="AA167" s="275"/>
      <c r="AB167" s="275"/>
      <c r="AC167" s="275"/>
      <c r="AD167" s="275"/>
      <c r="AE167" s="275"/>
      <c r="AF167" s="275"/>
      <c r="AG167" s="275"/>
      <c r="AH167" s="275"/>
      <c r="AI167" s="275"/>
      <c r="AJ167" s="275"/>
      <c r="AK167" s="275"/>
      <c r="AL167" s="275"/>
      <c r="AM167" s="275"/>
      <c r="AN167" s="275"/>
      <c r="AO167" s="275"/>
      <c r="AP167" s="275"/>
      <c r="AQ167" s="275"/>
      <c r="AR167" s="275"/>
      <c r="AS167" s="275"/>
      <c r="AT167" s="275"/>
      <c r="AU167" s="275"/>
      <c r="AV167" s="275"/>
      <c r="AW167" s="275"/>
      <c r="AX167" s="275"/>
      <c r="AY167" s="275"/>
      <c r="AZ167" s="275"/>
      <c r="BA167" s="275"/>
      <c r="BB167" s="275"/>
      <c r="BC167" s="275"/>
      <c r="BD167" s="275"/>
      <c r="BE167" s="275"/>
      <c r="BF167" s="275"/>
      <c r="BG167" s="275"/>
    </row>
    <row r="168" spans="1:59" ht="15.95" customHeight="1">
      <c r="A168" s="276" t="s">
        <v>114</v>
      </c>
      <c r="B168" s="273" t="s">
        <v>114</v>
      </c>
      <c r="C168" s="269" t="s">
        <v>2105</v>
      </c>
      <c r="D168" s="274">
        <v>33992</v>
      </c>
      <c r="E168" s="274">
        <v>1195</v>
      </c>
      <c r="F168" s="274">
        <v>1234</v>
      </c>
      <c r="G168" s="274">
        <v>1263</v>
      </c>
      <c r="H168" s="274">
        <v>1326</v>
      </c>
      <c r="I168" s="274">
        <v>1474</v>
      </c>
      <c r="J168" s="274">
        <v>1632</v>
      </c>
      <c r="K168" s="274">
        <v>1769</v>
      </c>
      <c r="L168" s="274">
        <v>1848</v>
      </c>
      <c r="M168" s="274">
        <v>1853</v>
      </c>
      <c r="N168" s="274">
        <v>1877</v>
      </c>
      <c r="O168" s="274">
        <v>1940</v>
      </c>
      <c r="P168" s="274">
        <v>2108</v>
      </c>
      <c r="Q168" s="274">
        <v>2138</v>
      </c>
      <c r="R168" s="274">
        <v>2397</v>
      </c>
      <c r="S168" s="274">
        <v>2288</v>
      </c>
      <c r="T168" s="274">
        <v>2138</v>
      </c>
      <c r="U168" s="274">
        <v>1835</v>
      </c>
      <c r="V168" s="274">
        <v>1885</v>
      </c>
      <c r="W168" s="274">
        <v>1267</v>
      </c>
      <c r="X168" s="274">
        <v>526</v>
      </c>
      <c r="Y168" s="275"/>
      <c r="Z168" s="275"/>
      <c r="AA168" s="275"/>
      <c r="AB168" s="275"/>
      <c r="AC168" s="275"/>
      <c r="AD168" s="275"/>
      <c r="AE168" s="275"/>
      <c r="AF168" s="275"/>
      <c r="AG168" s="275"/>
      <c r="AH168" s="275"/>
      <c r="AI168" s="275"/>
      <c r="AJ168" s="275"/>
      <c r="AK168" s="275"/>
      <c r="AL168" s="275"/>
      <c r="AM168" s="275"/>
      <c r="AN168" s="275"/>
      <c r="AO168" s="275"/>
      <c r="AP168" s="275"/>
      <c r="AQ168" s="275"/>
      <c r="AR168" s="275"/>
      <c r="AS168" s="275"/>
      <c r="AT168" s="275"/>
      <c r="AU168" s="275"/>
      <c r="AV168" s="275"/>
      <c r="AW168" s="275"/>
      <c r="AX168" s="275"/>
      <c r="AY168" s="275"/>
      <c r="AZ168" s="275"/>
      <c r="BA168" s="275"/>
      <c r="BB168" s="275"/>
      <c r="BC168" s="275"/>
      <c r="BD168" s="275"/>
      <c r="BE168" s="275"/>
      <c r="BF168" s="275"/>
      <c r="BG168" s="275"/>
    </row>
    <row r="169" spans="1:59" ht="15.95" customHeight="1">
      <c r="A169" s="276" t="s">
        <v>114</v>
      </c>
      <c r="B169" s="273" t="s">
        <v>114</v>
      </c>
      <c r="C169" s="269" t="s">
        <v>2106</v>
      </c>
      <c r="D169" s="274">
        <v>66513</v>
      </c>
      <c r="E169" s="274">
        <v>2458</v>
      </c>
      <c r="F169" s="274">
        <v>2537</v>
      </c>
      <c r="G169" s="274">
        <v>2598</v>
      </c>
      <c r="H169" s="274">
        <v>2719</v>
      </c>
      <c r="I169" s="274">
        <v>3000</v>
      </c>
      <c r="J169" s="274">
        <v>3314</v>
      </c>
      <c r="K169" s="274">
        <v>3591</v>
      </c>
      <c r="L169" s="274">
        <v>3748</v>
      </c>
      <c r="M169" s="274">
        <v>3754</v>
      </c>
      <c r="N169" s="274">
        <v>3796</v>
      </c>
      <c r="O169" s="274">
        <v>3913</v>
      </c>
      <c r="P169" s="274">
        <v>4232</v>
      </c>
      <c r="Q169" s="274">
        <v>4263</v>
      </c>
      <c r="R169" s="274">
        <v>4736</v>
      </c>
      <c r="S169" s="274">
        <v>4424</v>
      </c>
      <c r="T169" s="274">
        <v>4002</v>
      </c>
      <c r="U169" s="274">
        <v>3295</v>
      </c>
      <c r="V169" s="274">
        <v>3233</v>
      </c>
      <c r="W169" s="274">
        <v>2078</v>
      </c>
      <c r="X169" s="274">
        <v>826</v>
      </c>
      <c r="Y169" s="275"/>
      <c r="Z169" s="275"/>
      <c r="AA169" s="275"/>
      <c r="AB169" s="275"/>
      <c r="AC169" s="275"/>
      <c r="AD169" s="275"/>
      <c r="AE169" s="275"/>
      <c r="AF169" s="275"/>
      <c r="AG169" s="275"/>
      <c r="AH169" s="275"/>
      <c r="AI169" s="275"/>
      <c r="AJ169" s="275"/>
      <c r="AK169" s="275"/>
      <c r="AL169" s="275"/>
      <c r="AM169" s="275"/>
      <c r="AN169" s="275"/>
      <c r="AO169" s="275"/>
      <c r="AP169" s="275"/>
      <c r="AQ169" s="275"/>
      <c r="AR169" s="275"/>
      <c r="AS169" s="275"/>
      <c r="AT169" s="275"/>
      <c r="AU169" s="275"/>
      <c r="AV169" s="275"/>
      <c r="AW169" s="275"/>
      <c r="AX169" s="275"/>
      <c r="AY169" s="275"/>
      <c r="AZ169" s="275"/>
      <c r="BA169" s="275"/>
      <c r="BB169" s="275"/>
      <c r="BC169" s="275"/>
      <c r="BD169" s="275"/>
      <c r="BE169" s="275"/>
      <c r="BF169" s="275"/>
      <c r="BG169" s="275"/>
    </row>
    <row r="170" spans="1:59" ht="24" customHeight="1">
      <c r="A170" s="276">
        <v>2057</v>
      </c>
      <c r="B170" s="273" t="s">
        <v>114</v>
      </c>
      <c r="C170" s="269" t="s">
        <v>2103</v>
      </c>
      <c r="D170" s="274">
        <v>32297</v>
      </c>
      <c r="E170" s="274">
        <v>1253</v>
      </c>
      <c r="F170" s="274">
        <v>1298</v>
      </c>
      <c r="G170" s="274">
        <v>1330</v>
      </c>
      <c r="H170" s="274">
        <v>1383</v>
      </c>
      <c r="I170" s="274">
        <v>1510</v>
      </c>
      <c r="J170" s="274">
        <v>1661</v>
      </c>
      <c r="K170" s="274">
        <v>1801</v>
      </c>
      <c r="L170" s="274">
        <v>1893</v>
      </c>
      <c r="M170" s="274">
        <v>1904</v>
      </c>
      <c r="N170" s="274">
        <v>1906</v>
      </c>
      <c r="O170" s="274">
        <v>1959</v>
      </c>
      <c r="P170" s="274">
        <v>2079</v>
      </c>
      <c r="Q170" s="274">
        <v>2118</v>
      </c>
      <c r="R170" s="274">
        <v>2289</v>
      </c>
      <c r="S170" s="274">
        <v>2151</v>
      </c>
      <c r="T170" s="274">
        <v>1899</v>
      </c>
      <c r="U170" s="274">
        <v>1448</v>
      </c>
      <c r="V170" s="274">
        <v>1281</v>
      </c>
      <c r="W170" s="274">
        <v>818</v>
      </c>
      <c r="X170" s="274">
        <v>317</v>
      </c>
      <c r="Y170" s="275"/>
      <c r="Z170" s="275"/>
      <c r="AA170" s="275"/>
      <c r="AB170" s="275"/>
      <c r="AC170" s="275"/>
      <c r="AD170" s="275"/>
      <c r="AE170" s="275"/>
      <c r="AF170" s="275"/>
      <c r="AG170" s="275"/>
      <c r="AH170" s="275"/>
      <c r="AI170" s="275"/>
      <c r="AJ170" s="275"/>
      <c r="AK170" s="275"/>
      <c r="AL170" s="275"/>
      <c r="AM170" s="275"/>
      <c r="AN170" s="275"/>
      <c r="AO170" s="275"/>
      <c r="AP170" s="275"/>
      <c r="AQ170" s="275"/>
      <c r="AR170" s="275"/>
      <c r="AS170" s="275"/>
      <c r="AT170" s="275"/>
      <c r="AU170" s="275"/>
      <c r="AV170" s="275"/>
      <c r="AW170" s="275"/>
      <c r="AX170" s="275"/>
      <c r="AY170" s="275"/>
      <c r="AZ170" s="275"/>
      <c r="BA170" s="275"/>
      <c r="BB170" s="275"/>
      <c r="BC170" s="275"/>
      <c r="BD170" s="275"/>
      <c r="BE170" s="275"/>
      <c r="BF170" s="275"/>
      <c r="BG170" s="275"/>
    </row>
    <row r="171" spans="1:59" ht="15.95" customHeight="1">
      <c r="A171" s="276" t="s">
        <v>114</v>
      </c>
      <c r="B171" s="273" t="s">
        <v>114</v>
      </c>
      <c r="C171" s="269" t="s">
        <v>2105</v>
      </c>
      <c r="D171" s="274">
        <v>33740</v>
      </c>
      <c r="E171" s="274">
        <v>1187</v>
      </c>
      <c r="F171" s="274">
        <v>1229</v>
      </c>
      <c r="G171" s="274">
        <v>1258</v>
      </c>
      <c r="H171" s="274">
        <v>1317</v>
      </c>
      <c r="I171" s="274">
        <v>1459</v>
      </c>
      <c r="J171" s="274">
        <v>1613</v>
      </c>
      <c r="K171" s="274">
        <v>1748</v>
      </c>
      <c r="L171" s="274">
        <v>1841</v>
      </c>
      <c r="M171" s="274">
        <v>1855</v>
      </c>
      <c r="N171" s="274">
        <v>1864</v>
      </c>
      <c r="O171" s="274">
        <v>1925</v>
      </c>
      <c r="P171" s="274">
        <v>2064</v>
      </c>
      <c r="Q171" s="274">
        <v>2130</v>
      </c>
      <c r="R171" s="274">
        <v>2347</v>
      </c>
      <c r="S171" s="274">
        <v>2295</v>
      </c>
      <c r="T171" s="274">
        <v>2171</v>
      </c>
      <c r="U171" s="274">
        <v>1816</v>
      </c>
      <c r="V171" s="274">
        <v>1795</v>
      </c>
      <c r="W171" s="274">
        <v>1274</v>
      </c>
      <c r="X171" s="274">
        <v>550</v>
      </c>
      <c r="Y171" s="275"/>
      <c r="Z171" s="275"/>
      <c r="AA171" s="275"/>
      <c r="AB171" s="275"/>
      <c r="AC171" s="275"/>
      <c r="AD171" s="275"/>
      <c r="AE171" s="275"/>
      <c r="AF171" s="275"/>
      <c r="AG171" s="275"/>
      <c r="AH171" s="275"/>
      <c r="AI171" s="275"/>
      <c r="AJ171" s="275"/>
      <c r="AK171" s="275"/>
      <c r="AL171" s="275"/>
      <c r="AM171" s="275"/>
      <c r="AN171" s="275"/>
      <c r="AO171" s="275"/>
      <c r="AP171" s="275"/>
      <c r="AQ171" s="275"/>
      <c r="AR171" s="275"/>
      <c r="AS171" s="275"/>
      <c r="AT171" s="275"/>
      <c r="AU171" s="275"/>
      <c r="AV171" s="275"/>
      <c r="AW171" s="275"/>
      <c r="AX171" s="275"/>
      <c r="AY171" s="275"/>
      <c r="AZ171" s="275"/>
      <c r="BA171" s="275"/>
      <c r="BB171" s="275"/>
      <c r="BC171" s="275"/>
      <c r="BD171" s="275"/>
      <c r="BE171" s="275"/>
      <c r="BF171" s="275"/>
      <c r="BG171" s="275"/>
    </row>
    <row r="172" spans="1:59" ht="15.95" customHeight="1">
      <c r="A172" s="276" t="s">
        <v>114</v>
      </c>
      <c r="B172" s="273" t="s">
        <v>114</v>
      </c>
      <c r="C172" s="269" t="s">
        <v>2106</v>
      </c>
      <c r="D172" s="274">
        <v>66037</v>
      </c>
      <c r="E172" s="274">
        <v>2440</v>
      </c>
      <c r="F172" s="274">
        <v>2527</v>
      </c>
      <c r="G172" s="274">
        <v>2588</v>
      </c>
      <c r="H172" s="274">
        <v>2699</v>
      </c>
      <c r="I172" s="274">
        <v>2970</v>
      </c>
      <c r="J172" s="274">
        <v>3275</v>
      </c>
      <c r="K172" s="274">
        <v>3549</v>
      </c>
      <c r="L172" s="274">
        <v>3734</v>
      </c>
      <c r="M172" s="274">
        <v>3759</v>
      </c>
      <c r="N172" s="274">
        <v>3770</v>
      </c>
      <c r="O172" s="274">
        <v>3884</v>
      </c>
      <c r="P172" s="274">
        <v>4143</v>
      </c>
      <c r="Q172" s="274">
        <v>4248</v>
      </c>
      <c r="R172" s="274">
        <v>4636</v>
      </c>
      <c r="S172" s="274">
        <v>4447</v>
      </c>
      <c r="T172" s="274">
        <v>4070</v>
      </c>
      <c r="U172" s="274">
        <v>3264</v>
      </c>
      <c r="V172" s="274">
        <v>3076</v>
      </c>
      <c r="W172" s="274">
        <v>2092</v>
      </c>
      <c r="X172" s="274">
        <v>867</v>
      </c>
      <c r="Y172" s="275"/>
      <c r="Z172" s="275"/>
      <c r="AA172" s="275"/>
      <c r="AB172" s="275"/>
      <c r="AC172" s="275"/>
      <c r="AD172" s="275"/>
      <c r="AE172" s="275"/>
      <c r="AF172" s="275"/>
      <c r="AG172" s="275"/>
      <c r="AH172" s="275"/>
      <c r="AI172" s="275"/>
      <c r="AJ172" s="275"/>
      <c r="AK172" s="275"/>
      <c r="AL172" s="275"/>
      <c r="AM172" s="275"/>
      <c r="AN172" s="275"/>
      <c r="AO172" s="275"/>
      <c r="AP172" s="275"/>
      <c r="AQ172" s="275"/>
      <c r="AR172" s="275"/>
      <c r="AS172" s="275"/>
      <c r="AT172" s="275"/>
      <c r="AU172" s="275"/>
      <c r="AV172" s="275"/>
      <c r="AW172" s="275"/>
      <c r="AX172" s="275"/>
      <c r="AY172" s="275"/>
      <c r="AZ172" s="275"/>
      <c r="BA172" s="275"/>
      <c r="BB172" s="275"/>
      <c r="BC172" s="275"/>
      <c r="BD172" s="275"/>
      <c r="BE172" s="275"/>
      <c r="BF172" s="275"/>
      <c r="BG172" s="275"/>
    </row>
    <row r="173" spans="1:59" ht="24" customHeight="1">
      <c r="A173" s="276">
        <v>2058</v>
      </c>
      <c r="B173" s="273" t="s">
        <v>114</v>
      </c>
      <c r="C173" s="269" t="s">
        <v>2103</v>
      </c>
      <c r="D173" s="274">
        <v>32077</v>
      </c>
      <c r="E173" s="274">
        <v>1243</v>
      </c>
      <c r="F173" s="274">
        <v>1293</v>
      </c>
      <c r="G173" s="274">
        <v>1325</v>
      </c>
      <c r="H173" s="274">
        <v>1374</v>
      </c>
      <c r="I173" s="274">
        <v>1495</v>
      </c>
      <c r="J173" s="274">
        <v>1643</v>
      </c>
      <c r="K173" s="274">
        <v>1778</v>
      </c>
      <c r="L173" s="274">
        <v>1883</v>
      </c>
      <c r="M173" s="274">
        <v>1906</v>
      </c>
      <c r="N173" s="274">
        <v>1896</v>
      </c>
      <c r="O173" s="274">
        <v>1948</v>
      </c>
      <c r="P173" s="274">
        <v>2041</v>
      </c>
      <c r="Q173" s="274">
        <v>2107</v>
      </c>
      <c r="R173" s="274">
        <v>2220</v>
      </c>
      <c r="S173" s="274">
        <v>2186</v>
      </c>
      <c r="T173" s="274">
        <v>1919</v>
      </c>
      <c r="U173" s="274">
        <v>1466</v>
      </c>
      <c r="V173" s="274">
        <v>1201</v>
      </c>
      <c r="W173" s="274">
        <v>817</v>
      </c>
      <c r="X173" s="274">
        <v>334</v>
      </c>
      <c r="Y173" s="275"/>
      <c r="Z173" s="275"/>
      <c r="AA173" s="275"/>
      <c r="AB173" s="275"/>
      <c r="AC173" s="275"/>
      <c r="AD173" s="275"/>
      <c r="AE173" s="275"/>
      <c r="AF173" s="275"/>
      <c r="AG173" s="275"/>
      <c r="AH173" s="275"/>
      <c r="AI173" s="275"/>
      <c r="AJ173" s="275"/>
      <c r="AK173" s="275"/>
      <c r="AL173" s="275"/>
      <c r="AM173" s="275"/>
      <c r="AN173" s="275"/>
      <c r="AO173" s="275"/>
      <c r="AP173" s="275"/>
      <c r="AQ173" s="275"/>
      <c r="AR173" s="275"/>
      <c r="AS173" s="275"/>
      <c r="AT173" s="275"/>
      <c r="AU173" s="275"/>
      <c r="AV173" s="275"/>
      <c r="AW173" s="275"/>
      <c r="AX173" s="275"/>
      <c r="AY173" s="275"/>
      <c r="AZ173" s="275"/>
      <c r="BA173" s="275"/>
      <c r="BB173" s="275"/>
      <c r="BC173" s="275"/>
      <c r="BD173" s="275"/>
      <c r="BE173" s="275"/>
      <c r="BF173" s="275"/>
      <c r="BG173" s="275"/>
    </row>
    <row r="174" spans="1:59" ht="15.95" customHeight="1">
      <c r="A174" s="276" t="s">
        <v>114</v>
      </c>
      <c r="B174" s="273" t="s">
        <v>114</v>
      </c>
      <c r="C174" s="269" t="s">
        <v>2105</v>
      </c>
      <c r="D174" s="274">
        <v>33490</v>
      </c>
      <c r="E174" s="274">
        <v>1177</v>
      </c>
      <c r="F174" s="274">
        <v>1224</v>
      </c>
      <c r="G174" s="274">
        <v>1254</v>
      </c>
      <c r="H174" s="274">
        <v>1308</v>
      </c>
      <c r="I174" s="274">
        <v>1445</v>
      </c>
      <c r="J174" s="274">
        <v>1595</v>
      </c>
      <c r="K174" s="274">
        <v>1727</v>
      </c>
      <c r="L174" s="274">
        <v>1831</v>
      </c>
      <c r="M174" s="274">
        <v>1858</v>
      </c>
      <c r="N174" s="274">
        <v>1853</v>
      </c>
      <c r="O174" s="274">
        <v>1915</v>
      </c>
      <c r="P174" s="274">
        <v>2026</v>
      </c>
      <c r="Q174" s="274">
        <v>2119</v>
      </c>
      <c r="R174" s="274">
        <v>2278</v>
      </c>
      <c r="S174" s="274">
        <v>2324</v>
      </c>
      <c r="T174" s="274">
        <v>2189</v>
      </c>
      <c r="U174" s="274">
        <v>1832</v>
      </c>
      <c r="V174" s="274">
        <v>1687</v>
      </c>
      <c r="W174" s="274">
        <v>1269</v>
      </c>
      <c r="X174" s="274">
        <v>576</v>
      </c>
      <c r="Y174" s="275"/>
      <c r="Z174" s="275"/>
      <c r="AA174" s="275"/>
      <c r="AB174" s="275"/>
      <c r="AC174" s="275"/>
      <c r="AD174" s="275"/>
      <c r="AE174" s="275"/>
      <c r="AF174" s="275"/>
      <c r="AG174" s="275"/>
      <c r="AH174" s="275"/>
      <c r="AI174" s="275"/>
      <c r="AJ174" s="275"/>
      <c r="AK174" s="275"/>
      <c r="AL174" s="275"/>
      <c r="AM174" s="275"/>
      <c r="AN174" s="275"/>
      <c r="AO174" s="275"/>
      <c r="AP174" s="275"/>
      <c r="AQ174" s="275"/>
      <c r="AR174" s="275"/>
      <c r="AS174" s="275"/>
      <c r="AT174" s="275"/>
      <c r="AU174" s="275"/>
      <c r="AV174" s="275"/>
      <c r="AW174" s="275"/>
      <c r="AX174" s="275"/>
      <c r="AY174" s="275"/>
      <c r="AZ174" s="275"/>
      <c r="BA174" s="275"/>
      <c r="BB174" s="275"/>
      <c r="BC174" s="275"/>
      <c r="BD174" s="275"/>
      <c r="BE174" s="275"/>
      <c r="BF174" s="275"/>
      <c r="BG174" s="275"/>
    </row>
    <row r="175" spans="1:59" ht="15.95" customHeight="1">
      <c r="A175" s="276" t="s">
        <v>114</v>
      </c>
      <c r="B175" s="273" t="s">
        <v>114</v>
      </c>
      <c r="C175" s="269" t="s">
        <v>2106</v>
      </c>
      <c r="D175" s="274">
        <v>65567</v>
      </c>
      <c r="E175" s="274">
        <v>2421</v>
      </c>
      <c r="F175" s="274">
        <v>2516</v>
      </c>
      <c r="G175" s="274">
        <v>2579</v>
      </c>
      <c r="H175" s="274">
        <v>2682</v>
      </c>
      <c r="I175" s="274">
        <v>2941</v>
      </c>
      <c r="J175" s="274">
        <v>3238</v>
      </c>
      <c r="K175" s="274">
        <v>3505</v>
      </c>
      <c r="L175" s="274">
        <v>3714</v>
      </c>
      <c r="M175" s="274">
        <v>3763</v>
      </c>
      <c r="N175" s="274">
        <v>3750</v>
      </c>
      <c r="O175" s="274">
        <v>3863</v>
      </c>
      <c r="P175" s="274">
        <v>4068</v>
      </c>
      <c r="Q175" s="274">
        <v>4226</v>
      </c>
      <c r="R175" s="274">
        <v>4498</v>
      </c>
      <c r="S175" s="274">
        <v>4511</v>
      </c>
      <c r="T175" s="274">
        <v>4109</v>
      </c>
      <c r="U175" s="274">
        <v>3298</v>
      </c>
      <c r="V175" s="274">
        <v>2888</v>
      </c>
      <c r="W175" s="274">
        <v>2086</v>
      </c>
      <c r="X175" s="274">
        <v>911</v>
      </c>
      <c r="Y175" s="275"/>
      <c r="Z175" s="275"/>
      <c r="AA175" s="275"/>
      <c r="AB175" s="275"/>
      <c r="AC175" s="275"/>
      <c r="AD175" s="275"/>
      <c r="AE175" s="275"/>
      <c r="AF175" s="275"/>
      <c r="AG175" s="275"/>
      <c r="AH175" s="275"/>
      <c r="AI175" s="275"/>
      <c r="AJ175" s="275"/>
      <c r="AK175" s="275"/>
      <c r="AL175" s="275"/>
      <c r="AM175" s="275"/>
      <c r="AN175" s="275"/>
      <c r="AO175" s="275"/>
      <c r="AP175" s="275"/>
      <c r="AQ175" s="275"/>
      <c r="AR175" s="275"/>
      <c r="AS175" s="275"/>
      <c r="AT175" s="275"/>
      <c r="AU175" s="275"/>
      <c r="AV175" s="275"/>
      <c r="AW175" s="275"/>
      <c r="AX175" s="275"/>
      <c r="AY175" s="275"/>
      <c r="AZ175" s="275"/>
      <c r="BA175" s="275"/>
      <c r="BB175" s="275"/>
      <c r="BC175" s="275"/>
      <c r="BD175" s="275"/>
      <c r="BE175" s="275"/>
      <c r="BF175" s="275"/>
      <c r="BG175" s="275"/>
    </row>
    <row r="176" spans="1:59" ht="24" customHeight="1">
      <c r="A176" s="276">
        <v>2059</v>
      </c>
      <c r="B176" s="273" t="s">
        <v>114</v>
      </c>
      <c r="C176" s="269" t="s">
        <v>2103</v>
      </c>
      <c r="D176" s="274">
        <v>31861</v>
      </c>
      <c r="E176" s="274">
        <v>1233</v>
      </c>
      <c r="F176" s="274">
        <v>1287</v>
      </c>
      <c r="G176" s="274">
        <v>1321</v>
      </c>
      <c r="H176" s="274">
        <v>1366</v>
      </c>
      <c r="I176" s="274">
        <v>1482</v>
      </c>
      <c r="J176" s="274">
        <v>1625</v>
      </c>
      <c r="K176" s="274">
        <v>1756</v>
      </c>
      <c r="L176" s="274">
        <v>1869</v>
      </c>
      <c r="M176" s="274">
        <v>1907</v>
      </c>
      <c r="N176" s="274">
        <v>1896</v>
      </c>
      <c r="O176" s="274">
        <v>1928</v>
      </c>
      <c r="P176" s="274">
        <v>2010</v>
      </c>
      <c r="Q176" s="274">
        <v>2102</v>
      </c>
      <c r="R176" s="274">
        <v>2151</v>
      </c>
      <c r="S176" s="274">
        <v>2211</v>
      </c>
      <c r="T176" s="274">
        <v>1932</v>
      </c>
      <c r="U176" s="274">
        <v>1490</v>
      </c>
      <c r="V176" s="274">
        <v>1135</v>
      </c>
      <c r="W176" s="274">
        <v>807</v>
      </c>
      <c r="X176" s="274">
        <v>351</v>
      </c>
      <c r="Y176" s="275"/>
      <c r="Z176" s="275"/>
      <c r="AA176" s="275"/>
      <c r="AB176" s="275"/>
      <c r="AC176" s="275"/>
      <c r="AD176" s="275"/>
      <c r="AE176" s="275"/>
      <c r="AF176" s="275"/>
      <c r="AG176" s="275"/>
      <c r="AH176" s="275"/>
      <c r="AI176" s="275"/>
      <c r="AJ176" s="275"/>
      <c r="AK176" s="275"/>
      <c r="AL176" s="275"/>
      <c r="AM176" s="275"/>
      <c r="AN176" s="275"/>
      <c r="AO176" s="275"/>
      <c r="AP176" s="275"/>
      <c r="AQ176" s="275"/>
      <c r="AR176" s="275"/>
      <c r="AS176" s="275"/>
      <c r="AT176" s="275"/>
      <c r="AU176" s="275"/>
      <c r="AV176" s="275"/>
      <c r="AW176" s="275"/>
      <c r="AX176" s="275"/>
      <c r="AY176" s="275"/>
      <c r="AZ176" s="275"/>
      <c r="BA176" s="275"/>
      <c r="BB176" s="275"/>
      <c r="BC176" s="275"/>
      <c r="BD176" s="275"/>
      <c r="BE176" s="275"/>
      <c r="BF176" s="275"/>
      <c r="BG176" s="275"/>
    </row>
    <row r="177" spans="1:59 16384:16384" ht="15.95" customHeight="1">
      <c r="A177" s="273" t="s">
        <v>114</v>
      </c>
      <c r="B177" s="273" t="s">
        <v>114</v>
      </c>
      <c r="C177" s="269" t="s">
        <v>2105</v>
      </c>
      <c r="D177" s="274">
        <v>33244</v>
      </c>
      <c r="E177" s="274">
        <v>1167</v>
      </c>
      <c r="F177" s="274">
        <v>1218</v>
      </c>
      <c r="G177" s="274">
        <v>1250</v>
      </c>
      <c r="H177" s="274">
        <v>1301</v>
      </c>
      <c r="I177" s="274">
        <v>1432</v>
      </c>
      <c r="J177" s="274">
        <v>1579</v>
      </c>
      <c r="K177" s="274">
        <v>1705</v>
      </c>
      <c r="L177" s="274">
        <v>1818</v>
      </c>
      <c r="M177" s="274">
        <v>1858</v>
      </c>
      <c r="N177" s="274">
        <v>1853</v>
      </c>
      <c r="O177" s="274">
        <v>1895</v>
      </c>
      <c r="P177" s="274">
        <v>1997</v>
      </c>
      <c r="Q177" s="274">
        <v>2114</v>
      </c>
      <c r="R177" s="274">
        <v>2208</v>
      </c>
      <c r="S177" s="274">
        <v>2346</v>
      </c>
      <c r="T177" s="274">
        <v>2196</v>
      </c>
      <c r="U177" s="274">
        <v>1858</v>
      </c>
      <c r="V177" s="274">
        <v>1597</v>
      </c>
      <c r="W177" s="274">
        <v>1252</v>
      </c>
      <c r="X177" s="274">
        <v>600</v>
      </c>
      <c r="Y177" s="275"/>
      <c r="Z177" s="275"/>
      <c r="AA177" s="275"/>
      <c r="AB177" s="275"/>
      <c r="AC177" s="275"/>
      <c r="AD177" s="275"/>
      <c r="AE177" s="275"/>
      <c r="AF177" s="275"/>
      <c r="AG177" s="275"/>
      <c r="AH177" s="275"/>
      <c r="AI177" s="275"/>
      <c r="AJ177" s="275"/>
      <c r="AK177" s="275"/>
      <c r="AL177" s="275"/>
      <c r="AM177" s="275"/>
      <c r="AN177" s="275"/>
      <c r="AO177" s="275"/>
      <c r="AP177" s="275"/>
      <c r="AQ177" s="275"/>
      <c r="AR177" s="275"/>
      <c r="AS177" s="275"/>
      <c r="AT177" s="275"/>
      <c r="AU177" s="275"/>
      <c r="AV177" s="275"/>
      <c r="AW177" s="275"/>
      <c r="AX177" s="275"/>
      <c r="AY177" s="275"/>
      <c r="AZ177" s="275"/>
      <c r="BA177" s="275"/>
      <c r="BB177" s="275"/>
      <c r="BC177" s="275"/>
      <c r="BD177" s="275"/>
      <c r="BE177" s="275"/>
      <c r="BF177" s="275"/>
      <c r="BG177" s="275"/>
    </row>
    <row r="178" spans="1:59 16384:16384" ht="15.95" customHeight="1">
      <c r="A178" s="273" t="s">
        <v>114</v>
      </c>
      <c r="B178" s="273" t="s">
        <v>114</v>
      </c>
      <c r="C178" s="269" t="s">
        <v>2106</v>
      </c>
      <c r="D178" s="274">
        <v>65105</v>
      </c>
      <c r="E178" s="274">
        <v>2400</v>
      </c>
      <c r="F178" s="274">
        <v>2504</v>
      </c>
      <c r="G178" s="274">
        <v>2571</v>
      </c>
      <c r="H178" s="274">
        <v>2668</v>
      </c>
      <c r="I178" s="274">
        <v>2914</v>
      </c>
      <c r="J178" s="274">
        <v>3203</v>
      </c>
      <c r="K178" s="274">
        <v>3461</v>
      </c>
      <c r="L178" s="274">
        <v>3687</v>
      </c>
      <c r="M178" s="274">
        <v>3766</v>
      </c>
      <c r="N178" s="274">
        <v>3749</v>
      </c>
      <c r="O178" s="274">
        <v>3823</v>
      </c>
      <c r="P178" s="274">
        <v>4007</v>
      </c>
      <c r="Q178" s="274">
        <v>4216</v>
      </c>
      <c r="R178" s="274">
        <v>4360</v>
      </c>
      <c r="S178" s="274">
        <v>4557</v>
      </c>
      <c r="T178" s="274">
        <v>4128</v>
      </c>
      <c r="U178" s="274">
        <v>3348</v>
      </c>
      <c r="V178" s="274">
        <v>2732</v>
      </c>
      <c r="W178" s="274">
        <v>2059</v>
      </c>
      <c r="X178" s="274">
        <v>951</v>
      </c>
      <c r="Y178" s="275"/>
      <c r="Z178" s="275"/>
      <c r="AA178" s="275"/>
      <c r="AB178" s="275"/>
      <c r="AC178" s="275"/>
      <c r="AD178" s="275"/>
      <c r="AE178" s="275"/>
      <c r="AF178" s="275"/>
      <c r="AG178" s="275"/>
      <c r="AH178" s="275"/>
      <c r="AI178" s="275"/>
      <c r="AJ178" s="275"/>
      <c r="AK178" s="275"/>
      <c r="AL178" s="275"/>
      <c r="AM178" s="275"/>
      <c r="AN178" s="275"/>
      <c r="AO178" s="275"/>
      <c r="AP178" s="275"/>
      <c r="AQ178" s="275"/>
      <c r="AR178" s="275"/>
      <c r="AS178" s="275"/>
      <c r="AT178" s="275"/>
      <c r="AU178" s="275"/>
      <c r="AV178" s="275"/>
      <c r="AW178" s="275"/>
      <c r="AX178" s="275"/>
      <c r="AY178" s="275"/>
      <c r="AZ178" s="275"/>
      <c r="BA178" s="275"/>
      <c r="BB178" s="275"/>
      <c r="BC178" s="275"/>
      <c r="BD178" s="275"/>
      <c r="BE178" s="275"/>
      <c r="BF178" s="275"/>
      <c r="BG178" s="275"/>
    </row>
    <row r="179" spans="1:59 16384:16384" ht="24" customHeight="1">
      <c r="A179" s="276">
        <v>2060</v>
      </c>
      <c r="B179" s="273" t="s">
        <v>114</v>
      </c>
      <c r="C179" s="269" t="s">
        <v>2103</v>
      </c>
      <c r="D179" s="274">
        <v>31650</v>
      </c>
      <c r="E179" s="274">
        <v>1221</v>
      </c>
      <c r="F179" s="274">
        <v>1279</v>
      </c>
      <c r="G179" s="274">
        <v>1317</v>
      </c>
      <c r="H179" s="274">
        <v>1360</v>
      </c>
      <c r="I179" s="274">
        <v>1469</v>
      </c>
      <c r="J179" s="274">
        <v>1608</v>
      </c>
      <c r="K179" s="274">
        <v>1733</v>
      </c>
      <c r="L179" s="274">
        <v>1852</v>
      </c>
      <c r="M179" s="274">
        <v>1907</v>
      </c>
      <c r="N179" s="274">
        <v>1898</v>
      </c>
      <c r="O179" s="274">
        <v>1917</v>
      </c>
      <c r="P179" s="274">
        <v>1974</v>
      </c>
      <c r="Q179" s="274">
        <v>2100</v>
      </c>
      <c r="R179" s="274">
        <v>2073</v>
      </c>
      <c r="S179" s="274">
        <v>2238</v>
      </c>
      <c r="T179" s="274">
        <v>1929</v>
      </c>
      <c r="U179" s="274">
        <v>1535</v>
      </c>
      <c r="V179" s="274">
        <v>1087</v>
      </c>
      <c r="W179" s="274">
        <v>787</v>
      </c>
      <c r="X179" s="274">
        <v>365</v>
      </c>
      <c r="Y179" s="275"/>
      <c r="Z179" s="275"/>
      <c r="AA179" s="275"/>
      <c r="AB179" s="275"/>
      <c r="AC179" s="275"/>
      <c r="AD179" s="275"/>
      <c r="AE179" s="275"/>
      <c r="AF179" s="275"/>
      <c r="AG179" s="275"/>
      <c r="AH179" s="275"/>
      <c r="AI179" s="275"/>
      <c r="AJ179" s="275"/>
      <c r="AK179" s="275"/>
      <c r="AL179" s="275"/>
      <c r="AM179" s="275"/>
      <c r="AN179" s="275"/>
      <c r="AO179" s="275"/>
      <c r="AP179" s="275"/>
      <c r="AQ179" s="275"/>
      <c r="AR179" s="275"/>
      <c r="AS179" s="275"/>
      <c r="AT179" s="275"/>
      <c r="AU179" s="275"/>
      <c r="AV179" s="275"/>
      <c r="AW179" s="275"/>
      <c r="AX179" s="275"/>
      <c r="AY179" s="275"/>
      <c r="AZ179" s="275"/>
      <c r="BA179" s="275"/>
      <c r="BB179" s="275"/>
      <c r="BC179" s="275"/>
      <c r="BD179" s="275"/>
      <c r="BE179" s="275"/>
      <c r="BF179" s="275"/>
      <c r="BG179" s="275"/>
    </row>
    <row r="180" spans="1:59 16384:16384" ht="15.95" customHeight="1">
      <c r="A180" s="273" t="s">
        <v>114</v>
      </c>
      <c r="B180" s="273" t="s">
        <v>114</v>
      </c>
      <c r="C180" s="269" t="s">
        <v>2105</v>
      </c>
      <c r="D180" s="274">
        <v>33002</v>
      </c>
      <c r="E180" s="274">
        <v>1156</v>
      </c>
      <c r="F180" s="274">
        <v>1211</v>
      </c>
      <c r="G180" s="274">
        <v>1246</v>
      </c>
      <c r="H180" s="274">
        <v>1295</v>
      </c>
      <c r="I180" s="274">
        <v>1420</v>
      </c>
      <c r="J180" s="274">
        <v>1562</v>
      </c>
      <c r="K180" s="274">
        <v>1684</v>
      </c>
      <c r="L180" s="274">
        <v>1801</v>
      </c>
      <c r="M180" s="274">
        <v>1858</v>
      </c>
      <c r="N180" s="274">
        <v>1855</v>
      </c>
      <c r="O180" s="274">
        <v>1883</v>
      </c>
      <c r="P180" s="274">
        <v>1958</v>
      </c>
      <c r="Q180" s="274">
        <v>2113</v>
      </c>
      <c r="R180" s="274">
        <v>2132</v>
      </c>
      <c r="S180" s="274">
        <v>2368</v>
      </c>
      <c r="T180" s="274">
        <v>2184</v>
      </c>
      <c r="U180" s="274">
        <v>1910</v>
      </c>
      <c r="V180" s="274">
        <v>1528</v>
      </c>
      <c r="W180" s="274">
        <v>1220</v>
      </c>
      <c r="X180" s="274">
        <v>619</v>
      </c>
      <c r="Y180" s="275"/>
      <c r="Z180" s="275"/>
      <c r="AA180" s="275"/>
      <c r="AB180" s="275"/>
      <c r="AC180" s="275"/>
      <c r="AD180" s="275"/>
      <c r="AE180" s="275"/>
      <c r="AF180" s="275"/>
      <c r="AG180" s="275"/>
      <c r="AH180" s="275"/>
      <c r="AI180" s="275"/>
      <c r="AJ180" s="275"/>
      <c r="AK180" s="275"/>
      <c r="AL180" s="275"/>
      <c r="AM180" s="275"/>
      <c r="AN180" s="275"/>
      <c r="AO180" s="275"/>
      <c r="AP180" s="275"/>
      <c r="AQ180" s="275"/>
      <c r="AR180" s="275"/>
      <c r="AS180" s="275"/>
      <c r="AT180" s="275"/>
      <c r="AU180" s="275"/>
      <c r="AV180" s="275"/>
      <c r="AW180" s="275"/>
      <c r="AX180" s="275"/>
      <c r="AY180" s="275"/>
      <c r="AZ180" s="275"/>
      <c r="BA180" s="275"/>
      <c r="BB180" s="275"/>
      <c r="BC180" s="275"/>
      <c r="BD180" s="275"/>
      <c r="BE180" s="275"/>
      <c r="BF180" s="275"/>
      <c r="BG180" s="275"/>
    </row>
    <row r="181" spans="1:59 16384:16384" ht="15.95" customHeight="1">
      <c r="A181" s="273" t="s">
        <v>114</v>
      </c>
      <c r="B181" s="273" t="s">
        <v>114</v>
      </c>
      <c r="C181" s="269" t="s">
        <v>2106</v>
      </c>
      <c r="D181" s="274">
        <v>64651</v>
      </c>
      <c r="E181" s="274">
        <v>2378</v>
      </c>
      <c r="F181" s="274">
        <v>2490</v>
      </c>
      <c r="G181" s="274">
        <v>2562</v>
      </c>
      <c r="H181" s="274">
        <v>2655</v>
      </c>
      <c r="I181" s="274">
        <v>2889</v>
      </c>
      <c r="J181" s="274">
        <v>3170</v>
      </c>
      <c r="K181" s="274">
        <v>3418</v>
      </c>
      <c r="L181" s="274">
        <v>3653</v>
      </c>
      <c r="M181" s="274">
        <v>3765</v>
      </c>
      <c r="N181" s="274">
        <v>3753</v>
      </c>
      <c r="O181" s="274">
        <v>3799</v>
      </c>
      <c r="P181" s="274">
        <v>3931</v>
      </c>
      <c r="Q181" s="274">
        <v>4213</v>
      </c>
      <c r="R181" s="274">
        <v>4205</v>
      </c>
      <c r="S181" s="274">
        <v>4607</v>
      </c>
      <c r="T181" s="274">
        <v>4114</v>
      </c>
      <c r="U181" s="274">
        <v>3444</v>
      </c>
      <c r="V181" s="274">
        <v>2615</v>
      </c>
      <c r="W181" s="274">
        <v>2007</v>
      </c>
      <c r="X181" s="274">
        <v>983</v>
      </c>
      <c r="Y181" s="275"/>
      <c r="Z181" s="275"/>
      <c r="AA181" s="275"/>
      <c r="AB181" s="275"/>
      <c r="AC181" s="275"/>
      <c r="AD181" s="275"/>
      <c r="AE181" s="275"/>
      <c r="AF181" s="275"/>
      <c r="AG181" s="275"/>
      <c r="AH181" s="275"/>
      <c r="AI181" s="275"/>
      <c r="AJ181" s="275"/>
      <c r="AK181" s="275"/>
      <c r="AL181" s="275"/>
      <c r="AM181" s="275"/>
      <c r="AN181" s="275"/>
      <c r="AO181" s="275"/>
      <c r="AP181" s="275"/>
      <c r="AQ181" s="275"/>
      <c r="AR181" s="275"/>
      <c r="AS181" s="275"/>
      <c r="AT181" s="275"/>
      <c r="AU181" s="275"/>
      <c r="AV181" s="275"/>
      <c r="AW181" s="275"/>
      <c r="AX181" s="275"/>
      <c r="AY181" s="275"/>
      <c r="AZ181" s="275"/>
      <c r="BA181" s="275"/>
      <c r="BB181" s="275"/>
      <c r="BC181" s="275"/>
      <c r="BD181" s="275"/>
      <c r="BE181" s="275"/>
      <c r="BF181" s="275"/>
      <c r="BG181" s="275"/>
    </row>
    <row r="182" spans="1:59 16384:16384" ht="15.95" customHeight="1">
      <c r="A182" s="273"/>
      <c r="B182" s="273"/>
      <c r="C182" s="268"/>
      <c r="D182" s="274"/>
      <c r="E182" s="274"/>
      <c r="F182" s="274"/>
      <c r="G182" s="274"/>
      <c r="H182" s="274"/>
      <c r="I182" s="274"/>
      <c r="J182" s="274"/>
      <c r="K182" s="274"/>
      <c r="L182" s="274"/>
      <c r="M182" s="274"/>
      <c r="N182" s="274"/>
      <c r="O182" s="274"/>
      <c r="P182" s="274"/>
      <c r="Q182" s="274"/>
      <c r="R182" s="274"/>
      <c r="S182" s="274"/>
      <c r="T182" s="274"/>
      <c r="U182" s="274"/>
      <c r="V182" s="274"/>
      <c r="W182" s="274"/>
      <c r="X182" s="274"/>
      <c r="Y182" s="275"/>
      <c r="Z182" s="275"/>
      <c r="AA182" s="275"/>
      <c r="AB182" s="275"/>
      <c r="AC182" s="275"/>
      <c r="AD182" s="275"/>
      <c r="AE182" s="275"/>
      <c r="AF182" s="275"/>
      <c r="AG182" s="275"/>
      <c r="AH182" s="275"/>
      <c r="AI182" s="275"/>
      <c r="AJ182" s="275"/>
      <c r="AK182" s="275"/>
      <c r="AL182" s="275"/>
      <c r="AM182" s="275"/>
      <c r="AN182" s="275"/>
      <c r="AO182" s="275"/>
      <c r="AP182" s="275"/>
      <c r="AQ182" s="275"/>
      <c r="AR182" s="275"/>
      <c r="AS182" s="275"/>
      <c r="AT182" s="275"/>
      <c r="AU182" s="275"/>
      <c r="AV182" s="275"/>
      <c r="AW182" s="275"/>
      <c r="AX182" s="275"/>
      <c r="AY182" s="275"/>
      <c r="AZ182" s="275"/>
      <c r="BA182" s="275"/>
      <c r="BB182" s="275"/>
      <c r="BC182" s="275"/>
      <c r="BD182" s="275"/>
      <c r="BE182" s="275"/>
      <c r="BF182" s="275"/>
      <c r="BG182" s="275"/>
    </row>
    <row r="183" spans="1:59 16384:16384" ht="15.95" customHeight="1">
      <c r="A183" s="273"/>
      <c r="B183" s="273"/>
      <c r="C183" s="268"/>
      <c r="D183" s="274"/>
      <c r="E183" s="274"/>
      <c r="F183" s="274"/>
      <c r="G183" s="274"/>
      <c r="H183" s="274"/>
      <c r="I183" s="274"/>
      <c r="J183" s="274"/>
      <c r="K183" s="274"/>
      <c r="L183" s="274"/>
      <c r="M183" s="274"/>
      <c r="N183" s="274"/>
      <c r="O183" s="274"/>
      <c r="P183" s="274"/>
      <c r="Q183" s="274"/>
      <c r="R183" s="274"/>
      <c r="S183" s="274"/>
      <c r="T183" s="274"/>
      <c r="U183" s="274"/>
      <c r="V183" s="274"/>
      <c r="W183" s="274"/>
      <c r="X183" s="274"/>
      <c r="Y183" s="275"/>
      <c r="Z183" s="275"/>
      <c r="AA183" s="275"/>
      <c r="AB183" s="275"/>
      <c r="AC183" s="275"/>
      <c r="AD183" s="275"/>
      <c r="AE183" s="275"/>
      <c r="AF183" s="275"/>
      <c r="AG183" s="275"/>
      <c r="AH183" s="275"/>
      <c r="AI183" s="275"/>
      <c r="AJ183" s="275"/>
      <c r="AK183" s="275"/>
      <c r="AL183" s="275"/>
      <c r="AM183" s="275"/>
      <c r="AN183" s="275"/>
      <c r="AO183" s="275"/>
      <c r="AP183" s="275"/>
      <c r="AQ183" s="275"/>
      <c r="AR183" s="275"/>
      <c r="AS183" s="275"/>
      <c r="AT183" s="275"/>
      <c r="AU183" s="275"/>
      <c r="AV183" s="275"/>
      <c r="AW183" s="275"/>
      <c r="AX183" s="275"/>
      <c r="AY183" s="275"/>
      <c r="AZ183" s="275"/>
      <c r="BA183" s="275"/>
      <c r="BB183" s="275"/>
      <c r="BC183" s="275"/>
      <c r="BD183" s="275"/>
      <c r="BE183" s="275"/>
      <c r="BF183" s="275"/>
      <c r="BG183" s="275"/>
    </row>
    <row r="184" spans="1:59 16384:16384" ht="15.95" customHeight="1">
      <c r="A184" s="273"/>
      <c r="B184" s="273"/>
      <c r="C184" s="268"/>
      <c r="D184" s="274"/>
      <c r="E184" s="274"/>
      <c r="F184" s="274"/>
      <c r="G184" s="274"/>
      <c r="H184" s="274"/>
      <c r="I184" s="274"/>
      <c r="J184" s="274"/>
      <c r="K184" s="274"/>
      <c r="L184" s="274"/>
      <c r="M184" s="274"/>
      <c r="N184" s="274"/>
      <c r="O184" s="274"/>
      <c r="P184" s="274"/>
      <c r="Q184" s="274"/>
      <c r="R184" s="274"/>
      <c r="S184" s="274"/>
      <c r="T184" s="274"/>
      <c r="U184" s="274"/>
      <c r="V184" s="274"/>
      <c r="W184" s="274"/>
      <c r="X184" s="274"/>
      <c r="Y184" s="275"/>
      <c r="Z184" s="275"/>
      <c r="AA184" s="275"/>
      <c r="AB184" s="275"/>
      <c r="AC184" s="275"/>
      <c r="AD184" s="275"/>
      <c r="AE184" s="275"/>
      <c r="AF184" s="275"/>
      <c r="AG184" s="275"/>
      <c r="AH184" s="275"/>
      <c r="AI184" s="275"/>
      <c r="AJ184" s="275"/>
      <c r="AK184" s="275"/>
      <c r="AL184" s="275"/>
      <c r="AM184" s="275"/>
      <c r="AN184" s="275"/>
      <c r="AO184" s="275"/>
      <c r="AP184" s="275"/>
      <c r="AQ184" s="275"/>
      <c r="AR184" s="275"/>
      <c r="AS184" s="275"/>
      <c r="AT184" s="275"/>
      <c r="AU184" s="275"/>
      <c r="AV184" s="275"/>
      <c r="AW184" s="275"/>
      <c r="AX184" s="275"/>
      <c r="AY184" s="275"/>
      <c r="AZ184" s="275"/>
      <c r="BA184" s="275"/>
      <c r="BB184" s="275"/>
      <c r="BC184" s="275"/>
      <c r="BD184" s="275"/>
      <c r="BE184" s="275"/>
      <c r="BF184" s="275"/>
      <c r="BG184" s="275"/>
    </row>
    <row r="185" spans="1:59 16384:16384" ht="24" customHeight="1">
      <c r="D185" s="275"/>
      <c r="E185" s="275"/>
      <c r="F185" s="275"/>
      <c r="G185" s="275"/>
      <c r="H185" s="275"/>
      <c r="I185" s="275"/>
      <c r="J185" s="275"/>
      <c r="K185" s="275"/>
      <c r="L185" s="275"/>
      <c r="M185" s="275"/>
      <c r="N185" s="275"/>
      <c r="O185" s="275"/>
      <c r="P185" s="275"/>
      <c r="Q185" s="275"/>
      <c r="R185" s="275"/>
      <c r="S185" s="275"/>
      <c r="T185" s="275"/>
      <c r="U185" s="275"/>
      <c r="V185" s="275"/>
      <c r="W185" s="275"/>
      <c r="X185" s="275"/>
      <c r="Y185" s="275"/>
      <c r="Z185" s="275"/>
      <c r="AA185" s="275"/>
      <c r="AB185" s="275"/>
      <c r="AC185" s="275"/>
      <c r="AD185" s="275"/>
      <c r="AE185" s="275"/>
      <c r="AF185" s="275"/>
      <c r="AG185" s="275"/>
      <c r="AH185" s="275"/>
      <c r="AI185" s="275"/>
      <c r="AJ185" s="275"/>
      <c r="AK185" s="275"/>
      <c r="AL185" s="275"/>
      <c r="AM185" s="275"/>
      <c r="AN185" s="275"/>
      <c r="AO185" s="275"/>
      <c r="AP185" s="275"/>
      <c r="AQ185" s="275"/>
      <c r="AR185" s="275"/>
      <c r="AS185" s="275"/>
      <c r="AT185" s="275"/>
      <c r="AU185" s="275"/>
      <c r="AV185" s="275"/>
      <c r="AW185" s="275"/>
      <c r="AX185" s="275"/>
      <c r="AY185" s="275"/>
      <c r="AZ185" s="275"/>
      <c r="BA185" s="275"/>
      <c r="BB185" s="275"/>
      <c r="BC185" s="275"/>
      <c r="BD185" s="275"/>
      <c r="BE185" s="275"/>
      <c r="BF185" s="275"/>
      <c r="BG185" s="275"/>
    </row>
    <row r="186" spans="1:59 16384:16384" hidden="1">
      <c r="D186" s="275"/>
      <c r="E186" s="275"/>
      <c r="F186" s="275"/>
      <c r="G186" s="275"/>
      <c r="H186" s="275"/>
      <c r="I186" s="275"/>
      <c r="J186" s="275"/>
      <c r="K186" s="275"/>
      <c r="L186" s="275"/>
      <c r="M186" s="275"/>
      <c r="N186" s="275"/>
      <c r="O186" s="275"/>
      <c r="P186" s="275"/>
      <c r="Q186" s="275"/>
      <c r="R186" s="275"/>
      <c r="S186" s="275"/>
      <c r="T186" s="275"/>
      <c r="U186" s="275"/>
      <c r="V186" s="275"/>
      <c r="W186" s="275"/>
      <c r="X186" s="275"/>
      <c r="Y186" s="275"/>
      <c r="Z186" s="275"/>
      <c r="AA186" s="275"/>
      <c r="AB186" s="275"/>
      <c r="AC186" s="275"/>
      <c r="AD186" s="275"/>
      <c r="AE186" s="275"/>
      <c r="AF186" s="275"/>
      <c r="AG186" s="275"/>
      <c r="AH186" s="275"/>
      <c r="AI186" s="275"/>
      <c r="AJ186" s="275"/>
      <c r="AK186" s="275"/>
      <c r="AL186" s="275"/>
      <c r="AM186" s="275"/>
      <c r="AN186" s="275"/>
      <c r="AO186" s="275"/>
      <c r="AP186" s="275"/>
      <c r="AQ186" s="275"/>
      <c r="AR186" s="275"/>
      <c r="AS186" s="275"/>
      <c r="AT186" s="275"/>
      <c r="AU186" s="275"/>
      <c r="AV186" s="275"/>
      <c r="AW186" s="275"/>
      <c r="AX186" s="275"/>
      <c r="AY186" s="275"/>
      <c r="AZ186" s="275"/>
      <c r="BA186" s="275"/>
      <c r="BB186" s="275"/>
      <c r="BC186" s="275"/>
      <c r="BD186" s="275"/>
      <c r="BE186" s="275"/>
      <c r="BF186" s="275"/>
      <c r="BG186" s="275"/>
      <c r="XFD186" s="275"/>
    </row>
    <row r="187" spans="1:59 16384:16384" hidden="1">
      <c r="D187" s="275"/>
      <c r="E187" s="275"/>
      <c r="F187" s="275"/>
      <c r="G187" s="275"/>
      <c r="H187" s="275"/>
      <c r="I187" s="275"/>
      <c r="J187" s="275"/>
      <c r="K187" s="275"/>
      <c r="L187" s="275"/>
      <c r="M187" s="275"/>
      <c r="N187" s="275"/>
      <c r="O187" s="275"/>
      <c r="P187" s="275"/>
      <c r="Q187" s="275"/>
      <c r="R187" s="275"/>
      <c r="S187" s="275"/>
      <c r="T187" s="275"/>
      <c r="U187" s="275"/>
      <c r="V187" s="275"/>
      <c r="W187" s="275"/>
      <c r="X187" s="275"/>
      <c r="Y187" s="275"/>
      <c r="Z187" s="275"/>
      <c r="AA187" s="275"/>
      <c r="AB187" s="275"/>
      <c r="AC187" s="275"/>
      <c r="AD187" s="275"/>
      <c r="AE187" s="275"/>
      <c r="AF187" s="275"/>
      <c r="AG187" s="275"/>
      <c r="AH187" s="275"/>
      <c r="AI187" s="275"/>
      <c r="AJ187" s="275"/>
      <c r="AK187" s="275"/>
      <c r="AL187" s="275"/>
      <c r="AM187" s="275"/>
      <c r="AN187" s="275"/>
      <c r="AO187" s="275"/>
      <c r="AP187" s="275"/>
      <c r="AQ187" s="275"/>
      <c r="AR187" s="275"/>
      <c r="AS187" s="275"/>
      <c r="AT187" s="275"/>
      <c r="AU187" s="275"/>
      <c r="AV187" s="275"/>
      <c r="AW187" s="275"/>
      <c r="AX187" s="275"/>
      <c r="AY187" s="275"/>
      <c r="AZ187" s="275"/>
      <c r="BA187" s="275"/>
      <c r="BB187" s="275"/>
      <c r="BC187" s="275"/>
      <c r="BD187" s="275"/>
      <c r="BE187" s="275"/>
      <c r="BF187" s="275"/>
      <c r="BG187" s="275"/>
    </row>
    <row r="188" spans="1:59 16384:16384" hidden="1">
      <c r="D188" s="275"/>
      <c r="E188" s="275"/>
      <c r="F188" s="275"/>
      <c r="G188" s="275"/>
      <c r="H188" s="275"/>
      <c r="I188" s="275"/>
      <c r="J188" s="275"/>
      <c r="K188" s="275"/>
      <c r="L188" s="275"/>
      <c r="M188" s="275"/>
      <c r="N188" s="275"/>
      <c r="O188" s="275"/>
      <c r="P188" s="275"/>
      <c r="Q188" s="275"/>
      <c r="R188" s="275"/>
      <c r="S188" s="275"/>
      <c r="T188" s="275"/>
      <c r="U188" s="275"/>
      <c r="V188" s="275"/>
      <c r="W188" s="275"/>
      <c r="X188" s="275"/>
      <c r="Y188" s="275"/>
      <c r="Z188" s="275"/>
      <c r="AA188" s="275"/>
      <c r="AB188" s="275"/>
      <c r="AC188" s="275"/>
      <c r="AD188" s="275"/>
      <c r="AE188" s="275"/>
      <c r="AF188" s="275"/>
      <c r="AG188" s="275"/>
      <c r="AH188" s="275"/>
      <c r="AI188" s="275"/>
      <c r="AJ188" s="275"/>
      <c r="AK188" s="275"/>
      <c r="AL188" s="275"/>
      <c r="AM188" s="275"/>
      <c r="AN188" s="275"/>
      <c r="AO188" s="275"/>
      <c r="AP188" s="275"/>
      <c r="AQ188" s="275"/>
      <c r="AR188" s="275"/>
      <c r="AS188" s="275"/>
      <c r="AT188" s="275"/>
      <c r="AU188" s="275"/>
      <c r="AV188" s="275"/>
      <c r="AW188" s="275"/>
      <c r="AX188" s="275"/>
      <c r="AY188" s="275"/>
      <c r="AZ188" s="275"/>
      <c r="BA188" s="275"/>
      <c r="BB188" s="275"/>
      <c r="BC188" s="275"/>
      <c r="BD188" s="275"/>
      <c r="BE188" s="275"/>
      <c r="BF188" s="275"/>
      <c r="BG188" s="275"/>
    </row>
    <row r="189" spans="1:59 16384:16384" hidden="1">
      <c r="D189" s="275"/>
      <c r="E189" s="275"/>
      <c r="F189" s="275"/>
      <c r="G189" s="275"/>
      <c r="H189" s="275"/>
      <c r="I189" s="275"/>
      <c r="J189" s="275"/>
      <c r="K189" s="275"/>
      <c r="L189" s="275"/>
      <c r="M189" s="275"/>
      <c r="N189" s="275"/>
      <c r="O189" s="275"/>
      <c r="P189" s="275"/>
      <c r="Q189" s="275"/>
      <c r="R189" s="275"/>
      <c r="S189" s="275"/>
      <c r="T189" s="275"/>
      <c r="U189" s="275"/>
      <c r="V189" s="275"/>
      <c r="W189" s="275"/>
      <c r="X189" s="275"/>
      <c r="Y189" s="275"/>
      <c r="Z189" s="275"/>
      <c r="AA189" s="275"/>
      <c r="AB189" s="275"/>
      <c r="AC189" s="275"/>
      <c r="AD189" s="275"/>
      <c r="AE189" s="275"/>
      <c r="AF189" s="275"/>
      <c r="AG189" s="275"/>
      <c r="AH189" s="275"/>
      <c r="AI189" s="275"/>
      <c r="AJ189" s="275"/>
      <c r="AK189" s="275"/>
      <c r="AL189" s="275"/>
      <c r="AM189" s="275"/>
      <c r="AN189" s="275"/>
      <c r="AO189" s="275"/>
      <c r="AP189" s="275"/>
      <c r="AQ189" s="275"/>
      <c r="AR189" s="275"/>
      <c r="AS189" s="275"/>
      <c r="AT189" s="275"/>
      <c r="AU189" s="275"/>
      <c r="AV189" s="275"/>
      <c r="AW189" s="275"/>
      <c r="AX189" s="275"/>
      <c r="AY189" s="275"/>
      <c r="AZ189" s="275"/>
      <c r="BA189" s="275"/>
      <c r="BB189" s="275"/>
      <c r="BC189" s="275"/>
      <c r="BD189" s="275"/>
      <c r="BE189" s="275"/>
      <c r="BF189" s="275"/>
      <c r="BG189" s="275"/>
    </row>
    <row r="190" spans="1:59 16384:16384" hidden="1">
      <c r="D190" s="275"/>
      <c r="E190" s="275"/>
      <c r="F190" s="275"/>
      <c r="G190" s="275"/>
      <c r="H190" s="275"/>
      <c r="I190" s="275"/>
      <c r="J190" s="275"/>
      <c r="K190" s="275"/>
      <c r="L190" s="275"/>
      <c r="M190" s="275"/>
      <c r="N190" s="275"/>
      <c r="O190" s="275"/>
      <c r="P190" s="275"/>
      <c r="Q190" s="275"/>
      <c r="R190" s="275"/>
      <c r="S190" s="275"/>
      <c r="T190" s="275"/>
      <c r="U190" s="275"/>
      <c r="V190" s="275"/>
      <c r="W190" s="275"/>
      <c r="X190" s="275"/>
      <c r="Y190" s="275"/>
      <c r="Z190" s="275"/>
      <c r="AA190" s="275"/>
      <c r="AB190" s="275"/>
      <c r="AC190" s="275"/>
      <c r="AD190" s="275"/>
      <c r="AE190" s="275"/>
      <c r="AF190" s="275"/>
      <c r="AG190" s="275"/>
      <c r="AH190" s="275"/>
      <c r="AI190" s="275"/>
      <c r="AJ190" s="275"/>
      <c r="AK190" s="275"/>
      <c r="AL190" s="275"/>
      <c r="AM190" s="275"/>
      <c r="AN190" s="275"/>
      <c r="AO190" s="275"/>
      <c r="AP190" s="275"/>
      <c r="AQ190" s="275"/>
      <c r="AR190" s="275"/>
      <c r="AS190" s="275"/>
      <c r="AT190" s="275"/>
      <c r="AU190" s="275"/>
      <c r="AV190" s="275"/>
      <c r="AW190" s="275"/>
      <c r="AX190" s="275"/>
      <c r="AY190" s="275"/>
      <c r="AZ190" s="275"/>
      <c r="BA190" s="275"/>
      <c r="BB190" s="275"/>
      <c r="BC190" s="275"/>
      <c r="BD190" s="275"/>
      <c r="BE190" s="275"/>
      <c r="BF190" s="275"/>
      <c r="BG190" s="275"/>
    </row>
    <row r="191" spans="1:59 16384:16384" hidden="1">
      <c r="D191" s="275"/>
      <c r="E191" s="275"/>
      <c r="F191" s="275"/>
      <c r="G191" s="275"/>
      <c r="H191" s="275"/>
      <c r="I191" s="275"/>
      <c r="J191" s="275"/>
      <c r="K191" s="275"/>
      <c r="L191" s="275"/>
      <c r="M191" s="275"/>
      <c r="N191" s="275"/>
      <c r="O191" s="275"/>
      <c r="P191" s="275"/>
      <c r="Q191" s="275"/>
      <c r="R191" s="275"/>
      <c r="S191" s="275"/>
      <c r="T191" s="275"/>
      <c r="U191" s="275"/>
      <c r="V191" s="275"/>
      <c r="W191" s="275"/>
      <c r="X191" s="275"/>
      <c r="Y191" s="275"/>
      <c r="Z191" s="275"/>
      <c r="AA191" s="275"/>
      <c r="AB191" s="275"/>
      <c r="AC191" s="275"/>
      <c r="AD191" s="275"/>
      <c r="AE191" s="275"/>
      <c r="AF191" s="275"/>
      <c r="AG191" s="275"/>
      <c r="AH191" s="275"/>
      <c r="AI191" s="275"/>
      <c r="AJ191" s="275"/>
      <c r="AK191" s="275"/>
      <c r="AL191" s="275"/>
      <c r="AM191" s="275"/>
      <c r="AN191" s="275"/>
      <c r="AO191" s="275"/>
      <c r="AP191" s="275"/>
      <c r="AQ191" s="275"/>
      <c r="AR191" s="275"/>
      <c r="AS191" s="275"/>
      <c r="AT191" s="275"/>
      <c r="AU191" s="275"/>
      <c r="AV191" s="275"/>
      <c r="AW191" s="275"/>
      <c r="AX191" s="275"/>
      <c r="AY191" s="275"/>
      <c r="AZ191" s="275"/>
      <c r="BA191" s="275"/>
      <c r="BB191" s="275"/>
      <c r="BC191" s="275"/>
      <c r="BD191" s="275"/>
      <c r="BE191" s="275"/>
      <c r="BF191" s="275"/>
      <c r="BG191" s="275"/>
    </row>
    <row r="192" spans="1:59 16384:16384" hidden="1">
      <c r="D192" s="275"/>
      <c r="E192" s="275"/>
      <c r="F192" s="275"/>
      <c r="G192" s="275"/>
      <c r="H192" s="275"/>
      <c r="I192" s="275"/>
      <c r="J192" s="275"/>
      <c r="K192" s="275"/>
      <c r="L192" s="275"/>
      <c r="M192" s="275"/>
      <c r="N192" s="275"/>
      <c r="O192" s="275"/>
      <c r="P192" s="275"/>
      <c r="Q192" s="275"/>
      <c r="R192" s="275"/>
      <c r="S192" s="275"/>
      <c r="T192" s="275"/>
      <c r="U192" s="275"/>
      <c r="V192" s="275"/>
      <c r="W192" s="275"/>
      <c r="X192" s="275"/>
      <c r="Y192" s="275"/>
      <c r="Z192" s="275"/>
      <c r="AA192" s="275"/>
      <c r="AB192" s="275"/>
      <c r="AC192" s="275"/>
      <c r="AD192" s="275"/>
      <c r="AE192" s="275"/>
      <c r="AF192" s="275"/>
      <c r="AG192" s="275"/>
      <c r="AH192" s="275"/>
      <c r="AI192" s="275"/>
      <c r="AJ192" s="275"/>
      <c r="AK192" s="275"/>
      <c r="AL192" s="275"/>
      <c r="AM192" s="275"/>
      <c r="AN192" s="275"/>
      <c r="AO192" s="275"/>
      <c r="AP192" s="275"/>
      <c r="AQ192" s="275"/>
      <c r="AR192" s="275"/>
      <c r="AS192" s="275"/>
      <c r="AT192" s="275"/>
      <c r="AU192" s="275"/>
      <c r="AV192" s="275"/>
      <c r="AW192" s="275"/>
      <c r="AX192" s="275"/>
      <c r="AY192" s="275"/>
      <c r="AZ192" s="275"/>
      <c r="BA192" s="275"/>
      <c r="BB192" s="275"/>
      <c r="BC192" s="275"/>
      <c r="BD192" s="275"/>
      <c r="BE192" s="275"/>
      <c r="BF192" s="275"/>
      <c r="BG192" s="275"/>
    </row>
    <row r="193" spans="4:59" hidden="1">
      <c r="D193" s="275"/>
      <c r="E193" s="275"/>
      <c r="F193" s="275"/>
      <c r="G193" s="275"/>
      <c r="H193" s="275"/>
      <c r="I193" s="275"/>
      <c r="J193" s="275"/>
      <c r="K193" s="275"/>
      <c r="L193" s="275"/>
      <c r="M193" s="275"/>
      <c r="N193" s="275"/>
      <c r="O193" s="275"/>
      <c r="P193" s="275"/>
      <c r="Q193" s="275"/>
      <c r="R193" s="275"/>
      <c r="S193" s="275"/>
      <c r="T193" s="275"/>
      <c r="U193" s="275"/>
      <c r="V193" s="275"/>
      <c r="W193" s="275"/>
      <c r="X193" s="275"/>
      <c r="Y193" s="275"/>
      <c r="Z193" s="275"/>
      <c r="AA193" s="275"/>
      <c r="AB193" s="275"/>
      <c r="AC193" s="275"/>
      <c r="AD193" s="275"/>
      <c r="AE193" s="275"/>
      <c r="AF193" s="275"/>
      <c r="AG193" s="275"/>
      <c r="AH193" s="275"/>
      <c r="AI193" s="275"/>
      <c r="AJ193" s="275"/>
      <c r="AK193" s="275"/>
      <c r="AL193" s="275"/>
      <c r="AM193" s="275"/>
      <c r="AN193" s="275"/>
      <c r="AO193" s="275"/>
      <c r="AP193" s="275"/>
      <c r="AQ193" s="275"/>
      <c r="AR193" s="275"/>
      <c r="AS193" s="275"/>
      <c r="AT193" s="275"/>
      <c r="AU193" s="275"/>
      <c r="AV193" s="275"/>
      <c r="AW193" s="275"/>
      <c r="AX193" s="275"/>
      <c r="AY193" s="275"/>
      <c r="AZ193" s="275"/>
      <c r="BA193" s="275"/>
      <c r="BB193" s="275"/>
      <c r="BC193" s="275"/>
      <c r="BD193" s="275"/>
      <c r="BE193" s="275"/>
      <c r="BF193" s="275"/>
      <c r="BG193" s="275"/>
    </row>
    <row r="194" spans="4:59" hidden="1">
      <c r="D194" s="275"/>
      <c r="E194" s="275"/>
      <c r="F194" s="275"/>
      <c r="G194" s="275"/>
      <c r="H194" s="275"/>
      <c r="I194" s="275"/>
      <c r="J194" s="275"/>
      <c r="K194" s="275"/>
      <c r="L194" s="275"/>
      <c r="M194" s="275"/>
      <c r="N194" s="275"/>
      <c r="O194" s="275"/>
      <c r="P194" s="275"/>
      <c r="Q194" s="275"/>
      <c r="R194" s="275"/>
      <c r="S194" s="275"/>
      <c r="T194" s="275"/>
      <c r="U194" s="275"/>
      <c r="V194" s="275"/>
      <c r="W194" s="275"/>
      <c r="X194" s="275"/>
      <c r="Y194" s="275"/>
      <c r="Z194" s="275"/>
      <c r="AA194" s="275"/>
      <c r="AB194" s="275"/>
      <c r="AC194" s="275"/>
      <c r="AD194" s="275"/>
      <c r="AE194" s="275"/>
      <c r="AF194" s="275"/>
      <c r="AG194" s="275"/>
      <c r="AH194" s="275"/>
      <c r="AI194" s="275"/>
      <c r="AJ194" s="275"/>
      <c r="AK194" s="275"/>
      <c r="AL194" s="275"/>
      <c r="AM194" s="275"/>
      <c r="AN194" s="275"/>
      <c r="AO194" s="275"/>
      <c r="AP194" s="275"/>
      <c r="AQ194" s="275"/>
      <c r="AR194" s="275"/>
      <c r="AS194" s="275"/>
      <c r="AT194" s="275"/>
      <c r="AU194" s="275"/>
      <c r="AV194" s="275"/>
      <c r="AW194" s="275"/>
      <c r="AX194" s="275"/>
      <c r="AY194" s="275"/>
      <c r="AZ194" s="275"/>
      <c r="BA194" s="275"/>
      <c r="BB194" s="275"/>
      <c r="BC194" s="275"/>
      <c r="BD194" s="275"/>
      <c r="BE194" s="275"/>
      <c r="BF194" s="275"/>
      <c r="BG194" s="275"/>
    </row>
    <row r="195" spans="4:59" hidden="1">
      <c r="D195" s="275"/>
      <c r="E195" s="275"/>
      <c r="F195" s="275"/>
      <c r="G195" s="275"/>
      <c r="H195" s="275"/>
      <c r="I195" s="275"/>
      <c r="J195" s="275"/>
      <c r="K195" s="275"/>
      <c r="L195" s="275"/>
      <c r="M195" s="275"/>
      <c r="N195" s="275"/>
      <c r="O195" s="275"/>
      <c r="P195" s="275"/>
      <c r="Q195" s="275"/>
      <c r="R195" s="275"/>
      <c r="S195" s="275"/>
      <c r="T195" s="275"/>
      <c r="U195" s="275"/>
      <c r="V195" s="275"/>
      <c r="W195" s="275"/>
      <c r="X195" s="275"/>
      <c r="Y195" s="275"/>
      <c r="Z195" s="275"/>
      <c r="AA195" s="275"/>
      <c r="AB195" s="275"/>
      <c r="AC195" s="275"/>
      <c r="AD195" s="275"/>
      <c r="AE195" s="275"/>
      <c r="AF195" s="275"/>
      <c r="AG195" s="275"/>
      <c r="AH195" s="275"/>
      <c r="AI195" s="275"/>
      <c r="AJ195" s="275"/>
      <c r="AK195" s="275"/>
      <c r="AL195" s="275"/>
      <c r="AM195" s="275"/>
      <c r="AN195" s="275"/>
      <c r="AO195" s="275"/>
      <c r="AP195" s="275"/>
      <c r="AQ195" s="275"/>
      <c r="AR195" s="275"/>
      <c r="AS195" s="275"/>
      <c r="AT195" s="275"/>
      <c r="AU195" s="275"/>
      <c r="AV195" s="275"/>
      <c r="AW195" s="275"/>
      <c r="AX195" s="275"/>
      <c r="AY195" s="275"/>
      <c r="AZ195" s="275"/>
      <c r="BA195" s="275"/>
      <c r="BB195" s="275"/>
      <c r="BC195" s="275"/>
      <c r="BD195" s="275"/>
      <c r="BE195" s="275"/>
      <c r="BF195" s="275"/>
      <c r="BG195" s="275"/>
    </row>
    <row r="196" spans="4:59" hidden="1">
      <c r="D196" s="275"/>
      <c r="E196" s="275"/>
      <c r="F196" s="275"/>
      <c r="G196" s="275"/>
      <c r="H196" s="275"/>
      <c r="I196" s="275"/>
      <c r="J196" s="275"/>
      <c r="K196" s="275"/>
      <c r="L196" s="275"/>
      <c r="M196" s="275"/>
      <c r="N196" s="275"/>
      <c r="O196" s="275"/>
      <c r="P196" s="275"/>
      <c r="Q196" s="275"/>
      <c r="R196" s="275"/>
      <c r="S196" s="275"/>
      <c r="T196" s="275"/>
      <c r="U196" s="275"/>
      <c r="V196" s="275"/>
      <c r="W196" s="275"/>
      <c r="X196" s="275"/>
      <c r="Y196" s="275"/>
      <c r="Z196" s="275"/>
      <c r="AA196" s="275"/>
      <c r="AB196" s="275"/>
      <c r="AC196" s="275"/>
      <c r="AD196" s="275"/>
      <c r="AE196" s="275"/>
      <c r="AF196" s="275"/>
      <c r="AG196" s="275"/>
      <c r="AH196" s="275"/>
      <c r="AI196" s="275"/>
      <c r="AJ196" s="275"/>
      <c r="AK196" s="275"/>
      <c r="AL196" s="275"/>
      <c r="AM196" s="275"/>
      <c r="AN196" s="275"/>
      <c r="AO196" s="275"/>
      <c r="AP196" s="275"/>
      <c r="AQ196" s="275"/>
      <c r="AR196" s="275"/>
      <c r="AS196" s="275"/>
      <c r="AT196" s="275"/>
      <c r="AU196" s="275"/>
      <c r="AV196" s="275"/>
      <c r="AW196" s="275"/>
      <c r="AX196" s="275"/>
      <c r="AY196" s="275"/>
      <c r="AZ196" s="275"/>
      <c r="BA196" s="275"/>
      <c r="BB196" s="275"/>
      <c r="BC196" s="275"/>
      <c r="BD196" s="275"/>
      <c r="BE196" s="275"/>
      <c r="BF196" s="275"/>
      <c r="BG196" s="275"/>
    </row>
    <row r="197" spans="4:59" hidden="1">
      <c r="D197" s="275"/>
      <c r="E197" s="275"/>
      <c r="F197" s="275"/>
      <c r="G197" s="275"/>
      <c r="H197" s="275"/>
      <c r="I197" s="275"/>
      <c r="J197" s="275"/>
      <c r="K197" s="275"/>
      <c r="L197" s="275"/>
      <c r="M197" s="275"/>
      <c r="N197" s="275"/>
      <c r="O197" s="275"/>
      <c r="P197" s="275"/>
      <c r="Q197" s="275"/>
      <c r="R197" s="275"/>
      <c r="S197" s="275"/>
      <c r="T197" s="275"/>
      <c r="U197" s="275"/>
      <c r="V197" s="275"/>
      <c r="W197" s="275"/>
      <c r="X197" s="275"/>
      <c r="Y197" s="275"/>
      <c r="Z197" s="275"/>
      <c r="AA197" s="275"/>
      <c r="AB197" s="275"/>
      <c r="AC197" s="275"/>
      <c r="AD197" s="275"/>
      <c r="AE197" s="275"/>
      <c r="AF197" s="275"/>
      <c r="AG197" s="275"/>
      <c r="AH197" s="275"/>
      <c r="AI197" s="275"/>
      <c r="AJ197" s="275"/>
      <c r="AK197" s="275"/>
      <c r="AL197" s="275"/>
      <c r="AM197" s="275"/>
      <c r="AN197" s="275"/>
      <c r="AO197" s="275"/>
      <c r="AP197" s="275"/>
      <c r="AQ197" s="275"/>
      <c r="AR197" s="275"/>
      <c r="AS197" s="275"/>
      <c r="AT197" s="275"/>
      <c r="AU197" s="275"/>
      <c r="AV197" s="275"/>
      <c r="AW197" s="275"/>
      <c r="AX197" s="275"/>
      <c r="AY197" s="275"/>
      <c r="AZ197" s="275"/>
      <c r="BA197" s="275"/>
      <c r="BB197" s="275"/>
      <c r="BC197" s="275"/>
      <c r="BD197" s="275"/>
      <c r="BE197" s="275"/>
      <c r="BF197" s="275"/>
      <c r="BG197" s="275"/>
    </row>
    <row r="198" spans="4:59" hidden="1">
      <c r="D198" s="275"/>
      <c r="E198" s="275"/>
      <c r="F198" s="275"/>
      <c r="G198" s="275"/>
      <c r="H198" s="275"/>
      <c r="I198" s="275"/>
      <c r="J198" s="275"/>
      <c r="K198" s="275"/>
      <c r="L198" s="275"/>
      <c r="M198" s="275"/>
      <c r="N198" s="275"/>
      <c r="O198" s="275"/>
      <c r="P198" s="275"/>
      <c r="Q198" s="275"/>
      <c r="R198" s="275"/>
      <c r="S198" s="275"/>
      <c r="T198" s="275"/>
      <c r="U198" s="275"/>
      <c r="V198" s="275"/>
      <c r="W198" s="275"/>
      <c r="X198" s="275"/>
      <c r="Y198" s="275"/>
      <c r="Z198" s="275"/>
      <c r="AA198" s="275"/>
      <c r="AB198" s="275"/>
      <c r="AC198" s="275"/>
      <c r="AD198" s="275"/>
      <c r="AE198" s="275"/>
      <c r="AF198" s="275"/>
      <c r="AG198" s="275"/>
      <c r="AH198" s="275"/>
      <c r="AI198" s="275"/>
      <c r="AJ198" s="275"/>
      <c r="AK198" s="275"/>
      <c r="AL198" s="275"/>
      <c r="AM198" s="275"/>
      <c r="AN198" s="275"/>
      <c r="AO198" s="275"/>
      <c r="AP198" s="275"/>
      <c r="AQ198" s="275"/>
      <c r="AR198" s="275"/>
      <c r="AS198" s="275"/>
      <c r="AT198" s="275"/>
      <c r="AU198" s="275"/>
      <c r="AV198" s="275"/>
      <c r="AW198" s="275"/>
      <c r="AX198" s="275"/>
      <c r="AY198" s="275"/>
      <c r="AZ198" s="275"/>
      <c r="BA198" s="275"/>
      <c r="BB198" s="275"/>
      <c r="BC198" s="275"/>
      <c r="BD198" s="275"/>
      <c r="BE198" s="275"/>
      <c r="BF198" s="275"/>
      <c r="BG198" s="275"/>
    </row>
    <row r="199" spans="4:59" hidden="1">
      <c r="D199" s="275"/>
      <c r="E199" s="275"/>
      <c r="F199" s="275"/>
      <c r="G199" s="275"/>
      <c r="H199" s="275"/>
      <c r="I199" s="275"/>
      <c r="J199" s="275"/>
      <c r="K199" s="275"/>
      <c r="L199" s="275"/>
      <c r="M199" s="275"/>
      <c r="N199" s="275"/>
      <c r="O199" s="275"/>
      <c r="P199" s="275"/>
      <c r="Q199" s="275"/>
      <c r="R199" s="275"/>
      <c r="S199" s="275"/>
      <c r="T199" s="275"/>
      <c r="U199" s="275"/>
      <c r="V199" s="275"/>
      <c r="W199" s="275"/>
      <c r="X199" s="275"/>
      <c r="Y199" s="275"/>
      <c r="Z199" s="275"/>
      <c r="AA199" s="275"/>
      <c r="AB199" s="275"/>
      <c r="AC199" s="275"/>
      <c r="AD199" s="275"/>
      <c r="AE199" s="275"/>
      <c r="AF199" s="275"/>
      <c r="AG199" s="275"/>
      <c r="AH199" s="275"/>
      <c r="AI199" s="275"/>
      <c r="AJ199" s="275"/>
      <c r="AK199" s="275"/>
      <c r="AL199" s="275"/>
      <c r="AM199" s="275"/>
      <c r="AN199" s="275"/>
      <c r="AO199" s="275"/>
      <c r="AP199" s="275"/>
      <c r="AQ199" s="275"/>
      <c r="AR199" s="275"/>
      <c r="AS199" s="275"/>
      <c r="AT199" s="275"/>
      <c r="AU199" s="275"/>
      <c r="AV199" s="275"/>
      <c r="AW199" s="275"/>
      <c r="AX199" s="275"/>
      <c r="AY199" s="275"/>
      <c r="AZ199" s="275"/>
      <c r="BA199" s="275"/>
      <c r="BB199" s="275"/>
      <c r="BC199" s="275"/>
      <c r="BD199" s="275"/>
      <c r="BE199" s="275"/>
      <c r="BF199" s="275"/>
      <c r="BG199" s="275"/>
    </row>
    <row r="200" spans="4:59" hidden="1">
      <c r="D200" s="275"/>
      <c r="E200" s="275"/>
      <c r="F200" s="275"/>
      <c r="G200" s="275"/>
      <c r="H200" s="275"/>
      <c r="I200" s="275"/>
      <c r="J200" s="275"/>
      <c r="K200" s="275"/>
      <c r="L200" s="275"/>
      <c r="M200" s="275"/>
      <c r="N200" s="275"/>
      <c r="O200" s="275"/>
      <c r="P200" s="275"/>
      <c r="Q200" s="275"/>
      <c r="R200" s="275"/>
      <c r="S200" s="275"/>
      <c r="T200" s="275"/>
      <c r="U200" s="275"/>
      <c r="V200" s="275"/>
      <c r="W200" s="275"/>
      <c r="X200" s="275"/>
      <c r="Y200" s="275"/>
      <c r="Z200" s="275"/>
      <c r="AA200" s="275"/>
      <c r="AB200" s="275"/>
      <c r="AC200" s="275"/>
      <c r="AD200" s="275"/>
      <c r="AE200" s="275"/>
      <c r="AF200" s="275"/>
      <c r="AG200" s="275"/>
      <c r="AH200" s="275"/>
      <c r="AI200" s="275"/>
      <c r="AJ200" s="275"/>
      <c r="AK200" s="275"/>
      <c r="AL200" s="275"/>
      <c r="AM200" s="275"/>
      <c r="AN200" s="275"/>
      <c r="AO200" s="275"/>
      <c r="AP200" s="275"/>
      <c r="AQ200" s="275"/>
      <c r="AR200" s="275"/>
      <c r="AS200" s="275"/>
      <c r="AT200" s="275"/>
      <c r="AU200" s="275"/>
      <c r="AV200" s="275"/>
      <c r="AW200" s="275"/>
      <c r="AX200" s="275"/>
      <c r="AY200" s="275"/>
      <c r="AZ200" s="275"/>
      <c r="BA200" s="275"/>
      <c r="BB200" s="275"/>
      <c r="BC200" s="275"/>
      <c r="BD200" s="275"/>
      <c r="BE200" s="275"/>
      <c r="BF200" s="275"/>
      <c r="BG200" s="275"/>
    </row>
    <row r="201" spans="4:59" hidden="1">
      <c r="D201" s="275"/>
      <c r="E201" s="275"/>
      <c r="F201" s="275"/>
      <c r="G201" s="275"/>
      <c r="H201" s="275"/>
      <c r="I201" s="275"/>
      <c r="J201" s="275"/>
      <c r="K201" s="275"/>
      <c r="L201" s="275"/>
      <c r="M201" s="275"/>
      <c r="N201" s="275"/>
      <c r="O201" s="275"/>
      <c r="P201" s="275"/>
      <c r="Q201" s="275"/>
      <c r="R201" s="275"/>
      <c r="S201" s="275"/>
      <c r="T201" s="275"/>
      <c r="U201" s="275"/>
      <c r="V201" s="275"/>
      <c r="W201" s="275"/>
      <c r="X201" s="275"/>
      <c r="Y201" s="275"/>
      <c r="Z201" s="275"/>
      <c r="AA201" s="275"/>
      <c r="AB201" s="275"/>
      <c r="AC201" s="275"/>
      <c r="AD201" s="275"/>
      <c r="AE201" s="275"/>
      <c r="AF201" s="275"/>
      <c r="AG201" s="275"/>
      <c r="AH201" s="275"/>
      <c r="AI201" s="275"/>
      <c r="AJ201" s="275"/>
      <c r="AK201" s="275"/>
      <c r="AL201" s="275"/>
      <c r="AM201" s="275"/>
      <c r="AN201" s="275"/>
      <c r="AO201" s="275"/>
      <c r="AP201" s="275"/>
      <c r="AQ201" s="275"/>
      <c r="AR201" s="275"/>
      <c r="AS201" s="275"/>
      <c r="AT201" s="275"/>
      <c r="AU201" s="275"/>
      <c r="AV201" s="275"/>
      <c r="AW201" s="275"/>
      <c r="AX201" s="275"/>
      <c r="AY201" s="275"/>
      <c r="AZ201" s="275"/>
      <c r="BA201" s="275"/>
      <c r="BB201" s="275"/>
      <c r="BC201" s="275"/>
      <c r="BD201" s="275"/>
      <c r="BE201" s="275"/>
      <c r="BF201" s="275"/>
      <c r="BG201" s="275"/>
    </row>
    <row r="202" spans="4:59" hidden="1">
      <c r="D202" s="275"/>
      <c r="E202" s="275"/>
      <c r="F202" s="275"/>
      <c r="G202" s="275"/>
      <c r="H202" s="275"/>
      <c r="I202" s="275"/>
      <c r="J202" s="275"/>
      <c r="K202" s="275"/>
      <c r="L202" s="275"/>
      <c r="M202" s="275"/>
      <c r="N202" s="275"/>
      <c r="O202" s="275"/>
      <c r="P202" s="275"/>
      <c r="Q202" s="275"/>
      <c r="R202" s="275"/>
      <c r="S202" s="275"/>
      <c r="T202" s="275"/>
      <c r="U202" s="275"/>
      <c r="V202" s="275"/>
      <c r="W202" s="275"/>
      <c r="X202" s="275"/>
      <c r="Y202" s="275"/>
      <c r="Z202" s="275"/>
      <c r="AA202" s="275"/>
      <c r="AB202" s="275"/>
      <c r="AC202" s="275"/>
      <c r="AD202" s="275"/>
      <c r="AE202" s="275"/>
      <c r="AF202" s="275"/>
      <c r="AG202" s="275"/>
      <c r="AH202" s="275"/>
      <c r="AI202" s="275"/>
      <c r="AJ202" s="275"/>
      <c r="AK202" s="275"/>
      <c r="AL202" s="275"/>
      <c r="AM202" s="275"/>
      <c r="AN202" s="275"/>
      <c r="AO202" s="275"/>
      <c r="AP202" s="275"/>
      <c r="AQ202" s="275"/>
      <c r="AR202" s="275"/>
      <c r="AS202" s="275"/>
      <c r="AT202" s="275"/>
      <c r="AU202" s="275"/>
      <c r="AV202" s="275"/>
      <c r="AW202" s="275"/>
      <c r="AX202" s="275"/>
      <c r="AY202" s="275"/>
      <c r="AZ202" s="275"/>
      <c r="BA202" s="275"/>
      <c r="BB202" s="275"/>
      <c r="BC202" s="275"/>
      <c r="BD202" s="275"/>
      <c r="BE202" s="275"/>
      <c r="BF202" s="275"/>
      <c r="BG202" s="275"/>
    </row>
    <row r="203" spans="4:59" hidden="1">
      <c r="D203" s="275"/>
      <c r="E203" s="275"/>
      <c r="F203" s="275"/>
      <c r="G203" s="275"/>
      <c r="H203" s="275"/>
      <c r="I203" s="275"/>
      <c r="J203" s="275"/>
      <c r="K203" s="275"/>
      <c r="L203" s="275"/>
      <c r="M203" s="275"/>
      <c r="N203" s="275"/>
      <c r="O203" s="275"/>
      <c r="P203" s="275"/>
      <c r="Q203" s="275"/>
      <c r="R203" s="275"/>
      <c r="S203" s="275"/>
      <c r="T203" s="275"/>
      <c r="U203" s="275"/>
      <c r="V203" s="275"/>
      <c r="W203" s="275"/>
      <c r="X203" s="275"/>
      <c r="Y203" s="275"/>
      <c r="Z203" s="275"/>
      <c r="AA203" s="275"/>
      <c r="AB203" s="275"/>
      <c r="AC203" s="275"/>
      <c r="AD203" s="275"/>
      <c r="AE203" s="275"/>
      <c r="AF203" s="275"/>
      <c r="AG203" s="275"/>
      <c r="AH203" s="275"/>
      <c r="AI203" s="275"/>
      <c r="AJ203" s="275"/>
      <c r="AK203" s="275"/>
      <c r="AL203" s="275"/>
      <c r="AM203" s="275"/>
      <c r="AN203" s="275"/>
      <c r="AO203" s="275"/>
      <c r="AP203" s="275"/>
      <c r="AQ203" s="275"/>
      <c r="AR203" s="275"/>
      <c r="AS203" s="275"/>
      <c r="AT203" s="275"/>
      <c r="AU203" s="275"/>
      <c r="AV203" s="275"/>
      <c r="AW203" s="275"/>
      <c r="AX203" s="275"/>
      <c r="AY203" s="275"/>
      <c r="AZ203" s="275"/>
      <c r="BA203" s="275"/>
      <c r="BB203" s="275"/>
      <c r="BC203" s="275"/>
      <c r="BD203" s="275"/>
      <c r="BE203" s="275"/>
      <c r="BF203" s="275"/>
      <c r="BG203" s="275"/>
    </row>
    <row r="204" spans="4:59" hidden="1">
      <c r="D204" s="275"/>
      <c r="E204" s="275"/>
      <c r="F204" s="275"/>
      <c r="G204" s="275"/>
      <c r="H204" s="275"/>
      <c r="I204" s="275"/>
      <c r="J204" s="275"/>
      <c r="K204" s="275"/>
      <c r="L204" s="275"/>
      <c r="M204" s="275"/>
      <c r="N204" s="275"/>
      <c r="O204" s="275"/>
      <c r="P204" s="275"/>
      <c r="Q204" s="275"/>
      <c r="R204" s="275"/>
      <c r="S204" s="275"/>
      <c r="T204" s="275"/>
      <c r="U204" s="275"/>
      <c r="V204" s="275"/>
      <c r="W204" s="275"/>
      <c r="X204" s="275"/>
      <c r="Y204" s="275"/>
      <c r="Z204" s="275"/>
      <c r="AA204" s="275"/>
      <c r="AB204" s="275"/>
      <c r="AC204" s="275"/>
      <c r="AD204" s="275"/>
      <c r="AE204" s="275"/>
      <c r="AF204" s="275"/>
      <c r="AG204" s="275"/>
      <c r="AH204" s="275"/>
      <c r="AI204" s="275"/>
      <c r="AJ204" s="275"/>
      <c r="AK204" s="275"/>
      <c r="AL204" s="275"/>
      <c r="AM204" s="275"/>
      <c r="AN204" s="275"/>
      <c r="AO204" s="275"/>
      <c r="AP204" s="275"/>
      <c r="AQ204" s="275"/>
      <c r="AR204" s="275"/>
      <c r="AS204" s="275"/>
      <c r="AT204" s="275"/>
      <c r="AU204" s="275"/>
      <c r="AV204" s="275"/>
      <c r="AW204" s="275"/>
      <c r="AX204" s="275"/>
      <c r="AY204" s="275"/>
      <c r="AZ204" s="275"/>
      <c r="BA204" s="275"/>
      <c r="BB204" s="275"/>
      <c r="BC204" s="275"/>
      <c r="BD204" s="275"/>
      <c r="BE204" s="275"/>
      <c r="BF204" s="275"/>
      <c r="BG204" s="275"/>
    </row>
    <row r="205" spans="4:59" hidden="1">
      <c r="D205" s="275"/>
      <c r="E205" s="275"/>
      <c r="F205" s="275"/>
      <c r="G205" s="275"/>
      <c r="H205" s="275"/>
      <c r="I205" s="275"/>
      <c r="J205" s="275"/>
      <c r="K205" s="275"/>
      <c r="L205" s="275"/>
      <c r="M205" s="275"/>
      <c r="N205" s="275"/>
      <c r="O205" s="275"/>
      <c r="P205" s="275"/>
      <c r="Q205" s="275"/>
      <c r="R205" s="275"/>
      <c r="S205" s="275"/>
      <c r="T205" s="275"/>
      <c r="U205" s="275"/>
      <c r="V205" s="275"/>
      <c r="W205" s="275"/>
      <c r="X205" s="275"/>
      <c r="Y205" s="275"/>
      <c r="Z205" s="275"/>
      <c r="AA205" s="275"/>
      <c r="AB205" s="275"/>
      <c r="AC205" s="275"/>
      <c r="AD205" s="275"/>
      <c r="AE205" s="275"/>
      <c r="AF205" s="275"/>
      <c r="AG205" s="275"/>
      <c r="AH205" s="275"/>
      <c r="AI205" s="275"/>
      <c r="AJ205" s="275"/>
      <c r="AK205" s="275"/>
      <c r="AL205" s="275"/>
      <c r="AM205" s="275"/>
      <c r="AN205" s="275"/>
      <c r="AO205" s="275"/>
      <c r="AP205" s="275"/>
      <c r="AQ205" s="275"/>
      <c r="AR205" s="275"/>
      <c r="AS205" s="275"/>
      <c r="AT205" s="275"/>
      <c r="AU205" s="275"/>
      <c r="AV205" s="275"/>
      <c r="AW205" s="275"/>
      <c r="AX205" s="275"/>
      <c r="AY205" s="275"/>
      <c r="AZ205" s="275"/>
      <c r="BA205" s="275"/>
      <c r="BB205" s="275"/>
      <c r="BC205" s="275"/>
      <c r="BD205" s="275"/>
      <c r="BE205" s="275"/>
      <c r="BF205" s="275"/>
      <c r="BG205" s="275"/>
    </row>
    <row r="206" spans="4:59" hidden="1">
      <c r="D206" s="275"/>
      <c r="E206" s="275"/>
      <c r="F206" s="275"/>
      <c r="G206" s="275"/>
      <c r="H206" s="275"/>
      <c r="I206" s="275"/>
      <c r="J206" s="275"/>
      <c r="K206" s="275"/>
      <c r="L206" s="275"/>
      <c r="M206" s="275"/>
      <c r="N206" s="275"/>
      <c r="O206" s="275"/>
      <c r="P206" s="275"/>
      <c r="Q206" s="275"/>
      <c r="R206" s="275"/>
      <c r="S206" s="275"/>
      <c r="T206" s="275"/>
      <c r="U206" s="275"/>
      <c r="V206" s="275"/>
      <c r="W206" s="275"/>
      <c r="X206" s="275"/>
      <c r="Y206" s="275"/>
      <c r="Z206" s="275"/>
      <c r="AA206" s="275"/>
      <c r="AB206" s="275"/>
      <c r="AC206" s="275"/>
      <c r="AD206" s="275"/>
      <c r="AE206" s="275"/>
      <c r="AF206" s="275"/>
      <c r="AG206" s="275"/>
      <c r="AH206" s="275"/>
      <c r="AI206" s="275"/>
      <c r="AJ206" s="275"/>
      <c r="AK206" s="275"/>
      <c r="AL206" s="275"/>
      <c r="AM206" s="275"/>
      <c r="AN206" s="275"/>
      <c r="AO206" s="275"/>
      <c r="AP206" s="275"/>
      <c r="AQ206" s="275"/>
      <c r="AR206" s="275"/>
      <c r="AS206" s="275"/>
      <c r="AT206" s="275"/>
      <c r="AU206" s="275"/>
      <c r="AV206" s="275"/>
      <c r="AW206" s="275"/>
      <c r="AX206" s="275"/>
      <c r="AY206" s="275"/>
      <c r="AZ206" s="275"/>
      <c r="BA206" s="275"/>
      <c r="BB206" s="275"/>
      <c r="BC206" s="275"/>
      <c r="BD206" s="275"/>
      <c r="BE206" s="275"/>
      <c r="BF206" s="275"/>
      <c r="BG206" s="275"/>
    </row>
    <row r="207" spans="4:59" hidden="1">
      <c r="D207" s="275"/>
      <c r="E207" s="275"/>
      <c r="F207" s="275"/>
      <c r="G207" s="275"/>
      <c r="H207" s="275"/>
      <c r="I207" s="275"/>
      <c r="J207" s="275"/>
      <c r="K207" s="275"/>
      <c r="L207" s="275"/>
      <c r="M207" s="275"/>
      <c r="N207" s="275"/>
      <c r="O207" s="275"/>
      <c r="P207" s="275"/>
      <c r="Q207" s="275"/>
      <c r="R207" s="275"/>
      <c r="S207" s="275"/>
      <c r="T207" s="275"/>
      <c r="U207" s="275"/>
      <c r="V207" s="275"/>
      <c r="W207" s="275"/>
      <c r="X207" s="275"/>
      <c r="Y207" s="275"/>
      <c r="Z207" s="275"/>
      <c r="AA207" s="275"/>
      <c r="AB207" s="275"/>
      <c r="AC207" s="275"/>
      <c r="AD207" s="275"/>
      <c r="AE207" s="275"/>
      <c r="AF207" s="275"/>
      <c r="AG207" s="275"/>
      <c r="AH207" s="275"/>
      <c r="AI207" s="275"/>
      <c r="AJ207" s="275"/>
      <c r="AK207" s="275"/>
      <c r="AL207" s="275"/>
      <c r="AM207" s="275"/>
      <c r="AN207" s="275"/>
      <c r="AO207" s="275"/>
      <c r="AP207" s="275"/>
      <c r="AQ207" s="275"/>
      <c r="AR207" s="275"/>
      <c r="AS207" s="275"/>
      <c r="AT207" s="275"/>
      <c r="AU207" s="275"/>
      <c r="AV207" s="275"/>
      <c r="AW207" s="275"/>
      <c r="AX207" s="275"/>
      <c r="AY207" s="275"/>
      <c r="AZ207" s="275"/>
      <c r="BA207" s="275"/>
      <c r="BB207" s="275"/>
      <c r="BC207" s="275"/>
      <c r="BD207" s="275"/>
      <c r="BE207" s="275"/>
      <c r="BF207" s="275"/>
      <c r="BG207" s="275"/>
    </row>
    <row r="208" spans="4:59" hidden="1">
      <c r="D208" s="275"/>
      <c r="E208" s="275"/>
      <c r="F208" s="275"/>
      <c r="G208" s="275"/>
      <c r="H208" s="275"/>
      <c r="I208" s="275"/>
      <c r="J208" s="275"/>
      <c r="K208" s="275"/>
      <c r="L208" s="275"/>
      <c r="M208" s="275"/>
      <c r="N208" s="275"/>
      <c r="O208" s="275"/>
      <c r="P208" s="275"/>
      <c r="Q208" s="275"/>
      <c r="R208" s="275"/>
      <c r="S208" s="275"/>
      <c r="T208" s="275"/>
      <c r="U208" s="275"/>
      <c r="V208" s="275"/>
      <c r="W208" s="275"/>
      <c r="X208" s="275"/>
      <c r="Y208" s="275"/>
      <c r="Z208" s="275"/>
      <c r="AA208" s="275"/>
      <c r="AB208" s="275"/>
      <c r="AC208" s="275"/>
      <c r="AD208" s="275"/>
      <c r="AE208" s="275"/>
      <c r="AF208" s="275"/>
      <c r="AG208" s="275"/>
      <c r="AH208" s="275"/>
      <c r="AI208" s="275"/>
      <c r="AJ208" s="275"/>
      <c r="AK208" s="275"/>
      <c r="AL208" s="275"/>
      <c r="AM208" s="275"/>
      <c r="AN208" s="275"/>
      <c r="AO208" s="275"/>
      <c r="AP208" s="275"/>
      <c r="AQ208" s="275"/>
      <c r="AR208" s="275"/>
      <c r="AS208" s="275"/>
      <c r="AT208" s="275"/>
      <c r="AU208" s="275"/>
      <c r="AV208" s="275"/>
      <c r="AW208" s="275"/>
      <c r="AX208" s="275"/>
      <c r="AY208" s="275"/>
      <c r="AZ208" s="275"/>
      <c r="BA208" s="275"/>
      <c r="BB208" s="275"/>
      <c r="BC208" s="275"/>
      <c r="BD208" s="275"/>
      <c r="BE208" s="275"/>
      <c r="BF208" s="275"/>
      <c r="BG208" s="275"/>
    </row>
    <row r="209" spans="4:59" hidden="1">
      <c r="D209" s="275"/>
      <c r="E209" s="275"/>
      <c r="F209" s="275"/>
      <c r="G209" s="275"/>
      <c r="H209" s="275"/>
      <c r="I209" s="275"/>
      <c r="J209" s="275"/>
      <c r="K209" s="275"/>
      <c r="L209" s="275"/>
      <c r="M209" s="275"/>
      <c r="N209" s="275"/>
      <c r="O209" s="275"/>
      <c r="P209" s="275"/>
      <c r="Q209" s="275"/>
      <c r="R209" s="275"/>
      <c r="S209" s="275"/>
      <c r="T209" s="275"/>
      <c r="U209" s="275"/>
      <c r="V209" s="275"/>
      <c r="W209" s="275"/>
      <c r="X209" s="275"/>
      <c r="Y209" s="275"/>
      <c r="Z209" s="275"/>
      <c r="AA209" s="275"/>
      <c r="AB209" s="275"/>
      <c r="AC209" s="275"/>
      <c r="AD209" s="275"/>
      <c r="AE209" s="275"/>
      <c r="AF209" s="275"/>
      <c r="AG209" s="275"/>
      <c r="AH209" s="275"/>
      <c r="AI209" s="275"/>
      <c r="AJ209" s="275"/>
      <c r="AK209" s="275"/>
      <c r="AL209" s="275"/>
      <c r="AM209" s="275"/>
      <c r="AN209" s="275"/>
      <c r="AO209" s="275"/>
      <c r="AP209" s="275"/>
      <c r="AQ209" s="275"/>
      <c r="AR209" s="275"/>
      <c r="AS209" s="275"/>
      <c r="AT209" s="275"/>
      <c r="AU209" s="275"/>
      <c r="AV209" s="275"/>
      <c r="AW209" s="275"/>
      <c r="AX209" s="275"/>
      <c r="AY209" s="275"/>
      <c r="AZ209" s="275"/>
      <c r="BA209" s="275"/>
      <c r="BB209" s="275"/>
      <c r="BC209" s="275"/>
      <c r="BD209" s="275"/>
      <c r="BE209" s="275"/>
      <c r="BF209" s="275"/>
      <c r="BG209" s="275"/>
    </row>
    <row r="210" spans="4:59" hidden="1">
      <c r="D210" s="275"/>
      <c r="E210" s="275"/>
      <c r="F210" s="275"/>
      <c r="G210" s="275"/>
      <c r="H210" s="275"/>
      <c r="I210" s="275"/>
      <c r="J210" s="275"/>
      <c r="K210" s="275"/>
      <c r="L210" s="275"/>
      <c r="M210" s="275"/>
      <c r="N210" s="275"/>
      <c r="O210" s="275"/>
      <c r="P210" s="275"/>
      <c r="Q210" s="275"/>
      <c r="R210" s="275"/>
      <c r="S210" s="275"/>
      <c r="T210" s="275"/>
      <c r="U210" s="275"/>
      <c r="V210" s="275"/>
      <c r="W210" s="275"/>
      <c r="X210" s="275"/>
      <c r="Y210" s="275"/>
      <c r="Z210" s="275"/>
      <c r="AA210" s="275"/>
      <c r="AB210" s="275"/>
      <c r="AC210" s="275"/>
      <c r="AD210" s="275"/>
      <c r="AE210" s="275"/>
      <c r="AF210" s="275"/>
      <c r="AG210" s="275"/>
      <c r="AH210" s="275"/>
      <c r="AI210" s="275"/>
      <c r="AJ210" s="275"/>
      <c r="AK210" s="275"/>
      <c r="AL210" s="275"/>
      <c r="AM210" s="275"/>
      <c r="AN210" s="275"/>
      <c r="AO210" s="275"/>
      <c r="AP210" s="275"/>
      <c r="AQ210" s="275"/>
      <c r="AR210" s="275"/>
      <c r="AS210" s="275"/>
      <c r="AT210" s="275"/>
      <c r="AU210" s="275"/>
      <c r="AV210" s="275"/>
      <c r="AW210" s="275"/>
      <c r="AX210" s="275"/>
      <c r="AY210" s="275"/>
      <c r="AZ210" s="275"/>
      <c r="BA210" s="275"/>
      <c r="BB210" s="275"/>
      <c r="BC210" s="275"/>
      <c r="BD210" s="275"/>
      <c r="BE210" s="275"/>
      <c r="BF210" s="275"/>
      <c r="BG210" s="275"/>
    </row>
    <row r="211" spans="4:59" hidden="1">
      <c r="D211" s="275"/>
      <c r="E211" s="275"/>
      <c r="F211" s="275"/>
      <c r="G211" s="275"/>
      <c r="H211" s="275"/>
      <c r="I211" s="275"/>
      <c r="J211" s="275"/>
      <c r="K211" s="275"/>
      <c r="L211" s="275"/>
      <c r="M211" s="275"/>
      <c r="N211" s="275"/>
      <c r="O211" s="275"/>
      <c r="P211" s="275"/>
      <c r="Q211" s="275"/>
      <c r="R211" s="275"/>
      <c r="S211" s="275"/>
      <c r="T211" s="275"/>
      <c r="U211" s="275"/>
      <c r="V211" s="275"/>
      <c r="W211" s="275"/>
      <c r="X211" s="275"/>
      <c r="Y211" s="275"/>
      <c r="Z211" s="275"/>
      <c r="AA211" s="275"/>
      <c r="AB211" s="275"/>
      <c r="AC211" s="275"/>
      <c r="AD211" s="275"/>
      <c r="AE211" s="275"/>
      <c r="AF211" s="275"/>
      <c r="AG211" s="275"/>
      <c r="AH211" s="275"/>
      <c r="AI211" s="275"/>
      <c r="AJ211" s="275"/>
      <c r="AK211" s="275"/>
      <c r="AL211" s="275"/>
      <c r="AM211" s="275"/>
      <c r="AN211" s="275"/>
      <c r="AO211" s="275"/>
      <c r="AP211" s="275"/>
      <c r="AQ211" s="275"/>
      <c r="AR211" s="275"/>
      <c r="AS211" s="275"/>
      <c r="AT211" s="275"/>
      <c r="AU211" s="275"/>
      <c r="AV211" s="275"/>
      <c r="AW211" s="275"/>
      <c r="AX211" s="275"/>
      <c r="AY211" s="275"/>
      <c r="AZ211" s="275"/>
      <c r="BA211" s="275"/>
      <c r="BB211" s="275"/>
      <c r="BC211" s="275"/>
      <c r="BD211" s="275"/>
      <c r="BE211" s="275"/>
      <c r="BF211" s="275"/>
      <c r="BG211" s="275"/>
    </row>
    <row r="212" spans="4:59" hidden="1">
      <c r="D212" s="275"/>
      <c r="E212" s="275"/>
      <c r="F212" s="275"/>
      <c r="G212" s="275"/>
      <c r="H212" s="275"/>
      <c r="I212" s="275"/>
      <c r="J212" s="275"/>
      <c r="K212" s="275"/>
      <c r="L212" s="275"/>
      <c r="M212" s="275"/>
      <c r="N212" s="275"/>
      <c r="O212" s="275"/>
      <c r="P212" s="275"/>
      <c r="Q212" s="275"/>
      <c r="R212" s="275"/>
      <c r="S212" s="275"/>
      <c r="T212" s="275"/>
      <c r="U212" s="275"/>
      <c r="V212" s="275"/>
      <c r="W212" s="275"/>
      <c r="X212" s="275"/>
      <c r="Y212" s="275"/>
      <c r="Z212" s="275"/>
      <c r="AA212" s="275"/>
      <c r="AB212" s="275"/>
      <c r="AC212" s="275"/>
      <c r="AD212" s="275"/>
      <c r="AE212" s="275"/>
      <c r="AF212" s="275"/>
      <c r="AG212" s="275"/>
      <c r="AH212" s="275"/>
      <c r="AI212" s="275"/>
      <c r="AJ212" s="275"/>
      <c r="AK212" s="275"/>
      <c r="AL212" s="275"/>
      <c r="AM212" s="275"/>
      <c r="AN212" s="275"/>
      <c r="AO212" s="275"/>
      <c r="AP212" s="275"/>
      <c r="AQ212" s="275"/>
      <c r="AR212" s="275"/>
      <c r="AS212" s="275"/>
      <c r="AT212" s="275"/>
      <c r="AU212" s="275"/>
      <c r="AV212" s="275"/>
      <c r="AW212" s="275"/>
      <c r="AX212" s="275"/>
      <c r="AY212" s="275"/>
      <c r="AZ212" s="275"/>
      <c r="BA212" s="275"/>
      <c r="BB212" s="275"/>
      <c r="BC212" s="275"/>
      <c r="BD212" s="275"/>
      <c r="BE212" s="275"/>
      <c r="BF212" s="275"/>
      <c r="BG212" s="275"/>
    </row>
    <row r="213" spans="4:59" hidden="1">
      <c r="D213" s="275"/>
      <c r="E213" s="275"/>
      <c r="F213" s="275"/>
      <c r="G213" s="275"/>
      <c r="H213" s="275"/>
      <c r="I213" s="275"/>
      <c r="J213" s="275"/>
      <c r="K213" s="275"/>
      <c r="L213" s="275"/>
      <c r="M213" s="275"/>
      <c r="N213" s="275"/>
      <c r="O213" s="275"/>
      <c r="P213" s="275"/>
      <c r="Q213" s="275"/>
      <c r="R213" s="275"/>
      <c r="S213" s="275"/>
      <c r="T213" s="275"/>
      <c r="U213" s="275"/>
      <c r="V213" s="275"/>
      <c r="W213" s="275"/>
      <c r="X213" s="275"/>
      <c r="Y213" s="275"/>
      <c r="Z213" s="275"/>
      <c r="AA213" s="275"/>
      <c r="AB213" s="275"/>
      <c r="AC213" s="275"/>
      <c r="AD213" s="275"/>
      <c r="AE213" s="275"/>
      <c r="AF213" s="275"/>
      <c r="AG213" s="275"/>
      <c r="AH213" s="275"/>
      <c r="AI213" s="275"/>
      <c r="AJ213" s="275"/>
      <c r="AK213" s="275"/>
      <c r="AL213" s="275"/>
      <c r="AM213" s="275"/>
      <c r="AN213" s="275"/>
      <c r="AO213" s="275"/>
      <c r="AP213" s="275"/>
      <c r="AQ213" s="275"/>
      <c r="AR213" s="275"/>
      <c r="AS213" s="275"/>
      <c r="AT213" s="275"/>
      <c r="AU213" s="275"/>
      <c r="AV213" s="275"/>
      <c r="AW213" s="275"/>
      <c r="AX213" s="275"/>
      <c r="AY213" s="275"/>
      <c r="AZ213" s="275"/>
      <c r="BA213" s="275"/>
      <c r="BB213" s="275"/>
      <c r="BC213" s="275"/>
      <c r="BD213" s="275"/>
      <c r="BE213" s="275"/>
      <c r="BF213" s="275"/>
      <c r="BG213" s="275"/>
    </row>
    <row r="214" spans="4:59" hidden="1">
      <c r="D214" s="275"/>
      <c r="E214" s="275"/>
      <c r="F214" s="275"/>
      <c r="G214" s="275"/>
      <c r="H214" s="275"/>
      <c r="I214" s="275"/>
      <c r="J214" s="275"/>
      <c r="K214" s="275"/>
      <c r="L214" s="275"/>
      <c r="M214" s="275"/>
      <c r="N214" s="275"/>
      <c r="O214" s="275"/>
      <c r="P214" s="275"/>
      <c r="Q214" s="275"/>
      <c r="R214" s="275"/>
      <c r="S214" s="275"/>
      <c r="T214" s="275"/>
      <c r="U214" s="275"/>
      <c r="V214" s="275"/>
      <c r="W214" s="275"/>
      <c r="X214" s="275"/>
      <c r="Y214" s="275"/>
      <c r="Z214" s="275"/>
      <c r="AA214" s="275"/>
      <c r="AB214" s="275"/>
      <c r="AC214" s="275"/>
      <c r="AD214" s="275"/>
      <c r="AE214" s="275"/>
      <c r="AF214" s="275"/>
      <c r="AG214" s="275"/>
      <c r="AH214" s="275"/>
      <c r="AI214" s="275"/>
      <c r="AJ214" s="275"/>
      <c r="AK214" s="275"/>
      <c r="AL214" s="275"/>
      <c r="AM214" s="275"/>
      <c r="AN214" s="275"/>
      <c r="AO214" s="275"/>
      <c r="AP214" s="275"/>
      <c r="AQ214" s="275"/>
      <c r="AR214" s="275"/>
      <c r="AS214" s="275"/>
      <c r="AT214" s="275"/>
      <c r="AU214" s="275"/>
      <c r="AV214" s="275"/>
      <c r="AW214" s="275"/>
      <c r="AX214" s="275"/>
      <c r="AY214" s="275"/>
      <c r="AZ214" s="275"/>
      <c r="BA214" s="275"/>
      <c r="BB214" s="275"/>
      <c r="BC214" s="275"/>
      <c r="BD214" s="275"/>
      <c r="BE214" s="275"/>
      <c r="BF214" s="275"/>
      <c r="BG214" s="275"/>
    </row>
    <row r="215" spans="4:59" hidden="1">
      <c r="D215" s="275"/>
      <c r="E215" s="275"/>
      <c r="F215" s="275"/>
      <c r="G215" s="275"/>
      <c r="H215" s="275"/>
      <c r="I215" s="275"/>
      <c r="J215" s="275"/>
      <c r="K215" s="275"/>
      <c r="L215" s="275"/>
      <c r="M215" s="275"/>
      <c r="N215" s="275"/>
      <c r="O215" s="275"/>
      <c r="P215" s="275"/>
      <c r="Q215" s="275"/>
      <c r="R215" s="275"/>
      <c r="S215" s="275"/>
      <c r="T215" s="275"/>
      <c r="U215" s="275"/>
      <c r="V215" s="275"/>
      <c r="W215" s="275"/>
      <c r="X215" s="275"/>
      <c r="Y215" s="275"/>
      <c r="Z215" s="275"/>
      <c r="AA215" s="275"/>
      <c r="AB215" s="275"/>
      <c r="AC215" s="275"/>
      <c r="AD215" s="275"/>
      <c r="AE215" s="275"/>
      <c r="AF215" s="275"/>
      <c r="AG215" s="275"/>
      <c r="AH215" s="275"/>
      <c r="AI215" s="275"/>
      <c r="AJ215" s="275"/>
      <c r="AK215" s="275"/>
      <c r="AL215" s="275"/>
      <c r="AM215" s="275"/>
      <c r="AN215" s="275"/>
      <c r="AO215" s="275"/>
      <c r="AP215" s="275"/>
      <c r="AQ215" s="275"/>
      <c r="AR215" s="275"/>
      <c r="AS215" s="275"/>
      <c r="AT215" s="275"/>
      <c r="AU215" s="275"/>
      <c r="AV215" s="275"/>
      <c r="AW215" s="275"/>
      <c r="AX215" s="275"/>
      <c r="AY215" s="275"/>
      <c r="AZ215" s="275"/>
      <c r="BA215" s="275"/>
      <c r="BB215" s="275"/>
      <c r="BC215" s="275"/>
      <c r="BD215" s="275"/>
      <c r="BE215" s="275"/>
      <c r="BF215" s="275"/>
      <c r="BG215" s="275"/>
    </row>
    <row r="216" spans="4:59" hidden="1">
      <c r="D216" s="275"/>
      <c r="E216" s="275"/>
      <c r="F216" s="275"/>
      <c r="G216" s="275"/>
      <c r="H216" s="275"/>
      <c r="I216" s="275"/>
      <c r="J216" s="275"/>
      <c r="K216" s="275"/>
      <c r="L216" s="275"/>
      <c r="M216" s="275"/>
      <c r="N216" s="275"/>
      <c r="O216" s="275"/>
      <c r="P216" s="275"/>
      <c r="Q216" s="275"/>
      <c r="R216" s="275"/>
      <c r="S216" s="275"/>
      <c r="T216" s="275"/>
      <c r="U216" s="275"/>
      <c r="V216" s="275"/>
      <c r="W216" s="275"/>
      <c r="X216" s="275"/>
      <c r="Y216" s="275"/>
      <c r="Z216" s="275"/>
      <c r="AA216" s="275"/>
      <c r="AB216" s="275"/>
      <c r="AC216" s="275"/>
      <c r="AD216" s="275"/>
      <c r="AE216" s="275"/>
      <c r="AF216" s="275"/>
      <c r="AG216" s="275"/>
      <c r="AH216" s="275"/>
      <c r="AI216" s="275"/>
      <c r="AJ216" s="275"/>
      <c r="AK216" s="275"/>
      <c r="AL216" s="275"/>
      <c r="AM216" s="275"/>
      <c r="AN216" s="275"/>
      <c r="AO216" s="275"/>
      <c r="AP216" s="275"/>
      <c r="AQ216" s="275"/>
      <c r="AR216" s="275"/>
      <c r="AS216" s="275"/>
      <c r="AT216" s="275"/>
      <c r="AU216" s="275"/>
      <c r="AV216" s="275"/>
      <c r="AW216" s="275"/>
      <c r="AX216" s="275"/>
      <c r="AY216" s="275"/>
      <c r="AZ216" s="275"/>
      <c r="BA216" s="275"/>
      <c r="BB216" s="275"/>
      <c r="BC216" s="275"/>
      <c r="BD216" s="275"/>
      <c r="BE216" s="275"/>
      <c r="BF216" s="275"/>
      <c r="BG216" s="275"/>
    </row>
    <row r="217" spans="4:59" hidden="1">
      <c r="D217" s="275"/>
      <c r="E217" s="275"/>
      <c r="F217" s="275"/>
      <c r="G217" s="275"/>
      <c r="H217" s="275"/>
      <c r="I217" s="275"/>
      <c r="J217" s="275"/>
      <c r="K217" s="275"/>
      <c r="L217" s="275"/>
      <c r="M217" s="275"/>
      <c r="N217" s="275"/>
      <c r="O217" s="275"/>
      <c r="P217" s="275"/>
      <c r="Q217" s="275"/>
      <c r="R217" s="275"/>
      <c r="S217" s="275"/>
      <c r="T217" s="275"/>
      <c r="U217" s="275"/>
      <c r="V217" s="275"/>
      <c r="W217" s="275"/>
      <c r="X217" s="275"/>
      <c r="Y217" s="275"/>
      <c r="Z217" s="275"/>
      <c r="AA217" s="275"/>
      <c r="AB217" s="275"/>
      <c r="AC217" s="275"/>
      <c r="AD217" s="275"/>
      <c r="AE217" s="275"/>
      <c r="AF217" s="275"/>
      <c r="AG217" s="275"/>
      <c r="AH217" s="275"/>
      <c r="AI217" s="275"/>
      <c r="AJ217" s="275"/>
      <c r="AK217" s="275"/>
      <c r="AL217" s="275"/>
      <c r="AM217" s="275"/>
      <c r="AN217" s="275"/>
      <c r="AO217" s="275"/>
      <c r="AP217" s="275"/>
      <c r="AQ217" s="275"/>
      <c r="AR217" s="275"/>
      <c r="AS217" s="275"/>
      <c r="AT217" s="275"/>
      <c r="AU217" s="275"/>
      <c r="AV217" s="275"/>
      <c r="AW217" s="275"/>
      <c r="AX217" s="275"/>
      <c r="AY217" s="275"/>
      <c r="AZ217" s="275"/>
      <c r="BA217" s="275"/>
      <c r="BB217" s="275"/>
      <c r="BC217" s="275"/>
      <c r="BD217" s="275"/>
      <c r="BE217" s="275"/>
      <c r="BF217" s="275"/>
      <c r="BG217" s="275"/>
    </row>
    <row r="218" spans="4:59" hidden="1">
      <c r="D218" s="275"/>
      <c r="E218" s="275"/>
      <c r="F218" s="275"/>
      <c r="G218" s="275"/>
      <c r="H218" s="275"/>
      <c r="I218" s="275"/>
      <c r="J218" s="275"/>
      <c r="K218" s="275"/>
      <c r="L218" s="275"/>
      <c r="M218" s="275"/>
      <c r="N218" s="275"/>
      <c r="O218" s="275"/>
      <c r="P218" s="275"/>
      <c r="Q218" s="275"/>
      <c r="R218" s="275"/>
      <c r="S218" s="275"/>
      <c r="T218" s="275"/>
      <c r="U218" s="275"/>
      <c r="V218" s="275"/>
      <c r="W218" s="275"/>
      <c r="X218" s="275"/>
      <c r="Y218" s="275"/>
      <c r="Z218" s="275"/>
      <c r="AA218" s="275"/>
      <c r="AB218" s="275"/>
      <c r="AC218" s="275"/>
      <c r="AD218" s="275"/>
      <c r="AE218" s="275"/>
      <c r="AF218" s="275"/>
      <c r="AG218" s="275"/>
      <c r="AH218" s="275"/>
      <c r="AI218" s="275"/>
      <c r="AJ218" s="275"/>
      <c r="AK218" s="275"/>
      <c r="AL218" s="275"/>
      <c r="AM218" s="275"/>
      <c r="AN218" s="275"/>
      <c r="AO218" s="275"/>
      <c r="AP218" s="275"/>
      <c r="AQ218" s="275"/>
      <c r="AR218" s="275"/>
      <c r="AS218" s="275"/>
      <c r="AT218" s="275"/>
      <c r="AU218" s="275"/>
      <c r="AV218" s="275"/>
      <c r="AW218" s="275"/>
      <c r="AX218" s="275"/>
      <c r="AY218" s="275"/>
      <c r="AZ218" s="275"/>
      <c r="BA218" s="275"/>
      <c r="BB218" s="275"/>
      <c r="BC218" s="275"/>
      <c r="BD218" s="275"/>
      <c r="BE218" s="275"/>
      <c r="BF218" s="275"/>
      <c r="BG218" s="275"/>
    </row>
    <row r="219" spans="4:59" hidden="1">
      <c r="D219" s="275"/>
      <c r="E219" s="275"/>
      <c r="F219" s="275"/>
      <c r="G219" s="275"/>
      <c r="H219" s="275"/>
      <c r="I219" s="275"/>
      <c r="J219" s="275"/>
      <c r="K219" s="275"/>
      <c r="L219" s="275"/>
      <c r="M219" s="275"/>
      <c r="N219" s="275"/>
      <c r="O219" s="275"/>
      <c r="P219" s="275"/>
      <c r="Q219" s="275"/>
      <c r="R219" s="275"/>
      <c r="S219" s="275"/>
      <c r="T219" s="275"/>
      <c r="U219" s="275"/>
      <c r="V219" s="275"/>
      <c r="W219" s="275"/>
      <c r="X219" s="275"/>
      <c r="Y219" s="275"/>
      <c r="Z219" s="275"/>
      <c r="AA219" s="275"/>
      <c r="AB219" s="275"/>
      <c r="AC219" s="275"/>
      <c r="AD219" s="275"/>
      <c r="AE219" s="275"/>
      <c r="AF219" s="275"/>
      <c r="AG219" s="275"/>
      <c r="AH219" s="275"/>
      <c r="AI219" s="275"/>
      <c r="AJ219" s="275"/>
      <c r="AK219" s="275"/>
      <c r="AL219" s="275"/>
      <c r="AM219" s="275"/>
      <c r="AN219" s="275"/>
      <c r="AO219" s="275"/>
      <c r="AP219" s="275"/>
      <c r="AQ219" s="275"/>
      <c r="AR219" s="275"/>
      <c r="AS219" s="275"/>
      <c r="AT219" s="275"/>
      <c r="AU219" s="275"/>
      <c r="AV219" s="275"/>
      <c r="AW219" s="275"/>
      <c r="AX219" s="275"/>
      <c r="AY219" s="275"/>
      <c r="AZ219" s="275"/>
      <c r="BA219" s="275"/>
      <c r="BB219" s="275"/>
      <c r="BC219" s="275"/>
      <c r="BD219" s="275"/>
      <c r="BE219" s="275"/>
      <c r="BF219" s="275"/>
      <c r="BG219" s="275"/>
    </row>
    <row r="220" spans="4:59" hidden="1">
      <c r="D220" s="275"/>
      <c r="E220" s="275"/>
      <c r="F220" s="275"/>
      <c r="G220" s="275"/>
      <c r="H220" s="275"/>
      <c r="I220" s="275"/>
      <c r="J220" s="275"/>
      <c r="K220" s="275"/>
      <c r="L220" s="275"/>
      <c r="M220" s="275"/>
      <c r="N220" s="275"/>
      <c r="O220" s="275"/>
      <c r="P220" s="275"/>
      <c r="Q220" s="275"/>
      <c r="R220" s="275"/>
      <c r="S220" s="275"/>
      <c r="T220" s="275"/>
      <c r="U220" s="275"/>
      <c r="V220" s="275"/>
      <c r="W220" s="275"/>
      <c r="X220" s="275"/>
      <c r="Y220" s="275"/>
      <c r="Z220" s="275"/>
      <c r="AA220" s="275"/>
      <c r="AB220" s="275"/>
      <c r="AC220" s="275"/>
      <c r="AD220" s="275"/>
      <c r="AE220" s="275"/>
      <c r="AF220" s="275"/>
      <c r="AG220" s="275"/>
      <c r="AH220" s="275"/>
      <c r="AI220" s="275"/>
      <c r="AJ220" s="275"/>
      <c r="AK220" s="275"/>
      <c r="AL220" s="275"/>
      <c r="AM220" s="275"/>
      <c r="AN220" s="275"/>
      <c r="AO220" s="275"/>
      <c r="AP220" s="275"/>
      <c r="AQ220" s="275"/>
      <c r="AR220" s="275"/>
      <c r="AS220" s="275"/>
      <c r="AT220" s="275"/>
      <c r="AU220" s="275"/>
      <c r="AV220" s="275"/>
      <c r="AW220" s="275"/>
      <c r="AX220" s="275"/>
      <c r="AY220" s="275"/>
      <c r="AZ220" s="275"/>
      <c r="BA220" s="275"/>
      <c r="BB220" s="275"/>
      <c r="BC220" s="275"/>
      <c r="BD220" s="275"/>
      <c r="BE220" s="275"/>
      <c r="BF220" s="275"/>
      <c r="BG220" s="275"/>
    </row>
    <row r="221" spans="4:59" hidden="1">
      <c r="D221" s="275"/>
      <c r="E221" s="275"/>
      <c r="F221" s="275"/>
      <c r="G221" s="275"/>
      <c r="H221" s="275"/>
      <c r="I221" s="275"/>
      <c r="J221" s="275"/>
      <c r="K221" s="275"/>
      <c r="L221" s="275"/>
      <c r="M221" s="275"/>
      <c r="N221" s="275"/>
      <c r="O221" s="275"/>
      <c r="P221" s="275"/>
      <c r="Q221" s="275"/>
      <c r="R221" s="275"/>
      <c r="S221" s="275"/>
      <c r="T221" s="275"/>
      <c r="U221" s="275"/>
      <c r="V221" s="275"/>
      <c r="W221" s="275"/>
      <c r="X221" s="275"/>
      <c r="Y221" s="275"/>
      <c r="Z221" s="275"/>
      <c r="AA221" s="275"/>
      <c r="AB221" s="275"/>
      <c r="AC221" s="275"/>
      <c r="AD221" s="275"/>
      <c r="AE221" s="275"/>
      <c r="AF221" s="275"/>
      <c r="AG221" s="275"/>
      <c r="AH221" s="275"/>
      <c r="AI221" s="275"/>
      <c r="AJ221" s="275"/>
      <c r="AK221" s="275"/>
      <c r="AL221" s="275"/>
      <c r="AM221" s="275"/>
      <c r="AN221" s="275"/>
      <c r="AO221" s="275"/>
      <c r="AP221" s="275"/>
      <c r="AQ221" s="275"/>
      <c r="AR221" s="275"/>
      <c r="AS221" s="275"/>
      <c r="AT221" s="275"/>
      <c r="AU221" s="275"/>
      <c r="AV221" s="275"/>
      <c r="AW221" s="275"/>
      <c r="AX221" s="275"/>
      <c r="AY221" s="275"/>
      <c r="AZ221" s="275"/>
      <c r="BA221" s="275"/>
      <c r="BB221" s="275"/>
      <c r="BC221" s="275"/>
      <c r="BD221" s="275"/>
      <c r="BE221" s="275"/>
      <c r="BF221" s="275"/>
      <c r="BG221" s="275"/>
    </row>
    <row r="222" spans="4:59" hidden="1">
      <c r="D222" s="275"/>
      <c r="E222" s="275"/>
      <c r="F222" s="275"/>
      <c r="G222" s="275"/>
      <c r="H222" s="275"/>
      <c r="I222" s="275"/>
      <c r="J222" s="275"/>
      <c r="K222" s="275"/>
      <c r="L222" s="275"/>
      <c r="M222" s="275"/>
      <c r="N222" s="275"/>
      <c r="O222" s="275"/>
      <c r="P222" s="275"/>
      <c r="Q222" s="275"/>
      <c r="R222" s="275"/>
      <c r="S222" s="275"/>
      <c r="T222" s="275"/>
      <c r="U222" s="275"/>
      <c r="V222" s="275"/>
      <c r="W222" s="275"/>
      <c r="X222" s="275"/>
      <c r="Y222" s="275"/>
      <c r="Z222" s="275"/>
      <c r="AA222" s="275"/>
      <c r="AB222" s="275"/>
      <c r="AC222" s="275"/>
      <c r="AD222" s="275"/>
      <c r="AE222" s="275"/>
      <c r="AF222" s="275"/>
      <c r="AG222" s="275"/>
      <c r="AH222" s="275"/>
      <c r="AI222" s="275"/>
      <c r="AJ222" s="275"/>
      <c r="AK222" s="275"/>
      <c r="AL222" s="275"/>
      <c r="AM222" s="275"/>
      <c r="AN222" s="275"/>
      <c r="AO222" s="275"/>
      <c r="AP222" s="275"/>
      <c r="AQ222" s="275"/>
      <c r="AR222" s="275"/>
      <c r="AS222" s="275"/>
      <c r="AT222" s="275"/>
      <c r="AU222" s="275"/>
      <c r="AV222" s="275"/>
      <c r="AW222" s="275"/>
      <c r="AX222" s="275"/>
      <c r="AY222" s="275"/>
      <c r="AZ222" s="275"/>
      <c r="BA222" s="275"/>
      <c r="BB222" s="275"/>
      <c r="BC222" s="275"/>
      <c r="BD222" s="275"/>
      <c r="BE222" s="275"/>
      <c r="BF222" s="275"/>
      <c r="BG222" s="275"/>
    </row>
    <row r="223" spans="4:59" hidden="1">
      <c r="D223" s="275"/>
      <c r="E223" s="275"/>
      <c r="F223" s="275"/>
      <c r="G223" s="275"/>
      <c r="H223" s="275"/>
      <c r="I223" s="275"/>
      <c r="J223" s="275"/>
      <c r="K223" s="275"/>
      <c r="L223" s="275"/>
      <c r="M223" s="275"/>
      <c r="N223" s="275"/>
      <c r="O223" s="275"/>
      <c r="P223" s="275"/>
      <c r="Q223" s="275"/>
      <c r="R223" s="275"/>
      <c r="S223" s="275"/>
      <c r="T223" s="275"/>
      <c r="U223" s="275"/>
      <c r="V223" s="275"/>
      <c r="W223" s="275"/>
      <c r="X223" s="275"/>
      <c r="Y223" s="275"/>
      <c r="Z223" s="275"/>
      <c r="AA223" s="275"/>
      <c r="AB223" s="275"/>
      <c r="AC223" s="275"/>
      <c r="AD223" s="275"/>
      <c r="AE223" s="275"/>
      <c r="AF223" s="275"/>
      <c r="AG223" s="275"/>
      <c r="AH223" s="275"/>
      <c r="AI223" s="275"/>
      <c r="AJ223" s="275"/>
      <c r="AK223" s="275"/>
      <c r="AL223" s="275"/>
      <c r="AM223" s="275"/>
      <c r="AN223" s="275"/>
      <c r="AO223" s="275"/>
      <c r="AP223" s="275"/>
      <c r="AQ223" s="275"/>
      <c r="AR223" s="275"/>
      <c r="AS223" s="275"/>
      <c r="AT223" s="275"/>
      <c r="AU223" s="275"/>
      <c r="AV223" s="275"/>
      <c r="AW223" s="275"/>
      <c r="AX223" s="275"/>
      <c r="AY223" s="275"/>
      <c r="AZ223" s="275"/>
      <c r="BA223" s="275"/>
      <c r="BB223" s="275"/>
      <c r="BC223" s="275"/>
      <c r="BD223" s="275"/>
      <c r="BE223" s="275"/>
      <c r="BF223" s="275"/>
      <c r="BG223" s="275"/>
    </row>
    <row r="224" spans="4:59" hidden="1">
      <c r="D224" s="275"/>
      <c r="E224" s="275"/>
      <c r="F224" s="275"/>
      <c r="G224" s="275"/>
      <c r="H224" s="275"/>
      <c r="I224" s="275"/>
      <c r="J224" s="275"/>
      <c r="K224" s="275"/>
      <c r="L224" s="275"/>
      <c r="M224" s="275"/>
      <c r="N224" s="275"/>
      <c r="O224" s="275"/>
      <c r="P224" s="275"/>
      <c r="Q224" s="275"/>
      <c r="R224" s="275"/>
      <c r="S224" s="275"/>
      <c r="T224" s="275"/>
      <c r="U224" s="275"/>
      <c r="V224" s="275"/>
      <c r="W224" s="275"/>
      <c r="X224" s="275"/>
      <c r="Y224" s="275"/>
      <c r="Z224" s="275"/>
      <c r="AA224" s="275"/>
      <c r="AB224" s="275"/>
      <c r="AC224" s="275"/>
      <c r="AD224" s="275"/>
      <c r="AE224" s="275"/>
      <c r="AF224" s="275"/>
      <c r="AG224" s="275"/>
      <c r="AH224" s="275"/>
      <c r="AI224" s="275"/>
      <c r="AJ224" s="275"/>
      <c r="AK224" s="275"/>
      <c r="AL224" s="275"/>
      <c r="AM224" s="275"/>
      <c r="AN224" s="275"/>
      <c r="AO224" s="275"/>
      <c r="AP224" s="275"/>
      <c r="AQ224" s="275"/>
      <c r="AR224" s="275"/>
      <c r="AS224" s="275"/>
      <c r="AT224" s="275"/>
      <c r="AU224" s="275"/>
      <c r="AV224" s="275"/>
      <c r="AW224" s="275"/>
      <c r="AX224" s="275"/>
      <c r="AY224" s="275"/>
      <c r="AZ224" s="275"/>
      <c r="BA224" s="275"/>
      <c r="BB224" s="275"/>
      <c r="BC224" s="275"/>
      <c r="BD224" s="275"/>
      <c r="BE224" s="275"/>
      <c r="BF224" s="275"/>
      <c r="BG224" s="275"/>
    </row>
    <row r="225" spans="4:59" hidden="1">
      <c r="D225" s="275"/>
      <c r="E225" s="275"/>
      <c r="F225" s="275"/>
      <c r="G225" s="275"/>
      <c r="H225" s="275"/>
      <c r="I225" s="275"/>
      <c r="J225" s="275"/>
      <c r="K225" s="275"/>
      <c r="L225" s="275"/>
      <c r="M225" s="275"/>
      <c r="N225" s="275"/>
      <c r="O225" s="275"/>
      <c r="P225" s="275"/>
      <c r="Q225" s="275"/>
      <c r="R225" s="275"/>
      <c r="S225" s="275"/>
      <c r="T225" s="275"/>
      <c r="U225" s="275"/>
      <c r="V225" s="275"/>
      <c r="W225" s="275"/>
      <c r="X225" s="275"/>
      <c r="Y225" s="275"/>
      <c r="Z225" s="275"/>
      <c r="AA225" s="275"/>
      <c r="AB225" s="275"/>
      <c r="AC225" s="275"/>
      <c r="AD225" s="275"/>
      <c r="AE225" s="275"/>
      <c r="AF225" s="275"/>
      <c r="AG225" s="275"/>
      <c r="AH225" s="275"/>
      <c r="AI225" s="275"/>
      <c r="AJ225" s="275"/>
      <c r="AK225" s="275"/>
      <c r="AL225" s="275"/>
      <c r="AM225" s="275"/>
      <c r="AN225" s="275"/>
      <c r="AO225" s="275"/>
      <c r="AP225" s="275"/>
      <c r="AQ225" s="275"/>
      <c r="AR225" s="275"/>
      <c r="AS225" s="275"/>
      <c r="AT225" s="275"/>
      <c r="AU225" s="275"/>
      <c r="AV225" s="275"/>
      <c r="AW225" s="275"/>
      <c r="AX225" s="275"/>
      <c r="AY225" s="275"/>
      <c r="AZ225" s="275"/>
      <c r="BA225" s="275"/>
      <c r="BB225" s="275"/>
      <c r="BC225" s="275"/>
      <c r="BD225" s="275"/>
      <c r="BE225" s="275"/>
      <c r="BF225" s="275"/>
      <c r="BG225" s="275"/>
    </row>
    <row r="226" spans="4:59" hidden="1">
      <c r="D226" s="275"/>
      <c r="E226" s="275"/>
      <c r="F226" s="275"/>
      <c r="G226" s="275"/>
      <c r="H226" s="275"/>
      <c r="I226" s="275"/>
      <c r="J226" s="275"/>
      <c r="K226" s="275"/>
      <c r="L226" s="275"/>
      <c r="M226" s="275"/>
      <c r="N226" s="275"/>
      <c r="O226" s="275"/>
      <c r="P226" s="275"/>
      <c r="Q226" s="275"/>
      <c r="R226" s="275"/>
      <c r="S226" s="275"/>
      <c r="T226" s="275"/>
      <c r="U226" s="275"/>
      <c r="V226" s="275"/>
      <c r="W226" s="275"/>
      <c r="X226" s="275"/>
      <c r="Y226" s="275"/>
      <c r="Z226" s="275"/>
      <c r="AA226" s="275"/>
      <c r="AB226" s="275"/>
      <c r="AC226" s="275"/>
      <c r="AD226" s="275"/>
      <c r="AE226" s="275"/>
      <c r="AF226" s="275"/>
      <c r="AG226" s="275"/>
      <c r="AH226" s="275"/>
      <c r="AI226" s="275"/>
      <c r="AJ226" s="275"/>
      <c r="AK226" s="275"/>
      <c r="AL226" s="275"/>
      <c r="AM226" s="275"/>
      <c r="AN226" s="275"/>
      <c r="AO226" s="275"/>
      <c r="AP226" s="275"/>
      <c r="AQ226" s="275"/>
      <c r="AR226" s="275"/>
      <c r="AS226" s="275"/>
      <c r="AT226" s="275"/>
      <c r="AU226" s="275"/>
      <c r="AV226" s="275"/>
      <c r="AW226" s="275"/>
      <c r="AX226" s="275"/>
      <c r="AY226" s="275"/>
      <c r="AZ226" s="275"/>
      <c r="BA226" s="275"/>
      <c r="BB226" s="275"/>
      <c r="BC226" s="275"/>
      <c r="BD226" s="275"/>
      <c r="BE226" s="275"/>
      <c r="BF226" s="275"/>
      <c r="BG226" s="275"/>
    </row>
    <row r="227" spans="4:59" hidden="1">
      <c r="D227" s="275"/>
      <c r="E227" s="275"/>
      <c r="F227" s="275"/>
      <c r="G227" s="275"/>
      <c r="H227" s="275"/>
      <c r="I227" s="275"/>
      <c r="J227" s="275"/>
      <c r="K227" s="275"/>
      <c r="L227" s="275"/>
      <c r="M227" s="275"/>
      <c r="N227" s="275"/>
      <c r="O227" s="275"/>
      <c r="P227" s="275"/>
      <c r="Q227" s="275"/>
      <c r="R227" s="275"/>
      <c r="S227" s="275"/>
      <c r="T227" s="275"/>
      <c r="U227" s="275"/>
      <c r="V227" s="275"/>
      <c r="W227" s="275"/>
      <c r="X227" s="275"/>
      <c r="Y227" s="275"/>
      <c r="Z227" s="275"/>
      <c r="AA227" s="275"/>
      <c r="AB227" s="275"/>
      <c r="AC227" s="275"/>
      <c r="AD227" s="275"/>
      <c r="AE227" s="275"/>
      <c r="AF227" s="275"/>
      <c r="AG227" s="275"/>
      <c r="AH227" s="275"/>
      <c r="AI227" s="275"/>
      <c r="AJ227" s="275"/>
      <c r="AK227" s="275"/>
      <c r="AL227" s="275"/>
      <c r="AM227" s="275"/>
      <c r="AN227" s="275"/>
      <c r="AO227" s="275"/>
      <c r="AP227" s="275"/>
      <c r="AQ227" s="275"/>
      <c r="AR227" s="275"/>
      <c r="AS227" s="275"/>
      <c r="AT227" s="275"/>
      <c r="AU227" s="275"/>
      <c r="AV227" s="275"/>
      <c r="AW227" s="275"/>
      <c r="AX227" s="275"/>
      <c r="AY227" s="275"/>
      <c r="AZ227" s="275"/>
      <c r="BA227" s="275"/>
      <c r="BB227" s="275"/>
      <c r="BC227" s="275"/>
      <c r="BD227" s="275"/>
      <c r="BE227" s="275"/>
      <c r="BF227" s="275"/>
      <c r="BG227" s="275"/>
    </row>
    <row r="228" spans="4:59" hidden="1">
      <c r="D228" s="275"/>
      <c r="E228" s="275"/>
      <c r="F228" s="275"/>
      <c r="G228" s="275"/>
      <c r="H228" s="275"/>
      <c r="I228" s="275"/>
      <c r="J228" s="275"/>
      <c r="K228" s="275"/>
      <c r="L228" s="275"/>
      <c r="M228" s="275"/>
      <c r="N228" s="275"/>
      <c r="O228" s="275"/>
      <c r="P228" s="275"/>
      <c r="Q228" s="275"/>
      <c r="R228" s="275"/>
      <c r="S228" s="275"/>
      <c r="T228" s="275"/>
      <c r="U228" s="275"/>
      <c r="V228" s="275"/>
      <c r="W228" s="275"/>
      <c r="X228" s="275"/>
      <c r="Y228" s="275"/>
      <c r="Z228" s="275"/>
      <c r="AA228" s="275"/>
      <c r="AB228" s="275"/>
      <c r="AC228" s="275"/>
      <c r="AD228" s="275"/>
      <c r="AE228" s="275"/>
      <c r="AF228" s="275"/>
      <c r="AG228" s="275"/>
      <c r="AH228" s="275"/>
      <c r="AI228" s="275"/>
      <c r="AJ228" s="275"/>
      <c r="AK228" s="275"/>
      <c r="AL228" s="275"/>
      <c r="AM228" s="275"/>
      <c r="AN228" s="275"/>
      <c r="AO228" s="275"/>
      <c r="AP228" s="275"/>
      <c r="AQ228" s="275"/>
      <c r="AR228" s="275"/>
      <c r="AS228" s="275"/>
      <c r="AT228" s="275"/>
      <c r="AU228" s="275"/>
      <c r="AV228" s="275"/>
      <c r="AW228" s="275"/>
      <c r="AX228" s="275"/>
      <c r="AY228" s="275"/>
      <c r="AZ228" s="275"/>
      <c r="BA228" s="275"/>
      <c r="BB228" s="275"/>
      <c r="BC228" s="275"/>
      <c r="BD228" s="275"/>
      <c r="BE228" s="275"/>
      <c r="BF228" s="275"/>
      <c r="BG228" s="275"/>
    </row>
    <row r="229" spans="4:59" hidden="1">
      <c r="D229" s="275"/>
      <c r="E229" s="275"/>
      <c r="F229" s="275"/>
      <c r="G229" s="275"/>
      <c r="H229" s="275"/>
      <c r="I229" s="275"/>
      <c r="J229" s="275"/>
      <c r="K229" s="275"/>
      <c r="L229" s="275"/>
      <c r="M229" s="275"/>
      <c r="N229" s="275"/>
      <c r="O229" s="275"/>
      <c r="P229" s="275"/>
      <c r="Q229" s="275"/>
      <c r="R229" s="275"/>
      <c r="S229" s="275"/>
      <c r="T229" s="275"/>
      <c r="U229" s="275"/>
      <c r="V229" s="275"/>
      <c r="W229" s="275"/>
      <c r="X229" s="275"/>
      <c r="Y229" s="275"/>
      <c r="Z229" s="275"/>
      <c r="AA229" s="275"/>
      <c r="AB229" s="275"/>
      <c r="AC229" s="275"/>
      <c r="AD229" s="275"/>
      <c r="AE229" s="275"/>
      <c r="AF229" s="275"/>
      <c r="AG229" s="275"/>
      <c r="AH229" s="275"/>
      <c r="AI229" s="275"/>
      <c r="AJ229" s="275"/>
      <c r="AK229" s="275"/>
      <c r="AL229" s="275"/>
      <c r="AM229" s="275"/>
      <c r="AN229" s="275"/>
      <c r="AO229" s="275"/>
      <c r="AP229" s="275"/>
      <c r="AQ229" s="275"/>
      <c r="AR229" s="275"/>
      <c r="AS229" s="275"/>
      <c r="AT229" s="275"/>
      <c r="AU229" s="275"/>
      <c r="AV229" s="275"/>
      <c r="AW229" s="275"/>
      <c r="AX229" s="275"/>
      <c r="AY229" s="275"/>
      <c r="AZ229" s="275"/>
      <c r="BA229" s="275"/>
      <c r="BB229" s="275"/>
      <c r="BC229" s="275"/>
      <c r="BD229" s="275"/>
      <c r="BE229" s="275"/>
      <c r="BF229" s="275"/>
      <c r="BG229" s="275"/>
    </row>
    <row r="230" spans="4:59" hidden="1">
      <c r="D230" s="275"/>
      <c r="E230" s="275"/>
      <c r="F230" s="275"/>
      <c r="G230" s="275"/>
      <c r="H230" s="275"/>
      <c r="I230" s="275"/>
      <c r="J230" s="275"/>
      <c r="K230" s="275"/>
      <c r="L230" s="275"/>
      <c r="M230" s="275"/>
      <c r="N230" s="275"/>
      <c r="O230" s="275"/>
      <c r="P230" s="275"/>
      <c r="Q230" s="275"/>
      <c r="R230" s="275"/>
      <c r="S230" s="275"/>
      <c r="T230" s="275"/>
      <c r="U230" s="275"/>
      <c r="V230" s="275"/>
      <c r="W230" s="275"/>
      <c r="X230" s="275"/>
      <c r="Y230" s="275"/>
      <c r="Z230" s="275"/>
      <c r="AA230" s="275"/>
      <c r="AB230" s="275"/>
      <c r="AC230" s="275"/>
      <c r="AD230" s="275"/>
      <c r="AE230" s="275"/>
      <c r="AF230" s="275"/>
      <c r="AG230" s="275"/>
      <c r="AH230" s="275"/>
      <c r="AI230" s="275"/>
      <c r="AJ230" s="275"/>
      <c r="AK230" s="275"/>
      <c r="AL230" s="275"/>
      <c r="AM230" s="275"/>
      <c r="AN230" s="275"/>
      <c r="AO230" s="275"/>
      <c r="AP230" s="275"/>
      <c r="AQ230" s="275"/>
      <c r="AR230" s="275"/>
      <c r="AS230" s="275"/>
      <c r="AT230" s="275"/>
      <c r="AU230" s="275"/>
      <c r="AV230" s="275"/>
      <c r="AW230" s="275"/>
      <c r="AX230" s="275"/>
      <c r="AY230" s="275"/>
      <c r="AZ230" s="275"/>
      <c r="BA230" s="275"/>
      <c r="BB230" s="275"/>
      <c r="BC230" s="275"/>
      <c r="BD230" s="275"/>
      <c r="BE230" s="275"/>
      <c r="BF230" s="275"/>
      <c r="BG230" s="275"/>
    </row>
    <row r="231" spans="4:59" hidden="1">
      <c r="D231" s="275"/>
      <c r="E231" s="275"/>
      <c r="F231" s="275"/>
      <c r="G231" s="275"/>
      <c r="H231" s="275"/>
      <c r="I231" s="275"/>
      <c r="J231" s="275"/>
      <c r="K231" s="275"/>
      <c r="L231" s="275"/>
      <c r="M231" s="275"/>
      <c r="N231" s="275"/>
      <c r="O231" s="275"/>
      <c r="P231" s="275"/>
      <c r="Q231" s="275"/>
      <c r="R231" s="275"/>
      <c r="S231" s="275"/>
      <c r="T231" s="275"/>
      <c r="U231" s="275"/>
      <c r="V231" s="275"/>
      <c r="W231" s="275"/>
      <c r="X231" s="275"/>
      <c r="Y231" s="275"/>
      <c r="Z231" s="275"/>
      <c r="AA231" s="275"/>
      <c r="AB231" s="275"/>
      <c r="AC231" s="275"/>
      <c r="AD231" s="275"/>
      <c r="AE231" s="275"/>
      <c r="AF231" s="275"/>
      <c r="AG231" s="275"/>
      <c r="AH231" s="275"/>
      <c r="AI231" s="275"/>
      <c r="AJ231" s="275"/>
      <c r="AK231" s="275"/>
      <c r="AL231" s="275"/>
      <c r="AM231" s="275"/>
      <c r="AN231" s="275"/>
      <c r="AO231" s="275"/>
      <c r="AP231" s="275"/>
      <c r="AQ231" s="275"/>
      <c r="AR231" s="275"/>
      <c r="AS231" s="275"/>
      <c r="AT231" s="275"/>
      <c r="AU231" s="275"/>
      <c r="AV231" s="275"/>
      <c r="AW231" s="275"/>
      <c r="AX231" s="275"/>
      <c r="AY231" s="275"/>
      <c r="AZ231" s="275"/>
      <c r="BA231" s="275"/>
      <c r="BB231" s="275"/>
      <c r="BC231" s="275"/>
      <c r="BD231" s="275"/>
      <c r="BE231" s="275"/>
      <c r="BF231" s="275"/>
      <c r="BG231" s="275"/>
    </row>
    <row r="232" spans="4:59" hidden="1">
      <c r="D232" s="275"/>
      <c r="E232" s="275"/>
      <c r="F232" s="275"/>
      <c r="G232" s="275"/>
      <c r="H232" s="275"/>
      <c r="I232" s="275"/>
      <c r="J232" s="275"/>
      <c r="K232" s="275"/>
      <c r="L232" s="275"/>
      <c r="M232" s="275"/>
      <c r="N232" s="275"/>
      <c r="O232" s="275"/>
      <c r="P232" s="275"/>
      <c r="Q232" s="275"/>
      <c r="R232" s="275"/>
      <c r="S232" s="275"/>
      <c r="T232" s="275"/>
      <c r="U232" s="275"/>
      <c r="V232" s="275"/>
      <c r="W232" s="275"/>
      <c r="X232" s="275"/>
      <c r="Y232" s="275"/>
      <c r="Z232" s="275"/>
      <c r="AA232" s="275"/>
      <c r="AB232" s="275"/>
      <c r="AC232" s="275"/>
      <c r="AD232" s="275"/>
      <c r="AE232" s="275"/>
      <c r="AF232" s="275"/>
      <c r="AG232" s="275"/>
      <c r="AH232" s="275"/>
      <c r="AI232" s="275"/>
      <c r="AJ232" s="275"/>
      <c r="AK232" s="275"/>
      <c r="AL232" s="275"/>
      <c r="AM232" s="275"/>
      <c r="AN232" s="275"/>
      <c r="AO232" s="275"/>
      <c r="AP232" s="275"/>
      <c r="AQ232" s="275"/>
      <c r="AR232" s="275"/>
      <c r="AS232" s="275"/>
      <c r="AT232" s="275"/>
      <c r="AU232" s="275"/>
      <c r="AV232" s="275"/>
      <c r="AW232" s="275"/>
      <c r="AX232" s="275"/>
      <c r="AY232" s="275"/>
      <c r="AZ232" s="275"/>
      <c r="BA232" s="275"/>
      <c r="BB232" s="275"/>
      <c r="BC232" s="275"/>
      <c r="BD232" s="275"/>
      <c r="BE232" s="275"/>
      <c r="BF232" s="275"/>
      <c r="BG232" s="275"/>
    </row>
    <row r="233" spans="4:59" hidden="1">
      <c r="D233" s="275"/>
      <c r="E233" s="275"/>
      <c r="F233" s="275"/>
      <c r="G233" s="275"/>
      <c r="H233" s="275"/>
      <c r="I233" s="275"/>
      <c r="J233" s="275"/>
      <c r="K233" s="275"/>
      <c r="L233" s="275"/>
      <c r="M233" s="275"/>
      <c r="N233" s="275"/>
      <c r="O233" s="275"/>
      <c r="P233" s="275"/>
      <c r="Q233" s="275"/>
      <c r="R233" s="275"/>
      <c r="S233" s="275"/>
      <c r="T233" s="275"/>
      <c r="U233" s="275"/>
      <c r="V233" s="275"/>
      <c r="W233" s="275"/>
      <c r="X233" s="275"/>
      <c r="Y233" s="275"/>
      <c r="Z233" s="275"/>
      <c r="AA233" s="275"/>
      <c r="AB233" s="275"/>
      <c r="AC233" s="275"/>
      <c r="AD233" s="275"/>
      <c r="AE233" s="275"/>
      <c r="AF233" s="275"/>
      <c r="AG233" s="275"/>
      <c r="AH233" s="275"/>
      <c r="AI233" s="275"/>
      <c r="AJ233" s="275"/>
      <c r="AK233" s="275"/>
      <c r="AL233" s="275"/>
      <c r="AM233" s="275"/>
      <c r="AN233" s="275"/>
      <c r="AO233" s="275"/>
      <c r="AP233" s="275"/>
      <c r="AQ233" s="275"/>
      <c r="AR233" s="275"/>
      <c r="AS233" s="275"/>
      <c r="AT233" s="275"/>
      <c r="AU233" s="275"/>
      <c r="AV233" s="275"/>
      <c r="AW233" s="275"/>
      <c r="AX233" s="275"/>
      <c r="AY233" s="275"/>
      <c r="AZ233" s="275"/>
      <c r="BA233" s="275"/>
      <c r="BB233" s="275"/>
      <c r="BC233" s="275"/>
      <c r="BD233" s="275"/>
      <c r="BE233" s="275"/>
      <c r="BF233" s="275"/>
      <c r="BG233" s="275"/>
    </row>
    <row r="234" spans="4:59" hidden="1">
      <c r="D234" s="275"/>
      <c r="E234" s="275"/>
      <c r="F234" s="275"/>
      <c r="G234" s="275"/>
      <c r="H234" s="275"/>
      <c r="I234" s="275"/>
      <c r="J234" s="275"/>
      <c r="K234" s="275"/>
      <c r="L234" s="275"/>
      <c r="M234" s="275"/>
      <c r="N234" s="275"/>
      <c r="O234" s="275"/>
      <c r="P234" s="275"/>
      <c r="Q234" s="275"/>
      <c r="R234" s="275"/>
      <c r="S234" s="275"/>
      <c r="T234" s="275"/>
      <c r="U234" s="275"/>
      <c r="V234" s="275"/>
      <c r="W234" s="275"/>
      <c r="X234" s="275"/>
      <c r="Y234" s="275"/>
      <c r="Z234" s="275"/>
      <c r="AA234" s="275"/>
      <c r="AB234" s="275"/>
      <c r="AC234" s="275"/>
      <c r="AD234" s="275"/>
      <c r="AE234" s="275"/>
      <c r="AF234" s="275"/>
      <c r="AG234" s="275"/>
      <c r="AH234" s="275"/>
      <c r="AI234" s="275"/>
      <c r="AJ234" s="275"/>
      <c r="AK234" s="275"/>
      <c r="AL234" s="275"/>
      <c r="AM234" s="275"/>
      <c r="AN234" s="275"/>
      <c r="AO234" s="275"/>
      <c r="AP234" s="275"/>
      <c r="AQ234" s="275"/>
      <c r="AR234" s="275"/>
      <c r="AS234" s="275"/>
      <c r="AT234" s="275"/>
      <c r="AU234" s="275"/>
      <c r="AV234" s="275"/>
      <c r="AW234" s="275"/>
      <c r="AX234" s="275"/>
      <c r="AY234" s="275"/>
      <c r="AZ234" s="275"/>
      <c r="BA234" s="275"/>
      <c r="BB234" s="275"/>
      <c r="BC234" s="275"/>
      <c r="BD234" s="275"/>
      <c r="BE234" s="275"/>
      <c r="BF234" s="275"/>
      <c r="BG234" s="275"/>
    </row>
    <row r="235" spans="4:59" hidden="1">
      <c r="D235" s="275"/>
      <c r="E235" s="275"/>
      <c r="F235" s="275"/>
      <c r="G235" s="275"/>
      <c r="H235" s="275"/>
      <c r="I235" s="275"/>
      <c r="J235" s="275"/>
      <c r="K235" s="275"/>
      <c r="L235" s="275"/>
      <c r="M235" s="275"/>
      <c r="N235" s="275"/>
      <c r="O235" s="275"/>
      <c r="P235" s="275"/>
      <c r="Q235" s="275"/>
      <c r="R235" s="275"/>
      <c r="S235" s="275"/>
      <c r="T235" s="275"/>
      <c r="U235" s="275"/>
      <c r="V235" s="275"/>
      <c r="W235" s="275"/>
      <c r="X235" s="275"/>
      <c r="Y235" s="275"/>
      <c r="Z235" s="275"/>
      <c r="AA235" s="275"/>
      <c r="AB235" s="275"/>
      <c r="AC235" s="275"/>
      <c r="AD235" s="275"/>
      <c r="AE235" s="275"/>
      <c r="AF235" s="275"/>
      <c r="AG235" s="275"/>
      <c r="AH235" s="275"/>
      <c r="AI235" s="275"/>
      <c r="AJ235" s="275"/>
      <c r="AK235" s="275"/>
      <c r="AL235" s="275"/>
      <c r="AM235" s="275"/>
      <c r="AN235" s="275"/>
      <c r="AO235" s="275"/>
      <c r="AP235" s="275"/>
      <c r="AQ235" s="275"/>
      <c r="AR235" s="275"/>
      <c r="AS235" s="275"/>
      <c r="AT235" s="275"/>
      <c r="AU235" s="275"/>
      <c r="AV235" s="275"/>
      <c r="AW235" s="275"/>
      <c r="AX235" s="275"/>
      <c r="AY235" s="275"/>
      <c r="AZ235" s="275"/>
      <c r="BA235" s="275"/>
      <c r="BB235" s="275"/>
      <c r="BC235" s="275"/>
      <c r="BD235" s="275"/>
      <c r="BE235" s="275"/>
      <c r="BF235" s="275"/>
      <c r="BG235" s="275"/>
    </row>
    <row r="236" spans="4:59" hidden="1">
      <c r="D236" s="275"/>
      <c r="E236" s="275"/>
      <c r="F236" s="275"/>
      <c r="G236" s="275"/>
      <c r="H236" s="275"/>
      <c r="I236" s="275"/>
      <c r="J236" s="275"/>
      <c r="K236" s="275"/>
      <c r="L236" s="275"/>
      <c r="M236" s="275"/>
      <c r="N236" s="275"/>
      <c r="O236" s="275"/>
      <c r="P236" s="275"/>
      <c r="Q236" s="275"/>
      <c r="R236" s="275"/>
      <c r="S236" s="275"/>
      <c r="T236" s="275"/>
      <c r="U236" s="275"/>
      <c r="V236" s="275"/>
      <c r="W236" s="275"/>
      <c r="X236" s="275"/>
      <c r="Y236" s="275"/>
      <c r="Z236" s="275"/>
      <c r="AA236" s="275"/>
      <c r="AB236" s="275"/>
      <c r="AC236" s="275"/>
      <c r="AD236" s="275"/>
      <c r="AE236" s="275"/>
      <c r="AF236" s="275"/>
      <c r="AG236" s="275"/>
      <c r="AH236" s="275"/>
      <c r="AI236" s="275"/>
      <c r="AJ236" s="275"/>
      <c r="AK236" s="275"/>
      <c r="AL236" s="275"/>
      <c r="AM236" s="275"/>
      <c r="AN236" s="275"/>
      <c r="AO236" s="275"/>
      <c r="AP236" s="275"/>
      <c r="AQ236" s="275"/>
      <c r="AR236" s="275"/>
      <c r="AS236" s="275"/>
      <c r="AT236" s="275"/>
      <c r="AU236" s="275"/>
      <c r="AV236" s="275"/>
      <c r="AW236" s="275"/>
      <c r="AX236" s="275"/>
      <c r="AY236" s="275"/>
      <c r="AZ236" s="275"/>
      <c r="BA236" s="275"/>
      <c r="BB236" s="275"/>
      <c r="BC236" s="275"/>
      <c r="BD236" s="275"/>
      <c r="BE236" s="275"/>
      <c r="BF236" s="275"/>
      <c r="BG236" s="275"/>
    </row>
    <row r="237" spans="4:59" hidden="1">
      <c r="D237" s="275"/>
      <c r="E237" s="275"/>
      <c r="F237" s="275"/>
      <c r="G237" s="275"/>
      <c r="H237" s="275"/>
      <c r="I237" s="275"/>
      <c r="J237" s="275"/>
      <c r="K237" s="275"/>
      <c r="L237" s="275"/>
      <c r="M237" s="275"/>
      <c r="N237" s="275"/>
      <c r="O237" s="275"/>
      <c r="P237" s="275"/>
      <c r="Q237" s="275"/>
      <c r="R237" s="275"/>
      <c r="S237" s="275"/>
      <c r="T237" s="275"/>
      <c r="U237" s="275"/>
      <c r="V237" s="275"/>
      <c r="W237" s="275"/>
      <c r="X237" s="275"/>
      <c r="Y237" s="275"/>
      <c r="Z237" s="275"/>
      <c r="AA237" s="275"/>
      <c r="AB237" s="275"/>
      <c r="AC237" s="275"/>
      <c r="AD237" s="275"/>
      <c r="AE237" s="275"/>
      <c r="AF237" s="275"/>
      <c r="AG237" s="275"/>
      <c r="AH237" s="275"/>
      <c r="AI237" s="275"/>
      <c r="AJ237" s="275"/>
      <c r="AK237" s="275"/>
      <c r="AL237" s="275"/>
      <c r="AM237" s="275"/>
      <c r="AN237" s="275"/>
      <c r="AO237" s="275"/>
      <c r="AP237" s="275"/>
      <c r="AQ237" s="275"/>
      <c r="AR237" s="275"/>
      <c r="AS237" s="275"/>
      <c r="AT237" s="275"/>
      <c r="AU237" s="275"/>
      <c r="AV237" s="275"/>
      <c r="AW237" s="275"/>
      <c r="AX237" s="275"/>
      <c r="AY237" s="275"/>
      <c r="AZ237" s="275"/>
      <c r="BA237" s="275"/>
      <c r="BB237" s="275"/>
      <c r="BC237" s="275"/>
      <c r="BD237" s="275"/>
      <c r="BE237" s="275"/>
      <c r="BF237" s="275"/>
      <c r="BG237" s="275"/>
    </row>
    <row r="238" spans="4:59" hidden="1">
      <c r="D238" s="275"/>
      <c r="E238" s="275"/>
      <c r="F238" s="275"/>
      <c r="G238" s="275"/>
      <c r="H238" s="275"/>
      <c r="I238" s="275"/>
      <c r="J238" s="275"/>
      <c r="K238" s="275"/>
      <c r="L238" s="275"/>
      <c r="M238" s="275"/>
      <c r="N238" s="275"/>
      <c r="O238" s="275"/>
      <c r="P238" s="275"/>
      <c r="Q238" s="275"/>
      <c r="R238" s="275"/>
      <c r="S238" s="275"/>
      <c r="T238" s="275"/>
      <c r="U238" s="275"/>
      <c r="V238" s="275"/>
      <c r="W238" s="275"/>
      <c r="X238" s="275"/>
      <c r="Y238" s="275"/>
      <c r="Z238" s="275"/>
      <c r="AA238" s="275"/>
      <c r="AB238" s="275"/>
      <c r="AC238" s="275"/>
      <c r="AD238" s="275"/>
      <c r="AE238" s="275"/>
      <c r="AF238" s="275"/>
      <c r="AG238" s="275"/>
      <c r="AH238" s="275"/>
      <c r="AI238" s="275"/>
      <c r="AJ238" s="275"/>
      <c r="AK238" s="275"/>
      <c r="AL238" s="275"/>
      <c r="AM238" s="275"/>
      <c r="AN238" s="275"/>
      <c r="AO238" s="275"/>
      <c r="AP238" s="275"/>
      <c r="AQ238" s="275"/>
      <c r="AR238" s="275"/>
      <c r="AS238" s="275"/>
      <c r="AT238" s="275"/>
      <c r="AU238" s="275"/>
      <c r="AV238" s="275"/>
      <c r="AW238" s="275"/>
      <c r="AX238" s="275"/>
      <c r="AY238" s="275"/>
      <c r="AZ238" s="275"/>
      <c r="BA238" s="275"/>
      <c r="BB238" s="275"/>
      <c r="BC238" s="275"/>
      <c r="BD238" s="275"/>
      <c r="BE238" s="275"/>
      <c r="BF238" s="275"/>
      <c r="BG238" s="275"/>
    </row>
    <row r="239" spans="4:59" hidden="1">
      <c r="D239" s="275"/>
      <c r="E239" s="275"/>
      <c r="F239" s="275"/>
      <c r="G239" s="275"/>
      <c r="H239" s="275"/>
      <c r="I239" s="275"/>
      <c r="J239" s="275"/>
      <c r="K239" s="275"/>
      <c r="L239" s="275"/>
      <c r="M239" s="275"/>
      <c r="N239" s="275"/>
      <c r="O239" s="275"/>
      <c r="P239" s="275"/>
      <c r="Q239" s="275"/>
      <c r="R239" s="275"/>
      <c r="S239" s="275"/>
      <c r="T239" s="275"/>
      <c r="U239" s="275"/>
      <c r="V239" s="275"/>
      <c r="W239" s="275"/>
      <c r="X239" s="275"/>
      <c r="Y239" s="275"/>
      <c r="Z239" s="275"/>
      <c r="AA239" s="275"/>
      <c r="AB239" s="275"/>
      <c r="AC239" s="275"/>
      <c r="AD239" s="275"/>
      <c r="AE239" s="275"/>
      <c r="AF239" s="275"/>
      <c r="AG239" s="275"/>
      <c r="AH239" s="275"/>
      <c r="AI239" s="275"/>
      <c r="AJ239" s="275"/>
      <c r="AK239" s="275"/>
      <c r="AL239" s="275"/>
      <c r="AM239" s="275"/>
      <c r="AN239" s="275"/>
      <c r="AO239" s="275"/>
      <c r="AP239" s="275"/>
      <c r="AQ239" s="275"/>
      <c r="AR239" s="275"/>
      <c r="AS239" s="275"/>
      <c r="AT239" s="275"/>
      <c r="AU239" s="275"/>
      <c r="AV239" s="275"/>
      <c r="AW239" s="275"/>
      <c r="AX239" s="275"/>
      <c r="AY239" s="275"/>
      <c r="AZ239" s="275"/>
      <c r="BA239" s="275"/>
      <c r="BB239" s="275"/>
      <c r="BC239" s="275"/>
      <c r="BD239" s="275"/>
      <c r="BE239" s="275"/>
      <c r="BF239" s="275"/>
      <c r="BG239" s="275"/>
    </row>
    <row r="240" spans="4:59" hidden="1">
      <c r="D240" s="275"/>
      <c r="E240" s="275"/>
      <c r="F240" s="275"/>
      <c r="G240" s="275"/>
      <c r="H240" s="275"/>
      <c r="I240" s="275"/>
      <c r="J240" s="275"/>
      <c r="K240" s="275"/>
      <c r="L240" s="275"/>
      <c r="M240" s="275"/>
      <c r="N240" s="275"/>
      <c r="O240" s="275"/>
      <c r="P240" s="275"/>
      <c r="Q240" s="275"/>
      <c r="R240" s="275"/>
      <c r="S240" s="275"/>
      <c r="T240" s="275"/>
      <c r="U240" s="275"/>
      <c r="V240" s="275"/>
      <c r="W240" s="275"/>
      <c r="X240" s="275"/>
      <c r="Y240" s="275"/>
      <c r="Z240" s="275"/>
      <c r="AA240" s="275"/>
      <c r="AB240" s="275"/>
      <c r="AC240" s="275"/>
      <c r="AD240" s="275"/>
      <c r="AE240" s="275"/>
      <c r="AF240" s="275"/>
      <c r="AG240" s="275"/>
      <c r="AH240" s="275"/>
      <c r="AI240" s="275"/>
      <c r="AJ240" s="275"/>
      <c r="AK240" s="275"/>
      <c r="AL240" s="275"/>
      <c r="AM240" s="275"/>
      <c r="AN240" s="275"/>
      <c r="AO240" s="275"/>
      <c r="AP240" s="275"/>
      <c r="AQ240" s="275"/>
      <c r="AR240" s="275"/>
      <c r="AS240" s="275"/>
      <c r="AT240" s="275"/>
      <c r="AU240" s="275"/>
      <c r="AV240" s="275"/>
      <c r="AW240" s="275"/>
      <c r="AX240" s="275"/>
      <c r="AY240" s="275"/>
      <c r="AZ240" s="275"/>
      <c r="BA240" s="275"/>
      <c r="BB240" s="275"/>
      <c r="BC240" s="275"/>
      <c r="BD240" s="275"/>
      <c r="BE240" s="275"/>
      <c r="BF240" s="275"/>
      <c r="BG240" s="275"/>
    </row>
    <row r="241" spans="4:59" hidden="1">
      <c r="D241" s="275"/>
      <c r="E241" s="275"/>
      <c r="F241" s="275"/>
      <c r="G241" s="275"/>
      <c r="H241" s="275"/>
      <c r="I241" s="275"/>
      <c r="J241" s="275"/>
      <c r="K241" s="275"/>
      <c r="L241" s="275"/>
      <c r="M241" s="275"/>
      <c r="N241" s="275"/>
      <c r="O241" s="275"/>
      <c r="P241" s="275"/>
      <c r="Q241" s="275"/>
      <c r="R241" s="275"/>
      <c r="S241" s="275"/>
      <c r="T241" s="275"/>
      <c r="U241" s="275"/>
      <c r="V241" s="275"/>
      <c r="W241" s="275"/>
      <c r="X241" s="275"/>
      <c r="Y241" s="275"/>
      <c r="Z241" s="275"/>
      <c r="AA241" s="275"/>
      <c r="AB241" s="275"/>
      <c r="AC241" s="275"/>
      <c r="AD241" s="275"/>
      <c r="AE241" s="275"/>
      <c r="AF241" s="275"/>
      <c r="AG241" s="275"/>
      <c r="AH241" s="275"/>
      <c r="AI241" s="275"/>
      <c r="AJ241" s="275"/>
      <c r="AK241" s="275"/>
      <c r="AL241" s="275"/>
      <c r="AM241" s="275"/>
      <c r="AN241" s="275"/>
      <c r="AO241" s="275"/>
      <c r="AP241" s="275"/>
      <c r="AQ241" s="275"/>
      <c r="AR241" s="275"/>
      <c r="AS241" s="275"/>
      <c r="AT241" s="275"/>
      <c r="AU241" s="275"/>
      <c r="AV241" s="275"/>
      <c r="AW241" s="275"/>
      <c r="AX241" s="275"/>
      <c r="AY241" s="275"/>
      <c r="AZ241" s="275"/>
      <c r="BA241" s="275"/>
      <c r="BB241" s="275"/>
      <c r="BC241" s="275"/>
      <c r="BD241" s="275"/>
      <c r="BE241" s="275"/>
      <c r="BF241" s="275"/>
      <c r="BG241" s="275"/>
    </row>
    <row r="242" spans="4:59" hidden="1">
      <c r="D242" s="275"/>
      <c r="E242" s="275"/>
      <c r="F242" s="275"/>
      <c r="G242" s="275"/>
      <c r="H242" s="275"/>
      <c r="I242" s="275"/>
      <c r="J242" s="275"/>
      <c r="K242" s="275"/>
      <c r="L242" s="275"/>
      <c r="M242" s="275"/>
      <c r="N242" s="275"/>
      <c r="O242" s="275"/>
      <c r="P242" s="275"/>
      <c r="Q242" s="275"/>
      <c r="R242" s="275"/>
      <c r="S242" s="275"/>
      <c r="T242" s="275"/>
      <c r="U242" s="275"/>
      <c r="V242" s="275"/>
      <c r="W242" s="275"/>
      <c r="X242" s="275"/>
      <c r="Y242" s="275"/>
      <c r="Z242" s="275"/>
      <c r="AA242" s="275"/>
      <c r="AB242" s="275"/>
      <c r="AC242" s="275"/>
      <c r="AD242" s="275"/>
      <c r="AE242" s="275"/>
      <c r="AF242" s="275"/>
      <c r="AG242" s="275"/>
      <c r="AH242" s="275"/>
      <c r="AI242" s="275"/>
      <c r="AJ242" s="275"/>
      <c r="AK242" s="275"/>
      <c r="AL242" s="275"/>
      <c r="AM242" s="275"/>
      <c r="AN242" s="275"/>
      <c r="AO242" s="275"/>
      <c r="AP242" s="275"/>
      <c r="AQ242" s="275"/>
      <c r="AR242" s="275"/>
      <c r="AS242" s="275"/>
      <c r="AT242" s="275"/>
      <c r="AU242" s="275"/>
      <c r="AV242" s="275"/>
      <c r="AW242" s="275"/>
      <c r="AX242" s="275"/>
      <c r="AY242" s="275"/>
      <c r="AZ242" s="275"/>
      <c r="BA242" s="275"/>
      <c r="BB242" s="275"/>
      <c r="BC242" s="275"/>
      <c r="BD242" s="275"/>
      <c r="BE242" s="275"/>
      <c r="BF242" s="275"/>
      <c r="BG242" s="275"/>
    </row>
    <row r="243" spans="4:59" hidden="1">
      <c r="D243" s="275"/>
      <c r="E243" s="275"/>
      <c r="F243" s="275"/>
      <c r="G243" s="275"/>
      <c r="H243" s="275"/>
      <c r="I243" s="275"/>
      <c r="J243" s="275"/>
      <c r="K243" s="275"/>
      <c r="L243" s="275"/>
      <c r="M243" s="275"/>
      <c r="N243" s="275"/>
      <c r="O243" s="275"/>
      <c r="P243" s="275"/>
      <c r="Q243" s="275"/>
      <c r="R243" s="275"/>
      <c r="S243" s="275"/>
      <c r="T243" s="275"/>
      <c r="U243" s="275"/>
      <c r="V243" s="275"/>
      <c r="W243" s="275"/>
      <c r="X243" s="275"/>
      <c r="Y243" s="275"/>
      <c r="Z243" s="275"/>
      <c r="AA243" s="275"/>
      <c r="AB243" s="275"/>
      <c r="AC243" s="275"/>
      <c r="AD243" s="275"/>
      <c r="AE243" s="275"/>
      <c r="AF243" s="275"/>
      <c r="AG243" s="275"/>
      <c r="AH243" s="275"/>
      <c r="AI243" s="275"/>
      <c r="AJ243" s="275"/>
      <c r="AK243" s="275"/>
      <c r="AL243" s="275"/>
      <c r="AM243" s="275"/>
      <c r="AN243" s="275"/>
      <c r="AO243" s="275"/>
      <c r="AP243" s="275"/>
      <c r="AQ243" s="275"/>
      <c r="AR243" s="275"/>
      <c r="AS243" s="275"/>
      <c r="AT243" s="275"/>
      <c r="AU243" s="275"/>
      <c r="AV243" s="275"/>
      <c r="AW243" s="275"/>
      <c r="AX243" s="275"/>
      <c r="AY243" s="275"/>
      <c r="AZ243" s="275"/>
      <c r="BA243" s="275"/>
      <c r="BB243" s="275"/>
      <c r="BC243" s="275"/>
      <c r="BD243" s="275"/>
      <c r="BE243" s="275"/>
      <c r="BF243" s="275"/>
      <c r="BG243" s="275"/>
    </row>
    <row r="244" spans="4:59" hidden="1">
      <c r="D244" s="275"/>
      <c r="E244" s="275"/>
      <c r="F244" s="275"/>
      <c r="G244" s="275"/>
      <c r="H244" s="275"/>
      <c r="I244" s="275"/>
      <c r="J244" s="275"/>
      <c r="K244" s="275"/>
      <c r="L244" s="275"/>
      <c r="M244" s="275"/>
      <c r="N244" s="275"/>
      <c r="O244" s="275"/>
      <c r="P244" s="275"/>
      <c r="Q244" s="275"/>
      <c r="R244" s="275"/>
      <c r="S244" s="275"/>
      <c r="T244" s="275"/>
      <c r="U244" s="275"/>
      <c r="V244" s="275"/>
      <c r="W244" s="275"/>
      <c r="X244" s="275"/>
      <c r="Y244" s="275"/>
      <c r="Z244" s="275"/>
      <c r="AA244" s="275"/>
      <c r="AB244" s="275"/>
      <c r="AC244" s="275"/>
      <c r="AD244" s="275"/>
      <c r="AE244" s="275"/>
      <c r="AF244" s="275"/>
      <c r="AG244" s="275"/>
      <c r="AH244" s="275"/>
      <c r="AI244" s="275"/>
      <c r="AJ244" s="275"/>
      <c r="AK244" s="275"/>
      <c r="AL244" s="275"/>
      <c r="AM244" s="275"/>
      <c r="AN244" s="275"/>
      <c r="AO244" s="275"/>
      <c r="AP244" s="275"/>
      <c r="AQ244" s="275"/>
      <c r="AR244" s="275"/>
      <c r="AS244" s="275"/>
      <c r="AT244" s="275"/>
      <c r="AU244" s="275"/>
      <c r="AV244" s="275"/>
      <c r="AW244" s="275"/>
      <c r="AX244" s="275"/>
      <c r="AY244" s="275"/>
      <c r="AZ244" s="275"/>
      <c r="BA244" s="275"/>
      <c r="BB244" s="275"/>
      <c r="BC244" s="275"/>
      <c r="BD244" s="275"/>
      <c r="BE244" s="275"/>
      <c r="BF244" s="275"/>
      <c r="BG244" s="275"/>
    </row>
    <row r="245" spans="4:59" hidden="1">
      <c r="D245" s="275"/>
      <c r="E245" s="275"/>
      <c r="F245" s="275"/>
      <c r="G245" s="275"/>
      <c r="H245" s="275"/>
      <c r="I245" s="275"/>
      <c r="J245" s="275"/>
      <c r="K245" s="275"/>
      <c r="L245" s="275"/>
      <c r="M245" s="275"/>
      <c r="N245" s="275"/>
      <c r="O245" s="275"/>
      <c r="P245" s="275"/>
      <c r="Q245" s="275"/>
      <c r="R245" s="275"/>
      <c r="S245" s="275"/>
      <c r="T245" s="275"/>
      <c r="U245" s="275"/>
      <c r="V245" s="275"/>
      <c r="W245" s="275"/>
      <c r="X245" s="275"/>
      <c r="Y245" s="275"/>
      <c r="Z245" s="275"/>
      <c r="AA245" s="275"/>
      <c r="AB245" s="275"/>
      <c r="AC245" s="275"/>
      <c r="AD245" s="275"/>
      <c r="AE245" s="275"/>
      <c r="AF245" s="275"/>
      <c r="AG245" s="275"/>
      <c r="AH245" s="275"/>
      <c r="AI245" s="275"/>
      <c r="AJ245" s="275"/>
      <c r="AK245" s="275"/>
      <c r="AL245" s="275"/>
      <c r="AM245" s="275"/>
      <c r="AN245" s="275"/>
      <c r="AO245" s="275"/>
      <c r="AP245" s="275"/>
      <c r="AQ245" s="275"/>
      <c r="AR245" s="275"/>
      <c r="AS245" s="275"/>
      <c r="AT245" s="275"/>
      <c r="AU245" s="275"/>
      <c r="AV245" s="275"/>
      <c r="AW245" s="275"/>
      <c r="AX245" s="275"/>
      <c r="AY245" s="275"/>
      <c r="AZ245" s="275"/>
      <c r="BA245" s="275"/>
      <c r="BB245" s="275"/>
      <c r="BC245" s="275"/>
      <c r="BD245" s="275"/>
      <c r="BE245" s="275"/>
      <c r="BF245" s="275"/>
      <c r="BG245" s="275"/>
    </row>
    <row r="246" spans="4:59" hidden="1">
      <c r="D246" s="275"/>
      <c r="E246" s="275"/>
      <c r="F246" s="275"/>
      <c r="G246" s="275"/>
      <c r="H246" s="275"/>
      <c r="I246" s="275"/>
      <c r="J246" s="275"/>
      <c r="K246" s="275"/>
      <c r="L246" s="275"/>
      <c r="M246" s="275"/>
      <c r="N246" s="275"/>
      <c r="O246" s="275"/>
      <c r="P246" s="275"/>
      <c r="Q246" s="275"/>
      <c r="R246" s="275"/>
      <c r="S246" s="275"/>
      <c r="T246" s="275"/>
      <c r="U246" s="275"/>
      <c r="V246" s="275"/>
      <c r="W246" s="275"/>
      <c r="X246" s="275"/>
      <c r="Y246" s="275"/>
      <c r="Z246" s="275"/>
      <c r="AA246" s="275"/>
      <c r="AB246" s="275"/>
      <c r="AC246" s="275"/>
      <c r="AD246" s="275"/>
      <c r="AE246" s="275"/>
      <c r="AF246" s="275"/>
      <c r="AG246" s="275"/>
      <c r="AH246" s="275"/>
      <c r="AI246" s="275"/>
      <c r="AJ246" s="275"/>
      <c r="AK246" s="275"/>
      <c r="AL246" s="275"/>
      <c r="AM246" s="275"/>
      <c r="AN246" s="275"/>
      <c r="AO246" s="275"/>
      <c r="AP246" s="275"/>
      <c r="AQ246" s="275"/>
      <c r="AR246" s="275"/>
      <c r="AS246" s="275"/>
      <c r="AT246" s="275"/>
      <c r="AU246" s="275"/>
      <c r="AV246" s="275"/>
      <c r="AW246" s="275"/>
      <c r="AX246" s="275"/>
      <c r="AY246" s="275"/>
      <c r="AZ246" s="275"/>
      <c r="BA246" s="275"/>
      <c r="BB246" s="275"/>
      <c r="BC246" s="275"/>
      <c r="BD246" s="275"/>
      <c r="BE246" s="275"/>
      <c r="BF246" s="275"/>
      <c r="BG246" s="275"/>
    </row>
    <row r="247" spans="4:59" hidden="1">
      <c r="D247" s="275"/>
      <c r="E247" s="275"/>
      <c r="F247" s="275"/>
      <c r="G247" s="275"/>
      <c r="H247" s="275"/>
      <c r="I247" s="275"/>
      <c r="J247" s="275"/>
      <c r="K247" s="275"/>
      <c r="L247" s="275"/>
      <c r="M247" s="275"/>
      <c r="N247" s="275"/>
      <c r="O247" s="275"/>
      <c r="P247" s="275"/>
      <c r="Q247" s="275"/>
      <c r="R247" s="275"/>
      <c r="S247" s="275"/>
      <c r="T247" s="275"/>
      <c r="U247" s="275"/>
      <c r="V247" s="275"/>
      <c r="W247" s="275"/>
      <c r="X247" s="275"/>
      <c r="Y247" s="275"/>
      <c r="Z247" s="275"/>
      <c r="AA247" s="275"/>
      <c r="AB247" s="275"/>
      <c r="AC247" s="275"/>
      <c r="AD247" s="275"/>
      <c r="AE247" s="275"/>
      <c r="AF247" s="275"/>
      <c r="AG247" s="275"/>
      <c r="AH247" s="275"/>
      <c r="AI247" s="275"/>
      <c r="AJ247" s="275"/>
      <c r="AK247" s="275"/>
      <c r="AL247" s="275"/>
      <c r="AM247" s="275"/>
      <c r="AN247" s="275"/>
      <c r="AO247" s="275"/>
      <c r="AP247" s="275"/>
      <c r="AQ247" s="275"/>
      <c r="AR247" s="275"/>
      <c r="AS247" s="275"/>
      <c r="AT247" s="275"/>
      <c r="AU247" s="275"/>
      <c r="AV247" s="275"/>
      <c r="AW247" s="275"/>
      <c r="AX247" s="275"/>
      <c r="AY247" s="275"/>
      <c r="AZ247" s="275"/>
      <c r="BA247" s="275"/>
      <c r="BB247" s="275"/>
      <c r="BC247" s="275"/>
      <c r="BD247" s="275"/>
      <c r="BE247" s="275"/>
      <c r="BF247" s="275"/>
      <c r="BG247" s="275"/>
    </row>
    <row r="248" spans="4:59" hidden="1">
      <c r="D248" s="275"/>
      <c r="E248" s="275"/>
      <c r="F248" s="275"/>
      <c r="G248" s="275"/>
      <c r="H248" s="275"/>
      <c r="I248" s="275"/>
      <c r="J248" s="275"/>
      <c r="K248" s="275"/>
      <c r="L248" s="275"/>
      <c r="M248" s="275"/>
      <c r="N248" s="275"/>
      <c r="O248" s="275"/>
      <c r="P248" s="275"/>
      <c r="Q248" s="275"/>
      <c r="R248" s="275"/>
      <c r="S248" s="275"/>
      <c r="T248" s="275"/>
      <c r="U248" s="275"/>
      <c r="V248" s="275"/>
      <c r="W248" s="275"/>
      <c r="X248" s="275"/>
      <c r="Y248" s="275"/>
      <c r="Z248" s="275"/>
      <c r="AA248" s="275"/>
      <c r="AB248" s="275"/>
      <c r="AC248" s="275"/>
      <c r="AD248" s="275"/>
      <c r="AE248" s="275"/>
      <c r="AF248" s="275"/>
      <c r="AG248" s="275"/>
      <c r="AH248" s="275"/>
      <c r="AI248" s="275"/>
      <c r="AJ248" s="275"/>
      <c r="AK248" s="275"/>
      <c r="AL248" s="275"/>
      <c r="AM248" s="275"/>
      <c r="AN248" s="275"/>
      <c r="AO248" s="275"/>
      <c r="AP248" s="275"/>
      <c r="AQ248" s="275"/>
      <c r="AR248" s="275"/>
      <c r="AS248" s="275"/>
      <c r="AT248" s="275"/>
      <c r="AU248" s="275"/>
      <c r="AV248" s="275"/>
      <c r="AW248" s="275"/>
      <c r="AX248" s="275"/>
      <c r="AY248" s="275"/>
      <c r="AZ248" s="275"/>
      <c r="BA248" s="275"/>
      <c r="BB248" s="275"/>
      <c r="BC248" s="275"/>
      <c r="BD248" s="275"/>
      <c r="BE248" s="275"/>
      <c r="BF248" s="275"/>
      <c r="BG248" s="275"/>
    </row>
    <row r="249" spans="4:59" hidden="1">
      <c r="D249" s="275"/>
      <c r="E249" s="275"/>
      <c r="F249" s="275"/>
      <c r="G249" s="275"/>
      <c r="H249" s="275"/>
      <c r="I249" s="275"/>
      <c r="J249" s="275"/>
      <c r="K249" s="275"/>
      <c r="L249" s="275"/>
      <c r="M249" s="275"/>
      <c r="N249" s="275"/>
      <c r="O249" s="275"/>
      <c r="P249" s="275"/>
      <c r="Q249" s="275"/>
      <c r="R249" s="275"/>
      <c r="S249" s="275"/>
      <c r="T249" s="275"/>
      <c r="U249" s="275"/>
      <c r="V249" s="275"/>
      <c r="W249" s="275"/>
      <c r="X249" s="275"/>
      <c r="Y249" s="275"/>
      <c r="Z249" s="275"/>
      <c r="AA249" s="275"/>
      <c r="AB249" s="275"/>
      <c r="AC249" s="275"/>
      <c r="AD249" s="275"/>
      <c r="AE249" s="275"/>
      <c r="AF249" s="275"/>
      <c r="AG249" s="275"/>
      <c r="AH249" s="275"/>
      <c r="AI249" s="275"/>
      <c r="AJ249" s="275"/>
      <c r="AK249" s="275"/>
      <c r="AL249" s="275"/>
      <c r="AM249" s="275"/>
      <c r="AN249" s="275"/>
      <c r="AO249" s="275"/>
      <c r="AP249" s="275"/>
      <c r="AQ249" s="275"/>
      <c r="AR249" s="275"/>
      <c r="AS249" s="275"/>
      <c r="AT249" s="275"/>
      <c r="AU249" s="275"/>
      <c r="AV249" s="275"/>
      <c r="AW249" s="275"/>
      <c r="AX249" s="275"/>
      <c r="AY249" s="275"/>
      <c r="AZ249" s="275"/>
      <c r="BA249" s="275"/>
      <c r="BB249" s="275"/>
      <c r="BC249" s="275"/>
      <c r="BD249" s="275"/>
      <c r="BE249" s="275"/>
      <c r="BF249" s="275"/>
      <c r="BG249" s="275"/>
    </row>
    <row r="250" spans="4:59" hidden="1">
      <c r="D250" s="275"/>
      <c r="E250" s="275"/>
      <c r="F250" s="275"/>
      <c r="G250" s="275"/>
      <c r="H250" s="275"/>
      <c r="I250" s="275"/>
      <c r="J250" s="275"/>
      <c r="K250" s="275"/>
      <c r="L250" s="275"/>
      <c r="M250" s="275"/>
      <c r="N250" s="275"/>
      <c r="O250" s="275"/>
      <c r="P250" s="275"/>
      <c r="Q250" s="275"/>
      <c r="R250" s="275"/>
      <c r="S250" s="275"/>
      <c r="T250" s="275"/>
      <c r="U250" s="275"/>
      <c r="V250" s="275"/>
      <c r="W250" s="275"/>
      <c r="X250" s="275"/>
      <c r="Y250" s="275"/>
      <c r="Z250" s="275"/>
      <c r="AA250" s="275"/>
      <c r="AB250" s="275"/>
      <c r="AC250" s="275"/>
      <c r="AD250" s="275"/>
      <c r="AE250" s="275"/>
      <c r="AF250" s="275"/>
      <c r="AG250" s="275"/>
      <c r="AH250" s="275"/>
      <c r="AI250" s="275"/>
      <c r="AJ250" s="275"/>
      <c r="AK250" s="275"/>
      <c r="AL250" s="275"/>
      <c r="AM250" s="275"/>
      <c r="AN250" s="275"/>
      <c r="AO250" s="275"/>
      <c r="AP250" s="275"/>
      <c r="AQ250" s="275"/>
      <c r="AR250" s="275"/>
      <c r="AS250" s="275"/>
      <c r="AT250" s="275"/>
      <c r="AU250" s="275"/>
      <c r="AV250" s="275"/>
      <c r="AW250" s="275"/>
      <c r="AX250" s="275"/>
      <c r="AY250" s="275"/>
      <c r="AZ250" s="275"/>
      <c r="BA250" s="275"/>
      <c r="BB250" s="275"/>
      <c r="BC250" s="275"/>
      <c r="BD250" s="275"/>
      <c r="BE250" s="275"/>
      <c r="BF250" s="275"/>
      <c r="BG250" s="275"/>
    </row>
    <row r="251" spans="4:59" hidden="1">
      <c r="D251" s="275"/>
      <c r="E251" s="275"/>
      <c r="F251" s="275"/>
      <c r="G251" s="275"/>
      <c r="H251" s="275"/>
      <c r="I251" s="275"/>
      <c r="J251" s="275"/>
      <c r="K251" s="275"/>
      <c r="L251" s="275"/>
      <c r="M251" s="275"/>
      <c r="N251" s="275"/>
      <c r="O251" s="275"/>
      <c r="P251" s="275"/>
      <c r="Q251" s="275"/>
      <c r="R251" s="275"/>
      <c r="S251" s="275"/>
      <c r="T251" s="275"/>
      <c r="U251" s="275"/>
      <c r="V251" s="275"/>
      <c r="W251" s="275"/>
      <c r="X251" s="275"/>
      <c r="Y251" s="275"/>
      <c r="Z251" s="275"/>
      <c r="AA251" s="275"/>
      <c r="AB251" s="275"/>
      <c r="AC251" s="275"/>
      <c r="AD251" s="275"/>
      <c r="AE251" s="275"/>
      <c r="AF251" s="275"/>
      <c r="AG251" s="275"/>
      <c r="AH251" s="275"/>
      <c r="AI251" s="275"/>
      <c r="AJ251" s="275"/>
      <c r="AK251" s="275"/>
      <c r="AL251" s="275"/>
      <c r="AM251" s="275"/>
      <c r="AN251" s="275"/>
      <c r="AO251" s="275"/>
      <c r="AP251" s="275"/>
      <c r="AQ251" s="275"/>
      <c r="AR251" s="275"/>
      <c r="AS251" s="275"/>
      <c r="AT251" s="275"/>
      <c r="AU251" s="275"/>
      <c r="AV251" s="275"/>
      <c r="AW251" s="275"/>
      <c r="AX251" s="275"/>
      <c r="AY251" s="275"/>
      <c r="AZ251" s="275"/>
      <c r="BA251" s="275"/>
      <c r="BB251" s="275"/>
      <c r="BC251" s="275"/>
      <c r="BD251" s="275"/>
      <c r="BE251" s="275"/>
      <c r="BF251" s="275"/>
      <c r="BG251" s="275"/>
    </row>
    <row r="252" spans="4:59" hidden="1">
      <c r="D252" s="275"/>
      <c r="E252" s="275"/>
      <c r="F252" s="275"/>
      <c r="G252" s="275"/>
      <c r="H252" s="275"/>
      <c r="I252" s="275"/>
      <c r="J252" s="275"/>
      <c r="K252" s="275"/>
      <c r="L252" s="275"/>
      <c r="M252" s="275"/>
      <c r="N252" s="275"/>
      <c r="O252" s="275"/>
      <c r="P252" s="275"/>
      <c r="Q252" s="275"/>
      <c r="R252" s="275"/>
      <c r="S252" s="275"/>
      <c r="T252" s="275"/>
      <c r="U252" s="275"/>
      <c r="V252" s="275"/>
      <c r="W252" s="275"/>
      <c r="X252" s="275"/>
      <c r="Y252" s="275"/>
      <c r="Z252" s="275"/>
      <c r="AA252" s="275"/>
      <c r="AB252" s="275"/>
      <c r="AC252" s="275"/>
      <c r="AD252" s="275"/>
      <c r="AE252" s="275"/>
      <c r="AF252" s="275"/>
      <c r="AG252" s="275"/>
      <c r="AH252" s="275"/>
      <c r="AI252" s="275"/>
      <c r="AJ252" s="275"/>
      <c r="AK252" s="275"/>
      <c r="AL252" s="275"/>
      <c r="AM252" s="275"/>
      <c r="AN252" s="275"/>
      <c r="AO252" s="275"/>
      <c r="AP252" s="275"/>
      <c r="AQ252" s="275"/>
      <c r="AR252" s="275"/>
      <c r="AS252" s="275"/>
      <c r="AT252" s="275"/>
      <c r="AU252" s="275"/>
      <c r="AV252" s="275"/>
      <c r="AW252" s="275"/>
      <c r="AX252" s="275"/>
      <c r="AY252" s="275"/>
      <c r="AZ252" s="275"/>
      <c r="BA252" s="275"/>
      <c r="BB252" s="275"/>
      <c r="BC252" s="275"/>
      <c r="BD252" s="275"/>
      <c r="BE252" s="275"/>
      <c r="BF252" s="275"/>
      <c r="BG252" s="275"/>
    </row>
    <row r="253" spans="4:59" hidden="1">
      <c r="D253" s="275"/>
      <c r="E253" s="275"/>
      <c r="F253" s="275"/>
      <c r="G253" s="275"/>
      <c r="H253" s="275"/>
      <c r="I253" s="275"/>
      <c r="J253" s="275"/>
      <c r="K253" s="275"/>
      <c r="L253" s="275"/>
      <c r="M253" s="275"/>
      <c r="N253" s="275"/>
      <c r="O253" s="275"/>
      <c r="P253" s="275"/>
      <c r="Q253" s="275"/>
      <c r="R253" s="275"/>
      <c r="S253" s="275"/>
      <c r="T253" s="275"/>
      <c r="U253" s="275"/>
      <c r="V253" s="275"/>
      <c r="W253" s="275"/>
      <c r="X253" s="275"/>
      <c r="Y253" s="275"/>
      <c r="Z253" s="275"/>
      <c r="AA253" s="275"/>
      <c r="AB253" s="275"/>
      <c r="AC253" s="275"/>
      <c r="AD253" s="275"/>
      <c r="AE253" s="275"/>
      <c r="AF253" s="275"/>
      <c r="AG253" s="275"/>
      <c r="AH253" s="275"/>
      <c r="AI253" s="275"/>
      <c r="AJ253" s="275"/>
      <c r="AK253" s="275"/>
      <c r="AL253" s="275"/>
      <c r="AM253" s="275"/>
      <c r="AN253" s="275"/>
      <c r="AO253" s="275"/>
      <c r="AP253" s="275"/>
      <c r="AQ253" s="275"/>
      <c r="AR253" s="275"/>
      <c r="AS253" s="275"/>
      <c r="AT253" s="275"/>
      <c r="AU253" s="275"/>
      <c r="AV253" s="275"/>
      <c r="AW253" s="275"/>
      <c r="AX253" s="275"/>
      <c r="AY253" s="275"/>
      <c r="AZ253" s="275"/>
      <c r="BA253" s="275"/>
      <c r="BB253" s="275"/>
      <c r="BC253" s="275"/>
      <c r="BD253" s="275"/>
      <c r="BE253" s="275"/>
      <c r="BF253" s="275"/>
      <c r="BG253" s="275"/>
    </row>
    <row r="254" spans="4:59" hidden="1">
      <c r="D254" s="275"/>
      <c r="E254" s="275"/>
      <c r="F254" s="275"/>
      <c r="G254" s="275"/>
      <c r="H254" s="275"/>
      <c r="I254" s="275"/>
      <c r="J254" s="275"/>
      <c r="K254" s="275"/>
      <c r="L254" s="275"/>
      <c r="M254" s="275"/>
      <c r="N254" s="275"/>
      <c r="O254" s="275"/>
      <c r="P254" s="275"/>
      <c r="Q254" s="275"/>
      <c r="R254" s="275"/>
      <c r="S254" s="275"/>
      <c r="T254" s="275"/>
      <c r="U254" s="275"/>
      <c r="V254" s="275"/>
      <c r="W254" s="275"/>
      <c r="X254" s="275"/>
      <c r="Y254" s="275"/>
      <c r="Z254" s="275"/>
      <c r="AA254" s="275"/>
      <c r="AB254" s="275"/>
      <c r="AC254" s="275"/>
      <c r="AD254" s="275"/>
      <c r="AE254" s="275"/>
      <c r="AF254" s="275"/>
      <c r="AG254" s="275"/>
      <c r="AH254" s="275"/>
      <c r="AI254" s="275"/>
      <c r="AJ254" s="275"/>
      <c r="AK254" s="275"/>
      <c r="AL254" s="275"/>
      <c r="AM254" s="275"/>
      <c r="AN254" s="275"/>
      <c r="AO254" s="275"/>
      <c r="AP254" s="275"/>
      <c r="AQ254" s="275"/>
      <c r="AR254" s="275"/>
      <c r="AS254" s="275"/>
      <c r="AT254" s="275"/>
      <c r="AU254" s="275"/>
      <c r="AV254" s="275"/>
      <c r="AW254" s="275"/>
      <c r="AX254" s="275"/>
      <c r="AY254" s="275"/>
      <c r="AZ254" s="275"/>
      <c r="BA254" s="275"/>
      <c r="BB254" s="275"/>
      <c r="BC254" s="275"/>
      <c r="BD254" s="275"/>
      <c r="BE254" s="275"/>
      <c r="BF254" s="275"/>
      <c r="BG254" s="275"/>
    </row>
    <row r="255" spans="4:59" hidden="1">
      <c r="D255" s="275"/>
      <c r="E255" s="275"/>
      <c r="F255" s="275"/>
      <c r="G255" s="275"/>
      <c r="H255" s="275"/>
      <c r="I255" s="275"/>
      <c r="J255" s="275"/>
      <c r="K255" s="275"/>
      <c r="L255" s="275"/>
      <c r="M255" s="275"/>
      <c r="N255" s="275"/>
      <c r="O255" s="275"/>
      <c r="P255" s="275"/>
      <c r="Q255" s="275"/>
      <c r="R255" s="275"/>
      <c r="S255" s="275"/>
      <c r="T255" s="275"/>
      <c r="U255" s="275"/>
      <c r="V255" s="275"/>
      <c r="W255" s="275"/>
      <c r="X255" s="275"/>
      <c r="Y255" s="275"/>
      <c r="Z255" s="275"/>
      <c r="AA255" s="275"/>
      <c r="AB255" s="275"/>
      <c r="AC255" s="275"/>
      <c r="AD255" s="275"/>
      <c r="AE255" s="275"/>
      <c r="AF255" s="275"/>
      <c r="AG255" s="275"/>
      <c r="AH255" s="275"/>
      <c r="AI255" s="275"/>
      <c r="AJ255" s="275"/>
      <c r="AK255" s="275"/>
      <c r="AL255" s="275"/>
      <c r="AM255" s="275"/>
      <c r="AN255" s="275"/>
      <c r="AO255" s="275"/>
      <c r="AP255" s="275"/>
      <c r="AQ255" s="275"/>
      <c r="AR255" s="275"/>
      <c r="AS255" s="275"/>
      <c r="AT255" s="275"/>
      <c r="AU255" s="275"/>
      <c r="AV255" s="275"/>
      <c r="AW255" s="275"/>
      <c r="AX255" s="275"/>
      <c r="AY255" s="275"/>
      <c r="AZ255" s="275"/>
      <c r="BA255" s="275"/>
      <c r="BB255" s="275"/>
      <c r="BC255" s="275"/>
      <c r="BD255" s="275"/>
      <c r="BE255" s="275"/>
      <c r="BF255" s="275"/>
      <c r="BG255" s="275"/>
    </row>
    <row r="256" spans="4:59" hidden="1">
      <c r="D256" s="275"/>
      <c r="E256" s="275"/>
      <c r="F256" s="275"/>
      <c r="G256" s="275"/>
      <c r="H256" s="275"/>
      <c r="I256" s="275"/>
      <c r="J256" s="275"/>
      <c r="K256" s="275"/>
      <c r="L256" s="275"/>
      <c r="M256" s="275"/>
      <c r="N256" s="275"/>
      <c r="O256" s="275"/>
      <c r="P256" s="275"/>
      <c r="Q256" s="275"/>
      <c r="R256" s="275"/>
      <c r="S256" s="275"/>
      <c r="T256" s="275"/>
      <c r="U256" s="275"/>
      <c r="V256" s="275"/>
      <c r="W256" s="275"/>
      <c r="X256" s="275"/>
      <c r="Y256" s="275"/>
      <c r="Z256" s="275"/>
      <c r="AA256" s="275"/>
      <c r="AB256" s="275"/>
      <c r="AC256" s="275"/>
      <c r="AD256" s="275"/>
      <c r="AE256" s="275"/>
      <c r="AF256" s="275"/>
      <c r="AG256" s="275"/>
      <c r="AH256" s="275"/>
      <c r="AI256" s="275"/>
      <c r="AJ256" s="275"/>
      <c r="AK256" s="275"/>
      <c r="AL256" s="275"/>
      <c r="AM256" s="275"/>
      <c r="AN256" s="275"/>
      <c r="AO256" s="275"/>
      <c r="AP256" s="275"/>
      <c r="AQ256" s="275"/>
      <c r="AR256" s="275"/>
      <c r="AS256" s="275"/>
      <c r="AT256" s="275"/>
      <c r="AU256" s="275"/>
      <c r="AV256" s="275"/>
      <c r="AW256" s="275"/>
      <c r="AX256" s="275"/>
      <c r="AY256" s="275"/>
      <c r="AZ256" s="275"/>
      <c r="BA256" s="275"/>
      <c r="BB256" s="275"/>
      <c r="BC256" s="275"/>
      <c r="BD256" s="275"/>
      <c r="BE256" s="275"/>
      <c r="BF256" s="275"/>
      <c r="BG256" s="275"/>
    </row>
    <row r="257" spans="4:59" hidden="1">
      <c r="D257" s="275"/>
      <c r="E257" s="275"/>
      <c r="F257" s="275"/>
      <c r="G257" s="275"/>
      <c r="H257" s="275"/>
      <c r="I257" s="275"/>
      <c r="J257" s="275"/>
      <c r="K257" s="275"/>
      <c r="L257" s="275"/>
      <c r="M257" s="275"/>
      <c r="N257" s="275"/>
      <c r="O257" s="275"/>
      <c r="P257" s="275"/>
      <c r="Q257" s="275"/>
      <c r="R257" s="275"/>
      <c r="S257" s="275"/>
      <c r="T257" s="275"/>
      <c r="U257" s="275"/>
      <c r="V257" s="275"/>
      <c r="W257" s="275"/>
      <c r="X257" s="275"/>
      <c r="Y257" s="275"/>
      <c r="Z257" s="275"/>
      <c r="AA257" s="275"/>
      <c r="AB257" s="275"/>
      <c r="AC257" s="275"/>
      <c r="AD257" s="275"/>
      <c r="AE257" s="275"/>
      <c r="AF257" s="275"/>
      <c r="AG257" s="275"/>
      <c r="AH257" s="275"/>
      <c r="AI257" s="275"/>
      <c r="AJ257" s="275"/>
      <c r="AK257" s="275"/>
      <c r="AL257" s="275"/>
      <c r="AM257" s="275"/>
      <c r="AN257" s="275"/>
      <c r="AO257" s="275"/>
      <c r="AP257" s="275"/>
      <c r="AQ257" s="275"/>
      <c r="AR257" s="275"/>
      <c r="AS257" s="275"/>
      <c r="AT257" s="275"/>
      <c r="AU257" s="275"/>
      <c r="AV257" s="275"/>
      <c r="AW257" s="275"/>
      <c r="AX257" s="275"/>
      <c r="AY257" s="275"/>
      <c r="AZ257" s="275"/>
      <c r="BA257" s="275"/>
      <c r="BB257" s="275"/>
      <c r="BC257" s="275"/>
      <c r="BD257" s="275"/>
      <c r="BE257" s="275"/>
      <c r="BF257" s="275"/>
      <c r="BG257" s="275"/>
    </row>
    <row r="258" spans="4:59" hidden="1">
      <c r="D258" s="275"/>
      <c r="E258" s="275"/>
      <c r="F258" s="275"/>
      <c r="G258" s="275"/>
      <c r="H258" s="275"/>
      <c r="I258" s="275"/>
      <c r="J258" s="275"/>
      <c r="K258" s="275"/>
      <c r="L258" s="275"/>
      <c r="M258" s="275"/>
      <c r="N258" s="275"/>
      <c r="O258" s="275"/>
      <c r="P258" s="275"/>
      <c r="Q258" s="275"/>
      <c r="R258" s="275"/>
      <c r="S258" s="275"/>
      <c r="T258" s="275"/>
      <c r="U258" s="275"/>
      <c r="V258" s="275"/>
      <c r="W258" s="275"/>
      <c r="X258" s="275"/>
      <c r="Y258" s="275"/>
      <c r="Z258" s="275"/>
      <c r="AA258" s="275"/>
      <c r="AB258" s="275"/>
      <c r="AC258" s="275"/>
      <c r="AD258" s="275"/>
      <c r="AE258" s="275"/>
      <c r="AF258" s="275"/>
      <c r="AG258" s="275"/>
      <c r="AH258" s="275"/>
      <c r="AI258" s="275"/>
      <c r="AJ258" s="275"/>
      <c r="AK258" s="275"/>
      <c r="AL258" s="275"/>
      <c r="AM258" s="275"/>
      <c r="AN258" s="275"/>
      <c r="AO258" s="275"/>
      <c r="AP258" s="275"/>
      <c r="AQ258" s="275"/>
      <c r="AR258" s="275"/>
      <c r="AS258" s="275"/>
      <c r="AT258" s="275"/>
      <c r="AU258" s="275"/>
      <c r="AV258" s="275"/>
      <c r="AW258" s="275"/>
      <c r="AX258" s="275"/>
      <c r="AY258" s="275"/>
      <c r="AZ258" s="275"/>
      <c r="BA258" s="275"/>
      <c r="BB258" s="275"/>
      <c r="BC258" s="275"/>
      <c r="BD258" s="275"/>
      <c r="BE258" s="275"/>
      <c r="BF258" s="275"/>
      <c r="BG258" s="275"/>
    </row>
    <row r="259" spans="4:59" hidden="1">
      <c r="D259" s="275"/>
      <c r="E259" s="275"/>
      <c r="F259" s="275"/>
      <c r="G259" s="275"/>
      <c r="H259" s="275"/>
      <c r="I259" s="275"/>
      <c r="J259" s="275"/>
      <c r="K259" s="275"/>
      <c r="L259" s="275"/>
      <c r="M259" s="275"/>
      <c r="N259" s="275"/>
      <c r="O259" s="275"/>
      <c r="P259" s="275"/>
      <c r="Q259" s="275"/>
      <c r="R259" s="275"/>
      <c r="S259" s="275"/>
      <c r="T259" s="275"/>
      <c r="U259" s="275"/>
      <c r="V259" s="275"/>
      <c r="W259" s="275"/>
      <c r="X259" s="275"/>
      <c r="Y259" s="275"/>
      <c r="Z259" s="275"/>
      <c r="AA259" s="275"/>
      <c r="AB259" s="275"/>
      <c r="AC259" s="275"/>
      <c r="AD259" s="275"/>
      <c r="AE259" s="275"/>
      <c r="AF259" s="275"/>
      <c r="AG259" s="275"/>
      <c r="AH259" s="275"/>
      <c r="AI259" s="275"/>
      <c r="AJ259" s="275"/>
      <c r="AK259" s="275"/>
      <c r="AL259" s="275"/>
      <c r="AM259" s="275"/>
      <c r="AN259" s="275"/>
      <c r="AO259" s="275"/>
      <c r="AP259" s="275"/>
      <c r="AQ259" s="275"/>
      <c r="AR259" s="275"/>
      <c r="AS259" s="275"/>
      <c r="AT259" s="275"/>
      <c r="AU259" s="275"/>
      <c r="AV259" s="275"/>
      <c r="AW259" s="275"/>
      <c r="AX259" s="275"/>
      <c r="AY259" s="275"/>
      <c r="AZ259" s="275"/>
      <c r="BA259" s="275"/>
      <c r="BB259" s="275"/>
      <c r="BC259" s="275"/>
      <c r="BD259" s="275"/>
      <c r="BE259" s="275"/>
      <c r="BF259" s="275"/>
      <c r="BG259" s="275"/>
    </row>
    <row r="260" spans="4:59" hidden="1">
      <c r="D260" s="275"/>
      <c r="E260" s="275"/>
      <c r="F260" s="275"/>
      <c r="G260" s="275"/>
      <c r="H260" s="275"/>
      <c r="I260" s="275"/>
      <c r="J260" s="275"/>
      <c r="K260" s="275"/>
      <c r="L260" s="275"/>
      <c r="M260" s="275"/>
      <c r="N260" s="275"/>
      <c r="O260" s="275"/>
      <c r="P260" s="275"/>
      <c r="Q260" s="275"/>
      <c r="R260" s="275"/>
      <c r="S260" s="275"/>
      <c r="T260" s="275"/>
      <c r="U260" s="275"/>
      <c r="V260" s="275"/>
      <c r="W260" s="275"/>
      <c r="X260" s="275"/>
      <c r="Y260" s="275"/>
      <c r="Z260" s="275"/>
      <c r="AA260" s="275"/>
      <c r="AB260" s="275"/>
      <c r="AC260" s="275"/>
      <c r="AD260" s="275"/>
      <c r="AE260" s="275"/>
      <c r="AF260" s="275"/>
      <c r="AG260" s="275"/>
      <c r="AH260" s="275"/>
      <c r="AI260" s="275"/>
      <c r="AJ260" s="275"/>
      <c r="AK260" s="275"/>
      <c r="AL260" s="275"/>
      <c r="AM260" s="275"/>
      <c r="AN260" s="275"/>
      <c r="AO260" s="275"/>
      <c r="AP260" s="275"/>
      <c r="AQ260" s="275"/>
      <c r="AR260" s="275"/>
      <c r="AS260" s="275"/>
      <c r="AT260" s="275"/>
      <c r="AU260" s="275"/>
      <c r="AV260" s="275"/>
      <c r="AW260" s="275"/>
      <c r="AX260" s="275"/>
      <c r="AY260" s="275"/>
      <c r="AZ260" s="275"/>
      <c r="BA260" s="275"/>
      <c r="BB260" s="275"/>
      <c r="BC260" s="275"/>
      <c r="BD260" s="275"/>
      <c r="BE260" s="275"/>
      <c r="BF260" s="275"/>
      <c r="BG260" s="275"/>
    </row>
    <row r="261" spans="4:59" hidden="1">
      <c r="D261" s="275"/>
      <c r="E261" s="275"/>
      <c r="F261" s="275"/>
      <c r="G261" s="275"/>
      <c r="H261" s="275"/>
      <c r="I261" s="275"/>
      <c r="J261" s="275"/>
      <c r="K261" s="275"/>
      <c r="L261" s="275"/>
      <c r="M261" s="275"/>
      <c r="N261" s="275"/>
      <c r="O261" s="275"/>
      <c r="P261" s="275"/>
      <c r="Q261" s="275"/>
      <c r="R261" s="275"/>
      <c r="S261" s="275"/>
      <c r="T261" s="275"/>
      <c r="U261" s="275"/>
      <c r="V261" s="275"/>
      <c r="W261" s="275"/>
      <c r="X261" s="275"/>
      <c r="Y261" s="275"/>
      <c r="Z261" s="275"/>
      <c r="AA261" s="275"/>
      <c r="AB261" s="275"/>
      <c r="AC261" s="275"/>
      <c r="AD261" s="275"/>
      <c r="AE261" s="275"/>
      <c r="AF261" s="275"/>
      <c r="AG261" s="275"/>
      <c r="AH261" s="275"/>
      <c r="AI261" s="275"/>
      <c r="AJ261" s="275"/>
      <c r="AK261" s="275"/>
      <c r="AL261" s="275"/>
      <c r="AM261" s="275"/>
      <c r="AN261" s="275"/>
      <c r="AO261" s="275"/>
      <c r="AP261" s="275"/>
      <c r="AQ261" s="275"/>
      <c r="AR261" s="275"/>
      <c r="AS261" s="275"/>
      <c r="AT261" s="275"/>
      <c r="AU261" s="275"/>
      <c r="AV261" s="275"/>
      <c r="AW261" s="275"/>
      <c r="AX261" s="275"/>
      <c r="AY261" s="275"/>
      <c r="AZ261" s="275"/>
      <c r="BA261" s="275"/>
      <c r="BB261" s="275"/>
      <c r="BC261" s="275"/>
      <c r="BD261" s="275"/>
      <c r="BE261" s="275"/>
      <c r="BF261" s="275"/>
      <c r="BG261" s="275"/>
    </row>
    <row r="262" spans="4:59" hidden="1">
      <c r="D262" s="275"/>
      <c r="E262" s="275"/>
      <c r="F262" s="275"/>
      <c r="G262" s="275"/>
      <c r="H262" s="275"/>
      <c r="I262" s="275"/>
      <c r="J262" s="275"/>
      <c r="K262" s="275"/>
      <c r="L262" s="275"/>
      <c r="M262" s="275"/>
      <c r="N262" s="275"/>
      <c r="O262" s="275"/>
      <c r="P262" s="275"/>
      <c r="Q262" s="275"/>
      <c r="R262" s="275"/>
      <c r="S262" s="275"/>
      <c r="T262" s="275"/>
      <c r="U262" s="275"/>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c r="AW262" s="275"/>
      <c r="AX262" s="275"/>
      <c r="AY262" s="275"/>
      <c r="AZ262" s="275"/>
      <c r="BA262" s="275"/>
      <c r="BB262" s="275"/>
      <c r="BC262" s="275"/>
      <c r="BD262" s="275"/>
      <c r="BE262" s="275"/>
      <c r="BF262" s="275"/>
      <c r="BG262" s="275"/>
    </row>
    <row r="263" spans="4:59" hidden="1">
      <c r="D263" s="275"/>
      <c r="E263" s="275"/>
      <c r="F263" s="275"/>
      <c r="G263" s="275"/>
      <c r="H263" s="275"/>
      <c r="I263" s="275"/>
      <c r="J263" s="275"/>
      <c r="K263" s="275"/>
      <c r="L263" s="275"/>
      <c r="M263" s="275"/>
      <c r="N263" s="275"/>
      <c r="O263" s="275"/>
      <c r="P263" s="275"/>
      <c r="Q263" s="275"/>
      <c r="R263" s="275"/>
      <c r="S263" s="275"/>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c r="AW263" s="275"/>
      <c r="AX263" s="275"/>
      <c r="AY263" s="275"/>
      <c r="AZ263" s="275"/>
      <c r="BA263" s="275"/>
      <c r="BB263" s="275"/>
      <c r="BC263" s="275"/>
      <c r="BD263" s="275"/>
      <c r="BE263" s="275"/>
      <c r="BF263" s="275"/>
      <c r="BG263" s="275"/>
    </row>
    <row r="264" spans="4:59" hidden="1">
      <c r="D264" s="275"/>
      <c r="E264" s="275"/>
      <c r="F264" s="275"/>
      <c r="G264" s="275"/>
      <c r="H264" s="275"/>
      <c r="I264" s="275"/>
      <c r="J264" s="275"/>
      <c r="K264" s="275"/>
      <c r="L264" s="275"/>
      <c r="M264" s="275"/>
      <c r="N264" s="275"/>
      <c r="O264" s="275"/>
      <c r="P264" s="275"/>
      <c r="Q264" s="275"/>
      <c r="R264" s="275"/>
      <c r="S264" s="275"/>
      <c r="T264" s="275"/>
      <c r="U264" s="275"/>
      <c r="V264" s="275"/>
      <c r="W264" s="275"/>
      <c r="X264" s="275"/>
      <c r="Y264" s="275"/>
      <c r="Z264" s="275"/>
      <c r="AA264" s="275"/>
      <c r="AB264" s="275"/>
      <c r="AC264" s="275"/>
      <c r="AD264" s="275"/>
      <c r="AE264" s="275"/>
      <c r="AF264" s="275"/>
      <c r="AG264" s="275"/>
      <c r="AH264" s="275"/>
      <c r="AI264" s="275"/>
      <c r="AJ264" s="275"/>
      <c r="AK264" s="275"/>
      <c r="AL264" s="275"/>
      <c r="AM264" s="275"/>
      <c r="AN264" s="275"/>
      <c r="AO264" s="275"/>
      <c r="AP264" s="275"/>
      <c r="AQ264" s="275"/>
      <c r="AR264" s="275"/>
      <c r="AS264" s="275"/>
      <c r="AT264" s="275"/>
      <c r="AU264" s="275"/>
      <c r="AV264" s="275"/>
      <c r="AW264" s="275"/>
      <c r="AX264" s="275"/>
      <c r="AY264" s="275"/>
      <c r="AZ264" s="275"/>
      <c r="BA264" s="275"/>
      <c r="BB264" s="275"/>
      <c r="BC264" s="275"/>
      <c r="BD264" s="275"/>
      <c r="BE264" s="275"/>
      <c r="BF264" s="275"/>
      <c r="BG264" s="275"/>
    </row>
    <row r="265" spans="4:59" hidden="1">
      <c r="D265" s="275"/>
      <c r="E265" s="275"/>
      <c r="F265" s="275"/>
      <c r="G265" s="275"/>
      <c r="H265" s="275"/>
      <c r="I265" s="275"/>
      <c r="J265" s="275"/>
      <c r="K265" s="275"/>
      <c r="L265" s="275"/>
      <c r="M265" s="275"/>
      <c r="N265" s="275"/>
      <c r="O265" s="275"/>
      <c r="P265" s="275"/>
      <c r="Q265" s="275"/>
      <c r="R265" s="275"/>
      <c r="S265" s="275"/>
      <c r="T265" s="275"/>
      <c r="U265" s="275"/>
      <c r="V265" s="275"/>
      <c r="W265" s="275"/>
      <c r="X265" s="275"/>
      <c r="Y265" s="275"/>
      <c r="Z265" s="275"/>
      <c r="AA265" s="275"/>
      <c r="AB265" s="275"/>
      <c r="AC265" s="275"/>
      <c r="AD265" s="275"/>
      <c r="AE265" s="275"/>
      <c r="AF265" s="275"/>
      <c r="AG265" s="275"/>
      <c r="AH265" s="275"/>
      <c r="AI265" s="275"/>
      <c r="AJ265" s="275"/>
      <c r="AK265" s="275"/>
      <c r="AL265" s="275"/>
      <c r="AM265" s="275"/>
      <c r="AN265" s="275"/>
      <c r="AO265" s="275"/>
      <c r="AP265" s="275"/>
      <c r="AQ265" s="275"/>
      <c r="AR265" s="275"/>
      <c r="AS265" s="275"/>
      <c r="AT265" s="275"/>
      <c r="AU265" s="275"/>
      <c r="AV265" s="275"/>
      <c r="AW265" s="275"/>
      <c r="AX265" s="275"/>
      <c r="AY265" s="275"/>
      <c r="AZ265" s="275"/>
      <c r="BA265" s="275"/>
      <c r="BB265" s="275"/>
      <c r="BC265" s="275"/>
      <c r="BD265" s="275"/>
      <c r="BE265" s="275"/>
      <c r="BF265" s="275"/>
      <c r="BG265" s="275"/>
    </row>
    <row r="266" spans="4:59" hidden="1">
      <c r="D266" s="275"/>
      <c r="E266" s="275"/>
      <c r="F266" s="275"/>
      <c r="G266" s="275"/>
      <c r="H266" s="275"/>
      <c r="I266" s="275"/>
      <c r="J266" s="275"/>
      <c r="K266" s="275"/>
      <c r="L266" s="275"/>
      <c r="M266" s="275"/>
      <c r="N266" s="275"/>
      <c r="O266" s="275"/>
      <c r="P266" s="275"/>
      <c r="Q266" s="275"/>
      <c r="R266" s="275"/>
      <c r="S266" s="275"/>
      <c r="T266" s="275"/>
      <c r="U266" s="275"/>
      <c r="V266" s="275"/>
      <c r="W266" s="275"/>
      <c r="X266" s="275"/>
      <c r="Y266" s="275"/>
      <c r="Z266" s="275"/>
      <c r="AA266" s="275"/>
      <c r="AB266" s="275"/>
      <c r="AC266" s="275"/>
      <c r="AD266" s="275"/>
      <c r="AE266" s="275"/>
      <c r="AF266" s="275"/>
      <c r="AG266" s="275"/>
      <c r="AH266" s="275"/>
      <c r="AI266" s="275"/>
      <c r="AJ266" s="275"/>
      <c r="AK266" s="275"/>
      <c r="AL266" s="275"/>
      <c r="AM266" s="275"/>
      <c r="AN266" s="275"/>
      <c r="AO266" s="275"/>
      <c r="AP266" s="275"/>
      <c r="AQ266" s="275"/>
      <c r="AR266" s="275"/>
      <c r="AS266" s="275"/>
      <c r="AT266" s="275"/>
      <c r="AU266" s="275"/>
      <c r="AV266" s="275"/>
      <c r="AW266" s="275"/>
      <c r="AX266" s="275"/>
      <c r="AY266" s="275"/>
      <c r="AZ266" s="275"/>
      <c r="BA266" s="275"/>
      <c r="BB266" s="275"/>
      <c r="BC266" s="275"/>
      <c r="BD266" s="275"/>
      <c r="BE266" s="275"/>
      <c r="BF266" s="275"/>
      <c r="BG266" s="275"/>
    </row>
    <row r="267" spans="4:59" hidden="1">
      <c r="D267" s="275"/>
      <c r="E267" s="275"/>
      <c r="F267" s="275"/>
      <c r="G267" s="275"/>
      <c r="H267" s="275"/>
      <c r="I267" s="275"/>
      <c r="J267" s="275"/>
      <c r="K267" s="275"/>
      <c r="L267" s="275"/>
      <c r="M267" s="275"/>
      <c r="N267" s="275"/>
      <c r="O267" s="275"/>
      <c r="P267" s="275"/>
      <c r="Q267" s="275"/>
      <c r="R267" s="275"/>
      <c r="S267" s="275"/>
      <c r="T267" s="275"/>
      <c r="U267" s="275"/>
      <c r="V267" s="275"/>
      <c r="W267" s="275"/>
      <c r="X267" s="275"/>
      <c r="Y267" s="275"/>
      <c r="Z267" s="275"/>
      <c r="AA267" s="275"/>
      <c r="AB267" s="275"/>
      <c r="AC267" s="275"/>
      <c r="AD267" s="275"/>
      <c r="AE267" s="275"/>
      <c r="AF267" s="275"/>
      <c r="AG267" s="275"/>
      <c r="AH267" s="275"/>
      <c r="AI267" s="275"/>
      <c r="AJ267" s="275"/>
      <c r="AK267" s="275"/>
      <c r="AL267" s="275"/>
      <c r="AM267" s="275"/>
      <c r="AN267" s="275"/>
      <c r="AO267" s="275"/>
      <c r="AP267" s="275"/>
      <c r="AQ267" s="275"/>
      <c r="AR267" s="275"/>
      <c r="AS267" s="275"/>
      <c r="AT267" s="275"/>
      <c r="AU267" s="275"/>
      <c r="AV267" s="275"/>
      <c r="AW267" s="275"/>
      <c r="AX267" s="275"/>
      <c r="AY267" s="275"/>
      <c r="AZ267" s="275"/>
      <c r="BA267" s="275"/>
      <c r="BB267" s="275"/>
      <c r="BC267" s="275"/>
      <c r="BD267" s="275"/>
      <c r="BE267" s="275"/>
      <c r="BF267" s="275"/>
      <c r="BG267" s="275"/>
    </row>
    <row r="268" spans="4:59" hidden="1">
      <c r="D268" s="275"/>
      <c r="E268" s="275"/>
      <c r="F268" s="275"/>
      <c r="G268" s="275"/>
      <c r="H268" s="275"/>
      <c r="I268" s="275"/>
      <c r="J268" s="275"/>
      <c r="K268" s="275"/>
      <c r="L268" s="275"/>
      <c r="M268" s="275"/>
      <c r="N268" s="275"/>
      <c r="O268" s="275"/>
      <c r="P268" s="275"/>
      <c r="Q268" s="275"/>
      <c r="R268" s="275"/>
      <c r="S268" s="275"/>
      <c r="T268" s="275"/>
      <c r="U268" s="275"/>
      <c r="V268" s="275"/>
      <c r="W268" s="275"/>
      <c r="X268" s="275"/>
      <c r="Y268" s="275"/>
      <c r="Z268" s="275"/>
      <c r="AA268" s="275"/>
      <c r="AB268" s="275"/>
      <c r="AC268" s="275"/>
      <c r="AD268" s="275"/>
      <c r="AE268" s="275"/>
      <c r="AF268" s="275"/>
      <c r="AG268" s="275"/>
      <c r="AH268" s="275"/>
      <c r="AI268" s="275"/>
      <c r="AJ268" s="275"/>
      <c r="AK268" s="275"/>
      <c r="AL268" s="275"/>
      <c r="AM268" s="275"/>
      <c r="AN268" s="275"/>
      <c r="AO268" s="275"/>
      <c r="AP268" s="275"/>
      <c r="AQ268" s="275"/>
      <c r="AR268" s="275"/>
      <c r="AS268" s="275"/>
      <c r="AT268" s="275"/>
      <c r="AU268" s="275"/>
      <c r="AV268" s="275"/>
      <c r="AW268" s="275"/>
      <c r="AX268" s="275"/>
      <c r="AY268" s="275"/>
      <c r="AZ268" s="275"/>
      <c r="BA268" s="275"/>
      <c r="BB268" s="275"/>
      <c r="BC268" s="275"/>
      <c r="BD268" s="275"/>
      <c r="BE268" s="275"/>
      <c r="BF268" s="275"/>
      <c r="BG268" s="275"/>
    </row>
    <row r="269" spans="4:59" hidden="1">
      <c r="D269" s="275"/>
      <c r="E269" s="275"/>
      <c r="F269" s="275"/>
      <c r="G269" s="275"/>
      <c r="H269" s="275"/>
      <c r="I269" s="275"/>
      <c r="J269" s="275"/>
      <c r="K269" s="275"/>
      <c r="L269" s="275"/>
      <c r="M269" s="275"/>
      <c r="N269" s="275"/>
      <c r="O269" s="275"/>
      <c r="P269" s="275"/>
      <c r="Q269" s="275"/>
      <c r="R269" s="275"/>
      <c r="S269" s="275"/>
      <c r="T269" s="275"/>
      <c r="U269" s="275"/>
      <c r="V269" s="275"/>
      <c r="W269" s="275"/>
      <c r="X269" s="275"/>
      <c r="Y269" s="275"/>
      <c r="Z269" s="275"/>
      <c r="AA269" s="275"/>
      <c r="AB269" s="275"/>
      <c r="AC269" s="275"/>
      <c r="AD269" s="275"/>
      <c r="AE269" s="275"/>
      <c r="AF269" s="275"/>
      <c r="AG269" s="275"/>
      <c r="AH269" s="275"/>
      <c r="AI269" s="275"/>
      <c r="AJ269" s="275"/>
      <c r="AK269" s="275"/>
      <c r="AL269" s="275"/>
      <c r="AM269" s="275"/>
      <c r="AN269" s="275"/>
      <c r="AO269" s="275"/>
      <c r="AP269" s="275"/>
      <c r="AQ269" s="275"/>
      <c r="AR269" s="275"/>
      <c r="AS269" s="275"/>
      <c r="AT269" s="275"/>
      <c r="AU269" s="275"/>
      <c r="AV269" s="275"/>
      <c r="AW269" s="275"/>
      <c r="AX269" s="275"/>
      <c r="AY269" s="275"/>
      <c r="AZ269" s="275"/>
      <c r="BA269" s="275"/>
      <c r="BB269" s="275"/>
      <c r="BC269" s="275"/>
      <c r="BD269" s="275"/>
      <c r="BE269" s="275"/>
      <c r="BF269" s="275"/>
      <c r="BG269" s="275"/>
    </row>
    <row r="270" spans="4:59" hidden="1">
      <c r="D270" s="275"/>
      <c r="E270" s="275"/>
      <c r="F270" s="275"/>
      <c r="G270" s="275"/>
      <c r="H270" s="275"/>
      <c r="I270" s="275"/>
      <c r="J270" s="275"/>
      <c r="K270" s="275"/>
      <c r="L270" s="275"/>
      <c r="M270" s="275"/>
      <c r="N270" s="275"/>
      <c r="O270" s="275"/>
      <c r="P270" s="275"/>
      <c r="Q270" s="275"/>
      <c r="R270" s="275"/>
      <c r="S270" s="275"/>
      <c r="T270" s="275"/>
      <c r="U270" s="275"/>
      <c r="V270" s="275"/>
      <c r="W270" s="275"/>
      <c r="X270" s="275"/>
      <c r="Y270" s="275"/>
      <c r="Z270" s="275"/>
      <c r="AA270" s="275"/>
      <c r="AB270" s="275"/>
      <c r="AC270" s="275"/>
      <c r="AD270" s="275"/>
      <c r="AE270" s="275"/>
      <c r="AF270" s="275"/>
      <c r="AG270" s="275"/>
      <c r="AH270" s="275"/>
      <c r="AI270" s="275"/>
      <c r="AJ270" s="275"/>
      <c r="AK270" s="275"/>
      <c r="AL270" s="275"/>
      <c r="AM270" s="275"/>
      <c r="AN270" s="275"/>
      <c r="AO270" s="275"/>
      <c r="AP270" s="275"/>
      <c r="AQ270" s="275"/>
      <c r="AR270" s="275"/>
      <c r="AS270" s="275"/>
      <c r="AT270" s="275"/>
      <c r="AU270" s="275"/>
      <c r="AV270" s="275"/>
      <c r="AW270" s="275"/>
      <c r="AX270" s="275"/>
      <c r="AY270" s="275"/>
      <c r="AZ270" s="275"/>
      <c r="BA270" s="275"/>
      <c r="BB270" s="275"/>
      <c r="BC270" s="275"/>
      <c r="BD270" s="275"/>
      <c r="BE270" s="275"/>
      <c r="BF270" s="275"/>
      <c r="BG270" s="275"/>
    </row>
    <row r="271" spans="4:59" hidden="1">
      <c r="D271" s="275"/>
      <c r="E271" s="275"/>
      <c r="F271" s="275"/>
      <c r="G271" s="275"/>
      <c r="H271" s="275"/>
      <c r="I271" s="275"/>
      <c r="J271" s="275"/>
      <c r="K271" s="275"/>
      <c r="L271" s="275"/>
      <c r="M271" s="275"/>
      <c r="N271" s="275"/>
      <c r="O271" s="275"/>
      <c r="P271" s="275"/>
      <c r="Q271" s="275"/>
      <c r="R271" s="275"/>
      <c r="S271" s="275"/>
      <c r="T271" s="275"/>
      <c r="U271" s="275"/>
      <c r="V271" s="275"/>
      <c r="W271" s="275"/>
      <c r="X271" s="275"/>
      <c r="Y271" s="275"/>
      <c r="Z271" s="275"/>
      <c r="AA271" s="275"/>
      <c r="AB271" s="275"/>
      <c r="AC271" s="275"/>
      <c r="AD271" s="275"/>
      <c r="AE271" s="275"/>
      <c r="AF271" s="275"/>
      <c r="AG271" s="275"/>
      <c r="AH271" s="275"/>
      <c r="AI271" s="275"/>
      <c r="AJ271" s="275"/>
      <c r="AK271" s="275"/>
      <c r="AL271" s="275"/>
      <c r="AM271" s="275"/>
      <c r="AN271" s="275"/>
      <c r="AO271" s="275"/>
      <c r="AP271" s="275"/>
      <c r="AQ271" s="275"/>
      <c r="AR271" s="275"/>
      <c r="AS271" s="275"/>
      <c r="AT271" s="275"/>
      <c r="AU271" s="275"/>
      <c r="AV271" s="275"/>
      <c r="AW271" s="275"/>
      <c r="AX271" s="275"/>
      <c r="AY271" s="275"/>
      <c r="AZ271" s="275"/>
      <c r="BA271" s="275"/>
      <c r="BB271" s="275"/>
      <c r="BC271" s="275"/>
      <c r="BD271" s="275"/>
      <c r="BE271" s="275"/>
      <c r="BF271" s="275"/>
      <c r="BG271" s="275"/>
    </row>
    <row r="272" spans="4:59" hidden="1">
      <c r="D272" s="275"/>
      <c r="E272" s="275"/>
      <c r="F272" s="275"/>
      <c r="G272" s="275"/>
      <c r="H272" s="275"/>
      <c r="I272" s="275"/>
      <c r="J272" s="275"/>
      <c r="K272" s="275"/>
      <c r="L272" s="275"/>
      <c r="M272" s="275"/>
      <c r="N272" s="275"/>
      <c r="O272" s="275"/>
      <c r="P272" s="275"/>
      <c r="Q272" s="275"/>
      <c r="R272" s="275"/>
      <c r="S272" s="275"/>
      <c r="T272" s="275"/>
      <c r="U272" s="275"/>
      <c r="V272" s="275"/>
      <c r="W272" s="275"/>
      <c r="X272" s="275"/>
      <c r="Y272" s="275"/>
      <c r="Z272" s="275"/>
      <c r="AA272" s="275"/>
      <c r="AB272" s="275"/>
      <c r="AC272" s="275"/>
      <c r="AD272" s="275"/>
      <c r="AE272" s="275"/>
      <c r="AF272" s="275"/>
      <c r="AG272" s="275"/>
      <c r="AH272" s="275"/>
      <c r="AI272" s="275"/>
      <c r="AJ272" s="275"/>
      <c r="AK272" s="275"/>
      <c r="AL272" s="275"/>
      <c r="AM272" s="275"/>
      <c r="AN272" s="275"/>
      <c r="AO272" s="275"/>
      <c r="AP272" s="275"/>
      <c r="AQ272" s="275"/>
      <c r="AR272" s="275"/>
      <c r="AS272" s="275"/>
      <c r="AT272" s="275"/>
      <c r="AU272" s="275"/>
      <c r="AV272" s="275"/>
      <c r="AW272" s="275"/>
      <c r="AX272" s="275"/>
      <c r="AY272" s="275"/>
      <c r="AZ272" s="275"/>
      <c r="BA272" s="275"/>
      <c r="BB272" s="275"/>
      <c r="BC272" s="275"/>
      <c r="BD272" s="275"/>
      <c r="BE272" s="275"/>
      <c r="BF272" s="275"/>
      <c r="BG272" s="275"/>
    </row>
    <row r="273" spans="4:59" hidden="1">
      <c r="D273" s="275"/>
      <c r="E273" s="275"/>
      <c r="F273" s="275"/>
      <c r="G273" s="275"/>
      <c r="H273" s="275"/>
      <c r="I273" s="275"/>
      <c r="J273" s="275"/>
      <c r="K273" s="275"/>
      <c r="L273" s="275"/>
      <c r="M273" s="275"/>
      <c r="N273" s="275"/>
      <c r="O273" s="275"/>
      <c r="P273" s="275"/>
      <c r="Q273" s="275"/>
      <c r="R273" s="275"/>
      <c r="S273" s="275"/>
      <c r="T273" s="275"/>
      <c r="U273" s="275"/>
      <c r="V273" s="275"/>
      <c r="W273" s="275"/>
      <c r="X273" s="275"/>
      <c r="Y273" s="275"/>
      <c r="Z273" s="275"/>
      <c r="AA273" s="275"/>
      <c r="AB273" s="275"/>
      <c r="AC273" s="275"/>
      <c r="AD273" s="275"/>
      <c r="AE273" s="275"/>
      <c r="AF273" s="275"/>
      <c r="AG273" s="275"/>
      <c r="AH273" s="275"/>
      <c r="AI273" s="275"/>
      <c r="AJ273" s="275"/>
      <c r="AK273" s="275"/>
      <c r="AL273" s="275"/>
      <c r="AM273" s="275"/>
      <c r="AN273" s="275"/>
      <c r="AO273" s="275"/>
      <c r="AP273" s="275"/>
      <c r="AQ273" s="275"/>
      <c r="AR273" s="275"/>
      <c r="AS273" s="275"/>
      <c r="AT273" s="275"/>
      <c r="AU273" s="275"/>
      <c r="AV273" s="275"/>
      <c r="AW273" s="275"/>
      <c r="AX273" s="275"/>
      <c r="AY273" s="275"/>
      <c r="AZ273" s="275"/>
      <c r="BA273" s="275"/>
      <c r="BB273" s="275"/>
      <c r="BC273" s="275"/>
      <c r="BD273" s="275"/>
      <c r="BE273" s="275"/>
      <c r="BF273" s="275"/>
      <c r="BG273" s="275"/>
    </row>
    <row r="274" spans="4:59" hidden="1">
      <c r="D274" s="275"/>
      <c r="E274" s="275"/>
      <c r="F274" s="275"/>
      <c r="G274" s="275"/>
      <c r="H274" s="275"/>
      <c r="I274" s="275"/>
      <c r="J274" s="275"/>
      <c r="K274" s="275"/>
      <c r="L274" s="275"/>
      <c r="M274" s="275"/>
      <c r="N274" s="275"/>
      <c r="O274" s="275"/>
      <c r="P274" s="275"/>
      <c r="Q274" s="275"/>
      <c r="R274" s="275"/>
      <c r="S274" s="275"/>
      <c r="T274" s="275"/>
      <c r="U274" s="275"/>
      <c r="V274" s="275"/>
      <c r="W274" s="275"/>
      <c r="X274" s="275"/>
      <c r="Y274" s="275"/>
      <c r="Z274" s="275"/>
      <c r="AA274" s="275"/>
      <c r="AB274" s="275"/>
      <c r="AC274" s="275"/>
      <c r="AD274" s="275"/>
      <c r="AE274" s="275"/>
      <c r="AF274" s="275"/>
      <c r="AG274" s="275"/>
      <c r="AH274" s="275"/>
      <c r="AI274" s="275"/>
      <c r="AJ274" s="275"/>
      <c r="AK274" s="275"/>
      <c r="AL274" s="275"/>
      <c r="AM274" s="275"/>
      <c r="AN274" s="275"/>
      <c r="AO274" s="275"/>
      <c r="AP274" s="275"/>
      <c r="AQ274" s="275"/>
      <c r="AR274" s="275"/>
      <c r="AS274" s="275"/>
      <c r="AT274" s="275"/>
      <c r="AU274" s="275"/>
      <c r="AV274" s="275"/>
      <c r="AW274" s="275"/>
      <c r="AX274" s="275"/>
      <c r="AY274" s="275"/>
      <c r="AZ274" s="275"/>
      <c r="BA274" s="275"/>
      <c r="BB274" s="275"/>
      <c r="BC274" s="275"/>
      <c r="BD274" s="275"/>
      <c r="BE274" s="275"/>
      <c r="BF274" s="275"/>
      <c r="BG274" s="275"/>
    </row>
    <row r="275" spans="4:59" hidden="1">
      <c r="D275" s="275"/>
      <c r="E275" s="275"/>
      <c r="F275" s="275"/>
      <c r="G275" s="275"/>
      <c r="H275" s="275"/>
      <c r="I275" s="275"/>
      <c r="J275" s="275"/>
      <c r="K275" s="275"/>
      <c r="L275" s="275"/>
      <c r="M275" s="275"/>
      <c r="N275" s="275"/>
      <c r="O275" s="275"/>
      <c r="P275" s="275"/>
      <c r="Q275" s="275"/>
      <c r="R275" s="275"/>
      <c r="S275" s="275"/>
      <c r="T275" s="275"/>
      <c r="U275" s="275"/>
      <c r="V275" s="275"/>
      <c r="W275" s="275"/>
      <c r="X275" s="275"/>
      <c r="Y275" s="275"/>
      <c r="Z275" s="275"/>
      <c r="AA275" s="275"/>
      <c r="AB275" s="275"/>
      <c r="AC275" s="275"/>
      <c r="AD275" s="275"/>
      <c r="AE275" s="275"/>
      <c r="AF275" s="275"/>
      <c r="AG275" s="275"/>
      <c r="AH275" s="275"/>
      <c r="AI275" s="275"/>
      <c r="AJ275" s="275"/>
      <c r="AK275" s="275"/>
      <c r="AL275" s="275"/>
      <c r="AM275" s="275"/>
      <c r="AN275" s="275"/>
      <c r="AO275" s="275"/>
      <c r="AP275" s="275"/>
      <c r="AQ275" s="275"/>
      <c r="AR275" s="275"/>
      <c r="AS275" s="275"/>
      <c r="AT275" s="275"/>
      <c r="AU275" s="275"/>
      <c r="AV275" s="275"/>
      <c r="AW275" s="275"/>
      <c r="AX275" s="275"/>
      <c r="AY275" s="275"/>
      <c r="AZ275" s="275"/>
      <c r="BA275" s="275"/>
      <c r="BB275" s="275"/>
      <c r="BC275" s="275"/>
      <c r="BD275" s="275"/>
      <c r="BE275" s="275"/>
      <c r="BF275" s="275"/>
      <c r="BG275" s="275"/>
    </row>
    <row r="276" spans="4:59" hidden="1">
      <c r="D276" s="275"/>
      <c r="E276" s="275"/>
      <c r="F276" s="275"/>
      <c r="G276" s="275"/>
      <c r="H276" s="275"/>
      <c r="I276" s="275"/>
      <c r="J276" s="275"/>
      <c r="K276" s="275"/>
      <c r="L276" s="275"/>
      <c r="M276" s="275"/>
      <c r="N276" s="275"/>
      <c r="O276" s="275"/>
      <c r="P276" s="275"/>
      <c r="Q276" s="275"/>
      <c r="R276" s="275"/>
      <c r="S276" s="275"/>
      <c r="T276" s="275"/>
      <c r="U276" s="275"/>
      <c r="V276" s="275"/>
      <c r="W276" s="275"/>
      <c r="X276" s="275"/>
      <c r="Y276" s="275"/>
      <c r="Z276" s="275"/>
      <c r="AA276" s="275"/>
      <c r="AB276" s="275"/>
      <c r="AC276" s="275"/>
      <c r="AD276" s="275"/>
      <c r="AE276" s="275"/>
      <c r="AF276" s="275"/>
      <c r="AG276" s="275"/>
      <c r="AH276" s="275"/>
      <c r="AI276" s="275"/>
      <c r="AJ276" s="275"/>
      <c r="AK276" s="275"/>
      <c r="AL276" s="275"/>
      <c r="AM276" s="275"/>
      <c r="AN276" s="275"/>
      <c r="AO276" s="275"/>
      <c r="AP276" s="275"/>
      <c r="AQ276" s="275"/>
      <c r="AR276" s="275"/>
      <c r="AS276" s="275"/>
      <c r="AT276" s="275"/>
      <c r="AU276" s="275"/>
      <c r="AV276" s="275"/>
      <c r="AW276" s="275"/>
      <c r="AX276" s="275"/>
      <c r="AY276" s="275"/>
      <c r="AZ276" s="275"/>
      <c r="BA276" s="275"/>
      <c r="BB276" s="275"/>
      <c r="BC276" s="275"/>
      <c r="BD276" s="275"/>
      <c r="BE276" s="275"/>
      <c r="BF276" s="275"/>
      <c r="BG276" s="275"/>
    </row>
    <row r="277" spans="4:59" hidden="1">
      <c r="D277" s="275"/>
      <c r="E277" s="275"/>
      <c r="F277" s="275"/>
      <c r="G277" s="275"/>
      <c r="H277" s="275"/>
      <c r="I277" s="275"/>
      <c r="J277" s="275"/>
      <c r="K277" s="275"/>
      <c r="L277" s="275"/>
      <c r="M277" s="275"/>
      <c r="N277" s="275"/>
      <c r="O277" s="275"/>
      <c r="P277" s="275"/>
      <c r="Q277" s="275"/>
      <c r="R277" s="275"/>
      <c r="S277" s="275"/>
      <c r="T277" s="275"/>
      <c r="U277" s="275"/>
      <c r="V277" s="275"/>
      <c r="W277" s="275"/>
      <c r="X277" s="275"/>
      <c r="Y277" s="275"/>
      <c r="Z277" s="275"/>
      <c r="AA277" s="275"/>
      <c r="AB277" s="275"/>
      <c r="AC277" s="275"/>
      <c r="AD277" s="275"/>
      <c r="AE277" s="275"/>
      <c r="AF277" s="275"/>
      <c r="AG277" s="275"/>
      <c r="AH277" s="275"/>
      <c r="AI277" s="275"/>
      <c r="AJ277" s="275"/>
      <c r="AK277" s="275"/>
      <c r="AL277" s="275"/>
      <c r="AM277" s="275"/>
      <c r="AN277" s="275"/>
      <c r="AO277" s="275"/>
      <c r="AP277" s="275"/>
      <c r="AQ277" s="275"/>
      <c r="AR277" s="275"/>
      <c r="AS277" s="275"/>
      <c r="AT277" s="275"/>
      <c r="AU277" s="275"/>
      <c r="AV277" s="275"/>
      <c r="AW277" s="275"/>
      <c r="AX277" s="275"/>
      <c r="AY277" s="275"/>
      <c r="AZ277" s="275"/>
      <c r="BA277" s="275"/>
      <c r="BB277" s="275"/>
      <c r="BC277" s="275"/>
      <c r="BD277" s="275"/>
      <c r="BE277" s="275"/>
      <c r="BF277" s="275"/>
      <c r="BG277" s="275"/>
    </row>
    <row r="278" spans="4:59" hidden="1">
      <c r="D278" s="275"/>
      <c r="E278" s="275"/>
      <c r="F278" s="275"/>
      <c r="G278" s="275"/>
      <c r="H278" s="275"/>
      <c r="I278" s="275"/>
      <c r="J278" s="275"/>
      <c r="K278" s="275"/>
      <c r="L278" s="275"/>
      <c r="M278" s="275"/>
      <c r="N278" s="275"/>
      <c r="O278" s="275"/>
      <c r="P278" s="275"/>
      <c r="Q278" s="275"/>
      <c r="R278" s="275"/>
      <c r="S278" s="275"/>
      <c r="T278" s="275"/>
      <c r="U278" s="275"/>
      <c r="V278" s="275"/>
      <c r="W278" s="275"/>
      <c r="X278" s="275"/>
      <c r="Y278" s="275"/>
      <c r="Z278" s="275"/>
      <c r="AA278" s="275"/>
      <c r="AB278" s="275"/>
      <c r="AC278" s="275"/>
      <c r="AD278" s="275"/>
      <c r="AE278" s="275"/>
      <c r="AF278" s="275"/>
      <c r="AG278" s="275"/>
      <c r="AH278" s="275"/>
      <c r="AI278" s="275"/>
      <c r="AJ278" s="275"/>
      <c r="AK278" s="275"/>
      <c r="AL278" s="275"/>
      <c r="AM278" s="275"/>
      <c r="AN278" s="275"/>
      <c r="AO278" s="275"/>
      <c r="AP278" s="275"/>
      <c r="AQ278" s="275"/>
      <c r="AR278" s="275"/>
      <c r="AS278" s="275"/>
      <c r="AT278" s="275"/>
      <c r="AU278" s="275"/>
      <c r="AV278" s="275"/>
      <c r="AW278" s="275"/>
      <c r="AX278" s="275"/>
      <c r="AY278" s="275"/>
      <c r="AZ278" s="275"/>
      <c r="BA278" s="275"/>
      <c r="BB278" s="275"/>
      <c r="BC278" s="275"/>
      <c r="BD278" s="275"/>
      <c r="BE278" s="275"/>
      <c r="BF278" s="275"/>
      <c r="BG278" s="275"/>
    </row>
    <row r="279" spans="4:59" hidden="1">
      <c r="D279" s="275"/>
      <c r="E279" s="275"/>
      <c r="F279" s="275"/>
      <c r="G279" s="275"/>
      <c r="H279" s="275"/>
      <c r="I279" s="275"/>
      <c r="J279" s="275"/>
      <c r="K279" s="275"/>
      <c r="L279" s="275"/>
      <c r="M279" s="275"/>
      <c r="N279" s="275"/>
      <c r="O279" s="275"/>
      <c r="P279" s="275"/>
      <c r="Q279" s="275"/>
      <c r="R279" s="275"/>
      <c r="S279" s="275"/>
      <c r="T279" s="275"/>
      <c r="U279" s="275"/>
      <c r="V279" s="275"/>
      <c r="W279" s="275"/>
      <c r="X279" s="275"/>
      <c r="Y279" s="275"/>
      <c r="Z279" s="275"/>
      <c r="AA279" s="275"/>
      <c r="AB279" s="275"/>
      <c r="AC279" s="275"/>
      <c r="AD279" s="275"/>
      <c r="AE279" s="275"/>
      <c r="AF279" s="275"/>
      <c r="AG279" s="275"/>
      <c r="AH279" s="275"/>
      <c r="AI279" s="275"/>
      <c r="AJ279" s="275"/>
      <c r="AK279" s="275"/>
      <c r="AL279" s="275"/>
      <c r="AM279" s="275"/>
      <c r="AN279" s="275"/>
      <c r="AO279" s="275"/>
      <c r="AP279" s="275"/>
      <c r="AQ279" s="275"/>
      <c r="AR279" s="275"/>
      <c r="AS279" s="275"/>
      <c r="AT279" s="275"/>
      <c r="AU279" s="275"/>
      <c r="AV279" s="275"/>
      <c r="AW279" s="275"/>
      <c r="AX279" s="275"/>
      <c r="AY279" s="275"/>
      <c r="AZ279" s="275"/>
      <c r="BA279" s="275"/>
      <c r="BB279" s="275"/>
      <c r="BC279" s="275"/>
      <c r="BD279" s="275"/>
      <c r="BE279" s="275"/>
      <c r="BF279" s="275"/>
      <c r="BG279" s="275"/>
    </row>
    <row r="280" spans="4:59" hidden="1">
      <c r="D280" s="275"/>
      <c r="E280" s="275"/>
      <c r="F280" s="275"/>
      <c r="G280" s="275"/>
      <c r="H280" s="275"/>
      <c r="I280" s="275"/>
      <c r="J280" s="275"/>
      <c r="K280" s="275"/>
      <c r="L280" s="275"/>
      <c r="M280" s="275"/>
      <c r="N280" s="275"/>
      <c r="O280" s="275"/>
      <c r="P280" s="275"/>
      <c r="Q280" s="275"/>
      <c r="R280" s="275"/>
      <c r="S280" s="275"/>
      <c r="T280" s="275"/>
      <c r="U280" s="275"/>
      <c r="V280" s="275"/>
      <c r="W280" s="275"/>
      <c r="X280" s="275"/>
      <c r="Y280" s="275"/>
      <c r="Z280" s="275"/>
      <c r="AA280" s="275"/>
      <c r="AB280" s="275"/>
      <c r="AC280" s="275"/>
      <c r="AD280" s="275"/>
      <c r="AE280" s="275"/>
      <c r="AF280" s="275"/>
      <c r="AG280" s="275"/>
      <c r="AH280" s="275"/>
      <c r="AI280" s="275"/>
      <c r="AJ280" s="275"/>
      <c r="AK280" s="275"/>
      <c r="AL280" s="275"/>
      <c r="AM280" s="275"/>
      <c r="AN280" s="275"/>
      <c r="AO280" s="275"/>
      <c r="AP280" s="275"/>
      <c r="AQ280" s="275"/>
      <c r="AR280" s="275"/>
      <c r="AS280" s="275"/>
      <c r="AT280" s="275"/>
      <c r="AU280" s="275"/>
      <c r="AV280" s="275"/>
      <c r="AW280" s="275"/>
      <c r="AX280" s="275"/>
      <c r="AY280" s="275"/>
      <c r="AZ280" s="275"/>
      <c r="BA280" s="275"/>
      <c r="BB280" s="275"/>
      <c r="BC280" s="275"/>
      <c r="BD280" s="275"/>
      <c r="BE280" s="275"/>
      <c r="BF280" s="275"/>
      <c r="BG280" s="275"/>
    </row>
    <row r="281" spans="4:59" hidden="1">
      <c r="D281" s="275"/>
      <c r="E281" s="275"/>
      <c r="F281" s="275"/>
      <c r="G281" s="275"/>
      <c r="H281" s="275"/>
      <c r="I281" s="275"/>
      <c r="J281" s="275"/>
      <c r="K281" s="275"/>
      <c r="L281" s="275"/>
      <c r="M281" s="275"/>
      <c r="N281" s="275"/>
      <c r="O281" s="275"/>
      <c r="P281" s="275"/>
      <c r="Q281" s="275"/>
      <c r="R281" s="275"/>
      <c r="S281" s="275"/>
      <c r="T281" s="275"/>
      <c r="U281" s="275"/>
      <c r="V281" s="275"/>
      <c r="W281" s="275"/>
      <c r="X281" s="275"/>
      <c r="Y281" s="275"/>
      <c r="Z281" s="275"/>
      <c r="AA281" s="275"/>
      <c r="AB281" s="275"/>
      <c r="AC281" s="275"/>
      <c r="AD281" s="275"/>
      <c r="AE281" s="275"/>
      <c r="AF281" s="275"/>
      <c r="AG281" s="275"/>
      <c r="AH281" s="275"/>
      <c r="AI281" s="275"/>
      <c r="AJ281" s="275"/>
      <c r="AK281" s="275"/>
      <c r="AL281" s="275"/>
      <c r="AM281" s="275"/>
      <c r="AN281" s="275"/>
      <c r="AO281" s="275"/>
      <c r="AP281" s="275"/>
      <c r="AQ281" s="275"/>
      <c r="AR281" s="275"/>
      <c r="AS281" s="275"/>
      <c r="AT281" s="275"/>
      <c r="AU281" s="275"/>
      <c r="AV281" s="275"/>
      <c r="AW281" s="275"/>
      <c r="AX281" s="275"/>
      <c r="AY281" s="275"/>
      <c r="AZ281" s="275"/>
      <c r="BA281" s="275"/>
      <c r="BB281" s="275"/>
      <c r="BC281" s="275"/>
      <c r="BD281" s="275"/>
      <c r="BE281" s="275"/>
      <c r="BF281" s="275"/>
      <c r="BG281" s="275"/>
    </row>
    <row r="282" spans="4:59" hidden="1">
      <c r="D282" s="275"/>
      <c r="E282" s="275"/>
      <c r="F282" s="275"/>
      <c r="G282" s="275"/>
      <c r="H282" s="275"/>
      <c r="I282" s="275"/>
      <c r="J282" s="275"/>
      <c r="K282" s="275"/>
      <c r="L282" s="275"/>
      <c r="M282" s="275"/>
      <c r="N282" s="275"/>
      <c r="O282" s="275"/>
      <c r="P282" s="275"/>
      <c r="Q282" s="275"/>
      <c r="R282" s="275"/>
      <c r="S282" s="275"/>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c r="AW282" s="275"/>
      <c r="AX282" s="275"/>
      <c r="AY282" s="275"/>
      <c r="AZ282" s="275"/>
      <c r="BA282" s="275"/>
      <c r="BB282" s="275"/>
      <c r="BC282" s="275"/>
      <c r="BD282" s="275"/>
      <c r="BE282" s="275"/>
      <c r="BF282" s="275"/>
      <c r="BG282" s="275"/>
    </row>
    <row r="283" spans="4:59" hidden="1">
      <c r="D283" s="275"/>
      <c r="E283" s="275"/>
      <c r="F283" s="275"/>
      <c r="G283" s="275"/>
      <c r="H283" s="275"/>
      <c r="I283" s="275"/>
      <c r="J283" s="275"/>
      <c r="K283" s="275"/>
      <c r="L283" s="275"/>
      <c r="M283" s="275"/>
      <c r="N283" s="275"/>
      <c r="O283" s="275"/>
      <c r="P283" s="275"/>
      <c r="Q283" s="275"/>
      <c r="R283" s="275"/>
      <c r="S283" s="275"/>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c r="AW283" s="275"/>
      <c r="AX283" s="275"/>
      <c r="AY283" s="275"/>
      <c r="AZ283" s="275"/>
      <c r="BA283" s="275"/>
      <c r="BB283" s="275"/>
      <c r="BC283" s="275"/>
      <c r="BD283" s="275"/>
      <c r="BE283" s="275"/>
      <c r="BF283" s="275"/>
      <c r="BG283" s="275"/>
    </row>
    <row r="284" spans="4:59" hidden="1">
      <c r="D284" s="275"/>
      <c r="E284" s="275"/>
      <c r="F284" s="275"/>
      <c r="G284" s="275"/>
      <c r="H284" s="275"/>
      <c r="I284" s="275"/>
      <c r="J284" s="275"/>
      <c r="K284" s="275"/>
      <c r="L284" s="275"/>
      <c r="M284" s="275"/>
      <c r="N284" s="275"/>
      <c r="O284" s="275"/>
      <c r="P284" s="275"/>
      <c r="Q284" s="275"/>
      <c r="R284" s="275"/>
      <c r="S284" s="275"/>
      <c r="T284" s="275"/>
      <c r="U284" s="275"/>
      <c r="V284" s="275"/>
      <c r="W284" s="275"/>
      <c r="X284" s="275"/>
      <c r="Y284" s="275"/>
      <c r="Z284" s="275"/>
      <c r="AA284" s="275"/>
      <c r="AB284" s="275"/>
      <c r="AC284" s="275"/>
      <c r="AD284" s="275"/>
      <c r="AE284" s="275"/>
      <c r="AF284" s="275"/>
      <c r="AG284" s="275"/>
      <c r="AH284" s="275"/>
      <c r="AI284" s="275"/>
      <c r="AJ284" s="275"/>
      <c r="AK284" s="275"/>
      <c r="AL284" s="275"/>
      <c r="AM284" s="275"/>
      <c r="AN284" s="275"/>
      <c r="AO284" s="275"/>
      <c r="AP284" s="275"/>
      <c r="AQ284" s="275"/>
      <c r="AR284" s="275"/>
      <c r="AS284" s="275"/>
      <c r="AT284" s="275"/>
      <c r="AU284" s="275"/>
      <c r="AV284" s="275"/>
      <c r="AW284" s="275"/>
      <c r="AX284" s="275"/>
      <c r="AY284" s="275"/>
      <c r="AZ284" s="275"/>
      <c r="BA284" s="275"/>
      <c r="BB284" s="275"/>
      <c r="BC284" s="275"/>
      <c r="BD284" s="275"/>
      <c r="BE284" s="275"/>
      <c r="BF284" s="275"/>
      <c r="BG284" s="275"/>
    </row>
    <row r="285" spans="4:59" hidden="1">
      <c r="D285" s="275"/>
      <c r="E285" s="275"/>
      <c r="F285" s="275"/>
      <c r="G285" s="275"/>
      <c r="H285" s="275"/>
      <c r="I285" s="275"/>
      <c r="J285" s="275"/>
      <c r="K285" s="275"/>
      <c r="L285" s="275"/>
      <c r="M285" s="275"/>
      <c r="N285" s="275"/>
      <c r="O285" s="275"/>
      <c r="P285" s="275"/>
      <c r="Q285" s="275"/>
      <c r="R285" s="275"/>
      <c r="S285" s="275"/>
      <c r="T285" s="275"/>
      <c r="U285" s="275"/>
      <c r="V285" s="275"/>
      <c r="W285" s="275"/>
      <c r="X285" s="275"/>
      <c r="Y285" s="275"/>
      <c r="Z285" s="275"/>
      <c r="AA285" s="275"/>
      <c r="AB285" s="275"/>
      <c r="AC285" s="275"/>
      <c r="AD285" s="275"/>
      <c r="AE285" s="275"/>
      <c r="AF285" s="275"/>
      <c r="AG285" s="275"/>
      <c r="AH285" s="275"/>
      <c r="AI285" s="275"/>
      <c r="AJ285" s="275"/>
      <c r="AK285" s="275"/>
      <c r="AL285" s="275"/>
      <c r="AM285" s="275"/>
      <c r="AN285" s="275"/>
      <c r="AO285" s="275"/>
      <c r="AP285" s="275"/>
      <c r="AQ285" s="275"/>
      <c r="AR285" s="275"/>
      <c r="AS285" s="275"/>
      <c r="AT285" s="275"/>
      <c r="AU285" s="275"/>
      <c r="AV285" s="275"/>
      <c r="AW285" s="275"/>
      <c r="AX285" s="275"/>
      <c r="AY285" s="275"/>
      <c r="AZ285" s="275"/>
      <c r="BA285" s="275"/>
      <c r="BB285" s="275"/>
      <c r="BC285" s="275"/>
      <c r="BD285" s="275"/>
      <c r="BE285" s="275"/>
      <c r="BF285" s="275"/>
      <c r="BG285" s="275"/>
    </row>
    <row r="286" spans="4:59" hidden="1">
      <c r="D286" s="275"/>
      <c r="E286" s="275"/>
      <c r="F286" s="275"/>
      <c r="G286" s="275"/>
      <c r="H286" s="275"/>
      <c r="I286" s="275"/>
      <c r="J286" s="275"/>
      <c r="K286" s="275"/>
      <c r="L286" s="275"/>
      <c r="M286" s="275"/>
      <c r="N286" s="275"/>
      <c r="O286" s="275"/>
      <c r="P286" s="275"/>
      <c r="Q286" s="275"/>
      <c r="R286" s="275"/>
      <c r="S286" s="275"/>
      <c r="T286" s="275"/>
      <c r="U286" s="275"/>
      <c r="V286" s="275"/>
      <c r="W286" s="275"/>
      <c r="X286" s="275"/>
      <c r="Y286" s="275"/>
      <c r="Z286" s="275"/>
      <c r="AA286" s="275"/>
      <c r="AB286" s="275"/>
      <c r="AC286" s="275"/>
      <c r="AD286" s="275"/>
      <c r="AE286" s="275"/>
      <c r="AF286" s="275"/>
      <c r="AG286" s="275"/>
      <c r="AH286" s="275"/>
      <c r="AI286" s="275"/>
      <c r="AJ286" s="275"/>
      <c r="AK286" s="275"/>
      <c r="AL286" s="275"/>
      <c r="AM286" s="275"/>
      <c r="AN286" s="275"/>
      <c r="AO286" s="275"/>
      <c r="AP286" s="275"/>
      <c r="AQ286" s="275"/>
      <c r="AR286" s="275"/>
      <c r="AS286" s="275"/>
      <c r="AT286" s="275"/>
      <c r="AU286" s="275"/>
      <c r="AV286" s="275"/>
      <c r="AW286" s="275"/>
      <c r="AX286" s="275"/>
      <c r="AY286" s="275"/>
      <c r="AZ286" s="275"/>
      <c r="BA286" s="275"/>
      <c r="BB286" s="275"/>
      <c r="BC286" s="275"/>
      <c r="BD286" s="275"/>
      <c r="BE286" s="275"/>
      <c r="BF286" s="275"/>
      <c r="BG286" s="275"/>
    </row>
    <row r="287" spans="4:59" hidden="1">
      <c r="D287" s="275"/>
      <c r="E287" s="275"/>
      <c r="F287" s="275"/>
      <c r="G287" s="275"/>
      <c r="H287" s="275"/>
      <c r="I287" s="275"/>
      <c r="J287" s="275"/>
      <c r="K287" s="275"/>
      <c r="L287" s="275"/>
      <c r="M287" s="275"/>
      <c r="N287" s="275"/>
      <c r="O287" s="275"/>
      <c r="P287" s="275"/>
      <c r="Q287" s="275"/>
      <c r="R287" s="275"/>
      <c r="S287" s="275"/>
      <c r="T287" s="275"/>
      <c r="U287" s="275"/>
      <c r="V287" s="275"/>
      <c r="W287" s="275"/>
      <c r="X287" s="275"/>
      <c r="Y287" s="275"/>
      <c r="Z287" s="275"/>
      <c r="AA287" s="275"/>
      <c r="AB287" s="275"/>
      <c r="AC287" s="275"/>
      <c r="AD287" s="275"/>
      <c r="AE287" s="275"/>
      <c r="AF287" s="275"/>
      <c r="AG287" s="275"/>
      <c r="AH287" s="275"/>
      <c r="AI287" s="275"/>
      <c r="AJ287" s="275"/>
      <c r="AK287" s="275"/>
      <c r="AL287" s="275"/>
      <c r="AM287" s="275"/>
      <c r="AN287" s="275"/>
      <c r="AO287" s="275"/>
      <c r="AP287" s="275"/>
      <c r="AQ287" s="275"/>
      <c r="AR287" s="275"/>
      <c r="AS287" s="275"/>
      <c r="AT287" s="275"/>
      <c r="AU287" s="275"/>
      <c r="AV287" s="275"/>
      <c r="AW287" s="275"/>
      <c r="AX287" s="275"/>
      <c r="AY287" s="275"/>
      <c r="AZ287" s="275"/>
      <c r="BA287" s="275"/>
      <c r="BB287" s="275"/>
      <c r="BC287" s="275"/>
      <c r="BD287" s="275"/>
      <c r="BE287" s="275"/>
      <c r="BF287" s="275"/>
      <c r="BG287" s="275"/>
    </row>
    <row r="288" spans="4:59" hidden="1">
      <c r="D288" s="275"/>
      <c r="E288" s="275"/>
      <c r="F288" s="275"/>
      <c r="G288" s="275"/>
      <c r="H288" s="275"/>
      <c r="I288" s="275"/>
      <c r="J288" s="275"/>
      <c r="K288" s="275"/>
      <c r="L288" s="275"/>
      <c r="M288" s="275"/>
      <c r="N288" s="275"/>
      <c r="O288" s="275"/>
      <c r="P288" s="275"/>
      <c r="Q288" s="275"/>
      <c r="R288" s="275"/>
      <c r="S288" s="275"/>
      <c r="T288" s="275"/>
      <c r="U288" s="275"/>
      <c r="V288" s="275"/>
      <c r="W288" s="275"/>
      <c r="X288" s="275"/>
      <c r="Y288" s="275"/>
      <c r="Z288" s="275"/>
      <c r="AA288" s="275"/>
      <c r="AB288" s="275"/>
      <c r="AC288" s="275"/>
      <c r="AD288" s="275"/>
      <c r="AE288" s="275"/>
      <c r="AF288" s="275"/>
      <c r="AG288" s="275"/>
      <c r="AH288" s="275"/>
      <c r="AI288" s="275"/>
      <c r="AJ288" s="275"/>
      <c r="AK288" s="275"/>
      <c r="AL288" s="275"/>
      <c r="AM288" s="275"/>
      <c r="AN288" s="275"/>
      <c r="AO288" s="275"/>
      <c r="AP288" s="275"/>
      <c r="AQ288" s="275"/>
      <c r="AR288" s="275"/>
      <c r="AS288" s="275"/>
      <c r="AT288" s="275"/>
      <c r="AU288" s="275"/>
      <c r="AV288" s="275"/>
      <c r="AW288" s="275"/>
      <c r="AX288" s="275"/>
      <c r="AY288" s="275"/>
      <c r="AZ288" s="275"/>
      <c r="BA288" s="275"/>
      <c r="BB288" s="275"/>
      <c r="BC288" s="275"/>
      <c r="BD288" s="275"/>
      <c r="BE288" s="275"/>
      <c r="BF288" s="275"/>
      <c r="BG288" s="275"/>
    </row>
    <row r="289" spans="4:59" hidden="1">
      <c r="D289" s="275"/>
      <c r="E289" s="275"/>
      <c r="F289" s="275"/>
      <c r="G289" s="275"/>
      <c r="H289" s="275"/>
      <c r="I289" s="275"/>
      <c r="J289" s="275"/>
      <c r="K289" s="275"/>
      <c r="L289" s="275"/>
      <c r="M289" s="275"/>
      <c r="N289" s="275"/>
      <c r="O289" s="275"/>
      <c r="P289" s="275"/>
      <c r="Q289" s="275"/>
      <c r="R289" s="275"/>
      <c r="S289" s="275"/>
      <c r="T289" s="275"/>
      <c r="U289" s="275"/>
      <c r="V289" s="275"/>
      <c r="W289" s="275"/>
      <c r="X289" s="275"/>
      <c r="Y289" s="275"/>
      <c r="Z289" s="275"/>
      <c r="AA289" s="275"/>
      <c r="AB289" s="275"/>
      <c r="AC289" s="275"/>
      <c r="AD289" s="275"/>
      <c r="AE289" s="275"/>
      <c r="AF289" s="275"/>
      <c r="AG289" s="275"/>
      <c r="AH289" s="275"/>
      <c r="AI289" s="275"/>
      <c r="AJ289" s="275"/>
      <c r="AK289" s="275"/>
      <c r="AL289" s="275"/>
      <c r="AM289" s="275"/>
      <c r="AN289" s="275"/>
      <c r="AO289" s="275"/>
      <c r="AP289" s="275"/>
      <c r="AQ289" s="275"/>
      <c r="AR289" s="275"/>
      <c r="AS289" s="275"/>
      <c r="AT289" s="275"/>
      <c r="AU289" s="275"/>
      <c r="AV289" s="275"/>
      <c r="AW289" s="275"/>
      <c r="AX289" s="275"/>
      <c r="AY289" s="275"/>
      <c r="AZ289" s="275"/>
      <c r="BA289" s="275"/>
      <c r="BB289" s="275"/>
      <c r="BC289" s="275"/>
      <c r="BD289" s="275"/>
      <c r="BE289" s="275"/>
      <c r="BF289" s="275"/>
      <c r="BG289" s="275"/>
    </row>
    <row r="290" spans="4:59" hidden="1">
      <c r="D290" s="275"/>
      <c r="E290" s="275"/>
      <c r="F290" s="275"/>
      <c r="G290" s="275"/>
      <c r="H290" s="275"/>
      <c r="I290" s="275"/>
      <c r="J290" s="275"/>
      <c r="K290" s="275"/>
      <c r="L290" s="275"/>
      <c r="M290" s="275"/>
      <c r="N290" s="275"/>
      <c r="O290" s="275"/>
      <c r="P290" s="275"/>
      <c r="Q290" s="275"/>
      <c r="R290" s="275"/>
      <c r="S290" s="275"/>
      <c r="T290" s="275"/>
      <c r="U290" s="275"/>
      <c r="V290" s="275"/>
      <c r="W290" s="275"/>
      <c r="X290" s="275"/>
      <c r="Y290" s="275"/>
      <c r="Z290" s="275"/>
      <c r="AA290" s="275"/>
      <c r="AB290" s="275"/>
      <c r="AC290" s="275"/>
      <c r="AD290" s="275"/>
      <c r="AE290" s="275"/>
      <c r="AF290" s="275"/>
      <c r="AG290" s="275"/>
      <c r="AH290" s="275"/>
      <c r="AI290" s="275"/>
      <c r="AJ290" s="275"/>
      <c r="AK290" s="275"/>
      <c r="AL290" s="275"/>
      <c r="AM290" s="275"/>
      <c r="AN290" s="275"/>
      <c r="AO290" s="275"/>
      <c r="AP290" s="275"/>
      <c r="AQ290" s="275"/>
      <c r="AR290" s="275"/>
      <c r="AS290" s="275"/>
      <c r="AT290" s="275"/>
      <c r="AU290" s="275"/>
      <c r="AV290" s="275"/>
      <c r="AW290" s="275"/>
      <c r="AX290" s="275"/>
      <c r="AY290" s="275"/>
      <c r="AZ290" s="275"/>
      <c r="BA290" s="275"/>
      <c r="BB290" s="275"/>
      <c r="BC290" s="275"/>
      <c r="BD290" s="275"/>
      <c r="BE290" s="275"/>
      <c r="BF290" s="275"/>
      <c r="BG290" s="275"/>
    </row>
    <row r="291" spans="4:59" hidden="1">
      <c r="D291" s="275"/>
      <c r="E291" s="275"/>
      <c r="F291" s="275"/>
      <c r="G291" s="275"/>
      <c r="H291" s="275"/>
      <c r="I291" s="275"/>
      <c r="J291" s="275"/>
      <c r="K291" s="275"/>
      <c r="L291" s="275"/>
      <c r="M291" s="275"/>
      <c r="N291" s="275"/>
      <c r="O291" s="275"/>
      <c r="P291" s="275"/>
      <c r="Q291" s="275"/>
      <c r="R291" s="275"/>
      <c r="S291" s="275"/>
      <c r="T291" s="275"/>
      <c r="U291" s="275"/>
      <c r="V291" s="275"/>
      <c r="W291" s="275"/>
      <c r="X291" s="275"/>
      <c r="Y291" s="275"/>
      <c r="Z291" s="275"/>
      <c r="AA291" s="275"/>
      <c r="AB291" s="275"/>
      <c r="AC291" s="275"/>
      <c r="AD291" s="275"/>
      <c r="AE291" s="275"/>
      <c r="AF291" s="275"/>
      <c r="AG291" s="275"/>
      <c r="AH291" s="275"/>
      <c r="AI291" s="275"/>
      <c r="AJ291" s="275"/>
      <c r="AK291" s="275"/>
      <c r="AL291" s="275"/>
      <c r="AM291" s="275"/>
      <c r="AN291" s="275"/>
      <c r="AO291" s="275"/>
      <c r="AP291" s="275"/>
      <c r="AQ291" s="275"/>
      <c r="AR291" s="275"/>
      <c r="AS291" s="275"/>
      <c r="AT291" s="275"/>
      <c r="AU291" s="275"/>
      <c r="AV291" s="275"/>
      <c r="AW291" s="275"/>
      <c r="AX291" s="275"/>
      <c r="AY291" s="275"/>
      <c r="AZ291" s="275"/>
      <c r="BA291" s="275"/>
      <c r="BB291" s="275"/>
      <c r="BC291" s="275"/>
      <c r="BD291" s="275"/>
      <c r="BE291" s="275"/>
      <c r="BF291" s="275"/>
      <c r="BG291" s="275"/>
    </row>
    <row r="292" spans="4:59" hidden="1">
      <c r="D292" s="275"/>
      <c r="E292" s="275"/>
      <c r="F292" s="275"/>
      <c r="G292" s="275"/>
      <c r="H292" s="275"/>
      <c r="I292" s="275"/>
      <c r="J292" s="275"/>
      <c r="K292" s="275"/>
      <c r="L292" s="275"/>
      <c r="M292" s="275"/>
      <c r="N292" s="275"/>
      <c r="O292" s="275"/>
      <c r="P292" s="275"/>
      <c r="Q292" s="275"/>
      <c r="R292" s="275"/>
      <c r="S292" s="275"/>
      <c r="T292" s="275"/>
      <c r="U292" s="275"/>
      <c r="V292" s="275"/>
      <c r="W292" s="275"/>
      <c r="X292" s="275"/>
      <c r="Y292" s="275"/>
      <c r="Z292" s="275"/>
      <c r="AA292" s="275"/>
      <c r="AB292" s="275"/>
      <c r="AC292" s="275"/>
      <c r="AD292" s="275"/>
      <c r="AE292" s="275"/>
      <c r="AF292" s="275"/>
      <c r="AG292" s="275"/>
      <c r="AH292" s="275"/>
      <c r="AI292" s="275"/>
      <c r="AJ292" s="275"/>
      <c r="AK292" s="275"/>
      <c r="AL292" s="275"/>
      <c r="AM292" s="275"/>
      <c r="AN292" s="275"/>
      <c r="AO292" s="275"/>
      <c r="AP292" s="275"/>
      <c r="AQ292" s="275"/>
      <c r="AR292" s="275"/>
      <c r="AS292" s="275"/>
      <c r="AT292" s="275"/>
      <c r="AU292" s="275"/>
      <c r="AV292" s="275"/>
      <c r="AW292" s="275"/>
      <c r="AX292" s="275"/>
      <c r="AY292" s="275"/>
      <c r="AZ292" s="275"/>
      <c r="BA292" s="275"/>
      <c r="BB292" s="275"/>
      <c r="BC292" s="275"/>
      <c r="BD292" s="275"/>
      <c r="BE292" s="275"/>
      <c r="BF292" s="275"/>
      <c r="BG292" s="275"/>
    </row>
    <row r="293" spans="4:59" hidden="1">
      <c r="D293" s="275"/>
      <c r="E293" s="275"/>
      <c r="F293" s="275"/>
      <c r="G293" s="275"/>
      <c r="H293" s="275"/>
      <c r="I293" s="275"/>
      <c r="J293" s="275"/>
      <c r="K293" s="275"/>
      <c r="L293" s="275"/>
      <c r="M293" s="275"/>
      <c r="N293" s="275"/>
      <c r="O293" s="275"/>
      <c r="P293" s="275"/>
      <c r="Q293" s="275"/>
      <c r="R293" s="275"/>
      <c r="S293" s="275"/>
      <c r="T293" s="275"/>
      <c r="U293" s="275"/>
      <c r="V293" s="275"/>
      <c r="W293" s="275"/>
      <c r="X293" s="275"/>
      <c r="Y293" s="275"/>
      <c r="Z293" s="275"/>
      <c r="AA293" s="275"/>
      <c r="AB293" s="275"/>
      <c r="AC293" s="275"/>
      <c r="AD293" s="275"/>
      <c r="AE293" s="275"/>
      <c r="AF293" s="275"/>
      <c r="AG293" s="275"/>
      <c r="AH293" s="275"/>
      <c r="AI293" s="275"/>
      <c r="AJ293" s="275"/>
      <c r="AK293" s="275"/>
      <c r="AL293" s="275"/>
      <c r="AM293" s="275"/>
      <c r="AN293" s="275"/>
      <c r="AO293" s="275"/>
      <c r="AP293" s="275"/>
      <c r="AQ293" s="275"/>
      <c r="AR293" s="275"/>
      <c r="AS293" s="275"/>
      <c r="AT293" s="275"/>
      <c r="AU293" s="275"/>
      <c r="AV293" s="275"/>
      <c r="AW293" s="275"/>
      <c r="AX293" s="275"/>
      <c r="AY293" s="275"/>
      <c r="AZ293" s="275"/>
      <c r="BA293" s="275"/>
      <c r="BB293" s="275"/>
      <c r="BC293" s="275"/>
      <c r="BD293" s="275"/>
      <c r="BE293" s="275"/>
      <c r="BF293" s="275"/>
      <c r="BG293" s="275"/>
    </row>
    <row r="294" spans="4:59" hidden="1">
      <c r="D294" s="275"/>
      <c r="E294" s="275"/>
      <c r="F294" s="275"/>
      <c r="G294" s="275"/>
      <c r="H294" s="275"/>
      <c r="I294" s="275"/>
      <c r="J294" s="275"/>
      <c r="K294" s="275"/>
      <c r="L294" s="275"/>
      <c r="M294" s="275"/>
      <c r="N294" s="275"/>
      <c r="O294" s="275"/>
      <c r="P294" s="275"/>
      <c r="Q294" s="275"/>
      <c r="R294" s="275"/>
      <c r="S294" s="275"/>
      <c r="T294" s="275"/>
      <c r="U294" s="275"/>
      <c r="V294" s="275"/>
      <c r="W294" s="275"/>
      <c r="X294" s="275"/>
      <c r="Y294" s="275"/>
      <c r="Z294" s="275"/>
      <c r="AA294" s="275"/>
      <c r="AB294" s="275"/>
      <c r="AC294" s="275"/>
      <c r="AD294" s="275"/>
      <c r="AE294" s="275"/>
      <c r="AF294" s="275"/>
      <c r="AG294" s="275"/>
      <c r="AH294" s="275"/>
      <c r="AI294" s="275"/>
      <c r="AJ294" s="275"/>
      <c r="AK294" s="275"/>
      <c r="AL294" s="275"/>
      <c r="AM294" s="275"/>
      <c r="AN294" s="275"/>
      <c r="AO294" s="275"/>
      <c r="AP294" s="275"/>
      <c r="AQ294" s="275"/>
      <c r="AR294" s="275"/>
      <c r="AS294" s="275"/>
      <c r="AT294" s="275"/>
      <c r="AU294" s="275"/>
      <c r="AV294" s="275"/>
      <c r="AW294" s="275"/>
      <c r="AX294" s="275"/>
      <c r="AY294" s="275"/>
      <c r="AZ294" s="275"/>
      <c r="BA294" s="275"/>
      <c r="BB294" s="275"/>
      <c r="BC294" s="275"/>
      <c r="BD294" s="275"/>
      <c r="BE294" s="275"/>
      <c r="BF294" s="275"/>
      <c r="BG294" s="275"/>
    </row>
    <row r="295" spans="4:59" hidden="1">
      <c r="D295" s="275"/>
      <c r="E295" s="275"/>
      <c r="F295" s="275"/>
      <c r="G295" s="275"/>
      <c r="H295" s="275"/>
      <c r="I295" s="275"/>
      <c r="J295" s="275"/>
      <c r="K295" s="275"/>
      <c r="L295" s="275"/>
      <c r="M295" s="275"/>
      <c r="N295" s="275"/>
      <c r="O295" s="275"/>
      <c r="P295" s="275"/>
      <c r="Q295" s="275"/>
      <c r="R295" s="275"/>
      <c r="S295" s="275"/>
      <c r="T295" s="275"/>
      <c r="U295" s="275"/>
      <c r="V295" s="275"/>
      <c r="W295" s="275"/>
      <c r="X295" s="275"/>
      <c r="Y295" s="275"/>
      <c r="Z295" s="275"/>
      <c r="AA295" s="275"/>
      <c r="AB295" s="275"/>
      <c r="AC295" s="275"/>
      <c r="AD295" s="275"/>
      <c r="AE295" s="275"/>
      <c r="AF295" s="275"/>
      <c r="AG295" s="275"/>
      <c r="AH295" s="275"/>
      <c r="AI295" s="275"/>
      <c r="AJ295" s="275"/>
      <c r="AK295" s="275"/>
      <c r="AL295" s="275"/>
      <c r="AM295" s="275"/>
      <c r="AN295" s="275"/>
      <c r="AO295" s="275"/>
      <c r="AP295" s="275"/>
      <c r="AQ295" s="275"/>
      <c r="AR295" s="275"/>
      <c r="AS295" s="275"/>
      <c r="AT295" s="275"/>
      <c r="AU295" s="275"/>
      <c r="AV295" s="275"/>
      <c r="AW295" s="275"/>
      <c r="AX295" s="275"/>
      <c r="AY295" s="275"/>
      <c r="AZ295" s="275"/>
      <c r="BA295" s="275"/>
      <c r="BB295" s="275"/>
      <c r="BC295" s="275"/>
      <c r="BD295" s="275"/>
      <c r="BE295" s="275"/>
      <c r="BF295" s="275"/>
      <c r="BG295" s="275"/>
    </row>
    <row r="296" spans="4:59" hidden="1">
      <c r="D296" s="275"/>
      <c r="E296" s="275"/>
      <c r="F296" s="275"/>
      <c r="G296" s="275"/>
      <c r="H296" s="275"/>
      <c r="I296" s="275"/>
      <c r="J296" s="275"/>
      <c r="K296" s="275"/>
      <c r="L296" s="275"/>
      <c r="M296" s="275"/>
      <c r="N296" s="275"/>
      <c r="O296" s="275"/>
      <c r="P296" s="275"/>
      <c r="Q296" s="275"/>
      <c r="R296" s="275"/>
      <c r="S296" s="275"/>
      <c r="T296" s="275"/>
      <c r="U296" s="275"/>
      <c r="V296" s="275"/>
      <c r="W296" s="275"/>
      <c r="X296" s="275"/>
      <c r="Y296" s="275"/>
      <c r="Z296" s="275"/>
      <c r="AA296" s="275"/>
      <c r="AB296" s="275"/>
      <c r="AC296" s="275"/>
      <c r="AD296" s="275"/>
      <c r="AE296" s="275"/>
      <c r="AF296" s="275"/>
      <c r="AG296" s="275"/>
      <c r="AH296" s="275"/>
      <c r="AI296" s="275"/>
      <c r="AJ296" s="275"/>
      <c r="AK296" s="275"/>
      <c r="AL296" s="275"/>
      <c r="AM296" s="275"/>
      <c r="AN296" s="275"/>
      <c r="AO296" s="275"/>
      <c r="AP296" s="275"/>
      <c r="AQ296" s="275"/>
      <c r="AR296" s="275"/>
      <c r="AS296" s="275"/>
      <c r="AT296" s="275"/>
      <c r="AU296" s="275"/>
      <c r="AV296" s="275"/>
      <c r="AW296" s="275"/>
      <c r="AX296" s="275"/>
      <c r="AY296" s="275"/>
      <c r="AZ296" s="275"/>
      <c r="BA296" s="275"/>
      <c r="BB296" s="275"/>
      <c r="BC296" s="275"/>
      <c r="BD296" s="275"/>
      <c r="BE296" s="275"/>
      <c r="BF296" s="275"/>
      <c r="BG296" s="275"/>
    </row>
    <row r="297" spans="4:59" hidden="1">
      <c r="D297" s="275"/>
      <c r="E297" s="275"/>
      <c r="F297" s="275"/>
      <c r="G297" s="275"/>
      <c r="H297" s="275"/>
      <c r="I297" s="275"/>
      <c r="J297" s="275"/>
      <c r="K297" s="275"/>
      <c r="L297" s="275"/>
      <c r="M297" s="275"/>
      <c r="N297" s="275"/>
      <c r="O297" s="275"/>
      <c r="P297" s="275"/>
      <c r="Q297" s="275"/>
      <c r="R297" s="275"/>
      <c r="S297" s="275"/>
      <c r="T297" s="275"/>
      <c r="U297" s="275"/>
      <c r="V297" s="275"/>
      <c r="W297" s="275"/>
      <c r="X297" s="275"/>
      <c r="Y297" s="275"/>
      <c r="Z297" s="275"/>
      <c r="AA297" s="275"/>
      <c r="AB297" s="275"/>
      <c r="AC297" s="275"/>
      <c r="AD297" s="275"/>
      <c r="AE297" s="275"/>
      <c r="AF297" s="275"/>
      <c r="AG297" s="275"/>
      <c r="AH297" s="275"/>
      <c r="AI297" s="275"/>
      <c r="AJ297" s="275"/>
      <c r="AK297" s="275"/>
      <c r="AL297" s="275"/>
      <c r="AM297" s="275"/>
      <c r="AN297" s="275"/>
      <c r="AO297" s="275"/>
      <c r="AP297" s="275"/>
      <c r="AQ297" s="275"/>
      <c r="AR297" s="275"/>
      <c r="AS297" s="275"/>
      <c r="AT297" s="275"/>
      <c r="AU297" s="275"/>
      <c r="AV297" s="275"/>
      <c r="AW297" s="275"/>
      <c r="AX297" s="275"/>
      <c r="AY297" s="275"/>
      <c r="AZ297" s="275"/>
      <c r="BA297" s="275"/>
      <c r="BB297" s="275"/>
      <c r="BC297" s="275"/>
      <c r="BD297" s="275"/>
      <c r="BE297" s="275"/>
      <c r="BF297" s="275"/>
      <c r="BG297" s="275"/>
    </row>
    <row r="298" spans="4:59" hidden="1">
      <c r="D298" s="275"/>
      <c r="E298" s="275"/>
      <c r="F298" s="275"/>
      <c r="G298" s="275"/>
      <c r="H298" s="275"/>
      <c r="I298" s="275"/>
      <c r="J298" s="275"/>
      <c r="K298" s="275"/>
      <c r="L298" s="275"/>
      <c r="M298" s="275"/>
      <c r="N298" s="275"/>
      <c r="O298" s="275"/>
      <c r="P298" s="275"/>
      <c r="Q298" s="275"/>
      <c r="R298" s="275"/>
      <c r="S298" s="275"/>
      <c r="T298" s="275"/>
      <c r="U298" s="275"/>
      <c r="V298" s="275"/>
      <c r="W298" s="275"/>
      <c r="X298" s="275"/>
      <c r="Y298" s="275"/>
      <c r="Z298" s="275"/>
      <c r="AA298" s="275"/>
      <c r="AB298" s="275"/>
      <c r="AC298" s="275"/>
      <c r="AD298" s="275"/>
      <c r="AE298" s="275"/>
      <c r="AF298" s="275"/>
      <c r="AG298" s="275"/>
      <c r="AH298" s="275"/>
      <c r="AI298" s="275"/>
      <c r="AJ298" s="275"/>
      <c r="AK298" s="275"/>
      <c r="AL298" s="275"/>
      <c r="AM298" s="275"/>
      <c r="AN298" s="275"/>
      <c r="AO298" s="275"/>
      <c r="AP298" s="275"/>
      <c r="AQ298" s="275"/>
      <c r="AR298" s="275"/>
      <c r="AS298" s="275"/>
      <c r="AT298" s="275"/>
      <c r="AU298" s="275"/>
      <c r="AV298" s="275"/>
      <c r="AW298" s="275"/>
      <c r="AX298" s="275"/>
      <c r="AY298" s="275"/>
      <c r="AZ298" s="275"/>
      <c r="BA298" s="275"/>
      <c r="BB298" s="275"/>
      <c r="BC298" s="275"/>
      <c r="BD298" s="275"/>
      <c r="BE298" s="275"/>
      <c r="BF298" s="275"/>
      <c r="BG298" s="275"/>
    </row>
    <row r="299" spans="4:59" hidden="1">
      <c r="D299" s="275"/>
      <c r="E299" s="275"/>
      <c r="F299" s="275"/>
      <c r="G299" s="275"/>
      <c r="H299" s="275"/>
      <c r="I299" s="275"/>
      <c r="J299" s="275"/>
      <c r="K299" s="275"/>
      <c r="L299" s="275"/>
      <c r="M299" s="275"/>
      <c r="N299" s="275"/>
      <c r="O299" s="275"/>
      <c r="P299" s="275"/>
      <c r="Q299" s="275"/>
      <c r="R299" s="275"/>
      <c r="S299" s="275"/>
      <c r="T299" s="275"/>
      <c r="U299" s="275"/>
      <c r="V299" s="275"/>
      <c r="W299" s="275"/>
      <c r="X299" s="275"/>
      <c r="Y299" s="275"/>
      <c r="Z299" s="275"/>
      <c r="AA299" s="275"/>
      <c r="AB299" s="275"/>
      <c r="AC299" s="275"/>
      <c r="AD299" s="275"/>
      <c r="AE299" s="275"/>
      <c r="AF299" s="275"/>
      <c r="AG299" s="275"/>
      <c r="AH299" s="275"/>
      <c r="AI299" s="275"/>
      <c r="AJ299" s="275"/>
      <c r="AK299" s="275"/>
      <c r="AL299" s="275"/>
      <c r="AM299" s="275"/>
      <c r="AN299" s="275"/>
      <c r="AO299" s="275"/>
      <c r="AP299" s="275"/>
      <c r="AQ299" s="275"/>
      <c r="AR299" s="275"/>
      <c r="AS299" s="275"/>
      <c r="AT299" s="275"/>
      <c r="AU299" s="275"/>
      <c r="AV299" s="275"/>
      <c r="AW299" s="275"/>
      <c r="AX299" s="275"/>
      <c r="AY299" s="275"/>
      <c r="AZ299" s="275"/>
      <c r="BA299" s="275"/>
      <c r="BB299" s="275"/>
      <c r="BC299" s="275"/>
      <c r="BD299" s="275"/>
      <c r="BE299" s="275"/>
      <c r="BF299" s="275"/>
      <c r="BG299" s="275"/>
    </row>
    <row r="300" spans="4:59" hidden="1">
      <c r="D300" s="275"/>
      <c r="E300" s="275"/>
      <c r="F300" s="275"/>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275"/>
      <c r="AI300" s="275"/>
      <c r="AJ300" s="275"/>
      <c r="AK300" s="275"/>
      <c r="AL300" s="275"/>
      <c r="AM300" s="275"/>
      <c r="AN300" s="275"/>
      <c r="AO300" s="275"/>
      <c r="AP300" s="275"/>
      <c r="AQ300" s="275"/>
      <c r="AR300" s="275"/>
      <c r="AS300" s="275"/>
      <c r="AT300" s="275"/>
      <c r="AU300" s="275"/>
      <c r="AV300" s="275"/>
      <c r="AW300" s="275"/>
      <c r="AX300" s="275"/>
      <c r="AY300" s="275"/>
      <c r="AZ300" s="275"/>
      <c r="BA300" s="275"/>
      <c r="BB300" s="275"/>
      <c r="BC300" s="275"/>
      <c r="BD300" s="275"/>
      <c r="BE300" s="275"/>
      <c r="BF300" s="275"/>
      <c r="BG300" s="275"/>
    </row>
    <row r="301" spans="4:59" hidden="1">
      <c r="D301" s="275"/>
      <c r="E301" s="275"/>
      <c r="F301" s="275"/>
      <c r="G301" s="275"/>
      <c r="H301" s="275"/>
      <c r="I301" s="275"/>
      <c r="J301" s="275"/>
      <c r="K301" s="275"/>
      <c r="L301" s="275"/>
      <c r="M301" s="275"/>
      <c r="N301" s="275"/>
      <c r="O301" s="275"/>
      <c r="P301" s="275"/>
      <c r="Q301" s="275"/>
      <c r="R301" s="275"/>
      <c r="S301" s="275"/>
      <c r="T301" s="275"/>
      <c r="U301" s="275"/>
      <c r="V301" s="275"/>
      <c r="W301" s="275"/>
      <c r="X301" s="275"/>
      <c r="Y301" s="275"/>
      <c r="Z301" s="275"/>
      <c r="AA301" s="275"/>
      <c r="AB301" s="275"/>
      <c r="AC301" s="275"/>
      <c r="AD301" s="275"/>
      <c r="AE301" s="275"/>
      <c r="AF301" s="275"/>
      <c r="AG301" s="275"/>
      <c r="AH301" s="275"/>
      <c r="AI301" s="275"/>
      <c r="AJ301" s="275"/>
      <c r="AK301" s="275"/>
      <c r="AL301" s="275"/>
      <c r="AM301" s="275"/>
      <c r="AN301" s="275"/>
      <c r="AO301" s="275"/>
      <c r="AP301" s="275"/>
      <c r="AQ301" s="275"/>
      <c r="AR301" s="275"/>
      <c r="AS301" s="275"/>
      <c r="AT301" s="275"/>
      <c r="AU301" s="275"/>
      <c r="AV301" s="275"/>
      <c r="AW301" s="275"/>
      <c r="AX301" s="275"/>
      <c r="AY301" s="275"/>
      <c r="AZ301" s="275"/>
      <c r="BA301" s="275"/>
      <c r="BB301" s="275"/>
      <c r="BC301" s="275"/>
      <c r="BD301" s="275"/>
      <c r="BE301" s="275"/>
      <c r="BF301" s="275"/>
      <c r="BG301" s="275"/>
    </row>
    <row r="302" spans="4:59" hidden="1">
      <c r="D302" s="275"/>
      <c r="E302" s="275"/>
      <c r="F302" s="275"/>
      <c r="G302" s="275"/>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c r="AW302" s="275"/>
      <c r="AX302" s="275"/>
      <c r="AY302" s="275"/>
      <c r="AZ302" s="275"/>
      <c r="BA302" s="275"/>
      <c r="BB302" s="275"/>
      <c r="BC302" s="275"/>
      <c r="BD302" s="275"/>
      <c r="BE302" s="275"/>
      <c r="BF302" s="275"/>
      <c r="BG302" s="275"/>
    </row>
    <row r="303" spans="4:59" hidden="1">
      <c r="D303" s="275"/>
      <c r="E303" s="275"/>
      <c r="F303" s="275"/>
      <c r="G303" s="275"/>
      <c r="H303" s="275"/>
      <c r="I303" s="275"/>
      <c r="J303" s="275"/>
      <c r="K303" s="275"/>
      <c r="L303" s="275"/>
      <c r="M303" s="275"/>
      <c r="N303" s="275"/>
      <c r="O303" s="275"/>
      <c r="P303" s="275"/>
      <c r="Q303" s="275"/>
      <c r="R303" s="275"/>
      <c r="S303" s="275"/>
      <c r="T303" s="275"/>
      <c r="U303" s="275"/>
      <c r="V303" s="275"/>
      <c r="W303" s="275"/>
      <c r="X303" s="275"/>
      <c r="Y303" s="275"/>
      <c r="Z303" s="275"/>
      <c r="AA303" s="275"/>
      <c r="AB303" s="275"/>
      <c r="AC303" s="275"/>
      <c r="AD303" s="275"/>
      <c r="AE303" s="275"/>
      <c r="AF303" s="275"/>
      <c r="AG303" s="275"/>
      <c r="AH303" s="275"/>
      <c r="AI303" s="275"/>
      <c r="AJ303" s="275"/>
      <c r="AK303" s="275"/>
      <c r="AL303" s="275"/>
      <c r="AM303" s="275"/>
      <c r="AN303" s="275"/>
      <c r="AO303" s="275"/>
      <c r="AP303" s="275"/>
      <c r="AQ303" s="275"/>
      <c r="AR303" s="275"/>
      <c r="AS303" s="275"/>
      <c r="AT303" s="275"/>
      <c r="AU303" s="275"/>
      <c r="AV303" s="275"/>
      <c r="AW303" s="275"/>
      <c r="AX303" s="275"/>
      <c r="AY303" s="275"/>
      <c r="AZ303" s="275"/>
      <c r="BA303" s="275"/>
      <c r="BB303" s="275"/>
      <c r="BC303" s="275"/>
      <c r="BD303" s="275"/>
      <c r="BE303" s="275"/>
      <c r="BF303" s="275"/>
      <c r="BG303" s="275"/>
    </row>
    <row r="304" spans="4:59" hidden="1">
      <c r="D304" s="275"/>
      <c r="E304" s="275"/>
      <c r="F304" s="275"/>
      <c r="G304" s="275"/>
      <c r="H304" s="275"/>
      <c r="I304" s="275"/>
      <c r="J304" s="275"/>
      <c r="K304" s="275"/>
      <c r="L304" s="275"/>
      <c r="M304" s="275"/>
      <c r="N304" s="275"/>
      <c r="O304" s="275"/>
      <c r="P304" s="275"/>
      <c r="Q304" s="275"/>
      <c r="R304" s="275"/>
      <c r="S304" s="275"/>
      <c r="T304" s="275"/>
      <c r="U304" s="275"/>
      <c r="V304" s="275"/>
      <c r="W304" s="275"/>
      <c r="X304" s="275"/>
      <c r="Y304" s="275"/>
      <c r="Z304" s="275"/>
      <c r="AA304" s="275"/>
      <c r="AB304" s="275"/>
      <c r="AC304" s="275"/>
      <c r="AD304" s="275"/>
      <c r="AE304" s="275"/>
      <c r="AF304" s="275"/>
      <c r="AG304" s="275"/>
      <c r="AH304" s="275"/>
      <c r="AI304" s="275"/>
      <c r="AJ304" s="275"/>
      <c r="AK304" s="275"/>
      <c r="AL304" s="275"/>
      <c r="AM304" s="275"/>
      <c r="AN304" s="275"/>
      <c r="AO304" s="275"/>
      <c r="AP304" s="275"/>
      <c r="AQ304" s="275"/>
      <c r="AR304" s="275"/>
      <c r="AS304" s="275"/>
      <c r="AT304" s="275"/>
      <c r="AU304" s="275"/>
      <c r="AV304" s="275"/>
      <c r="AW304" s="275"/>
      <c r="AX304" s="275"/>
      <c r="AY304" s="275"/>
      <c r="AZ304" s="275"/>
      <c r="BA304" s="275"/>
      <c r="BB304" s="275"/>
      <c r="BC304" s="275"/>
      <c r="BD304" s="275"/>
      <c r="BE304" s="275"/>
      <c r="BF304" s="275"/>
      <c r="BG304" s="275"/>
    </row>
    <row r="305" spans="4:59" hidden="1">
      <c r="D305" s="275"/>
      <c r="E305" s="275"/>
      <c r="F305" s="275"/>
      <c r="G305" s="275"/>
      <c r="H305" s="275"/>
      <c r="I305" s="275"/>
      <c r="J305" s="275"/>
      <c r="K305" s="275"/>
      <c r="L305" s="275"/>
      <c r="M305" s="275"/>
      <c r="N305" s="275"/>
      <c r="O305" s="275"/>
      <c r="P305" s="275"/>
      <c r="Q305" s="275"/>
      <c r="R305" s="275"/>
      <c r="S305" s="275"/>
      <c r="T305" s="275"/>
      <c r="U305" s="275"/>
      <c r="V305" s="275"/>
      <c r="W305" s="275"/>
      <c r="X305" s="275"/>
      <c r="Y305" s="275"/>
      <c r="Z305" s="275"/>
      <c r="AA305" s="275"/>
      <c r="AB305" s="275"/>
      <c r="AC305" s="275"/>
      <c r="AD305" s="275"/>
      <c r="AE305" s="275"/>
      <c r="AF305" s="275"/>
      <c r="AG305" s="275"/>
      <c r="AH305" s="275"/>
      <c r="AI305" s="275"/>
      <c r="AJ305" s="275"/>
      <c r="AK305" s="275"/>
      <c r="AL305" s="275"/>
      <c r="AM305" s="275"/>
      <c r="AN305" s="275"/>
      <c r="AO305" s="275"/>
      <c r="AP305" s="275"/>
      <c r="AQ305" s="275"/>
      <c r="AR305" s="275"/>
      <c r="AS305" s="275"/>
      <c r="AT305" s="275"/>
      <c r="AU305" s="275"/>
      <c r="AV305" s="275"/>
      <c r="AW305" s="275"/>
      <c r="AX305" s="275"/>
      <c r="AY305" s="275"/>
      <c r="AZ305" s="275"/>
      <c r="BA305" s="275"/>
      <c r="BB305" s="275"/>
      <c r="BC305" s="275"/>
      <c r="BD305" s="275"/>
      <c r="BE305" s="275"/>
      <c r="BF305" s="275"/>
      <c r="BG305" s="275"/>
    </row>
    <row r="306" spans="4:59" hidden="1">
      <c r="D306" s="275"/>
      <c r="E306" s="275"/>
      <c r="F306" s="275"/>
      <c r="G306" s="275"/>
      <c r="H306" s="275"/>
      <c r="I306" s="275"/>
      <c r="J306" s="275"/>
      <c r="K306" s="275"/>
      <c r="L306" s="275"/>
      <c r="M306" s="275"/>
      <c r="N306" s="275"/>
      <c r="O306" s="275"/>
      <c r="P306" s="275"/>
      <c r="Q306" s="275"/>
      <c r="R306" s="275"/>
      <c r="S306" s="275"/>
      <c r="T306" s="275"/>
      <c r="U306" s="275"/>
      <c r="V306" s="275"/>
      <c r="W306" s="275"/>
      <c r="X306" s="275"/>
      <c r="Y306" s="275"/>
      <c r="Z306" s="275"/>
      <c r="AA306" s="275"/>
      <c r="AB306" s="275"/>
      <c r="AC306" s="275"/>
      <c r="AD306" s="275"/>
      <c r="AE306" s="275"/>
      <c r="AF306" s="275"/>
      <c r="AG306" s="275"/>
      <c r="AH306" s="275"/>
      <c r="AI306" s="275"/>
      <c r="AJ306" s="275"/>
      <c r="AK306" s="275"/>
      <c r="AL306" s="275"/>
      <c r="AM306" s="275"/>
      <c r="AN306" s="275"/>
      <c r="AO306" s="275"/>
      <c r="AP306" s="275"/>
      <c r="AQ306" s="275"/>
      <c r="AR306" s="275"/>
      <c r="AS306" s="275"/>
      <c r="AT306" s="275"/>
      <c r="AU306" s="275"/>
      <c r="AV306" s="275"/>
      <c r="AW306" s="275"/>
      <c r="AX306" s="275"/>
      <c r="AY306" s="275"/>
      <c r="AZ306" s="275"/>
      <c r="BA306" s="275"/>
      <c r="BB306" s="275"/>
      <c r="BC306" s="275"/>
      <c r="BD306" s="275"/>
      <c r="BE306" s="275"/>
      <c r="BF306" s="275"/>
      <c r="BG306" s="275"/>
    </row>
    <row r="307" spans="4:59" hidden="1">
      <c r="D307" s="275"/>
      <c r="E307" s="275"/>
      <c r="F307" s="275"/>
      <c r="G307" s="275"/>
      <c r="H307" s="275"/>
      <c r="I307" s="275"/>
      <c r="J307" s="275"/>
      <c r="K307" s="275"/>
      <c r="L307" s="275"/>
      <c r="M307" s="275"/>
      <c r="N307" s="275"/>
      <c r="O307" s="275"/>
      <c r="P307" s="275"/>
      <c r="Q307" s="275"/>
      <c r="R307" s="275"/>
      <c r="S307" s="275"/>
      <c r="T307" s="275"/>
      <c r="U307" s="275"/>
      <c r="V307" s="275"/>
      <c r="W307" s="275"/>
      <c r="X307" s="275"/>
      <c r="Y307" s="275"/>
      <c r="Z307" s="275"/>
      <c r="AA307" s="275"/>
      <c r="AB307" s="275"/>
      <c r="AC307" s="275"/>
      <c r="AD307" s="275"/>
      <c r="AE307" s="275"/>
      <c r="AF307" s="275"/>
      <c r="AG307" s="275"/>
      <c r="AH307" s="275"/>
      <c r="AI307" s="275"/>
      <c r="AJ307" s="275"/>
      <c r="AK307" s="275"/>
      <c r="AL307" s="275"/>
      <c r="AM307" s="275"/>
      <c r="AN307" s="275"/>
      <c r="AO307" s="275"/>
      <c r="AP307" s="275"/>
      <c r="AQ307" s="275"/>
      <c r="AR307" s="275"/>
      <c r="AS307" s="275"/>
      <c r="AT307" s="275"/>
      <c r="AU307" s="275"/>
      <c r="AV307" s="275"/>
      <c r="AW307" s="275"/>
      <c r="AX307" s="275"/>
      <c r="AY307" s="275"/>
      <c r="AZ307" s="275"/>
      <c r="BA307" s="275"/>
      <c r="BB307" s="275"/>
      <c r="BC307" s="275"/>
      <c r="BD307" s="275"/>
      <c r="BE307" s="275"/>
      <c r="BF307" s="275"/>
      <c r="BG307" s="275"/>
    </row>
    <row r="308" spans="4:59" hidden="1">
      <c r="D308" s="275"/>
      <c r="E308" s="275"/>
      <c r="F308" s="275"/>
      <c r="G308" s="275"/>
      <c r="H308" s="275"/>
      <c r="I308" s="275"/>
      <c r="J308" s="275"/>
      <c r="K308" s="275"/>
      <c r="L308" s="275"/>
      <c r="M308" s="275"/>
      <c r="N308" s="275"/>
      <c r="O308" s="275"/>
      <c r="P308" s="275"/>
      <c r="Q308" s="275"/>
      <c r="R308" s="275"/>
      <c r="S308" s="275"/>
      <c r="T308" s="275"/>
      <c r="U308" s="275"/>
      <c r="V308" s="275"/>
      <c r="W308" s="275"/>
      <c r="X308" s="275"/>
      <c r="Y308" s="275"/>
      <c r="Z308" s="275"/>
      <c r="AA308" s="275"/>
      <c r="AB308" s="275"/>
      <c r="AC308" s="275"/>
      <c r="AD308" s="275"/>
      <c r="AE308" s="275"/>
      <c r="AF308" s="275"/>
      <c r="AG308" s="275"/>
      <c r="AH308" s="275"/>
      <c r="AI308" s="275"/>
      <c r="AJ308" s="275"/>
      <c r="AK308" s="275"/>
      <c r="AL308" s="275"/>
      <c r="AM308" s="275"/>
      <c r="AN308" s="275"/>
      <c r="AO308" s="275"/>
      <c r="AP308" s="275"/>
      <c r="AQ308" s="275"/>
      <c r="AR308" s="275"/>
      <c r="AS308" s="275"/>
      <c r="AT308" s="275"/>
      <c r="AU308" s="275"/>
      <c r="AV308" s="275"/>
      <c r="AW308" s="275"/>
      <c r="AX308" s="275"/>
      <c r="AY308" s="275"/>
      <c r="AZ308" s="275"/>
      <c r="BA308" s="275"/>
      <c r="BB308" s="275"/>
      <c r="BC308" s="275"/>
      <c r="BD308" s="275"/>
      <c r="BE308" s="275"/>
      <c r="BF308" s="275"/>
      <c r="BG308" s="275"/>
    </row>
    <row r="309" spans="4:59" hidden="1">
      <c r="D309" s="275"/>
      <c r="E309" s="275"/>
      <c r="F309" s="275"/>
      <c r="G309" s="275"/>
      <c r="H309" s="275"/>
      <c r="I309" s="275"/>
      <c r="J309" s="275"/>
      <c r="K309" s="275"/>
      <c r="L309" s="275"/>
      <c r="M309" s="275"/>
      <c r="N309" s="275"/>
      <c r="O309" s="275"/>
      <c r="P309" s="275"/>
      <c r="Q309" s="275"/>
      <c r="R309" s="275"/>
      <c r="S309" s="275"/>
      <c r="T309" s="275"/>
      <c r="U309" s="275"/>
      <c r="V309" s="275"/>
      <c r="W309" s="275"/>
      <c r="X309" s="275"/>
      <c r="Y309" s="275"/>
      <c r="Z309" s="275"/>
      <c r="AA309" s="275"/>
      <c r="AB309" s="275"/>
      <c r="AC309" s="275"/>
      <c r="AD309" s="275"/>
      <c r="AE309" s="275"/>
      <c r="AF309" s="275"/>
      <c r="AG309" s="275"/>
      <c r="AH309" s="275"/>
      <c r="AI309" s="275"/>
      <c r="AJ309" s="275"/>
      <c r="AK309" s="275"/>
      <c r="AL309" s="275"/>
      <c r="AM309" s="275"/>
      <c r="AN309" s="275"/>
      <c r="AO309" s="275"/>
      <c r="AP309" s="275"/>
      <c r="AQ309" s="275"/>
      <c r="AR309" s="275"/>
      <c r="AS309" s="275"/>
      <c r="AT309" s="275"/>
      <c r="AU309" s="275"/>
      <c r="AV309" s="275"/>
      <c r="AW309" s="275"/>
      <c r="AX309" s="275"/>
      <c r="AY309" s="275"/>
      <c r="AZ309" s="275"/>
      <c r="BA309" s="275"/>
      <c r="BB309" s="275"/>
      <c r="BC309" s="275"/>
      <c r="BD309" s="275"/>
      <c r="BE309" s="275"/>
      <c r="BF309" s="275"/>
      <c r="BG309" s="275"/>
    </row>
    <row r="310" spans="4:59" hidden="1">
      <c r="D310" s="275"/>
      <c r="E310" s="275"/>
      <c r="F310" s="275"/>
      <c r="G310" s="275"/>
      <c r="H310" s="275"/>
      <c r="I310" s="275"/>
      <c r="J310" s="275"/>
      <c r="K310" s="275"/>
      <c r="L310" s="275"/>
      <c r="M310" s="275"/>
      <c r="N310" s="275"/>
      <c r="O310" s="275"/>
      <c r="P310" s="275"/>
      <c r="Q310" s="275"/>
      <c r="R310" s="275"/>
      <c r="S310" s="275"/>
      <c r="T310" s="275"/>
      <c r="U310" s="275"/>
      <c r="V310" s="275"/>
      <c r="W310" s="275"/>
      <c r="X310" s="275"/>
      <c r="Y310" s="275"/>
      <c r="Z310" s="275"/>
      <c r="AA310" s="275"/>
      <c r="AB310" s="275"/>
      <c r="AC310" s="275"/>
      <c r="AD310" s="275"/>
      <c r="AE310" s="275"/>
      <c r="AF310" s="275"/>
      <c r="AG310" s="275"/>
      <c r="AH310" s="275"/>
      <c r="AI310" s="275"/>
      <c r="AJ310" s="275"/>
      <c r="AK310" s="275"/>
      <c r="AL310" s="275"/>
      <c r="AM310" s="275"/>
      <c r="AN310" s="275"/>
      <c r="AO310" s="275"/>
      <c r="AP310" s="275"/>
      <c r="AQ310" s="275"/>
      <c r="AR310" s="275"/>
      <c r="AS310" s="275"/>
      <c r="AT310" s="275"/>
      <c r="AU310" s="275"/>
      <c r="AV310" s="275"/>
      <c r="AW310" s="275"/>
      <c r="AX310" s="275"/>
      <c r="AY310" s="275"/>
      <c r="AZ310" s="275"/>
      <c r="BA310" s="275"/>
      <c r="BB310" s="275"/>
      <c r="BC310" s="275"/>
      <c r="BD310" s="275"/>
      <c r="BE310" s="275"/>
      <c r="BF310" s="275"/>
      <c r="BG310" s="275"/>
    </row>
    <row r="311" spans="4:59" hidden="1">
      <c r="D311" s="275"/>
      <c r="E311" s="275"/>
      <c r="F311" s="275"/>
      <c r="G311" s="275"/>
      <c r="H311" s="275"/>
      <c r="I311" s="275"/>
      <c r="J311" s="275"/>
      <c r="K311" s="275"/>
      <c r="L311" s="275"/>
      <c r="M311" s="275"/>
      <c r="N311" s="275"/>
      <c r="O311" s="275"/>
      <c r="P311" s="275"/>
      <c r="Q311" s="275"/>
      <c r="R311" s="275"/>
      <c r="S311" s="275"/>
      <c r="T311" s="275"/>
      <c r="U311" s="275"/>
      <c r="V311" s="275"/>
      <c r="W311" s="275"/>
      <c r="X311" s="275"/>
      <c r="Y311" s="275"/>
      <c r="Z311" s="275"/>
      <c r="AA311" s="275"/>
      <c r="AB311" s="275"/>
      <c r="AC311" s="275"/>
      <c r="AD311" s="275"/>
      <c r="AE311" s="275"/>
      <c r="AF311" s="275"/>
      <c r="AG311" s="275"/>
      <c r="AH311" s="275"/>
      <c r="AI311" s="275"/>
      <c r="AJ311" s="275"/>
      <c r="AK311" s="275"/>
      <c r="AL311" s="275"/>
      <c r="AM311" s="275"/>
      <c r="AN311" s="275"/>
      <c r="AO311" s="275"/>
      <c r="AP311" s="275"/>
      <c r="AQ311" s="275"/>
      <c r="AR311" s="275"/>
      <c r="AS311" s="275"/>
      <c r="AT311" s="275"/>
      <c r="AU311" s="275"/>
      <c r="AV311" s="275"/>
      <c r="AW311" s="275"/>
      <c r="AX311" s="275"/>
      <c r="AY311" s="275"/>
      <c r="AZ311" s="275"/>
      <c r="BA311" s="275"/>
      <c r="BB311" s="275"/>
      <c r="BC311" s="275"/>
      <c r="BD311" s="275"/>
      <c r="BE311" s="275"/>
      <c r="BF311" s="275"/>
      <c r="BG311" s="275"/>
    </row>
    <row r="312" spans="4:59" hidden="1">
      <c r="D312" s="275"/>
      <c r="E312" s="275"/>
      <c r="F312" s="275"/>
      <c r="G312" s="275"/>
      <c r="H312" s="275"/>
      <c r="I312" s="275"/>
      <c r="J312" s="275"/>
      <c r="K312" s="275"/>
      <c r="L312" s="275"/>
      <c r="M312" s="275"/>
      <c r="N312" s="275"/>
      <c r="O312" s="275"/>
      <c r="P312" s="275"/>
      <c r="Q312" s="275"/>
      <c r="R312" s="275"/>
      <c r="S312" s="275"/>
      <c r="T312" s="275"/>
      <c r="U312" s="275"/>
      <c r="V312" s="275"/>
      <c r="W312" s="275"/>
      <c r="X312" s="275"/>
      <c r="Y312" s="275"/>
      <c r="Z312" s="275"/>
      <c r="AA312" s="275"/>
      <c r="AB312" s="275"/>
      <c r="AC312" s="275"/>
      <c r="AD312" s="275"/>
      <c r="AE312" s="275"/>
      <c r="AF312" s="275"/>
      <c r="AG312" s="275"/>
      <c r="AH312" s="275"/>
      <c r="AI312" s="275"/>
      <c r="AJ312" s="275"/>
      <c r="AK312" s="275"/>
      <c r="AL312" s="275"/>
      <c r="AM312" s="275"/>
      <c r="AN312" s="275"/>
      <c r="AO312" s="275"/>
      <c r="AP312" s="275"/>
      <c r="AQ312" s="275"/>
      <c r="AR312" s="275"/>
      <c r="AS312" s="275"/>
      <c r="AT312" s="275"/>
      <c r="AU312" s="275"/>
      <c r="AV312" s="275"/>
      <c r="AW312" s="275"/>
      <c r="AX312" s="275"/>
      <c r="AY312" s="275"/>
      <c r="AZ312" s="275"/>
      <c r="BA312" s="275"/>
      <c r="BB312" s="275"/>
      <c r="BC312" s="275"/>
      <c r="BD312" s="275"/>
      <c r="BE312" s="275"/>
      <c r="BF312" s="275"/>
      <c r="BG312" s="275"/>
    </row>
    <row r="313" spans="4:59" hidden="1">
      <c r="D313" s="275"/>
      <c r="E313" s="275"/>
      <c r="F313" s="275"/>
      <c r="G313" s="275"/>
      <c r="H313" s="275"/>
      <c r="I313" s="275"/>
      <c r="J313" s="275"/>
      <c r="K313" s="275"/>
      <c r="L313" s="275"/>
      <c r="M313" s="275"/>
      <c r="N313" s="275"/>
      <c r="O313" s="275"/>
      <c r="P313" s="275"/>
      <c r="Q313" s="275"/>
      <c r="R313" s="275"/>
      <c r="S313" s="275"/>
      <c r="T313" s="275"/>
      <c r="U313" s="275"/>
      <c r="V313" s="275"/>
      <c r="W313" s="275"/>
      <c r="X313" s="275"/>
      <c r="Y313" s="275"/>
      <c r="Z313" s="275"/>
      <c r="AA313" s="275"/>
      <c r="AB313" s="275"/>
      <c r="AC313" s="275"/>
      <c r="AD313" s="275"/>
      <c r="AE313" s="275"/>
      <c r="AF313" s="275"/>
      <c r="AG313" s="275"/>
      <c r="AH313" s="275"/>
      <c r="AI313" s="275"/>
      <c r="AJ313" s="275"/>
      <c r="AK313" s="275"/>
      <c r="AL313" s="275"/>
      <c r="AM313" s="275"/>
      <c r="AN313" s="275"/>
      <c r="AO313" s="275"/>
      <c r="AP313" s="275"/>
      <c r="AQ313" s="275"/>
      <c r="AR313" s="275"/>
      <c r="AS313" s="275"/>
      <c r="AT313" s="275"/>
      <c r="AU313" s="275"/>
      <c r="AV313" s="275"/>
      <c r="AW313" s="275"/>
      <c r="AX313" s="275"/>
      <c r="AY313" s="275"/>
      <c r="AZ313" s="275"/>
      <c r="BA313" s="275"/>
      <c r="BB313" s="275"/>
      <c r="BC313" s="275"/>
      <c r="BD313" s="275"/>
      <c r="BE313" s="275"/>
      <c r="BF313" s="275"/>
      <c r="BG313" s="275"/>
    </row>
    <row r="314" spans="4:59" hidden="1">
      <c r="D314" s="275"/>
      <c r="E314" s="275"/>
      <c r="F314" s="275"/>
      <c r="G314" s="275"/>
      <c r="H314" s="275"/>
      <c r="I314" s="275"/>
      <c r="J314" s="275"/>
      <c r="K314" s="275"/>
      <c r="L314" s="275"/>
      <c r="M314" s="275"/>
      <c r="N314" s="275"/>
      <c r="O314" s="275"/>
      <c r="P314" s="275"/>
      <c r="Q314" s="275"/>
      <c r="R314" s="275"/>
      <c r="S314" s="275"/>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c r="AW314" s="275"/>
      <c r="AX314" s="275"/>
      <c r="AY314" s="275"/>
      <c r="AZ314" s="275"/>
      <c r="BA314" s="275"/>
      <c r="BB314" s="275"/>
      <c r="BC314" s="275"/>
      <c r="BD314" s="275"/>
      <c r="BE314" s="275"/>
      <c r="BF314" s="275"/>
      <c r="BG314" s="275"/>
    </row>
    <row r="315" spans="4:59" hidden="1">
      <c r="D315" s="275"/>
      <c r="E315" s="275"/>
      <c r="F315" s="275"/>
      <c r="G315" s="275"/>
      <c r="H315" s="275"/>
      <c r="I315" s="275"/>
      <c r="J315" s="275"/>
      <c r="K315" s="275"/>
      <c r="L315" s="275"/>
      <c r="M315" s="275"/>
      <c r="N315" s="275"/>
      <c r="O315" s="275"/>
      <c r="P315" s="275"/>
      <c r="Q315" s="275"/>
      <c r="R315" s="275"/>
      <c r="S315" s="275"/>
      <c r="T315" s="275"/>
      <c r="U315" s="275"/>
      <c r="V315" s="275"/>
      <c r="W315" s="275"/>
      <c r="X315" s="275"/>
      <c r="Y315" s="275"/>
      <c r="Z315" s="275"/>
      <c r="AA315" s="275"/>
      <c r="AB315" s="275"/>
      <c r="AC315" s="275"/>
      <c r="AD315" s="275"/>
      <c r="AE315" s="275"/>
      <c r="AF315" s="275"/>
      <c r="AG315" s="275"/>
      <c r="AH315" s="275"/>
      <c r="AI315" s="275"/>
      <c r="AJ315" s="275"/>
      <c r="AK315" s="275"/>
      <c r="AL315" s="275"/>
      <c r="AM315" s="275"/>
      <c r="AN315" s="275"/>
      <c r="AO315" s="275"/>
      <c r="AP315" s="275"/>
      <c r="AQ315" s="275"/>
      <c r="AR315" s="275"/>
      <c r="AS315" s="275"/>
      <c r="AT315" s="275"/>
      <c r="AU315" s="275"/>
      <c r="AV315" s="275"/>
      <c r="AW315" s="275"/>
      <c r="AX315" s="275"/>
      <c r="AY315" s="275"/>
      <c r="AZ315" s="275"/>
      <c r="BA315" s="275"/>
      <c r="BB315" s="275"/>
      <c r="BC315" s="275"/>
      <c r="BD315" s="275"/>
      <c r="BE315" s="275"/>
      <c r="BF315" s="275"/>
      <c r="BG315" s="275"/>
    </row>
    <row r="316" spans="4:59" hidden="1">
      <c r="D316" s="275"/>
      <c r="E316" s="275"/>
      <c r="F316" s="275"/>
      <c r="G316" s="275"/>
      <c r="H316" s="275"/>
      <c r="I316" s="275"/>
      <c r="J316" s="275"/>
      <c r="K316" s="275"/>
      <c r="L316" s="275"/>
      <c r="M316" s="275"/>
      <c r="N316" s="275"/>
      <c r="O316" s="275"/>
      <c r="P316" s="275"/>
      <c r="Q316" s="275"/>
      <c r="R316" s="275"/>
      <c r="S316" s="275"/>
      <c r="T316" s="275"/>
      <c r="U316" s="275"/>
      <c r="V316" s="275"/>
      <c r="W316" s="275"/>
      <c r="X316" s="275"/>
      <c r="Y316" s="275"/>
      <c r="Z316" s="275"/>
      <c r="AA316" s="275"/>
      <c r="AB316" s="275"/>
      <c r="AC316" s="275"/>
      <c r="AD316" s="275"/>
      <c r="AE316" s="275"/>
      <c r="AF316" s="275"/>
      <c r="AG316" s="275"/>
      <c r="AH316" s="275"/>
      <c r="AI316" s="275"/>
      <c r="AJ316" s="275"/>
      <c r="AK316" s="275"/>
      <c r="AL316" s="275"/>
      <c r="AM316" s="275"/>
      <c r="AN316" s="275"/>
      <c r="AO316" s="275"/>
      <c r="AP316" s="275"/>
      <c r="AQ316" s="275"/>
      <c r="AR316" s="275"/>
      <c r="AS316" s="275"/>
      <c r="AT316" s="275"/>
      <c r="AU316" s="275"/>
      <c r="AV316" s="275"/>
      <c r="AW316" s="275"/>
      <c r="AX316" s="275"/>
      <c r="AY316" s="275"/>
      <c r="AZ316" s="275"/>
      <c r="BA316" s="275"/>
      <c r="BB316" s="275"/>
      <c r="BC316" s="275"/>
      <c r="BD316" s="275"/>
      <c r="BE316" s="275"/>
      <c r="BF316" s="275"/>
      <c r="BG316" s="275"/>
    </row>
    <row r="317" spans="4:59" hidden="1">
      <c r="D317" s="275"/>
      <c r="E317" s="275"/>
      <c r="F317" s="275"/>
      <c r="G317" s="275"/>
      <c r="H317" s="275"/>
      <c r="I317" s="275"/>
      <c r="J317" s="275"/>
      <c r="K317" s="275"/>
      <c r="L317" s="275"/>
      <c r="M317" s="275"/>
      <c r="N317" s="275"/>
      <c r="O317" s="275"/>
      <c r="P317" s="275"/>
      <c r="Q317" s="275"/>
      <c r="R317" s="275"/>
      <c r="S317" s="275"/>
      <c r="T317" s="275"/>
      <c r="U317" s="275"/>
      <c r="V317" s="275"/>
      <c r="W317" s="275"/>
      <c r="X317" s="275"/>
      <c r="Y317" s="275"/>
      <c r="Z317" s="275"/>
      <c r="AA317" s="275"/>
      <c r="AB317" s="275"/>
      <c r="AC317" s="275"/>
      <c r="AD317" s="275"/>
      <c r="AE317" s="275"/>
      <c r="AF317" s="275"/>
      <c r="AG317" s="275"/>
      <c r="AH317" s="275"/>
      <c r="AI317" s="275"/>
      <c r="AJ317" s="275"/>
      <c r="AK317" s="275"/>
      <c r="AL317" s="275"/>
      <c r="AM317" s="275"/>
      <c r="AN317" s="275"/>
      <c r="AO317" s="275"/>
      <c r="AP317" s="275"/>
      <c r="AQ317" s="275"/>
      <c r="AR317" s="275"/>
      <c r="AS317" s="275"/>
      <c r="AT317" s="275"/>
      <c r="AU317" s="275"/>
      <c r="AV317" s="275"/>
      <c r="AW317" s="275"/>
      <c r="AX317" s="275"/>
      <c r="AY317" s="275"/>
      <c r="AZ317" s="275"/>
      <c r="BA317" s="275"/>
      <c r="BB317" s="275"/>
      <c r="BC317" s="275"/>
      <c r="BD317" s="275"/>
      <c r="BE317" s="275"/>
      <c r="BF317" s="275"/>
      <c r="BG317" s="275"/>
    </row>
    <row r="318" spans="4:59" hidden="1">
      <c r="D318" s="275"/>
      <c r="E318" s="275"/>
      <c r="F318" s="275"/>
      <c r="G318" s="275"/>
      <c r="H318" s="275"/>
      <c r="I318" s="275"/>
      <c r="J318" s="275"/>
      <c r="K318" s="275"/>
      <c r="L318" s="275"/>
      <c r="M318" s="275"/>
      <c r="N318" s="275"/>
      <c r="O318" s="275"/>
      <c r="P318" s="275"/>
      <c r="Q318" s="275"/>
      <c r="R318" s="275"/>
      <c r="S318" s="275"/>
      <c r="T318" s="275"/>
      <c r="U318" s="275"/>
      <c r="V318" s="275"/>
      <c r="W318" s="275"/>
      <c r="X318" s="275"/>
      <c r="Y318" s="275"/>
      <c r="Z318" s="275"/>
      <c r="AA318" s="275"/>
      <c r="AB318" s="275"/>
      <c r="AC318" s="275"/>
      <c r="AD318" s="275"/>
      <c r="AE318" s="275"/>
      <c r="AF318" s="275"/>
      <c r="AG318" s="275"/>
      <c r="AH318" s="275"/>
      <c r="AI318" s="275"/>
      <c r="AJ318" s="275"/>
      <c r="AK318" s="275"/>
      <c r="AL318" s="275"/>
      <c r="AM318" s="275"/>
      <c r="AN318" s="275"/>
      <c r="AO318" s="275"/>
      <c r="AP318" s="275"/>
      <c r="AQ318" s="275"/>
      <c r="AR318" s="275"/>
      <c r="AS318" s="275"/>
      <c r="AT318" s="275"/>
      <c r="AU318" s="275"/>
      <c r="AV318" s="275"/>
      <c r="AW318" s="275"/>
      <c r="AX318" s="275"/>
      <c r="AY318" s="275"/>
      <c r="AZ318" s="275"/>
      <c r="BA318" s="275"/>
      <c r="BB318" s="275"/>
      <c r="BC318" s="275"/>
      <c r="BD318" s="275"/>
      <c r="BE318" s="275"/>
      <c r="BF318" s="275"/>
      <c r="BG318" s="275"/>
    </row>
    <row r="319" spans="4:59" hidden="1">
      <c r="D319" s="275"/>
      <c r="E319" s="275"/>
      <c r="F319" s="275"/>
      <c r="G319" s="275"/>
      <c r="H319" s="275"/>
      <c r="I319" s="275"/>
      <c r="J319" s="275"/>
      <c r="K319" s="275"/>
      <c r="L319" s="275"/>
      <c r="M319" s="275"/>
      <c r="N319" s="275"/>
      <c r="O319" s="275"/>
      <c r="P319" s="275"/>
      <c r="Q319" s="275"/>
      <c r="R319" s="275"/>
      <c r="S319" s="275"/>
      <c r="T319" s="275"/>
      <c r="U319" s="275"/>
      <c r="V319" s="275"/>
      <c r="W319" s="275"/>
      <c r="X319" s="275"/>
      <c r="Y319" s="275"/>
      <c r="Z319" s="275"/>
      <c r="AA319" s="275"/>
      <c r="AB319" s="275"/>
      <c r="AC319" s="275"/>
      <c r="AD319" s="275"/>
      <c r="AE319" s="275"/>
      <c r="AF319" s="275"/>
      <c r="AG319" s="275"/>
      <c r="AH319" s="275"/>
      <c r="AI319" s="275"/>
      <c r="AJ319" s="275"/>
      <c r="AK319" s="275"/>
      <c r="AL319" s="275"/>
      <c r="AM319" s="275"/>
      <c r="AN319" s="275"/>
      <c r="AO319" s="275"/>
      <c r="AP319" s="275"/>
      <c r="AQ319" s="275"/>
      <c r="AR319" s="275"/>
      <c r="AS319" s="275"/>
      <c r="AT319" s="275"/>
      <c r="AU319" s="275"/>
      <c r="AV319" s="275"/>
      <c r="AW319" s="275"/>
      <c r="AX319" s="275"/>
      <c r="AY319" s="275"/>
      <c r="AZ319" s="275"/>
      <c r="BA319" s="275"/>
      <c r="BB319" s="275"/>
      <c r="BC319" s="275"/>
      <c r="BD319" s="275"/>
      <c r="BE319" s="275"/>
      <c r="BF319" s="275"/>
      <c r="BG319" s="275"/>
    </row>
    <row r="320" spans="4:59" hidden="1">
      <c r="D320" s="275"/>
      <c r="E320" s="275"/>
      <c r="F320" s="275"/>
      <c r="G320" s="275"/>
      <c r="H320" s="275"/>
      <c r="I320" s="275"/>
      <c r="J320" s="275"/>
      <c r="K320" s="275"/>
      <c r="L320" s="275"/>
      <c r="M320" s="275"/>
      <c r="N320" s="275"/>
      <c r="O320" s="275"/>
      <c r="P320" s="275"/>
      <c r="Q320" s="275"/>
      <c r="R320" s="275"/>
      <c r="S320" s="275"/>
      <c r="T320" s="275"/>
      <c r="U320" s="275"/>
      <c r="V320" s="275"/>
      <c r="W320" s="275"/>
      <c r="X320" s="275"/>
      <c r="Y320" s="275"/>
      <c r="Z320" s="275"/>
      <c r="AA320" s="275"/>
      <c r="AB320" s="275"/>
      <c r="AC320" s="275"/>
      <c r="AD320" s="275"/>
      <c r="AE320" s="275"/>
      <c r="AF320" s="275"/>
      <c r="AG320" s="275"/>
      <c r="AH320" s="275"/>
      <c r="AI320" s="275"/>
      <c r="AJ320" s="275"/>
      <c r="AK320" s="275"/>
      <c r="AL320" s="275"/>
      <c r="AM320" s="275"/>
      <c r="AN320" s="275"/>
      <c r="AO320" s="275"/>
      <c r="AP320" s="275"/>
      <c r="AQ320" s="275"/>
      <c r="AR320" s="275"/>
      <c r="AS320" s="275"/>
      <c r="AT320" s="275"/>
      <c r="AU320" s="275"/>
      <c r="AV320" s="275"/>
      <c r="AW320" s="275"/>
      <c r="AX320" s="275"/>
      <c r="AY320" s="275"/>
      <c r="AZ320" s="275"/>
      <c r="BA320" s="275"/>
      <c r="BB320" s="275"/>
      <c r="BC320" s="275"/>
      <c r="BD320" s="275"/>
      <c r="BE320" s="275"/>
      <c r="BF320" s="275"/>
      <c r="BG320" s="275"/>
    </row>
    <row r="321" spans="4:59" hidden="1">
      <c r="D321" s="275"/>
      <c r="E321" s="275"/>
      <c r="F321" s="275"/>
      <c r="G321" s="275"/>
      <c r="H321" s="275"/>
      <c r="I321" s="275"/>
      <c r="J321" s="275"/>
      <c r="K321" s="275"/>
      <c r="L321" s="275"/>
      <c r="M321" s="275"/>
      <c r="N321" s="275"/>
      <c r="O321" s="275"/>
      <c r="P321" s="275"/>
      <c r="Q321" s="275"/>
      <c r="R321" s="275"/>
      <c r="S321" s="275"/>
      <c r="T321" s="275"/>
      <c r="U321" s="275"/>
      <c r="V321" s="275"/>
      <c r="W321" s="275"/>
      <c r="X321" s="275"/>
      <c r="Y321" s="275"/>
      <c r="Z321" s="275"/>
      <c r="AA321" s="275"/>
      <c r="AB321" s="275"/>
      <c r="AC321" s="275"/>
      <c r="AD321" s="275"/>
      <c r="AE321" s="275"/>
      <c r="AF321" s="275"/>
      <c r="AG321" s="275"/>
      <c r="AH321" s="275"/>
      <c r="AI321" s="275"/>
      <c r="AJ321" s="275"/>
      <c r="AK321" s="275"/>
      <c r="AL321" s="275"/>
      <c r="AM321" s="275"/>
      <c r="AN321" s="275"/>
      <c r="AO321" s="275"/>
      <c r="AP321" s="275"/>
      <c r="AQ321" s="275"/>
      <c r="AR321" s="275"/>
      <c r="AS321" s="275"/>
      <c r="AT321" s="275"/>
      <c r="AU321" s="275"/>
      <c r="AV321" s="275"/>
      <c r="AW321" s="275"/>
      <c r="AX321" s="275"/>
      <c r="AY321" s="275"/>
      <c r="AZ321" s="275"/>
      <c r="BA321" s="275"/>
      <c r="BB321" s="275"/>
      <c r="BC321" s="275"/>
      <c r="BD321" s="275"/>
      <c r="BE321" s="275"/>
      <c r="BF321" s="275"/>
      <c r="BG321" s="275"/>
    </row>
    <row r="322" spans="4:59" hidden="1">
      <c r="D322" s="275"/>
      <c r="E322" s="275"/>
      <c r="F322" s="275"/>
      <c r="G322" s="275"/>
      <c r="H322" s="275"/>
      <c r="I322" s="275"/>
      <c r="J322" s="275"/>
      <c r="K322" s="275"/>
      <c r="L322" s="275"/>
      <c r="M322" s="275"/>
      <c r="N322" s="275"/>
      <c r="O322" s="275"/>
      <c r="P322" s="275"/>
      <c r="Q322" s="275"/>
      <c r="R322" s="275"/>
      <c r="S322" s="275"/>
      <c r="T322" s="275"/>
      <c r="U322" s="275"/>
      <c r="V322" s="275"/>
      <c r="W322" s="275"/>
      <c r="X322" s="275"/>
      <c r="Y322" s="275"/>
      <c r="Z322" s="275"/>
      <c r="AA322" s="275"/>
      <c r="AB322" s="275"/>
      <c r="AC322" s="275"/>
      <c r="AD322" s="275"/>
      <c r="AE322" s="275"/>
      <c r="AF322" s="275"/>
      <c r="AG322" s="275"/>
      <c r="AH322" s="275"/>
      <c r="AI322" s="275"/>
      <c r="AJ322" s="275"/>
      <c r="AK322" s="275"/>
      <c r="AL322" s="275"/>
      <c r="AM322" s="275"/>
      <c r="AN322" s="275"/>
      <c r="AO322" s="275"/>
      <c r="AP322" s="275"/>
      <c r="AQ322" s="275"/>
      <c r="AR322" s="275"/>
      <c r="AS322" s="275"/>
      <c r="AT322" s="275"/>
      <c r="AU322" s="275"/>
      <c r="AV322" s="275"/>
      <c r="AW322" s="275"/>
      <c r="AX322" s="275"/>
      <c r="AY322" s="275"/>
      <c r="AZ322" s="275"/>
      <c r="BA322" s="275"/>
      <c r="BB322" s="275"/>
      <c r="BC322" s="275"/>
      <c r="BD322" s="275"/>
      <c r="BE322" s="275"/>
      <c r="BF322" s="275"/>
      <c r="BG322" s="275"/>
    </row>
  </sheetData>
  <sheetProtection sheet="1" objects="1" scenarios="1"/>
  <mergeCells count="11">
    <mergeCell ref="E2:L2"/>
    <mergeCell ref="N14:W14"/>
    <mergeCell ref="N15:W15"/>
    <mergeCell ref="N16:W16"/>
    <mergeCell ref="E4:L8"/>
    <mergeCell ref="E11:L11"/>
    <mergeCell ref="E23:M24"/>
    <mergeCell ref="N23:X24"/>
    <mergeCell ref="N18:W18"/>
    <mergeCell ref="N19:W19"/>
    <mergeCell ref="N21:W21"/>
  </mergeCells>
  <printOptions horizontalCentered="1"/>
  <pageMargins left="0.39370078740157483" right="0.39370078740157483" top="0.78740157480314965" bottom="0.78740157480314965" header="0.51181102362204722" footer="0.51181102362204722"/>
  <pageSetup paperSize="11" scale="45" fitToHeight="5"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2" manualBreakCount="2">
    <brk id="76" max="16383" man="1"/>
    <brk id="127" max="16383" man="1"/>
  </rowBreaks>
  <colBreaks count="1" manualBreakCount="1">
    <brk id="13" min="13" max="180"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0">
    <pageSetUpPr fitToPage="1"/>
  </sheetPr>
  <dimension ref="A1:XFD322"/>
  <sheetViews>
    <sheetView showGridLines="0" zoomScaleNormal="100" workbookViewId="0">
      <pane ySplit="12" topLeftCell="A13" activePane="bottomLeft" state="frozen"/>
      <selection pane="bottomLeft" activeCell="N19" sqref="N19"/>
    </sheetView>
  </sheetViews>
  <sheetFormatPr baseColWidth="10" defaultColWidth="0" defaultRowHeight="12.95" customHeight="1" zeroHeight="1"/>
  <cols>
    <col min="1" max="1" width="9.42578125" style="266" customWidth="1"/>
    <col min="2" max="2" width="0.42578125" style="266" customWidth="1"/>
    <col min="3" max="3" width="2.85546875" style="266" customWidth="1"/>
    <col min="4" max="4" width="17.42578125" style="266" customWidth="1"/>
    <col min="5" max="24" width="12.42578125" style="266" customWidth="1"/>
    <col min="25" max="256" width="11.140625" style="266" hidden="1"/>
    <col min="257" max="257" width="9.42578125" style="266" hidden="1"/>
    <col min="258" max="258" width="0.42578125" style="266" hidden="1"/>
    <col min="259" max="259" width="2.85546875" style="266" hidden="1"/>
    <col min="260" max="260" width="17.42578125" style="266" hidden="1"/>
    <col min="261" max="280" width="12.42578125" style="266" hidden="1"/>
    <col min="281" max="512" width="11.140625" style="266" hidden="1"/>
    <col min="513" max="513" width="9.42578125" style="266" hidden="1"/>
    <col min="514" max="514" width="0.42578125" style="266" hidden="1"/>
    <col min="515" max="515" width="2.85546875" style="266" hidden="1"/>
    <col min="516" max="516" width="17.42578125" style="266" hidden="1"/>
    <col min="517" max="536" width="12.42578125" style="266" hidden="1"/>
    <col min="537" max="768" width="11.140625" style="266" hidden="1"/>
    <col min="769" max="769" width="9.42578125" style="266" hidden="1"/>
    <col min="770" max="770" width="0.42578125" style="266" hidden="1"/>
    <col min="771" max="771" width="2.85546875" style="266" hidden="1"/>
    <col min="772" max="772" width="17.42578125" style="266" hidden="1"/>
    <col min="773" max="792" width="12.42578125" style="266" hidden="1"/>
    <col min="793" max="1024" width="11.140625" style="266" hidden="1"/>
    <col min="1025" max="1025" width="9.42578125" style="266" hidden="1"/>
    <col min="1026" max="1026" width="0.42578125" style="266" hidden="1"/>
    <col min="1027" max="1027" width="2.85546875" style="266" hidden="1"/>
    <col min="1028" max="1028" width="17.42578125" style="266" hidden="1"/>
    <col min="1029" max="1048" width="12.42578125" style="266" hidden="1"/>
    <col min="1049" max="1280" width="11.140625" style="266" hidden="1"/>
    <col min="1281" max="1281" width="9.42578125" style="266" hidden="1"/>
    <col min="1282" max="1282" width="0.42578125" style="266" hidden="1"/>
    <col min="1283" max="1283" width="2.85546875" style="266" hidden="1"/>
    <col min="1284" max="1284" width="17.42578125" style="266" hidden="1"/>
    <col min="1285" max="1304" width="12.42578125" style="266" hidden="1"/>
    <col min="1305" max="1536" width="11.140625" style="266" hidden="1"/>
    <col min="1537" max="1537" width="9.42578125" style="266" hidden="1"/>
    <col min="1538" max="1538" width="0.42578125" style="266" hidden="1"/>
    <col min="1539" max="1539" width="2.85546875" style="266" hidden="1"/>
    <col min="1540" max="1540" width="17.42578125" style="266" hidden="1"/>
    <col min="1541" max="1560" width="12.42578125" style="266" hidden="1"/>
    <col min="1561" max="1792" width="11.140625" style="266" hidden="1"/>
    <col min="1793" max="1793" width="9.42578125" style="266" hidden="1"/>
    <col min="1794" max="1794" width="0.42578125" style="266" hidden="1"/>
    <col min="1795" max="1795" width="2.85546875" style="266" hidden="1"/>
    <col min="1796" max="1796" width="17.42578125" style="266" hidden="1"/>
    <col min="1797" max="1816" width="12.42578125" style="266" hidden="1"/>
    <col min="1817" max="2048" width="11.140625" style="266" hidden="1"/>
    <col min="2049" max="2049" width="9.42578125" style="266" hidden="1"/>
    <col min="2050" max="2050" width="0.42578125" style="266" hidden="1"/>
    <col min="2051" max="2051" width="2.85546875" style="266" hidden="1"/>
    <col min="2052" max="2052" width="17.42578125" style="266" hidden="1"/>
    <col min="2053" max="2072" width="12.42578125" style="266" hidden="1"/>
    <col min="2073" max="2304" width="11.140625" style="266" hidden="1"/>
    <col min="2305" max="2305" width="9.42578125" style="266" hidden="1"/>
    <col min="2306" max="2306" width="0.42578125" style="266" hidden="1"/>
    <col min="2307" max="2307" width="2.85546875" style="266" hidden="1"/>
    <col min="2308" max="2308" width="17.42578125" style="266" hidden="1"/>
    <col min="2309" max="2328" width="12.42578125" style="266" hidden="1"/>
    <col min="2329" max="2560" width="11.140625" style="266" hidden="1"/>
    <col min="2561" max="2561" width="9.42578125" style="266" hidden="1"/>
    <col min="2562" max="2562" width="0.42578125" style="266" hidden="1"/>
    <col min="2563" max="2563" width="2.85546875" style="266" hidden="1"/>
    <col min="2564" max="2564" width="17.42578125" style="266" hidden="1"/>
    <col min="2565" max="2584" width="12.42578125" style="266" hidden="1"/>
    <col min="2585" max="2816" width="11.140625" style="266" hidden="1"/>
    <col min="2817" max="2817" width="9.42578125" style="266" hidden="1"/>
    <col min="2818" max="2818" width="0.42578125" style="266" hidden="1"/>
    <col min="2819" max="2819" width="2.85546875" style="266" hidden="1"/>
    <col min="2820" max="2820" width="17.42578125" style="266" hidden="1"/>
    <col min="2821" max="2840" width="12.42578125" style="266" hidden="1"/>
    <col min="2841" max="3072" width="11.140625" style="266" hidden="1"/>
    <col min="3073" max="3073" width="9.42578125" style="266" hidden="1"/>
    <col min="3074" max="3074" width="0.42578125" style="266" hidden="1"/>
    <col min="3075" max="3075" width="2.85546875" style="266" hidden="1"/>
    <col min="3076" max="3076" width="17.42578125" style="266" hidden="1"/>
    <col min="3077" max="3096" width="12.42578125" style="266" hidden="1"/>
    <col min="3097" max="3328" width="11.140625" style="266" hidden="1"/>
    <col min="3329" max="3329" width="9.42578125" style="266" hidden="1"/>
    <col min="3330" max="3330" width="0.42578125" style="266" hidden="1"/>
    <col min="3331" max="3331" width="2.85546875" style="266" hidden="1"/>
    <col min="3332" max="3332" width="17.42578125" style="266" hidden="1"/>
    <col min="3333" max="3352" width="12.42578125" style="266" hidden="1"/>
    <col min="3353" max="3584" width="11.140625" style="266" hidden="1"/>
    <col min="3585" max="3585" width="9.42578125" style="266" hidden="1"/>
    <col min="3586" max="3586" width="0.42578125" style="266" hidden="1"/>
    <col min="3587" max="3587" width="2.85546875" style="266" hidden="1"/>
    <col min="3588" max="3588" width="17.42578125" style="266" hidden="1"/>
    <col min="3589" max="3608" width="12.42578125" style="266" hidden="1"/>
    <col min="3609" max="3840" width="11.140625" style="266" hidden="1"/>
    <col min="3841" max="3841" width="9.42578125" style="266" hidden="1"/>
    <col min="3842" max="3842" width="0.42578125" style="266" hidden="1"/>
    <col min="3843" max="3843" width="2.85546875" style="266" hidden="1"/>
    <col min="3844" max="3844" width="17.42578125" style="266" hidden="1"/>
    <col min="3845" max="3864" width="12.42578125" style="266" hidden="1"/>
    <col min="3865" max="4096" width="11.140625" style="266" hidden="1"/>
    <col min="4097" max="4097" width="9.42578125" style="266" hidden="1"/>
    <col min="4098" max="4098" width="0.42578125" style="266" hidden="1"/>
    <col min="4099" max="4099" width="2.85546875" style="266" hidden="1"/>
    <col min="4100" max="4100" width="17.42578125" style="266" hidden="1"/>
    <col min="4101" max="4120" width="12.42578125" style="266" hidden="1"/>
    <col min="4121" max="4352" width="11.140625" style="266" hidden="1"/>
    <col min="4353" max="4353" width="9.42578125" style="266" hidden="1"/>
    <col min="4354" max="4354" width="0.42578125" style="266" hidden="1"/>
    <col min="4355" max="4355" width="2.85546875" style="266" hidden="1"/>
    <col min="4356" max="4356" width="17.42578125" style="266" hidden="1"/>
    <col min="4357" max="4376" width="12.42578125" style="266" hidden="1"/>
    <col min="4377" max="4608" width="11.140625" style="266" hidden="1"/>
    <col min="4609" max="4609" width="9.42578125" style="266" hidden="1"/>
    <col min="4610" max="4610" width="0.42578125" style="266" hidden="1"/>
    <col min="4611" max="4611" width="2.85546875" style="266" hidden="1"/>
    <col min="4612" max="4612" width="17.42578125" style="266" hidden="1"/>
    <col min="4613" max="4632" width="12.42578125" style="266" hidden="1"/>
    <col min="4633" max="4864" width="11.140625" style="266" hidden="1"/>
    <col min="4865" max="4865" width="9.42578125" style="266" hidden="1"/>
    <col min="4866" max="4866" width="0.42578125" style="266" hidden="1"/>
    <col min="4867" max="4867" width="2.85546875" style="266" hidden="1"/>
    <col min="4868" max="4868" width="17.42578125" style="266" hidden="1"/>
    <col min="4869" max="4888" width="12.42578125" style="266" hidden="1"/>
    <col min="4889" max="5120" width="11.140625" style="266" hidden="1"/>
    <col min="5121" max="5121" width="9.42578125" style="266" hidden="1"/>
    <col min="5122" max="5122" width="0.42578125" style="266" hidden="1"/>
    <col min="5123" max="5123" width="2.85546875" style="266" hidden="1"/>
    <col min="5124" max="5124" width="17.42578125" style="266" hidden="1"/>
    <col min="5125" max="5144" width="12.42578125" style="266" hidden="1"/>
    <col min="5145" max="5376" width="11.140625" style="266" hidden="1"/>
    <col min="5377" max="5377" width="9.42578125" style="266" hidden="1"/>
    <col min="5378" max="5378" width="0.42578125" style="266" hidden="1"/>
    <col min="5379" max="5379" width="2.85546875" style="266" hidden="1"/>
    <col min="5380" max="5380" width="17.42578125" style="266" hidden="1"/>
    <col min="5381" max="5400" width="12.42578125" style="266" hidden="1"/>
    <col min="5401" max="5632" width="11.140625" style="266" hidden="1"/>
    <col min="5633" max="5633" width="9.42578125" style="266" hidden="1"/>
    <col min="5634" max="5634" width="0.42578125" style="266" hidden="1"/>
    <col min="5635" max="5635" width="2.85546875" style="266" hidden="1"/>
    <col min="5636" max="5636" width="17.42578125" style="266" hidden="1"/>
    <col min="5637" max="5656" width="12.42578125" style="266" hidden="1"/>
    <col min="5657" max="5888" width="11.140625" style="266" hidden="1"/>
    <col min="5889" max="5889" width="9.42578125" style="266" hidden="1"/>
    <col min="5890" max="5890" width="0.42578125" style="266" hidden="1"/>
    <col min="5891" max="5891" width="2.85546875" style="266" hidden="1"/>
    <col min="5892" max="5892" width="17.42578125" style="266" hidden="1"/>
    <col min="5893" max="5912" width="12.42578125" style="266" hidden="1"/>
    <col min="5913" max="6144" width="11.140625" style="266" hidden="1"/>
    <col min="6145" max="6145" width="9.42578125" style="266" hidden="1"/>
    <col min="6146" max="6146" width="0.42578125" style="266" hidden="1"/>
    <col min="6147" max="6147" width="2.85546875" style="266" hidden="1"/>
    <col min="6148" max="6148" width="17.42578125" style="266" hidden="1"/>
    <col min="6149" max="6168" width="12.42578125" style="266" hidden="1"/>
    <col min="6169" max="6400" width="11.140625" style="266" hidden="1"/>
    <col min="6401" max="6401" width="9.42578125" style="266" hidden="1"/>
    <col min="6402" max="6402" width="0.42578125" style="266" hidden="1"/>
    <col min="6403" max="6403" width="2.85546875" style="266" hidden="1"/>
    <col min="6404" max="6404" width="17.42578125" style="266" hidden="1"/>
    <col min="6405" max="6424" width="12.42578125" style="266" hidden="1"/>
    <col min="6425" max="6656" width="11.140625" style="266" hidden="1"/>
    <col min="6657" max="6657" width="9.42578125" style="266" hidden="1"/>
    <col min="6658" max="6658" width="0.42578125" style="266" hidden="1"/>
    <col min="6659" max="6659" width="2.85546875" style="266" hidden="1"/>
    <col min="6660" max="6660" width="17.42578125" style="266" hidden="1"/>
    <col min="6661" max="6680" width="12.42578125" style="266" hidden="1"/>
    <col min="6681" max="6912" width="11.140625" style="266" hidden="1"/>
    <col min="6913" max="6913" width="9.42578125" style="266" hidden="1"/>
    <col min="6914" max="6914" width="0.42578125" style="266" hidden="1"/>
    <col min="6915" max="6915" width="2.85546875" style="266" hidden="1"/>
    <col min="6916" max="6916" width="17.42578125" style="266" hidden="1"/>
    <col min="6917" max="6936" width="12.42578125" style="266" hidden="1"/>
    <col min="6937" max="7168" width="11.140625" style="266" hidden="1"/>
    <col min="7169" max="7169" width="9.42578125" style="266" hidden="1"/>
    <col min="7170" max="7170" width="0.42578125" style="266" hidden="1"/>
    <col min="7171" max="7171" width="2.85546875" style="266" hidden="1"/>
    <col min="7172" max="7172" width="17.42578125" style="266" hidden="1"/>
    <col min="7173" max="7192" width="12.42578125" style="266" hidden="1"/>
    <col min="7193" max="7424" width="11.140625" style="266" hidden="1"/>
    <col min="7425" max="7425" width="9.42578125" style="266" hidden="1"/>
    <col min="7426" max="7426" width="0.42578125" style="266" hidden="1"/>
    <col min="7427" max="7427" width="2.85546875" style="266" hidden="1"/>
    <col min="7428" max="7428" width="17.42578125" style="266" hidden="1"/>
    <col min="7429" max="7448" width="12.42578125" style="266" hidden="1"/>
    <col min="7449" max="7680" width="11.140625" style="266" hidden="1"/>
    <col min="7681" max="7681" width="9.42578125" style="266" hidden="1"/>
    <col min="7682" max="7682" width="0.42578125" style="266" hidden="1"/>
    <col min="7683" max="7683" width="2.85546875" style="266" hidden="1"/>
    <col min="7684" max="7684" width="17.42578125" style="266" hidden="1"/>
    <col min="7685" max="7704" width="12.42578125" style="266" hidden="1"/>
    <col min="7705" max="7936" width="11.140625" style="266" hidden="1"/>
    <col min="7937" max="7937" width="9.42578125" style="266" hidden="1"/>
    <col min="7938" max="7938" width="0.42578125" style="266" hidden="1"/>
    <col min="7939" max="7939" width="2.85546875" style="266" hidden="1"/>
    <col min="7940" max="7940" width="17.42578125" style="266" hidden="1"/>
    <col min="7941" max="7960" width="12.42578125" style="266" hidden="1"/>
    <col min="7961" max="8192" width="11.140625" style="266" hidden="1"/>
    <col min="8193" max="8193" width="9.42578125" style="266" hidden="1"/>
    <col min="8194" max="8194" width="0.42578125" style="266" hidden="1"/>
    <col min="8195" max="8195" width="2.85546875" style="266" hidden="1"/>
    <col min="8196" max="8196" width="17.42578125" style="266" hidden="1"/>
    <col min="8197" max="8216" width="12.42578125" style="266" hidden="1"/>
    <col min="8217" max="8448" width="11.140625" style="266" hidden="1"/>
    <col min="8449" max="8449" width="9.42578125" style="266" hidden="1"/>
    <col min="8450" max="8450" width="0.42578125" style="266" hidden="1"/>
    <col min="8451" max="8451" width="2.85546875" style="266" hidden="1"/>
    <col min="8452" max="8452" width="17.42578125" style="266" hidden="1"/>
    <col min="8453" max="8472" width="12.42578125" style="266" hidden="1"/>
    <col min="8473" max="8704" width="11.140625" style="266" hidden="1"/>
    <col min="8705" max="8705" width="9.42578125" style="266" hidden="1"/>
    <col min="8706" max="8706" width="0.42578125" style="266" hidden="1"/>
    <col min="8707" max="8707" width="2.85546875" style="266" hidden="1"/>
    <col min="8708" max="8708" width="17.42578125" style="266" hidden="1"/>
    <col min="8709" max="8728" width="12.42578125" style="266" hidden="1"/>
    <col min="8729" max="8960" width="11.140625" style="266" hidden="1"/>
    <col min="8961" max="8961" width="9.42578125" style="266" hidden="1"/>
    <col min="8962" max="8962" width="0.42578125" style="266" hidden="1"/>
    <col min="8963" max="8963" width="2.85546875" style="266" hidden="1"/>
    <col min="8964" max="8964" width="17.42578125" style="266" hidden="1"/>
    <col min="8965" max="8984" width="12.42578125" style="266" hidden="1"/>
    <col min="8985" max="9216" width="11.140625" style="266" hidden="1"/>
    <col min="9217" max="9217" width="9.42578125" style="266" hidden="1"/>
    <col min="9218" max="9218" width="0.42578125" style="266" hidden="1"/>
    <col min="9219" max="9219" width="2.85546875" style="266" hidden="1"/>
    <col min="9220" max="9220" width="17.42578125" style="266" hidden="1"/>
    <col min="9221" max="9240" width="12.42578125" style="266" hidden="1"/>
    <col min="9241" max="9472" width="11.140625" style="266" hidden="1"/>
    <col min="9473" max="9473" width="9.42578125" style="266" hidden="1"/>
    <col min="9474" max="9474" width="0.42578125" style="266" hidden="1"/>
    <col min="9475" max="9475" width="2.85546875" style="266" hidden="1"/>
    <col min="9476" max="9476" width="17.42578125" style="266" hidden="1"/>
    <col min="9477" max="9496" width="12.42578125" style="266" hidden="1"/>
    <col min="9497" max="9728" width="11.140625" style="266" hidden="1"/>
    <col min="9729" max="9729" width="9.42578125" style="266" hidden="1"/>
    <col min="9730" max="9730" width="0.42578125" style="266" hidden="1"/>
    <col min="9731" max="9731" width="2.85546875" style="266" hidden="1"/>
    <col min="9732" max="9732" width="17.42578125" style="266" hidden="1"/>
    <col min="9733" max="9752" width="12.42578125" style="266" hidden="1"/>
    <col min="9753" max="9984" width="11.140625" style="266" hidden="1"/>
    <col min="9985" max="9985" width="9.42578125" style="266" hidden="1"/>
    <col min="9986" max="9986" width="0.42578125" style="266" hidden="1"/>
    <col min="9987" max="9987" width="2.85546875" style="266" hidden="1"/>
    <col min="9988" max="9988" width="17.42578125" style="266" hidden="1"/>
    <col min="9989" max="10008" width="12.42578125" style="266" hidden="1"/>
    <col min="10009" max="10240" width="11.140625" style="266" hidden="1"/>
    <col min="10241" max="10241" width="9.42578125" style="266" hidden="1"/>
    <col min="10242" max="10242" width="0.42578125" style="266" hidden="1"/>
    <col min="10243" max="10243" width="2.85546875" style="266" hidden="1"/>
    <col min="10244" max="10244" width="17.42578125" style="266" hidden="1"/>
    <col min="10245" max="10264" width="12.42578125" style="266" hidden="1"/>
    <col min="10265" max="10496" width="11.140625" style="266" hidden="1"/>
    <col min="10497" max="10497" width="9.42578125" style="266" hidden="1"/>
    <col min="10498" max="10498" width="0.42578125" style="266" hidden="1"/>
    <col min="10499" max="10499" width="2.85546875" style="266" hidden="1"/>
    <col min="10500" max="10500" width="17.42578125" style="266" hidden="1"/>
    <col min="10501" max="10520" width="12.42578125" style="266" hidden="1"/>
    <col min="10521" max="10752" width="11.140625" style="266" hidden="1"/>
    <col min="10753" max="10753" width="9.42578125" style="266" hidden="1"/>
    <col min="10754" max="10754" width="0.42578125" style="266" hidden="1"/>
    <col min="10755" max="10755" width="2.85546875" style="266" hidden="1"/>
    <col min="10756" max="10756" width="17.42578125" style="266" hidden="1"/>
    <col min="10757" max="10776" width="12.42578125" style="266" hidden="1"/>
    <col min="10777" max="11008" width="11.140625" style="266" hidden="1"/>
    <col min="11009" max="11009" width="9.42578125" style="266" hidden="1"/>
    <col min="11010" max="11010" width="0.42578125" style="266" hidden="1"/>
    <col min="11011" max="11011" width="2.85546875" style="266" hidden="1"/>
    <col min="11012" max="11012" width="17.42578125" style="266" hidden="1"/>
    <col min="11013" max="11032" width="12.42578125" style="266" hidden="1"/>
    <col min="11033" max="11264" width="11.140625" style="266" hidden="1"/>
    <col min="11265" max="11265" width="9.42578125" style="266" hidden="1"/>
    <col min="11266" max="11266" width="0.42578125" style="266" hidden="1"/>
    <col min="11267" max="11267" width="2.85546875" style="266" hidden="1"/>
    <col min="11268" max="11268" width="17.42578125" style="266" hidden="1"/>
    <col min="11269" max="11288" width="12.42578125" style="266" hidden="1"/>
    <col min="11289" max="11520" width="11.140625" style="266" hidden="1"/>
    <col min="11521" max="11521" width="9.42578125" style="266" hidden="1"/>
    <col min="11522" max="11522" width="0.42578125" style="266" hidden="1"/>
    <col min="11523" max="11523" width="2.85546875" style="266" hidden="1"/>
    <col min="11524" max="11524" width="17.42578125" style="266" hidden="1"/>
    <col min="11525" max="11544" width="12.42578125" style="266" hidden="1"/>
    <col min="11545" max="11776" width="11.140625" style="266" hidden="1"/>
    <col min="11777" max="11777" width="9.42578125" style="266" hidden="1"/>
    <col min="11778" max="11778" width="0.42578125" style="266" hidden="1"/>
    <col min="11779" max="11779" width="2.85546875" style="266" hidden="1"/>
    <col min="11780" max="11780" width="17.42578125" style="266" hidden="1"/>
    <col min="11781" max="11800" width="12.42578125" style="266" hidden="1"/>
    <col min="11801" max="12032" width="11.140625" style="266" hidden="1"/>
    <col min="12033" max="12033" width="9.42578125" style="266" hidden="1"/>
    <col min="12034" max="12034" width="0.42578125" style="266" hidden="1"/>
    <col min="12035" max="12035" width="2.85546875" style="266" hidden="1"/>
    <col min="12036" max="12036" width="17.42578125" style="266" hidden="1"/>
    <col min="12037" max="12056" width="12.42578125" style="266" hidden="1"/>
    <col min="12057" max="12288" width="11.140625" style="266" hidden="1"/>
    <col min="12289" max="12289" width="9.42578125" style="266" hidden="1"/>
    <col min="12290" max="12290" width="0.42578125" style="266" hidden="1"/>
    <col min="12291" max="12291" width="2.85546875" style="266" hidden="1"/>
    <col min="12292" max="12292" width="17.42578125" style="266" hidden="1"/>
    <col min="12293" max="12312" width="12.42578125" style="266" hidden="1"/>
    <col min="12313" max="12544" width="11.140625" style="266" hidden="1"/>
    <col min="12545" max="12545" width="9.42578125" style="266" hidden="1"/>
    <col min="12546" max="12546" width="0.42578125" style="266" hidden="1"/>
    <col min="12547" max="12547" width="2.85546875" style="266" hidden="1"/>
    <col min="12548" max="12548" width="17.42578125" style="266" hidden="1"/>
    <col min="12549" max="12568" width="12.42578125" style="266" hidden="1"/>
    <col min="12569" max="12800" width="11.140625" style="266" hidden="1"/>
    <col min="12801" max="12801" width="9.42578125" style="266" hidden="1"/>
    <col min="12802" max="12802" width="0.42578125" style="266" hidden="1"/>
    <col min="12803" max="12803" width="2.85546875" style="266" hidden="1"/>
    <col min="12804" max="12804" width="17.42578125" style="266" hidden="1"/>
    <col min="12805" max="12824" width="12.42578125" style="266" hidden="1"/>
    <col min="12825" max="13056" width="11.140625" style="266" hidden="1"/>
    <col min="13057" max="13057" width="9.42578125" style="266" hidden="1"/>
    <col min="13058" max="13058" width="0.42578125" style="266" hidden="1"/>
    <col min="13059" max="13059" width="2.85546875" style="266" hidden="1"/>
    <col min="13060" max="13060" width="17.42578125" style="266" hidden="1"/>
    <col min="13061" max="13080" width="12.42578125" style="266" hidden="1"/>
    <col min="13081" max="13312" width="11.140625" style="266" hidden="1"/>
    <col min="13313" max="13313" width="9.42578125" style="266" hidden="1"/>
    <col min="13314" max="13314" width="0.42578125" style="266" hidden="1"/>
    <col min="13315" max="13315" width="2.85546875" style="266" hidden="1"/>
    <col min="13316" max="13316" width="17.42578125" style="266" hidden="1"/>
    <col min="13317" max="13336" width="12.42578125" style="266" hidden="1"/>
    <col min="13337" max="13568" width="11.140625" style="266" hidden="1"/>
    <col min="13569" max="13569" width="9.42578125" style="266" hidden="1"/>
    <col min="13570" max="13570" width="0.42578125" style="266" hidden="1"/>
    <col min="13571" max="13571" width="2.85546875" style="266" hidden="1"/>
    <col min="13572" max="13572" width="17.42578125" style="266" hidden="1"/>
    <col min="13573" max="13592" width="12.42578125" style="266" hidden="1"/>
    <col min="13593" max="13824" width="11.140625" style="266" hidden="1"/>
    <col min="13825" max="13825" width="9.42578125" style="266" hidden="1"/>
    <col min="13826" max="13826" width="0.42578125" style="266" hidden="1"/>
    <col min="13827" max="13827" width="2.85546875" style="266" hidden="1"/>
    <col min="13828" max="13828" width="17.42578125" style="266" hidden="1"/>
    <col min="13829" max="13848" width="12.42578125" style="266" hidden="1"/>
    <col min="13849" max="14080" width="11.140625" style="266" hidden="1"/>
    <col min="14081" max="14081" width="9.42578125" style="266" hidden="1"/>
    <col min="14082" max="14082" width="0.42578125" style="266" hidden="1"/>
    <col min="14083" max="14083" width="2.85546875" style="266" hidden="1"/>
    <col min="14084" max="14084" width="17.42578125" style="266" hidden="1"/>
    <col min="14085" max="14104" width="12.42578125" style="266" hidden="1"/>
    <col min="14105" max="14336" width="11.140625" style="266" hidden="1"/>
    <col min="14337" max="14337" width="9.42578125" style="266" hidden="1"/>
    <col min="14338" max="14338" width="0.42578125" style="266" hidden="1"/>
    <col min="14339" max="14339" width="2.85546875" style="266" hidden="1"/>
    <col min="14340" max="14340" width="17.42578125" style="266" hidden="1"/>
    <col min="14341" max="14360" width="12.42578125" style="266" hidden="1"/>
    <col min="14361" max="14592" width="11.140625" style="266" hidden="1"/>
    <col min="14593" max="14593" width="9.42578125" style="266" hidden="1"/>
    <col min="14594" max="14594" width="0.42578125" style="266" hidden="1"/>
    <col min="14595" max="14595" width="2.85546875" style="266" hidden="1"/>
    <col min="14596" max="14596" width="17.42578125" style="266" hidden="1"/>
    <col min="14597" max="14616" width="12.42578125" style="266" hidden="1"/>
    <col min="14617" max="14848" width="11.140625" style="266" hidden="1"/>
    <col min="14849" max="14849" width="9.42578125" style="266" hidden="1"/>
    <col min="14850" max="14850" width="0.42578125" style="266" hidden="1"/>
    <col min="14851" max="14851" width="2.85546875" style="266" hidden="1"/>
    <col min="14852" max="14852" width="17.42578125" style="266" hidden="1"/>
    <col min="14853" max="14872" width="12.42578125" style="266" hidden="1"/>
    <col min="14873" max="15104" width="11.140625" style="266" hidden="1"/>
    <col min="15105" max="15105" width="9.42578125" style="266" hidden="1"/>
    <col min="15106" max="15106" width="0.42578125" style="266" hidden="1"/>
    <col min="15107" max="15107" width="2.85546875" style="266" hidden="1"/>
    <col min="15108" max="15108" width="17.42578125" style="266" hidden="1"/>
    <col min="15109" max="15128" width="12.42578125" style="266" hidden="1"/>
    <col min="15129" max="15360" width="11.140625" style="266" hidden="1"/>
    <col min="15361" max="15361" width="9.42578125" style="266" hidden="1"/>
    <col min="15362" max="15362" width="0.42578125" style="266" hidden="1"/>
    <col min="15363" max="15363" width="2.85546875" style="266" hidden="1"/>
    <col min="15364" max="15364" width="17.42578125" style="266" hidden="1"/>
    <col min="15365" max="15384" width="12.42578125" style="266" hidden="1"/>
    <col min="15385" max="15616" width="11.140625" style="266" hidden="1"/>
    <col min="15617" max="15617" width="9.42578125" style="266" hidden="1"/>
    <col min="15618" max="15618" width="0.42578125" style="266" hidden="1"/>
    <col min="15619" max="15619" width="2.85546875" style="266" hidden="1"/>
    <col min="15620" max="15620" width="17.42578125" style="266" hidden="1"/>
    <col min="15621" max="15640" width="12.42578125" style="266" hidden="1"/>
    <col min="15641" max="15872" width="11.140625" style="266" hidden="1"/>
    <col min="15873" max="15873" width="9.42578125" style="266" hidden="1"/>
    <col min="15874" max="15874" width="0.42578125" style="266" hidden="1"/>
    <col min="15875" max="15875" width="2.85546875" style="266" hidden="1"/>
    <col min="15876" max="15876" width="17.42578125" style="266" hidden="1"/>
    <col min="15877" max="15896" width="12.42578125" style="266" hidden="1"/>
    <col min="15897" max="16128" width="11.140625" style="266" hidden="1"/>
    <col min="16129" max="16129" width="9.42578125" style="266" hidden="1"/>
    <col min="16130" max="16130" width="0.42578125" style="266" hidden="1"/>
    <col min="16131" max="16131" width="2.85546875" style="266" hidden="1"/>
    <col min="16132" max="16132" width="17.42578125" style="266" hidden="1"/>
    <col min="16133" max="16152" width="12.42578125" style="266" hidden="1"/>
    <col min="16153" max="16384" width="0" style="266" hidden="1"/>
  </cols>
  <sheetData>
    <row r="1" spans="1:24" ht="12.75">
      <c r="A1" s="286"/>
      <c r="B1" s="286"/>
      <c r="C1" s="286"/>
      <c r="D1" s="286"/>
      <c r="E1" s="286"/>
      <c r="F1" s="286"/>
      <c r="G1" s="286"/>
      <c r="H1" s="286"/>
      <c r="I1" s="286"/>
      <c r="J1" s="286"/>
      <c r="K1" s="286"/>
      <c r="L1" s="286"/>
      <c r="M1" s="286"/>
    </row>
    <row r="2" spans="1:24" ht="23.1" customHeight="1" thickBot="1">
      <c r="A2" s="286"/>
      <c r="B2" s="286"/>
      <c r="C2" s="286"/>
      <c r="D2" s="286"/>
      <c r="E2" s="924" t="s">
        <v>2182</v>
      </c>
      <c r="F2" s="924"/>
      <c r="G2" s="924"/>
      <c r="H2" s="924"/>
      <c r="I2" s="924"/>
      <c r="J2" s="924"/>
      <c r="K2" s="924"/>
      <c r="L2" s="924"/>
      <c r="M2" s="286"/>
    </row>
    <row r="3" spans="1:24" ht="12.75">
      <c r="A3" s="286"/>
      <c r="B3" s="286"/>
      <c r="C3" s="286"/>
      <c r="D3" s="286"/>
      <c r="E3" s="286"/>
      <c r="F3" s="286"/>
      <c r="G3" s="286"/>
      <c r="H3" s="286"/>
      <c r="I3" s="286"/>
      <c r="J3" s="286"/>
      <c r="K3" s="286"/>
      <c r="L3" s="286"/>
      <c r="M3" s="286"/>
    </row>
    <row r="4" spans="1:24" ht="12.75">
      <c r="A4" s="286"/>
      <c r="B4" s="286"/>
      <c r="C4" s="286"/>
      <c r="D4" s="286"/>
      <c r="E4" s="925" t="s">
        <v>2183</v>
      </c>
      <c r="F4" s="925"/>
      <c r="G4" s="925"/>
      <c r="H4" s="925"/>
      <c r="I4" s="925"/>
      <c r="J4" s="925"/>
      <c r="K4" s="925"/>
      <c r="L4" s="925"/>
      <c r="M4" s="286"/>
    </row>
    <row r="5" spans="1:24" ht="12.75">
      <c r="A5" s="286"/>
      <c r="B5" s="286"/>
      <c r="C5" s="286"/>
      <c r="D5" s="286"/>
      <c r="E5" s="925"/>
      <c r="F5" s="925"/>
      <c r="G5" s="925"/>
      <c r="H5" s="925"/>
      <c r="I5" s="925"/>
      <c r="J5" s="925"/>
      <c r="K5" s="925"/>
      <c r="L5" s="925"/>
      <c r="M5" s="286"/>
    </row>
    <row r="6" spans="1:24" ht="12.75">
      <c r="A6" s="286"/>
      <c r="B6" s="286"/>
      <c r="C6" s="286"/>
      <c r="D6" s="286"/>
      <c r="E6" s="925"/>
      <c r="F6" s="925"/>
      <c r="G6" s="925"/>
      <c r="H6" s="925"/>
      <c r="I6" s="925"/>
      <c r="J6" s="925"/>
      <c r="K6" s="925"/>
      <c r="L6" s="925"/>
      <c r="M6" s="286"/>
    </row>
    <row r="7" spans="1:24" ht="12.75">
      <c r="A7" s="286"/>
      <c r="B7" s="286"/>
      <c r="C7" s="286"/>
      <c r="D7" s="286"/>
      <c r="E7" s="925"/>
      <c r="F7" s="925"/>
      <c r="G7" s="925"/>
      <c r="H7" s="925"/>
      <c r="I7" s="925"/>
      <c r="J7" s="925"/>
      <c r="K7" s="925"/>
      <c r="L7" s="925"/>
      <c r="M7" s="286"/>
    </row>
    <row r="8" spans="1:24" ht="12.75">
      <c r="A8" s="286"/>
      <c r="B8" s="286"/>
      <c r="C8" s="286"/>
      <c r="D8" s="286"/>
      <c r="E8" s="925"/>
      <c r="F8" s="925"/>
      <c r="G8" s="925"/>
      <c r="H8" s="925"/>
      <c r="I8" s="925"/>
      <c r="J8" s="925"/>
      <c r="K8" s="925"/>
      <c r="L8" s="925"/>
      <c r="M8" s="286"/>
    </row>
    <row r="9" spans="1:24" ht="12.75">
      <c r="A9" s="286"/>
      <c r="B9" s="286"/>
      <c r="C9" s="286"/>
      <c r="D9" s="286"/>
      <c r="E9" s="300"/>
      <c r="F9" s="300"/>
      <c r="G9" s="300"/>
      <c r="H9" s="300"/>
      <c r="I9" s="300"/>
      <c r="J9" s="300"/>
      <c r="K9" s="300"/>
      <c r="L9" s="300"/>
      <c r="M9" s="286"/>
    </row>
    <row r="10" spans="1:24" ht="12.75">
      <c r="A10" s="286"/>
      <c r="B10" s="286"/>
      <c r="C10" s="286"/>
      <c r="D10" s="286"/>
      <c r="E10" s="301" t="s">
        <v>356</v>
      </c>
      <c r="F10" s="300"/>
      <c r="G10" s="300"/>
      <c r="H10" s="300"/>
      <c r="I10" s="300"/>
      <c r="J10" s="300"/>
      <c r="K10" s="300"/>
      <c r="L10" s="300"/>
      <c r="M10" s="286"/>
    </row>
    <row r="11" spans="1:24" ht="12.75">
      <c r="A11" s="286"/>
      <c r="B11" s="286"/>
      <c r="C11" s="286"/>
      <c r="D11" s="286"/>
      <c r="E11" s="926" t="s">
        <v>2174</v>
      </c>
      <c r="F11" s="926"/>
      <c r="G11" s="926"/>
      <c r="H11" s="926"/>
      <c r="I11" s="926"/>
      <c r="J11" s="926"/>
      <c r="K11" s="926"/>
      <c r="L11" s="926"/>
      <c r="M11" s="286"/>
    </row>
    <row r="12" spans="1:24" ht="16.5" thickBot="1">
      <c r="A12" s="287"/>
      <c r="B12" s="287"/>
      <c r="C12" s="287"/>
      <c r="D12" s="287"/>
      <c r="E12" s="287"/>
      <c r="F12" s="287"/>
      <c r="G12" s="287"/>
      <c r="H12" s="287"/>
      <c r="I12" s="287"/>
      <c r="J12" s="287"/>
      <c r="K12" s="287"/>
      <c r="L12" s="287"/>
      <c r="M12" s="287"/>
    </row>
    <row r="13" spans="1:24" ht="12.75"/>
    <row r="14" spans="1:24" s="260" customFormat="1" ht="16.5" customHeight="1">
      <c r="A14" s="281"/>
      <c r="B14" s="281"/>
      <c r="C14" s="281"/>
      <c r="D14" s="281"/>
      <c r="E14" s="281"/>
      <c r="F14" s="281"/>
      <c r="G14" s="261" t="s">
        <v>2175</v>
      </c>
      <c r="H14" s="281"/>
      <c r="I14" s="281"/>
      <c r="J14" s="281"/>
      <c r="K14" s="281"/>
      <c r="L14" s="281"/>
      <c r="M14" s="281"/>
      <c r="N14" s="259"/>
      <c r="O14" s="259"/>
      <c r="P14" s="259"/>
      <c r="Q14" s="259"/>
      <c r="R14" s="259"/>
      <c r="S14" s="259"/>
      <c r="T14" s="259"/>
      <c r="U14" s="259"/>
      <c r="V14" s="259"/>
      <c r="W14" s="259"/>
      <c r="X14" s="259"/>
    </row>
    <row r="15" spans="1:24" s="260" customFormat="1" ht="16.5" customHeight="1">
      <c r="A15" s="281"/>
      <c r="B15" s="281"/>
      <c r="C15" s="281"/>
      <c r="D15" s="281"/>
      <c r="E15" s="281"/>
      <c r="F15" s="281"/>
      <c r="G15" s="261" t="s">
        <v>2176</v>
      </c>
      <c r="H15" s="281"/>
      <c r="I15" s="281"/>
      <c r="J15" s="281"/>
      <c r="K15" s="281"/>
      <c r="L15" s="281"/>
      <c r="M15" s="281"/>
      <c r="N15" s="259"/>
      <c r="O15" s="259"/>
      <c r="P15" s="259"/>
      <c r="Q15" s="259"/>
      <c r="R15" s="259"/>
      <c r="S15" s="259"/>
      <c r="T15" s="259"/>
      <c r="U15" s="259"/>
      <c r="V15" s="259"/>
      <c r="W15" s="259"/>
      <c r="X15" s="259"/>
    </row>
    <row r="16" spans="1:24" s="260" customFormat="1" ht="16.5" customHeight="1">
      <c r="A16" s="281"/>
      <c r="B16" s="281"/>
      <c r="C16" s="281"/>
      <c r="D16" s="281"/>
      <c r="E16" s="281"/>
      <c r="F16" s="281"/>
      <c r="G16" s="261" t="s">
        <v>2177</v>
      </c>
      <c r="H16" s="281"/>
      <c r="I16" s="281"/>
      <c r="J16" s="281"/>
      <c r="K16" s="281"/>
      <c r="L16" s="281"/>
      <c r="M16" s="281"/>
      <c r="N16" s="259"/>
      <c r="O16" s="259"/>
      <c r="P16" s="259"/>
      <c r="Q16" s="259"/>
      <c r="R16" s="259"/>
      <c r="S16" s="259"/>
      <c r="T16" s="259"/>
      <c r="U16" s="259"/>
      <c r="V16" s="259"/>
      <c r="W16" s="259"/>
      <c r="X16" s="259"/>
    </row>
    <row r="17" spans="1:59" s="262" customFormat="1" ht="16.5" customHeight="1">
      <c r="A17" s="261"/>
      <c r="B17" s="261"/>
      <c r="C17" s="261"/>
      <c r="N17" s="263"/>
      <c r="O17" s="263"/>
      <c r="P17" s="263"/>
      <c r="Q17" s="263"/>
      <c r="R17" s="263"/>
      <c r="S17" s="263"/>
      <c r="T17" s="263"/>
      <c r="U17" s="263"/>
      <c r="V17" s="263"/>
      <c r="W17" s="263"/>
      <c r="X17" s="263"/>
    </row>
    <row r="18" spans="1:59" s="260" customFormat="1" ht="16.5" customHeight="1">
      <c r="B18" s="281"/>
      <c r="C18" s="281"/>
      <c r="D18" s="281"/>
      <c r="E18" s="281"/>
      <c r="F18" s="281"/>
      <c r="G18" s="261" t="s">
        <v>2178</v>
      </c>
      <c r="H18" s="281"/>
      <c r="I18" s="281"/>
      <c r="J18" s="281"/>
      <c r="K18" s="281"/>
      <c r="L18" s="281"/>
      <c r="M18" s="281"/>
      <c r="N18" s="259"/>
      <c r="O18" s="259"/>
      <c r="P18" s="259"/>
      <c r="Q18" s="259"/>
      <c r="R18" s="259"/>
      <c r="S18" s="259"/>
      <c r="T18" s="259"/>
      <c r="U18" s="259"/>
      <c r="V18" s="259"/>
      <c r="W18" s="259"/>
      <c r="X18" s="259"/>
    </row>
    <row r="19" spans="1:59" s="260" customFormat="1" ht="16.5" customHeight="1">
      <c r="B19" s="282"/>
      <c r="C19" s="282"/>
      <c r="D19" s="282"/>
      <c r="E19" s="282"/>
      <c r="F19" s="282"/>
      <c r="G19" s="284" t="s">
        <v>2179</v>
      </c>
      <c r="H19" s="282"/>
      <c r="I19" s="282"/>
      <c r="J19" s="282"/>
      <c r="K19" s="282"/>
      <c r="L19" s="282"/>
      <c r="M19" s="282"/>
      <c r="N19" s="264"/>
      <c r="O19" s="264"/>
      <c r="P19" s="264"/>
      <c r="Q19" s="264"/>
      <c r="R19" s="264"/>
      <c r="S19" s="264"/>
      <c r="T19" s="264"/>
      <c r="U19" s="264"/>
      <c r="V19" s="264"/>
      <c r="W19" s="264"/>
      <c r="X19" s="264"/>
    </row>
    <row r="20" spans="1:59" s="262" customFormat="1" ht="6.75" customHeight="1">
      <c r="B20" s="283"/>
      <c r="C20" s="283"/>
      <c r="D20" s="283"/>
      <c r="E20" s="283"/>
      <c r="F20" s="283"/>
      <c r="G20" s="285"/>
      <c r="H20" s="283"/>
      <c r="I20" s="283"/>
      <c r="J20" s="283"/>
      <c r="K20" s="283"/>
      <c r="L20" s="283"/>
      <c r="M20" s="283"/>
      <c r="N20" s="260"/>
      <c r="O20" s="260"/>
      <c r="P20" s="260"/>
      <c r="Q20" s="260"/>
      <c r="R20" s="260"/>
      <c r="S20" s="260"/>
      <c r="T20" s="260"/>
      <c r="U20" s="260"/>
      <c r="V20" s="260"/>
      <c r="W20" s="260"/>
      <c r="X20" s="260"/>
    </row>
    <row r="21" spans="1:59" ht="16.5" customHeight="1">
      <c r="B21" s="283"/>
      <c r="C21" s="283"/>
      <c r="D21" s="283"/>
      <c r="E21" s="283"/>
      <c r="F21" s="283"/>
      <c r="G21" s="285" t="s">
        <v>2180</v>
      </c>
      <c r="H21" s="283"/>
      <c r="I21" s="283"/>
      <c r="J21" s="283"/>
      <c r="K21" s="283"/>
      <c r="L21" s="283"/>
      <c r="M21" s="283"/>
      <c r="N21" s="265"/>
      <c r="O21" s="265"/>
      <c r="P21" s="265"/>
      <c r="Q21" s="265"/>
      <c r="R21" s="265"/>
      <c r="S21" s="265"/>
      <c r="T21" s="265"/>
      <c r="U21" s="265"/>
      <c r="V21" s="265"/>
      <c r="W21" s="265"/>
      <c r="X21" s="265"/>
    </row>
    <row r="22" spans="1:59" ht="15.95" customHeight="1">
      <c r="A22" s="267"/>
      <c r="B22" s="267"/>
      <c r="C22" s="267"/>
      <c r="D22" s="267"/>
      <c r="E22" s="267"/>
      <c r="F22" s="267"/>
      <c r="G22" s="267"/>
      <c r="H22" s="267"/>
      <c r="I22" s="267"/>
      <c r="J22" s="267"/>
      <c r="K22" s="267"/>
      <c r="L22" s="267"/>
      <c r="M22" s="267"/>
    </row>
    <row r="23" spans="1:59" ht="15">
      <c r="A23" s="288" t="s">
        <v>2077</v>
      </c>
      <c r="B23" s="288"/>
      <c r="C23" s="289"/>
      <c r="D23" s="303"/>
      <c r="E23" s="927" t="s">
        <v>2078</v>
      </c>
      <c r="F23" s="919"/>
      <c r="G23" s="919"/>
      <c r="H23" s="919"/>
      <c r="I23" s="919"/>
      <c r="J23" s="919"/>
      <c r="K23" s="919"/>
      <c r="L23" s="919"/>
      <c r="M23" s="919"/>
      <c r="N23" s="919" t="s">
        <v>2181</v>
      </c>
      <c r="O23" s="919"/>
      <c r="P23" s="919"/>
      <c r="Q23" s="919"/>
      <c r="R23" s="919"/>
      <c r="S23" s="919"/>
      <c r="T23" s="919"/>
      <c r="U23" s="919"/>
      <c r="V23" s="919"/>
      <c r="W23" s="919"/>
      <c r="X23" s="919"/>
    </row>
    <row r="24" spans="1:59" ht="15">
      <c r="A24" s="288" t="s">
        <v>2079</v>
      </c>
      <c r="B24" s="288"/>
      <c r="C24" s="291"/>
      <c r="D24" s="304" t="s">
        <v>2080</v>
      </c>
      <c r="E24" s="928"/>
      <c r="F24" s="920"/>
      <c r="G24" s="920"/>
      <c r="H24" s="920"/>
      <c r="I24" s="920"/>
      <c r="J24" s="920"/>
      <c r="K24" s="920"/>
      <c r="L24" s="920"/>
      <c r="M24" s="920"/>
      <c r="N24" s="920"/>
      <c r="O24" s="920"/>
      <c r="P24" s="920"/>
      <c r="Q24" s="920"/>
      <c r="R24" s="920"/>
      <c r="S24" s="920"/>
      <c r="T24" s="920"/>
      <c r="U24" s="920"/>
      <c r="V24" s="920"/>
      <c r="W24" s="920"/>
      <c r="X24" s="920"/>
    </row>
    <row r="25" spans="1:59" ht="15">
      <c r="A25" s="293" t="s">
        <v>2081</v>
      </c>
      <c r="B25" s="293"/>
      <c r="C25" s="294"/>
      <c r="D25" s="305"/>
      <c r="E25" s="306" t="s">
        <v>2082</v>
      </c>
      <c r="F25" s="270" t="s">
        <v>2083</v>
      </c>
      <c r="G25" s="271" t="s">
        <v>2084</v>
      </c>
      <c r="H25" s="271" t="s">
        <v>2085</v>
      </c>
      <c r="I25" s="271" t="s">
        <v>2086</v>
      </c>
      <c r="J25" s="271" t="s">
        <v>2087</v>
      </c>
      <c r="K25" s="270" t="s">
        <v>2088</v>
      </c>
      <c r="L25" s="306" t="s">
        <v>2089</v>
      </c>
      <c r="M25" s="272" t="s">
        <v>2090</v>
      </c>
      <c r="N25" s="270" t="s">
        <v>2091</v>
      </c>
      <c r="O25" s="270" t="s">
        <v>2092</v>
      </c>
      <c r="P25" s="270" t="s">
        <v>2093</v>
      </c>
      <c r="Q25" s="271" t="s">
        <v>2094</v>
      </c>
      <c r="R25" s="271" t="s">
        <v>2095</v>
      </c>
      <c r="S25" s="271" t="s">
        <v>2096</v>
      </c>
      <c r="T25" s="271" t="s">
        <v>2097</v>
      </c>
      <c r="U25" s="270" t="s">
        <v>2098</v>
      </c>
      <c r="V25" s="271" t="s">
        <v>2099</v>
      </c>
      <c r="W25" s="272" t="s">
        <v>2100</v>
      </c>
      <c r="X25" s="272" t="s">
        <v>2101</v>
      </c>
    </row>
    <row r="26" spans="1:59" ht="24" customHeight="1">
      <c r="A26" s="307" t="s">
        <v>2102</v>
      </c>
      <c r="B26" s="307" t="s">
        <v>114</v>
      </c>
      <c r="C26" s="291" t="s">
        <v>2103</v>
      </c>
      <c r="D26" s="274">
        <v>40070</v>
      </c>
      <c r="E26" s="274">
        <v>1745</v>
      </c>
      <c r="F26" s="274">
        <v>1870</v>
      </c>
      <c r="G26" s="274">
        <v>2035</v>
      </c>
      <c r="H26" s="274">
        <v>2211</v>
      </c>
      <c r="I26" s="274">
        <v>2513</v>
      </c>
      <c r="J26" s="274">
        <v>2521</v>
      </c>
      <c r="K26" s="274">
        <v>2393</v>
      </c>
      <c r="L26" s="274">
        <v>2659</v>
      </c>
      <c r="M26" s="274">
        <v>3511</v>
      </c>
      <c r="N26" s="274">
        <v>3579</v>
      </c>
      <c r="O26" s="274">
        <v>3056</v>
      </c>
      <c r="P26" s="274">
        <v>2684</v>
      </c>
      <c r="Q26" s="274">
        <v>2121</v>
      </c>
      <c r="R26" s="274">
        <v>2348</v>
      </c>
      <c r="S26" s="274">
        <v>2186</v>
      </c>
      <c r="T26" s="274">
        <v>1327</v>
      </c>
      <c r="U26" s="274">
        <v>845</v>
      </c>
      <c r="V26" s="274">
        <v>362</v>
      </c>
      <c r="W26" s="274">
        <v>80</v>
      </c>
      <c r="X26" s="274">
        <v>24</v>
      </c>
      <c r="Y26" s="275"/>
      <c r="Z26" s="275"/>
      <c r="AA26" s="275"/>
      <c r="AB26" s="275"/>
      <c r="AC26" s="275"/>
      <c r="AD26" s="275"/>
      <c r="AE26" s="275"/>
      <c r="AF26" s="275"/>
      <c r="AG26" s="275"/>
      <c r="AH26" s="275"/>
      <c r="AI26" s="275"/>
      <c r="AJ26" s="275"/>
      <c r="AK26" s="275"/>
      <c r="AL26" s="275"/>
      <c r="AM26" s="275"/>
      <c r="AN26" s="275"/>
      <c r="AO26" s="275"/>
      <c r="AP26" s="275"/>
      <c r="AQ26" s="275"/>
      <c r="AR26" s="275"/>
      <c r="AS26" s="275"/>
      <c r="AT26" s="275"/>
      <c r="AU26" s="275"/>
      <c r="AV26" s="275"/>
      <c r="AW26" s="275"/>
      <c r="AX26" s="275"/>
      <c r="AY26" s="275"/>
      <c r="AZ26" s="275"/>
      <c r="BA26" s="275"/>
      <c r="BB26" s="275"/>
      <c r="BC26" s="275"/>
      <c r="BD26" s="275"/>
      <c r="BE26" s="275"/>
      <c r="BF26" s="275"/>
      <c r="BG26" s="275"/>
    </row>
    <row r="27" spans="1:59" ht="15.95" customHeight="1">
      <c r="A27" s="307" t="s">
        <v>2104</v>
      </c>
      <c r="B27" s="307" t="s">
        <v>114</v>
      </c>
      <c r="C27" s="291" t="s">
        <v>2105</v>
      </c>
      <c r="D27" s="274">
        <v>41665</v>
      </c>
      <c r="E27" s="274">
        <v>1654</v>
      </c>
      <c r="F27" s="274">
        <v>1777</v>
      </c>
      <c r="G27" s="274">
        <v>1929</v>
      </c>
      <c r="H27" s="274">
        <v>2102</v>
      </c>
      <c r="I27" s="274">
        <v>2413</v>
      </c>
      <c r="J27" s="274">
        <v>2454</v>
      </c>
      <c r="K27" s="274">
        <v>2335</v>
      </c>
      <c r="L27" s="274">
        <v>2581</v>
      </c>
      <c r="M27" s="274">
        <v>3353</v>
      </c>
      <c r="N27" s="274">
        <v>3448</v>
      </c>
      <c r="O27" s="274">
        <v>3000</v>
      </c>
      <c r="P27" s="274">
        <v>2743</v>
      </c>
      <c r="Q27" s="274">
        <v>2191</v>
      </c>
      <c r="R27" s="274">
        <v>2537</v>
      </c>
      <c r="S27" s="274">
        <v>2553</v>
      </c>
      <c r="T27" s="274">
        <v>1773</v>
      </c>
      <c r="U27" s="274">
        <v>1468</v>
      </c>
      <c r="V27" s="274">
        <v>981</v>
      </c>
      <c r="W27" s="274">
        <v>264</v>
      </c>
      <c r="X27" s="274">
        <v>109</v>
      </c>
      <c r="Y27" s="275"/>
      <c r="Z27" s="275"/>
      <c r="AA27" s="275"/>
      <c r="AB27" s="275"/>
      <c r="AC27" s="275"/>
      <c r="AD27" s="275"/>
      <c r="AE27" s="275"/>
      <c r="AF27" s="275"/>
      <c r="AG27" s="275"/>
      <c r="AH27" s="275"/>
      <c r="AI27" s="275"/>
      <c r="AJ27" s="275"/>
      <c r="AK27" s="275"/>
      <c r="AL27" s="275"/>
      <c r="AM27" s="275"/>
      <c r="AN27" s="275"/>
      <c r="AO27" s="275"/>
      <c r="AP27" s="275"/>
      <c r="AQ27" s="275"/>
      <c r="AR27" s="275"/>
      <c r="AS27" s="275"/>
      <c r="AT27" s="275"/>
      <c r="AU27" s="275"/>
      <c r="AV27" s="275"/>
      <c r="AW27" s="275"/>
      <c r="AX27" s="275"/>
      <c r="AY27" s="275"/>
      <c r="AZ27" s="275"/>
      <c r="BA27" s="275"/>
      <c r="BB27" s="275"/>
      <c r="BC27" s="275"/>
      <c r="BD27" s="275"/>
      <c r="BE27" s="275"/>
      <c r="BF27" s="275"/>
      <c r="BG27" s="275"/>
    </row>
    <row r="28" spans="1:59" ht="15.95" customHeight="1">
      <c r="A28" s="307" t="s">
        <v>2104</v>
      </c>
      <c r="B28" s="307" t="s">
        <v>114</v>
      </c>
      <c r="C28" s="291" t="s">
        <v>2106</v>
      </c>
      <c r="D28" s="274">
        <v>81735</v>
      </c>
      <c r="E28" s="274">
        <v>3400</v>
      </c>
      <c r="F28" s="274">
        <v>3647</v>
      </c>
      <c r="G28" s="274">
        <v>3963</v>
      </c>
      <c r="H28" s="274">
        <v>4312</v>
      </c>
      <c r="I28" s="274">
        <v>4926</v>
      </c>
      <c r="J28" s="274">
        <v>4975</v>
      </c>
      <c r="K28" s="274">
        <v>4729</v>
      </c>
      <c r="L28" s="274">
        <v>5241</v>
      </c>
      <c r="M28" s="274">
        <v>6864</v>
      </c>
      <c r="N28" s="274">
        <v>7027</v>
      </c>
      <c r="O28" s="274">
        <v>6056</v>
      </c>
      <c r="P28" s="274">
        <v>5427</v>
      </c>
      <c r="Q28" s="274">
        <v>4312</v>
      </c>
      <c r="R28" s="274">
        <v>4885</v>
      </c>
      <c r="S28" s="274">
        <v>4739</v>
      </c>
      <c r="T28" s="274">
        <v>3100</v>
      </c>
      <c r="U28" s="274">
        <v>2313</v>
      </c>
      <c r="V28" s="274">
        <v>1343</v>
      </c>
      <c r="W28" s="274">
        <v>344</v>
      </c>
      <c r="X28" s="274">
        <v>133</v>
      </c>
      <c r="Y28" s="275"/>
      <c r="Z28" s="275"/>
      <c r="AA28" s="275"/>
      <c r="AB28" s="275"/>
      <c r="AC28" s="275"/>
      <c r="AD28" s="275"/>
      <c r="AE28" s="275"/>
      <c r="AF28" s="275"/>
      <c r="AG28" s="275"/>
      <c r="AH28" s="275"/>
      <c r="AI28" s="275"/>
      <c r="AJ28" s="275"/>
      <c r="AK28" s="275"/>
      <c r="AL28" s="275"/>
      <c r="AM28" s="275"/>
      <c r="AN28" s="275"/>
      <c r="AO28" s="275"/>
      <c r="AP28" s="275"/>
      <c r="AQ28" s="275"/>
      <c r="AR28" s="275"/>
      <c r="AS28" s="275"/>
      <c r="AT28" s="275"/>
      <c r="AU28" s="275"/>
      <c r="AV28" s="275"/>
      <c r="AW28" s="275"/>
      <c r="AX28" s="275"/>
      <c r="AY28" s="275"/>
      <c r="AZ28" s="275"/>
      <c r="BA28" s="275"/>
      <c r="BB28" s="275"/>
      <c r="BC28" s="275"/>
      <c r="BD28" s="275"/>
      <c r="BE28" s="275"/>
      <c r="BF28" s="275"/>
      <c r="BG28" s="275"/>
    </row>
    <row r="29" spans="1:59" ht="24" customHeight="1">
      <c r="A29" s="307" t="s">
        <v>2107</v>
      </c>
      <c r="B29" s="307" t="s">
        <v>114</v>
      </c>
      <c r="C29" s="291" t="s">
        <v>2103</v>
      </c>
      <c r="D29" s="274">
        <v>39987</v>
      </c>
      <c r="E29" s="274">
        <v>1731</v>
      </c>
      <c r="F29" s="274">
        <v>1829</v>
      </c>
      <c r="G29" s="274">
        <v>2029</v>
      </c>
      <c r="H29" s="274">
        <v>2115</v>
      </c>
      <c r="I29" s="274">
        <v>2530</v>
      </c>
      <c r="J29" s="274">
        <v>2497</v>
      </c>
      <c r="K29" s="274">
        <v>2439</v>
      </c>
      <c r="L29" s="274">
        <v>2507</v>
      </c>
      <c r="M29" s="274">
        <v>3378</v>
      </c>
      <c r="N29" s="274">
        <v>3620</v>
      </c>
      <c r="O29" s="274">
        <v>3147</v>
      </c>
      <c r="P29" s="274">
        <v>2708</v>
      </c>
      <c r="Q29" s="274">
        <v>2289</v>
      </c>
      <c r="R29" s="274">
        <v>2110</v>
      </c>
      <c r="S29" s="274">
        <v>2273</v>
      </c>
      <c r="T29" s="274">
        <v>1397</v>
      </c>
      <c r="U29" s="274">
        <v>887</v>
      </c>
      <c r="V29" s="274">
        <v>378</v>
      </c>
      <c r="W29" s="274">
        <v>98</v>
      </c>
      <c r="X29" s="274">
        <v>24</v>
      </c>
      <c r="Y29" s="275"/>
      <c r="Z29" s="275"/>
      <c r="AA29" s="275"/>
      <c r="AB29" s="275"/>
      <c r="AC29" s="275"/>
      <c r="AD29" s="275"/>
      <c r="AE29" s="275"/>
      <c r="AF29" s="275"/>
      <c r="AG29" s="275"/>
      <c r="AH29" s="275"/>
      <c r="AI29" s="275"/>
      <c r="AJ29" s="275"/>
      <c r="AK29" s="275"/>
      <c r="AL29" s="275"/>
      <c r="AM29" s="275"/>
      <c r="AN29" s="275"/>
      <c r="AO29" s="275"/>
      <c r="AP29" s="275"/>
      <c r="AQ29" s="275"/>
      <c r="AR29" s="275"/>
      <c r="AS29" s="275"/>
      <c r="AT29" s="275"/>
      <c r="AU29" s="275"/>
      <c r="AV29" s="275"/>
      <c r="AW29" s="275"/>
      <c r="AX29" s="275"/>
      <c r="AY29" s="275"/>
      <c r="AZ29" s="275"/>
      <c r="BA29" s="275"/>
      <c r="BB29" s="275"/>
      <c r="BC29" s="275"/>
      <c r="BD29" s="275"/>
      <c r="BE29" s="275"/>
      <c r="BF29" s="275"/>
      <c r="BG29" s="275"/>
    </row>
    <row r="30" spans="1:59" ht="15.95" customHeight="1">
      <c r="A30" s="307" t="s">
        <v>2104</v>
      </c>
      <c r="B30" s="307" t="s">
        <v>2104</v>
      </c>
      <c r="C30" s="291" t="s">
        <v>2105</v>
      </c>
      <c r="D30" s="274">
        <v>41557</v>
      </c>
      <c r="E30" s="274">
        <v>1639</v>
      </c>
      <c r="F30" s="274">
        <v>1735</v>
      </c>
      <c r="G30" s="274">
        <v>1926</v>
      </c>
      <c r="H30" s="274">
        <v>2013</v>
      </c>
      <c r="I30" s="274">
        <v>2426</v>
      </c>
      <c r="J30" s="274">
        <v>2429</v>
      </c>
      <c r="K30" s="274">
        <v>2386</v>
      </c>
      <c r="L30" s="274">
        <v>2444</v>
      </c>
      <c r="M30" s="274">
        <v>3239</v>
      </c>
      <c r="N30" s="274">
        <v>3476</v>
      </c>
      <c r="O30" s="274">
        <v>3085</v>
      </c>
      <c r="P30" s="274">
        <v>2759</v>
      </c>
      <c r="Q30" s="274">
        <v>2367</v>
      </c>
      <c r="R30" s="274">
        <v>2280</v>
      </c>
      <c r="S30" s="274">
        <v>2640</v>
      </c>
      <c r="T30" s="274">
        <v>1839</v>
      </c>
      <c r="U30" s="274">
        <v>1467</v>
      </c>
      <c r="V30" s="274">
        <v>983</v>
      </c>
      <c r="W30" s="274">
        <v>320</v>
      </c>
      <c r="X30" s="274">
        <v>103</v>
      </c>
      <c r="Y30" s="275"/>
      <c r="Z30" s="275"/>
      <c r="AA30" s="275"/>
      <c r="AB30" s="275"/>
      <c r="AC30" s="275"/>
      <c r="AD30" s="275"/>
      <c r="AE30" s="275"/>
      <c r="AF30" s="275"/>
      <c r="AG30" s="275"/>
      <c r="AH30" s="275"/>
      <c r="AI30" s="275"/>
      <c r="AJ30" s="275"/>
      <c r="AK30" s="275"/>
      <c r="AL30" s="275"/>
      <c r="AM30" s="275"/>
      <c r="AN30" s="275"/>
      <c r="AO30" s="275"/>
      <c r="AP30" s="275"/>
      <c r="AQ30" s="275"/>
      <c r="AR30" s="275"/>
      <c r="AS30" s="275"/>
      <c r="AT30" s="275"/>
      <c r="AU30" s="275"/>
      <c r="AV30" s="275"/>
      <c r="AW30" s="275"/>
      <c r="AX30" s="275"/>
      <c r="AY30" s="275"/>
      <c r="AZ30" s="275"/>
      <c r="BA30" s="275"/>
      <c r="BB30" s="275"/>
      <c r="BC30" s="275"/>
      <c r="BD30" s="275"/>
      <c r="BE30" s="275"/>
      <c r="BF30" s="275"/>
      <c r="BG30" s="275"/>
    </row>
    <row r="31" spans="1:59" ht="15.95" customHeight="1">
      <c r="A31" s="307" t="s">
        <v>2104</v>
      </c>
      <c r="B31" s="307" t="s">
        <v>2104</v>
      </c>
      <c r="C31" s="291" t="s">
        <v>2106</v>
      </c>
      <c r="D31" s="274">
        <v>81545</v>
      </c>
      <c r="E31" s="274">
        <v>3370</v>
      </c>
      <c r="F31" s="274">
        <v>3564</v>
      </c>
      <c r="G31" s="274">
        <v>3955</v>
      </c>
      <c r="H31" s="274">
        <v>4128</v>
      </c>
      <c r="I31" s="274">
        <v>4957</v>
      </c>
      <c r="J31" s="274">
        <v>4926</v>
      </c>
      <c r="K31" s="274">
        <v>4826</v>
      </c>
      <c r="L31" s="274">
        <v>4950</v>
      </c>
      <c r="M31" s="274">
        <v>6617</v>
      </c>
      <c r="N31" s="274">
        <v>7096</v>
      </c>
      <c r="O31" s="274">
        <v>6232</v>
      </c>
      <c r="P31" s="274">
        <v>5467</v>
      </c>
      <c r="Q31" s="274">
        <v>4657</v>
      </c>
      <c r="R31" s="274">
        <v>4390</v>
      </c>
      <c r="S31" s="274">
        <v>4914</v>
      </c>
      <c r="T31" s="274">
        <v>3237</v>
      </c>
      <c r="U31" s="274">
        <v>2355</v>
      </c>
      <c r="V31" s="274">
        <v>1361</v>
      </c>
      <c r="W31" s="274">
        <v>418</v>
      </c>
      <c r="X31" s="274">
        <v>127</v>
      </c>
      <c r="Y31" s="275"/>
      <c r="Z31" s="275"/>
      <c r="AA31" s="275"/>
      <c r="AB31" s="275"/>
      <c r="AC31" s="275"/>
      <c r="AD31" s="275"/>
      <c r="AE31" s="275"/>
      <c r="AF31" s="275"/>
      <c r="AG31" s="275"/>
      <c r="AH31" s="275"/>
      <c r="AI31" s="275"/>
      <c r="AJ31" s="275"/>
      <c r="AK31" s="275"/>
      <c r="AL31" s="275"/>
      <c r="AM31" s="275"/>
      <c r="AN31" s="275"/>
      <c r="AO31" s="275"/>
      <c r="AP31" s="275"/>
      <c r="AQ31" s="275"/>
      <c r="AR31" s="275"/>
      <c r="AS31" s="275"/>
      <c r="AT31" s="275"/>
      <c r="AU31" s="275"/>
      <c r="AV31" s="275"/>
      <c r="AW31" s="275"/>
      <c r="AX31" s="275"/>
      <c r="AY31" s="275"/>
      <c r="AZ31" s="275"/>
      <c r="BA31" s="275"/>
      <c r="BB31" s="275"/>
      <c r="BC31" s="275"/>
      <c r="BD31" s="275"/>
      <c r="BE31" s="275"/>
      <c r="BF31" s="275"/>
      <c r="BG31" s="275"/>
    </row>
    <row r="32" spans="1:59" ht="24" customHeight="1">
      <c r="A32" s="307" t="s">
        <v>2108</v>
      </c>
      <c r="B32" s="307" t="s">
        <v>2104</v>
      </c>
      <c r="C32" s="291" t="s">
        <v>2103</v>
      </c>
      <c r="D32" s="274">
        <v>39915</v>
      </c>
      <c r="E32" s="274">
        <v>1721</v>
      </c>
      <c r="F32" s="274">
        <v>1798</v>
      </c>
      <c r="G32" s="274">
        <v>1996</v>
      </c>
      <c r="H32" s="274">
        <v>2079</v>
      </c>
      <c r="I32" s="274">
        <v>2491</v>
      </c>
      <c r="J32" s="274">
        <v>2497</v>
      </c>
      <c r="K32" s="274">
        <v>2473</v>
      </c>
      <c r="L32" s="274">
        <v>2396</v>
      </c>
      <c r="M32" s="274">
        <v>3225</v>
      </c>
      <c r="N32" s="274">
        <v>3635</v>
      </c>
      <c r="O32" s="274">
        <v>3240</v>
      </c>
      <c r="P32" s="274">
        <v>2755</v>
      </c>
      <c r="Q32" s="274">
        <v>2407</v>
      </c>
      <c r="R32" s="274">
        <v>1949</v>
      </c>
      <c r="S32" s="274">
        <v>2318</v>
      </c>
      <c r="T32" s="274">
        <v>1489</v>
      </c>
      <c r="U32" s="274">
        <v>910</v>
      </c>
      <c r="V32" s="274">
        <v>397</v>
      </c>
      <c r="W32" s="274">
        <v>117</v>
      </c>
      <c r="X32" s="274">
        <v>22</v>
      </c>
      <c r="Y32" s="275"/>
      <c r="Z32" s="275"/>
      <c r="AA32" s="275"/>
      <c r="AB32" s="275"/>
      <c r="AC32" s="275"/>
      <c r="AD32" s="275"/>
      <c r="AE32" s="275"/>
      <c r="AF32" s="275"/>
      <c r="AG32" s="275"/>
      <c r="AH32" s="275"/>
      <c r="AI32" s="275"/>
      <c r="AJ32" s="275"/>
      <c r="AK32" s="275"/>
      <c r="AL32" s="275"/>
      <c r="AM32" s="275"/>
      <c r="AN32" s="275"/>
      <c r="AO32" s="275"/>
      <c r="AP32" s="275"/>
      <c r="AQ32" s="275"/>
      <c r="AR32" s="275"/>
      <c r="AS32" s="275"/>
      <c r="AT32" s="275"/>
      <c r="AU32" s="275"/>
      <c r="AV32" s="275"/>
      <c r="AW32" s="275"/>
      <c r="AX32" s="275"/>
      <c r="AY32" s="275"/>
      <c r="AZ32" s="275"/>
      <c r="BA32" s="275"/>
      <c r="BB32" s="275"/>
      <c r="BC32" s="275"/>
      <c r="BD32" s="275"/>
      <c r="BE32" s="275"/>
      <c r="BF32" s="275"/>
      <c r="BG32" s="275"/>
    </row>
    <row r="33" spans="1:59" ht="15.95" customHeight="1">
      <c r="A33" s="307" t="s">
        <v>2104</v>
      </c>
      <c r="B33" s="307" t="s">
        <v>2104</v>
      </c>
      <c r="C33" s="291" t="s">
        <v>2105</v>
      </c>
      <c r="D33" s="274">
        <v>41459</v>
      </c>
      <c r="E33" s="274">
        <v>1631</v>
      </c>
      <c r="F33" s="274">
        <v>1704</v>
      </c>
      <c r="G33" s="274">
        <v>1895</v>
      </c>
      <c r="H33" s="274">
        <v>1979</v>
      </c>
      <c r="I33" s="274">
        <v>2387</v>
      </c>
      <c r="J33" s="274">
        <v>2423</v>
      </c>
      <c r="K33" s="274">
        <v>2422</v>
      </c>
      <c r="L33" s="274">
        <v>2344</v>
      </c>
      <c r="M33" s="274">
        <v>3104</v>
      </c>
      <c r="N33" s="274">
        <v>3485</v>
      </c>
      <c r="O33" s="274">
        <v>3175</v>
      </c>
      <c r="P33" s="274">
        <v>2794</v>
      </c>
      <c r="Q33" s="274">
        <v>2498</v>
      </c>
      <c r="R33" s="274">
        <v>2102</v>
      </c>
      <c r="S33" s="274">
        <v>2679</v>
      </c>
      <c r="T33" s="274">
        <v>1940</v>
      </c>
      <c r="U33" s="274">
        <v>1452</v>
      </c>
      <c r="V33" s="274">
        <v>975</v>
      </c>
      <c r="W33" s="274">
        <v>377</v>
      </c>
      <c r="X33" s="274">
        <v>94</v>
      </c>
      <c r="Y33" s="275"/>
      <c r="Z33" s="275"/>
      <c r="AA33" s="275"/>
      <c r="AB33" s="275"/>
      <c r="AC33" s="275"/>
      <c r="AD33" s="275"/>
      <c r="AE33" s="275"/>
      <c r="AF33" s="275"/>
      <c r="AG33" s="275"/>
      <c r="AH33" s="275"/>
      <c r="AI33" s="275"/>
      <c r="AJ33" s="275"/>
      <c r="AK33" s="275"/>
      <c r="AL33" s="275"/>
      <c r="AM33" s="275"/>
      <c r="AN33" s="275"/>
      <c r="AO33" s="275"/>
      <c r="AP33" s="275"/>
      <c r="AQ33" s="275"/>
      <c r="AR33" s="275"/>
      <c r="AS33" s="275"/>
      <c r="AT33" s="275"/>
      <c r="AU33" s="275"/>
      <c r="AV33" s="275"/>
      <c r="AW33" s="275"/>
      <c r="AX33" s="275"/>
      <c r="AY33" s="275"/>
      <c r="AZ33" s="275"/>
      <c r="BA33" s="275"/>
      <c r="BB33" s="275"/>
      <c r="BC33" s="275"/>
      <c r="BD33" s="275"/>
      <c r="BE33" s="275"/>
      <c r="BF33" s="275"/>
      <c r="BG33" s="275"/>
    </row>
    <row r="34" spans="1:59" ht="15.95" customHeight="1">
      <c r="A34" s="307" t="s">
        <v>2104</v>
      </c>
      <c r="B34" s="307" t="s">
        <v>2104</v>
      </c>
      <c r="C34" s="291" t="s">
        <v>2106</v>
      </c>
      <c r="D34" s="274">
        <v>81374</v>
      </c>
      <c r="E34" s="274">
        <v>3352</v>
      </c>
      <c r="F34" s="274">
        <v>3502</v>
      </c>
      <c r="G34" s="274">
        <v>3891</v>
      </c>
      <c r="H34" s="274">
        <v>4058</v>
      </c>
      <c r="I34" s="274">
        <v>4878</v>
      </c>
      <c r="J34" s="274">
        <v>4920</v>
      </c>
      <c r="K34" s="274">
        <v>4895</v>
      </c>
      <c r="L34" s="274">
        <v>4740</v>
      </c>
      <c r="M34" s="274">
        <v>6329</v>
      </c>
      <c r="N34" s="274">
        <v>7120</v>
      </c>
      <c r="O34" s="274">
        <v>6414</v>
      </c>
      <c r="P34" s="274">
        <v>5549</v>
      </c>
      <c r="Q34" s="274">
        <v>4905</v>
      </c>
      <c r="R34" s="274">
        <v>4050</v>
      </c>
      <c r="S34" s="274">
        <v>4996</v>
      </c>
      <c r="T34" s="274">
        <v>3429</v>
      </c>
      <c r="U34" s="274">
        <v>2363</v>
      </c>
      <c r="V34" s="274">
        <v>1372</v>
      </c>
      <c r="W34" s="274">
        <v>494</v>
      </c>
      <c r="X34" s="274">
        <v>116</v>
      </c>
      <c r="Y34" s="275"/>
      <c r="Z34" s="275"/>
      <c r="AA34" s="275"/>
      <c r="AB34" s="275"/>
      <c r="AC34" s="275"/>
      <c r="AD34" s="275"/>
      <c r="AE34" s="275"/>
      <c r="AF34" s="275"/>
      <c r="AG34" s="275"/>
      <c r="AH34" s="275"/>
      <c r="AI34" s="275"/>
      <c r="AJ34" s="275"/>
      <c r="AK34" s="275"/>
      <c r="AL34" s="275"/>
      <c r="AM34" s="275"/>
      <c r="AN34" s="275"/>
      <c r="AO34" s="275"/>
      <c r="AP34" s="275"/>
      <c r="AQ34" s="275"/>
      <c r="AR34" s="275"/>
      <c r="AS34" s="275"/>
      <c r="AT34" s="275"/>
      <c r="AU34" s="275"/>
      <c r="AV34" s="275"/>
      <c r="AW34" s="275"/>
      <c r="AX34" s="275"/>
      <c r="AY34" s="275"/>
      <c r="AZ34" s="275"/>
      <c r="BA34" s="275"/>
      <c r="BB34" s="275"/>
      <c r="BC34" s="275"/>
      <c r="BD34" s="275"/>
      <c r="BE34" s="275"/>
      <c r="BF34" s="275"/>
      <c r="BG34" s="275"/>
    </row>
    <row r="35" spans="1:59" ht="24" customHeight="1">
      <c r="A35" s="307" t="s">
        <v>2109</v>
      </c>
      <c r="B35" s="307" t="s">
        <v>2104</v>
      </c>
      <c r="C35" s="291" t="s">
        <v>2103</v>
      </c>
      <c r="D35" s="274">
        <v>39846</v>
      </c>
      <c r="E35" s="274">
        <v>1706</v>
      </c>
      <c r="F35" s="274">
        <v>1781</v>
      </c>
      <c r="G35" s="274">
        <v>1947</v>
      </c>
      <c r="H35" s="274">
        <v>2067</v>
      </c>
      <c r="I35" s="274">
        <v>2427</v>
      </c>
      <c r="J35" s="274">
        <v>2504</v>
      </c>
      <c r="K35" s="274">
        <v>2506</v>
      </c>
      <c r="L35" s="274">
        <v>2351</v>
      </c>
      <c r="M35" s="274">
        <v>3039</v>
      </c>
      <c r="N35" s="274">
        <v>3619</v>
      </c>
      <c r="O35" s="274">
        <v>3331</v>
      </c>
      <c r="P35" s="274">
        <v>2808</v>
      </c>
      <c r="Q35" s="274">
        <v>2481</v>
      </c>
      <c r="R35" s="274">
        <v>1929</v>
      </c>
      <c r="S35" s="274">
        <v>2264</v>
      </c>
      <c r="T35" s="274">
        <v>1592</v>
      </c>
      <c r="U35" s="274">
        <v>920</v>
      </c>
      <c r="V35" s="274">
        <v>422</v>
      </c>
      <c r="W35" s="274">
        <v>132</v>
      </c>
      <c r="X35" s="274">
        <v>21</v>
      </c>
      <c r="Y35" s="275"/>
      <c r="Z35" s="275"/>
      <c r="AA35" s="275"/>
      <c r="AB35" s="275"/>
      <c r="AC35" s="275"/>
      <c r="AD35" s="275"/>
      <c r="AE35" s="275"/>
      <c r="AF35" s="275"/>
      <c r="AG35" s="275"/>
      <c r="AH35" s="275"/>
      <c r="AI35" s="275"/>
      <c r="AJ35" s="275"/>
      <c r="AK35" s="275"/>
      <c r="AL35" s="275"/>
      <c r="AM35" s="275"/>
      <c r="AN35" s="275"/>
      <c r="AO35" s="275"/>
      <c r="AP35" s="275"/>
      <c r="AQ35" s="275"/>
      <c r="AR35" s="275"/>
      <c r="AS35" s="275"/>
      <c r="AT35" s="275"/>
      <c r="AU35" s="275"/>
      <c r="AV35" s="275"/>
      <c r="AW35" s="275"/>
      <c r="AX35" s="275"/>
      <c r="AY35" s="275"/>
      <c r="AZ35" s="275"/>
      <c r="BA35" s="275"/>
      <c r="BB35" s="275"/>
      <c r="BC35" s="275"/>
      <c r="BD35" s="275"/>
      <c r="BE35" s="275"/>
      <c r="BF35" s="275"/>
      <c r="BG35" s="275"/>
    </row>
    <row r="36" spans="1:59" ht="15.95" customHeight="1">
      <c r="A36" s="307" t="s">
        <v>2104</v>
      </c>
      <c r="B36" s="307" t="s">
        <v>2104</v>
      </c>
      <c r="C36" s="291" t="s">
        <v>2105</v>
      </c>
      <c r="D36" s="274">
        <v>41366</v>
      </c>
      <c r="E36" s="274">
        <v>1617</v>
      </c>
      <c r="F36" s="274">
        <v>1688</v>
      </c>
      <c r="G36" s="274">
        <v>1849</v>
      </c>
      <c r="H36" s="274">
        <v>1968</v>
      </c>
      <c r="I36" s="274">
        <v>2329</v>
      </c>
      <c r="J36" s="274">
        <v>2424</v>
      </c>
      <c r="K36" s="274">
        <v>2452</v>
      </c>
      <c r="L36" s="274">
        <v>2304</v>
      </c>
      <c r="M36" s="274">
        <v>2935</v>
      </c>
      <c r="N36" s="274">
        <v>3470</v>
      </c>
      <c r="O36" s="274">
        <v>3259</v>
      </c>
      <c r="P36" s="274">
        <v>2832</v>
      </c>
      <c r="Q36" s="274">
        <v>2584</v>
      </c>
      <c r="R36" s="274">
        <v>2078</v>
      </c>
      <c r="S36" s="274">
        <v>2610</v>
      </c>
      <c r="T36" s="274">
        <v>2056</v>
      </c>
      <c r="U36" s="274">
        <v>1434</v>
      </c>
      <c r="V36" s="274">
        <v>971</v>
      </c>
      <c r="W36" s="274">
        <v>420</v>
      </c>
      <c r="X36" s="274">
        <v>85</v>
      </c>
      <c r="Y36" s="275"/>
      <c r="Z36" s="275"/>
      <c r="AA36" s="275"/>
      <c r="AB36" s="275"/>
      <c r="AC36" s="275"/>
      <c r="AD36" s="275"/>
      <c r="AE36" s="275"/>
      <c r="AF36" s="275"/>
      <c r="AG36" s="275"/>
      <c r="AH36" s="275"/>
      <c r="AI36" s="275"/>
      <c r="AJ36" s="275"/>
      <c r="AK36" s="275"/>
      <c r="AL36" s="275"/>
      <c r="AM36" s="275"/>
      <c r="AN36" s="275"/>
      <c r="AO36" s="275"/>
      <c r="AP36" s="275"/>
      <c r="AQ36" s="275"/>
      <c r="AR36" s="275"/>
      <c r="AS36" s="275"/>
      <c r="AT36" s="275"/>
      <c r="AU36" s="275"/>
      <c r="AV36" s="275"/>
      <c r="AW36" s="275"/>
      <c r="AX36" s="275"/>
      <c r="AY36" s="275"/>
      <c r="AZ36" s="275"/>
      <c r="BA36" s="275"/>
      <c r="BB36" s="275"/>
      <c r="BC36" s="275"/>
      <c r="BD36" s="275"/>
      <c r="BE36" s="275"/>
      <c r="BF36" s="275"/>
      <c r="BG36" s="275"/>
    </row>
    <row r="37" spans="1:59" ht="15.95" customHeight="1">
      <c r="A37" s="307" t="s">
        <v>2104</v>
      </c>
      <c r="B37" s="307" t="s">
        <v>2104</v>
      </c>
      <c r="C37" s="291" t="s">
        <v>2106</v>
      </c>
      <c r="D37" s="274">
        <v>81212</v>
      </c>
      <c r="E37" s="274">
        <v>3322</v>
      </c>
      <c r="F37" s="274">
        <v>3469</v>
      </c>
      <c r="G37" s="274">
        <v>3796</v>
      </c>
      <c r="H37" s="274">
        <v>4036</v>
      </c>
      <c r="I37" s="274">
        <v>4757</v>
      </c>
      <c r="J37" s="274">
        <v>4928</v>
      </c>
      <c r="K37" s="274">
        <v>4958</v>
      </c>
      <c r="L37" s="274">
        <v>4655</v>
      </c>
      <c r="M37" s="274">
        <v>5975</v>
      </c>
      <c r="N37" s="274">
        <v>7089</v>
      </c>
      <c r="O37" s="274">
        <v>6590</v>
      </c>
      <c r="P37" s="274">
        <v>5640</v>
      </c>
      <c r="Q37" s="274">
        <v>5065</v>
      </c>
      <c r="R37" s="274">
        <v>4007</v>
      </c>
      <c r="S37" s="274">
        <v>4873</v>
      </c>
      <c r="T37" s="274">
        <v>3648</v>
      </c>
      <c r="U37" s="274">
        <v>2354</v>
      </c>
      <c r="V37" s="274">
        <v>1393</v>
      </c>
      <c r="W37" s="274">
        <v>553</v>
      </c>
      <c r="X37" s="274">
        <v>106</v>
      </c>
      <c r="Y37" s="275"/>
      <c r="Z37" s="275"/>
      <c r="AA37" s="275"/>
      <c r="AB37" s="275"/>
      <c r="AC37" s="275"/>
      <c r="AD37" s="275"/>
      <c r="AE37" s="275"/>
      <c r="AF37" s="275"/>
      <c r="AG37" s="275"/>
      <c r="AH37" s="275"/>
      <c r="AI37" s="275"/>
      <c r="AJ37" s="275"/>
      <c r="AK37" s="275"/>
      <c r="AL37" s="275"/>
      <c r="AM37" s="275"/>
      <c r="AN37" s="275"/>
      <c r="AO37" s="275"/>
      <c r="AP37" s="275"/>
      <c r="AQ37" s="275"/>
      <c r="AR37" s="275"/>
      <c r="AS37" s="275"/>
      <c r="AT37" s="275"/>
      <c r="AU37" s="275"/>
      <c r="AV37" s="275"/>
      <c r="AW37" s="275"/>
      <c r="AX37" s="275"/>
      <c r="AY37" s="275"/>
      <c r="AZ37" s="275"/>
      <c r="BA37" s="275"/>
      <c r="BB37" s="275"/>
      <c r="BC37" s="275"/>
      <c r="BD37" s="275"/>
      <c r="BE37" s="275"/>
      <c r="BF37" s="275"/>
      <c r="BG37" s="275"/>
    </row>
    <row r="38" spans="1:59" ht="24" customHeight="1">
      <c r="A38" s="307" t="s">
        <v>2110</v>
      </c>
      <c r="B38" s="307" t="s">
        <v>2104</v>
      </c>
      <c r="C38" s="291" t="s">
        <v>2103</v>
      </c>
      <c r="D38" s="274">
        <v>39783</v>
      </c>
      <c r="E38" s="274">
        <v>1695</v>
      </c>
      <c r="F38" s="274">
        <v>1768</v>
      </c>
      <c r="G38" s="274">
        <v>1906</v>
      </c>
      <c r="H38" s="274">
        <v>2053</v>
      </c>
      <c r="I38" s="274">
        <v>2345</v>
      </c>
      <c r="J38" s="274">
        <v>2536</v>
      </c>
      <c r="K38" s="274">
        <v>2522</v>
      </c>
      <c r="L38" s="274">
        <v>2359</v>
      </c>
      <c r="M38" s="274">
        <v>2824</v>
      </c>
      <c r="N38" s="274">
        <v>3562</v>
      </c>
      <c r="O38" s="274">
        <v>3433</v>
      </c>
      <c r="P38" s="274">
        <v>2877</v>
      </c>
      <c r="Q38" s="274">
        <v>2527</v>
      </c>
      <c r="R38" s="274">
        <v>1926</v>
      </c>
      <c r="S38" s="274">
        <v>2194</v>
      </c>
      <c r="T38" s="274">
        <v>1715</v>
      </c>
      <c r="U38" s="274">
        <v>916</v>
      </c>
      <c r="V38" s="274">
        <v>461</v>
      </c>
      <c r="W38" s="274">
        <v>142</v>
      </c>
      <c r="X38" s="274">
        <v>20</v>
      </c>
      <c r="Y38" s="275"/>
      <c r="Z38" s="275"/>
      <c r="AA38" s="275"/>
      <c r="AB38" s="275"/>
      <c r="AC38" s="275"/>
      <c r="AD38" s="275"/>
      <c r="AE38" s="275"/>
      <c r="AF38" s="275"/>
      <c r="AG38" s="275"/>
      <c r="AH38" s="275"/>
      <c r="AI38" s="275"/>
      <c r="AJ38" s="275"/>
      <c r="AK38" s="275"/>
      <c r="AL38" s="275"/>
      <c r="AM38" s="275"/>
      <c r="AN38" s="275"/>
      <c r="AO38" s="275"/>
      <c r="AP38" s="275"/>
      <c r="AQ38" s="275"/>
      <c r="AR38" s="275"/>
      <c r="AS38" s="275"/>
      <c r="AT38" s="275"/>
      <c r="AU38" s="275"/>
      <c r="AV38" s="275"/>
      <c r="AW38" s="275"/>
      <c r="AX38" s="275"/>
      <c r="AY38" s="275"/>
      <c r="AZ38" s="275"/>
      <c r="BA38" s="275"/>
      <c r="BB38" s="275"/>
      <c r="BC38" s="275"/>
      <c r="BD38" s="275"/>
      <c r="BE38" s="275"/>
      <c r="BF38" s="275"/>
      <c r="BG38" s="275"/>
    </row>
    <row r="39" spans="1:59" ht="15.95" customHeight="1">
      <c r="A39" s="307" t="s">
        <v>2104</v>
      </c>
      <c r="B39" s="307" t="s">
        <v>2104</v>
      </c>
      <c r="C39" s="291" t="s">
        <v>2105</v>
      </c>
      <c r="D39" s="274">
        <v>41278</v>
      </c>
      <c r="E39" s="274">
        <v>1605</v>
      </c>
      <c r="F39" s="274">
        <v>1677</v>
      </c>
      <c r="G39" s="274">
        <v>1810</v>
      </c>
      <c r="H39" s="274">
        <v>1956</v>
      </c>
      <c r="I39" s="274">
        <v>2253</v>
      </c>
      <c r="J39" s="274">
        <v>2450</v>
      </c>
      <c r="K39" s="274">
        <v>2467</v>
      </c>
      <c r="L39" s="274">
        <v>2313</v>
      </c>
      <c r="M39" s="274">
        <v>2742</v>
      </c>
      <c r="N39" s="274">
        <v>3419</v>
      </c>
      <c r="O39" s="274">
        <v>3352</v>
      </c>
      <c r="P39" s="274">
        <v>2883</v>
      </c>
      <c r="Q39" s="274">
        <v>2642</v>
      </c>
      <c r="R39" s="274">
        <v>2071</v>
      </c>
      <c r="S39" s="274">
        <v>2522</v>
      </c>
      <c r="T39" s="274">
        <v>2200</v>
      </c>
      <c r="U39" s="274">
        <v>1408</v>
      </c>
      <c r="V39" s="274">
        <v>979</v>
      </c>
      <c r="W39" s="274">
        <v>450</v>
      </c>
      <c r="X39" s="274">
        <v>81</v>
      </c>
      <c r="Y39" s="275"/>
      <c r="Z39" s="275"/>
      <c r="AA39" s="275"/>
      <c r="AB39" s="275"/>
      <c r="AC39" s="275"/>
      <c r="AD39" s="275"/>
      <c r="AE39" s="275"/>
      <c r="AF39" s="275"/>
      <c r="AG39" s="275"/>
      <c r="AH39" s="275"/>
      <c r="AI39" s="275"/>
      <c r="AJ39" s="275"/>
      <c r="AK39" s="275"/>
      <c r="AL39" s="275"/>
      <c r="AM39" s="275"/>
      <c r="AN39" s="275"/>
      <c r="AO39" s="275"/>
      <c r="AP39" s="275"/>
      <c r="AQ39" s="275"/>
      <c r="AR39" s="275"/>
      <c r="AS39" s="275"/>
      <c r="AT39" s="275"/>
      <c r="AU39" s="275"/>
      <c r="AV39" s="275"/>
      <c r="AW39" s="275"/>
      <c r="AX39" s="275"/>
      <c r="AY39" s="275"/>
      <c r="AZ39" s="275"/>
      <c r="BA39" s="275"/>
      <c r="BB39" s="275"/>
      <c r="BC39" s="275"/>
      <c r="BD39" s="275"/>
      <c r="BE39" s="275"/>
      <c r="BF39" s="275"/>
      <c r="BG39" s="275"/>
    </row>
    <row r="40" spans="1:59" ht="15.95" customHeight="1">
      <c r="A40" s="307" t="s">
        <v>2104</v>
      </c>
      <c r="B40" s="307" t="s">
        <v>2104</v>
      </c>
      <c r="C40" s="291" t="s">
        <v>2106</v>
      </c>
      <c r="D40" s="274">
        <v>81060</v>
      </c>
      <c r="E40" s="274">
        <v>3299</v>
      </c>
      <c r="F40" s="274">
        <v>3445</v>
      </c>
      <c r="G40" s="274">
        <v>3715</v>
      </c>
      <c r="H40" s="274">
        <v>4009</v>
      </c>
      <c r="I40" s="274">
        <v>4598</v>
      </c>
      <c r="J40" s="274">
        <v>4986</v>
      </c>
      <c r="K40" s="274">
        <v>4989</v>
      </c>
      <c r="L40" s="274">
        <v>4672</v>
      </c>
      <c r="M40" s="274">
        <v>5565</v>
      </c>
      <c r="N40" s="274">
        <v>6980</v>
      </c>
      <c r="O40" s="274">
        <v>6786</v>
      </c>
      <c r="P40" s="274">
        <v>5760</v>
      </c>
      <c r="Q40" s="274">
        <v>5170</v>
      </c>
      <c r="R40" s="274">
        <v>3997</v>
      </c>
      <c r="S40" s="274">
        <v>4716</v>
      </c>
      <c r="T40" s="274">
        <v>3915</v>
      </c>
      <c r="U40" s="274">
        <v>2324</v>
      </c>
      <c r="V40" s="274">
        <v>1440</v>
      </c>
      <c r="W40" s="274">
        <v>592</v>
      </c>
      <c r="X40" s="274">
        <v>101</v>
      </c>
      <c r="Y40" s="275"/>
      <c r="Z40" s="275"/>
      <c r="AA40" s="275"/>
      <c r="AB40" s="275"/>
      <c r="AC40" s="275"/>
      <c r="AD40" s="275"/>
      <c r="AE40" s="275"/>
      <c r="AF40" s="275"/>
      <c r="AG40" s="275"/>
      <c r="AH40" s="275"/>
      <c r="AI40" s="275"/>
      <c r="AJ40" s="275"/>
      <c r="AK40" s="275"/>
      <c r="AL40" s="275"/>
      <c r="AM40" s="275"/>
      <c r="AN40" s="275"/>
      <c r="AO40" s="275"/>
      <c r="AP40" s="275"/>
      <c r="AQ40" s="275"/>
      <c r="AR40" s="275"/>
      <c r="AS40" s="275"/>
      <c r="AT40" s="275"/>
      <c r="AU40" s="275"/>
      <c r="AV40" s="275"/>
      <c r="AW40" s="275"/>
      <c r="AX40" s="275"/>
      <c r="AY40" s="275"/>
      <c r="AZ40" s="275"/>
      <c r="BA40" s="275"/>
      <c r="BB40" s="275"/>
      <c r="BC40" s="275"/>
      <c r="BD40" s="275"/>
      <c r="BE40" s="275"/>
      <c r="BF40" s="275"/>
      <c r="BG40" s="275"/>
    </row>
    <row r="41" spans="1:59" ht="24" customHeight="1">
      <c r="A41" s="307" t="s">
        <v>2111</v>
      </c>
      <c r="B41" s="307" t="s">
        <v>2104</v>
      </c>
      <c r="C41" s="291" t="s">
        <v>2103</v>
      </c>
      <c r="D41" s="274">
        <v>39725</v>
      </c>
      <c r="E41" s="274">
        <v>1693</v>
      </c>
      <c r="F41" s="274">
        <v>1747</v>
      </c>
      <c r="G41" s="274">
        <v>1872</v>
      </c>
      <c r="H41" s="274">
        <v>2047</v>
      </c>
      <c r="I41" s="274">
        <v>2265</v>
      </c>
      <c r="J41" s="274">
        <v>2560</v>
      </c>
      <c r="K41" s="274">
        <v>2530</v>
      </c>
      <c r="L41" s="274">
        <v>2382</v>
      </c>
      <c r="M41" s="274">
        <v>2636</v>
      </c>
      <c r="N41" s="274">
        <v>3469</v>
      </c>
      <c r="O41" s="274">
        <v>3509</v>
      </c>
      <c r="P41" s="274">
        <v>2961</v>
      </c>
      <c r="Q41" s="274">
        <v>2554</v>
      </c>
      <c r="R41" s="274">
        <v>1970</v>
      </c>
      <c r="S41" s="274">
        <v>2090</v>
      </c>
      <c r="T41" s="274">
        <v>1809</v>
      </c>
      <c r="U41" s="274">
        <v>963</v>
      </c>
      <c r="V41" s="274">
        <v>494</v>
      </c>
      <c r="W41" s="274">
        <v>149</v>
      </c>
      <c r="X41" s="274">
        <v>23</v>
      </c>
      <c r="Y41" s="275"/>
      <c r="Z41" s="275"/>
      <c r="AA41" s="275"/>
      <c r="AB41" s="275"/>
      <c r="AC41" s="275"/>
      <c r="AD41" s="275"/>
      <c r="AE41" s="275"/>
      <c r="AF41" s="275"/>
      <c r="AG41" s="275"/>
      <c r="AH41" s="275"/>
      <c r="AI41" s="275"/>
      <c r="AJ41" s="275"/>
      <c r="AK41" s="275"/>
      <c r="AL41" s="275"/>
      <c r="AM41" s="275"/>
      <c r="AN41" s="275"/>
      <c r="AO41" s="275"/>
      <c r="AP41" s="275"/>
      <c r="AQ41" s="275"/>
      <c r="AR41" s="275"/>
      <c r="AS41" s="275"/>
      <c r="AT41" s="275"/>
      <c r="AU41" s="275"/>
      <c r="AV41" s="275"/>
      <c r="AW41" s="275"/>
      <c r="AX41" s="275"/>
      <c r="AY41" s="275"/>
      <c r="AZ41" s="275"/>
      <c r="BA41" s="275"/>
      <c r="BB41" s="275"/>
      <c r="BC41" s="275"/>
      <c r="BD41" s="275"/>
      <c r="BE41" s="275"/>
      <c r="BF41" s="275"/>
      <c r="BG41" s="275"/>
    </row>
    <row r="42" spans="1:59" ht="15.95" customHeight="1">
      <c r="A42" s="307" t="s">
        <v>2104</v>
      </c>
      <c r="B42" s="307" t="s">
        <v>2104</v>
      </c>
      <c r="C42" s="291" t="s">
        <v>2105</v>
      </c>
      <c r="D42" s="274">
        <v>41195</v>
      </c>
      <c r="E42" s="274">
        <v>1604</v>
      </c>
      <c r="F42" s="274">
        <v>1656</v>
      </c>
      <c r="G42" s="274">
        <v>1779</v>
      </c>
      <c r="H42" s="274">
        <v>1950</v>
      </c>
      <c r="I42" s="274">
        <v>2177</v>
      </c>
      <c r="J42" s="274">
        <v>2470</v>
      </c>
      <c r="K42" s="274">
        <v>2469</v>
      </c>
      <c r="L42" s="274">
        <v>2335</v>
      </c>
      <c r="M42" s="274">
        <v>2573</v>
      </c>
      <c r="N42" s="274">
        <v>3336</v>
      </c>
      <c r="O42" s="274">
        <v>3416</v>
      </c>
      <c r="P42" s="274">
        <v>2953</v>
      </c>
      <c r="Q42" s="274">
        <v>2674</v>
      </c>
      <c r="R42" s="274">
        <v>2114</v>
      </c>
      <c r="S42" s="274">
        <v>2395</v>
      </c>
      <c r="T42" s="274">
        <v>2305</v>
      </c>
      <c r="U42" s="274">
        <v>1452</v>
      </c>
      <c r="V42" s="274">
        <v>985</v>
      </c>
      <c r="W42" s="274">
        <v>464</v>
      </c>
      <c r="X42" s="274">
        <v>89</v>
      </c>
      <c r="Y42" s="275"/>
      <c r="Z42" s="275"/>
      <c r="AA42" s="275"/>
      <c r="AB42" s="275"/>
      <c r="AC42" s="275"/>
      <c r="AD42" s="275"/>
      <c r="AE42" s="275"/>
      <c r="AF42" s="275"/>
      <c r="AG42" s="275"/>
      <c r="AH42" s="275"/>
      <c r="AI42" s="275"/>
      <c r="AJ42" s="275"/>
      <c r="AK42" s="275"/>
      <c r="AL42" s="275"/>
      <c r="AM42" s="275"/>
      <c r="AN42" s="275"/>
      <c r="AO42" s="275"/>
      <c r="AP42" s="275"/>
      <c r="AQ42" s="275"/>
      <c r="AR42" s="275"/>
      <c r="AS42" s="275"/>
      <c r="AT42" s="275"/>
      <c r="AU42" s="275"/>
      <c r="AV42" s="275"/>
      <c r="AW42" s="275"/>
      <c r="AX42" s="275"/>
      <c r="AY42" s="275"/>
      <c r="AZ42" s="275"/>
      <c r="BA42" s="275"/>
      <c r="BB42" s="275"/>
      <c r="BC42" s="275"/>
      <c r="BD42" s="275"/>
      <c r="BE42" s="275"/>
      <c r="BF42" s="275"/>
      <c r="BG42" s="275"/>
    </row>
    <row r="43" spans="1:59" ht="15.95" customHeight="1">
      <c r="A43" s="307" t="s">
        <v>2104</v>
      </c>
      <c r="B43" s="307" t="s">
        <v>2104</v>
      </c>
      <c r="C43" s="291" t="s">
        <v>2106</v>
      </c>
      <c r="D43" s="274">
        <v>80920</v>
      </c>
      <c r="E43" s="274">
        <v>3297</v>
      </c>
      <c r="F43" s="274">
        <v>3403</v>
      </c>
      <c r="G43" s="274">
        <v>3651</v>
      </c>
      <c r="H43" s="274">
        <v>3997</v>
      </c>
      <c r="I43" s="274">
        <v>4442</v>
      </c>
      <c r="J43" s="274">
        <v>5030</v>
      </c>
      <c r="K43" s="274">
        <v>5000</v>
      </c>
      <c r="L43" s="274">
        <v>4717</v>
      </c>
      <c r="M43" s="274">
        <v>5209</v>
      </c>
      <c r="N43" s="274">
        <v>6805</v>
      </c>
      <c r="O43" s="274">
        <v>6926</v>
      </c>
      <c r="P43" s="274">
        <v>5914</v>
      </c>
      <c r="Q43" s="274">
        <v>5228</v>
      </c>
      <c r="R43" s="274">
        <v>4084</v>
      </c>
      <c r="S43" s="274">
        <v>4484</v>
      </c>
      <c r="T43" s="274">
        <v>4114</v>
      </c>
      <c r="U43" s="274">
        <v>2415</v>
      </c>
      <c r="V43" s="274">
        <v>1479</v>
      </c>
      <c r="W43" s="274">
        <v>613</v>
      </c>
      <c r="X43" s="274">
        <v>112</v>
      </c>
      <c r="Y43" s="275"/>
      <c r="Z43" s="275"/>
      <c r="AA43" s="275"/>
      <c r="AB43" s="275"/>
      <c r="AC43" s="275"/>
      <c r="AD43" s="275"/>
      <c r="AE43" s="275"/>
      <c r="AF43" s="275"/>
      <c r="AG43" s="275"/>
      <c r="AH43" s="275"/>
      <c r="AI43" s="275"/>
      <c r="AJ43" s="275"/>
      <c r="AK43" s="275"/>
      <c r="AL43" s="275"/>
      <c r="AM43" s="275"/>
      <c r="AN43" s="275"/>
      <c r="AO43" s="275"/>
      <c r="AP43" s="275"/>
      <c r="AQ43" s="275"/>
      <c r="AR43" s="275"/>
      <c r="AS43" s="275"/>
      <c r="AT43" s="275"/>
      <c r="AU43" s="275"/>
      <c r="AV43" s="275"/>
      <c r="AW43" s="275"/>
      <c r="AX43" s="275"/>
      <c r="AY43" s="275"/>
      <c r="AZ43" s="275"/>
      <c r="BA43" s="275"/>
      <c r="BB43" s="275"/>
      <c r="BC43" s="275"/>
      <c r="BD43" s="275"/>
      <c r="BE43" s="275"/>
      <c r="BF43" s="275"/>
      <c r="BG43" s="275"/>
    </row>
    <row r="44" spans="1:59" ht="24" customHeight="1">
      <c r="A44" s="307" t="s">
        <v>2112</v>
      </c>
      <c r="B44" s="307" t="s">
        <v>2104</v>
      </c>
      <c r="C44" s="291" t="s">
        <v>2103</v>
      </c>
      <c r="D44" s="274">
        <v>39661</v>
      </c>
      <c r="E44" s="274">
        <v>1694</v>
      </c>
      <c r="F44" s="274">
        <v>1734</v>
      </c>
      <c r="G44" s="274">
        <v>1832</v>
      </c>
      <c r="H44" s="274">
        <v>2044</v>
      </c>
      <c r="I44" s="274">
        <v>2174</v>
      </c>
      <c r="J44" s="274">
        <v>2586</v>
      </c>
      <c r="K44" s="274">
        <v>2515</v>
      </c>
      <c r="L44" s="274">
        <v>2435</v>
      </c>
      <c r="M44" s="274">
        <v>2491</v>
      </c>
      <c r="N44" s="274">
        <v>3343</v>
      </c>
      <c r="O44" s="274">
        <v>3554</v>
      </c>
      <c r="P44" s="274">
        <v>3053</v>
      </c>
      <c r="Q44" s="274">
        <v>2579</v>
      </c>
      <c r="R44" s="274">
        <v>2129</v>
      </c>
      <c r="S44" s="274">
        <v>1880</v>
      </c>
      <c r="T44" s="274">
        <v>1887</v>
      </c>
      <c r="U44" s="274">
        <v>1023</v>
      </c>
      <c r="V44" s="274">
        <v>522</v>
      </c>
      <c r="W44" s="274">
        <v>158</v>
      </c>
      <c r="X44" s="274">
        <v>29</v>
      </c>
      <c r="Y44" s="275"/>
      <c r="Z44" s="275"/>
      <c r="AA44" s="275"/>
      <c r="AB44" s="275"/>
      <c r="AC44" s="275"/>
      <c r="AD44" s="275"/>
      <c r="AE44" s="275"/>
      <c r="AF44" s="275"/>
      <c r="AG44" s="275"/>
      <c r="AH44" s="275"/>
      <c r="AI44" s="275"/>
      <c r="AJ44" s="275"/>
      <c r="AK44" s="275"/>
      <c r="AL44" s="275"/>
      <c r="AM44" s="275"/>
      <c r="AN44" s="275"/>
      <c r="AO44" s="275"/>
      <c r="AP44" s="275"/>
      <c r="AQ44" s="275"/>
      <c r="AR44" s="275"/>
      <c r="AS44" s="275"/>
      <c r="AT44" s="275"/>
      <c r="AU44" s="275"/>
      <c r="AV44" s="275"/>
      <c r="AW44" s="275"/>
      <c r="AX44" s="275"/>
      <c r="AY44" s="275"/>
      <c r="AZ44" s="275"/>
      <c r="BA44" s="275"/>
      <c r="BB44" s="275"/>
      <c r="BC44" s="275"/>
      <c r="BD44" s="275"/>
      <c r="BE44" s="275"/>
      <c r="BF44" s="275"/>
      <c r="BG44" s="275"/>
    </row>
    <row r="45" spans="1:59" ht="15.95" customHeight="1">
      <c r="A45" s="307" t="s">
        <v>2104</v>
      </c>
      <c r="B45" s="307" t="s">
        <v>2104</v>
      </c>
      <c r="C45" s="291" t="s">
        <v>2105</v>
      </c>
      <c r="D45" s="274">
        <v>41111</v>
      </c>
      <c r="E45" s="274">
        <v>1605</v>
      </c>
      <c r="F45" s="274">
        <v>1642</v>
      </c>
      <c r="G45" s="274">
        <v>1738</v>
      </c>
      <c r="H45" s="274">
        <v>1949</v>
      </c>
      <c r="I45" s="274">
        <v>2094</v>
      </c>
      <c r="J45" s="274">
        <v>2491</v>
      </c>
      <c r="K45" s="274">
        <v>2450</v>
      </c>
      <c r="L45" s="274">
        <v>2390</v>
      </c>
      <c r="M45" s="274">
        <v>2439</v>
      </c>
      <c r="N45" s="274">
        <v>3225</v>
      </c>
      <c r="O45" s="274">
        <v>3446</v>
      </c>
      <c r="P45" s="274">
        <v>3039</v>
      </c>
      <c r="Q45" s="274">
        <v>2692</v>
      </c>
      <c r="R45" s="274">
        <v>2285</v>
      </c>
      <c r="S45" s="274">
        <v>2154</v>
      </c>
      <c r="T45" s="274">
        <v>2389</v>
      </c>
      <c r="U45" s="274">
        <v>1516</v>
      </c>
      <c r="V45" s="274">
        <v>992</v>
      </c>
      <c r="W45" s="274">
        <v>469</v>
      </c>
      <c r="X45" s="274">
        <v>108</v>
      </c>
      <c r="Y45" s="275"/>
      <c r="Z45" s="275"/>
      <c r="AA45" s="275"/>
      <c r="AB45" s="275"/>
      <c r="AC45" s="275"/>
      <c r="AD45" s="275"/>
      <c r="AE45" s="275"/>
      <c r="AF45" s="275"/>
      <c r="AG45" s="275"/>
      <c r="AH45" s="275"/>
      <c r="AI45" s="275"/>
      <c r="AJ45" s="275"/>
      <c r="AK45" s="275"/>
      <c r="AL45" s="275"/>
      <c r="AM45" s="275"/>
      <c r="AN45" s="275"/>
      <c r="AO45" s="275"/>
      <c r="AP45" s="275"/>
      <c r="AQ45" s="275"/>
      <c r="AR45" s="275"/>
      <c r="AS45" s="275"/>
      <c r="AT45" s="275"/>
      <c r="AU45" s="275"/>
      <c r="AV45" s="275"/>
      <c r="AW45" s="275"/>
      <c r="AX45" s="275"/>
      <c r="AY45" s="275"/>
      <c r="AZ45" s="275"/>
      <c r="BA45" s="275"/>
      <c r="BB45" s="275"/>
      <c r="BC45" s="275"/>
      <c r="BD45" s="275"/>
      <c r="BE45" s="275"/>
      <c r="BF45" s="275"/>
      <c r="BG45" s="275"/>
    </row>
    <row r="46" spans="1:59" ht="15.95" customHeight="1">
      <c r="A46" s="307" t="s">
        <v>2104</v>
      </c>
      <c r="B46" s="307" t="s">
        <v>2104</v>
      </c>
      <c r="C46" s="291" t="s">
        <v>2106</v>
      </c>
      <c r="D46" s="274">
        <v>80772</v>
      </c>
      <c r="E46" s="274">
        <v>3299</v>
      </c>
      <c r="F46" s="274">
        <v>3376</v>
      </c>
      <c r="G46" s="274">
        <v>3571</v>
      </c>
      <c r="H46" s="274">
        <v>3993</v>
      </c>
      <c r="I46" s="274">
        <v>4268</v>
      </c>
      <c r="J46" s="274">
        <v>5077</v>
      </c>
      <c r="K46" s="274">
        <v>4965</v>
      </c>
      <c r="L46" s="274">
        <v>4824</v>
      </c>
      <c r="M46" s="274">
        <v>4929</v>
      </c>
      <c r="N46" s="274">
        <v>6568</v>
      </c>
      <c r="O46" s="274">
        <v>7000</v>
      </c>
      <c r="P46" s="274">
        <v>6092</v>
      </c>
      <c r="Q46" s="274">
        <v>5271</v>
      </c>
      <c r="R46" s="274">
        <v>4414</v>
      </c>
      <c r="S46" s="274">
        <v>4034</v>
      </c>
      <c r="T46" s="274">
        <v>4276</v>
      </c>
      <c r="U46" s="274">
        <v>2538</v>
      </c>
      <c r="V46" s="274">
        <v>1513</v>
      </c>
      <c r="W46" s="274">
        <v>627</v>
      </c>
      <c r="X46" s="274">
        <v>136</v>
      </c>
      <c r="Y46" s="275"/>
      <c r="Z46" s="275"/>
      <c r="AA46" s="275"/>
      <c r="AB46" s="275"/>
      <c r="AC46" s="275"/>
      <c r="AD46" s="275"/>
      <c r="AE46" s="275"/>
      <c r="AF46" s="275"/>
      <c r="AG46" s="275"/>
      <c r="AH46" s="275"/>
      <c r="AI46" s="275"/>
      <c r="AJ46" s="275"/>
      <c r="AK46" s="275"/>
      <c r="AL46" s="275"/>
      <c r="AM46" s="275"/>
      <c r="AN46" s="275"/>
      <c r="AO46" s="275"/>
      <c r="AP46" s="275"/>
      <c r="AQ46" s="275"/>
      <c r="AR46" s="275"/>
      <c r="AS46" s="275"/>
      <c r="AT46" s="275"/>
      <c r="AU46" s="275"/>
      <c r="AV46" s="275"/>
      <c r="AW46" s="275"/>
      <c r="AX46" s="275"/>
      <c r="AY46" s="275"/>
      <c r="AZ46" s="275"/>
      <c r="BA46" s="275"/>
      <c r="BB46" s="275"/>
      <c r="BC46" s="275"/>
      <c r="BD46" s="275"/>
      <c r="BE46" s="275"/>
      <c r="BF46" s="275"/>
      <c r="BG46" s="275"/>
    </row>
    <row r="47" spans="1:59" ht="24" customHeight="1">
      <c r="A47" s="307" t="s">
        <v>2113</v>
      </c>
      <c r="B47" s="307" t="s">
        <v>2104</v>
      </c>
      <c r="C47" s="291" t="s">
        <v>2103</v>
      </c>
      <c r="D47" s="274">
        <v>39592</v>
      </c>
      <c r="E47" s="274">
        <v>1696</v>
      </c>
      <c r="F47" s="274">
        <v>1725</v>
      </c>
      <c r="G47" s="274">
        <v>1803</v>
      </c>
      <c r="H47" s="274">
        <v>2012</v>
      </c>
      <c r="I47" s="274">
        <v>2141</v>
      </c>
      <c r="J47" s="274">
        <v>2552</v>
      </c>
      <c r="K47" s="274">
        <v>2520</v>
      </c>
      <c r="L47" s="274">
        <v>2473</v>
      </c>
      <c r="M47" s="274">
        <v>2385</v>
      </c>
      <c r="N47" s="274">
        <v>3196</v>
      </c>
      <c r="O47" s="274">
        <v>3573</v>
      </c>
      <c r="P47" s="274">
        <v>3145</v>
      </c>
      <c r="Q47" s="274">
        <v>2627</v>
      </c>
      <c r="R47" s="274">
        <v>2240</v>
      </c>
      <c r="S47" s="274">
        <v>1741</v>
      </c>
      <c r="T47" s="274">
        <v>1928</v>
      </c>
      <c r="U47" s="274">
        <v>1096</v>
      </c>
      <c r="V47" s="274">
        <v>537</v>
      </c>
      <c r="W47" s="274">
        <v>168</v>
      </c>
      <c r="X47" s="274">
        <v>34</v>
      </c>
      <c r="Y47" s="275"/>
      <c r="Z47" s="275"/>
      <c r="AA47" s="275"/>
      <c r="AB47" s="275"/>
      <c r="AC47" s="275"/>
      <c r="AD47" s="275"/>
      <c r="AE47" s="275"/>
      <c r="AF47" s="275"/>
      <c r="AG47" s="275"/>
      <c r="AH47" s="275"/>
      <c r="AI47" s="275"/>
      <c r="AJ47" s="275"/>
      <c r="AK47" s="275"/>
      <c r="AL47" s="275"/>
      <c r="AM47" s="275"/>
      <c r="AN47" s="275"/>
      <c r="AO47" s="275"/>
      <c r="AP47" s="275"/>
      <c r="AQ47" s="275"/>
      <c r="AR47" s="275"/>
      <c r="AS47" s="275"/>
      <c r="AT47" s="275"/>
      <c r="AU47" s="275"/>
      <c r="AV47" s="275"/>
      <c r="AW47" s="275"/>
      <c r="AX47" s="275"/>
      <c r="AY47" s="275"/>
      <c r="AZ47" s="275"/>
      <c r="BA47" s="275"/>
      <c r="BB47" s="275"/>
      <c r="BC47" s="275"/>
      <c r="BD47" s="275"/>
      <c r="BE47" s="275"/>
      <c r="BF47" s="275"/>
      <c r="BG47" s="275"/>
    </row>
    <row r="48" spans="1:59" ht="15.95" customHeight="1">
      <c r="A48" s="307" t="s">
        <v>2104</v>
      </c>
      <c r="B48" s="307" t="s">
        <v>2104</v>
      </c>
      <c r="C48" s="291" t="s">
        <v>2105</v>
      </c>
      <c r="D48" s="274">
        <v>41025</v>
      </c>
      <c r="E48" s="274">
        <v>1607</v>
      </c>
      <c r="F48" s="274">
        <v>1635</v>
      </c>
      <c r="G48" s="274">
        <v>1709</v>
      </c>
      <c r="H48" s="274">
        <v>1919</v>
      </c>
      <c r="I48" s="274">
        <v>2063</v>
      </c>
      <c r="J48" s="274">
        <v>2456</v>
      </c>
      <c r="K48" s="274">
        <v>2448</v>
      </c>
      <c r="L48" s="274">
        <v>2429</v>
      </c>
      <c r="M48" s="274">
        <v>2342</v>
      </c>
      <c r="N48" s="274">
        <v>3092</v>
      </c>
      <c r="O48" s="274">
        <v>3457</v>
      </c>
      <c r="P48" s="274">
        <v>3129</v>
      </c>
      <c r="Q48" s="274">
        <v>2728</v>
      </c>
      <c r="R48" s="274">
        <v>2413</v>
      </c>
      <c r="S48" s="274">
        <v>1988</v>
      </c>
      <c r="T48" s="274">
        <v>2427</v>
      </c>
      <c r="U48" s="274">
        <v>1605</v>
      </c>
      <c r="V48" s="274">
        <v>986</v>
      </c>
      <c r="W48" s="274">
        <v>470</v>
      </c>
      <c r="X48" s="274">
        <v>124</v>
      </c>
      <c r="Y48" s="275"/>
      <c r="Z48" s="275"/>
      <c r="AA48" s="275"/>
      <c r="AB48" s="275"/>
      <c r="AC48" s="275"/>
      <c r="AD48" s="275"/>
      <c r="AE48" s="275"/>
      <c r="AF48" s="275"/>
      <c r="AG48" s="275"/>
      <c r="AH48" s="275"/>
      <c r="AI48" s="275"/>
      <c r="AJ48" s="275"/>
      <c r="AK48" s="275"/>
      <c r="AL48" s="275"/>
      <c r="AM48" s="275"/>
      <c r="AN48" s="275"/>
      <c r="AO48" s="275"/>
      <c r="AP48" s="275"/>
      <c r="AQ48" s="275"/>
      <c r="AR48" s="275"/>
      <c r="AS48" s="275"/>
      <c r="AT48" s="275"/>
      <c r="AU48" s="275"/>
      <c r="AV48" s="275"/>
      <c r="AW48" s="275"/>
      <c r="AX48" s="275"/>
      <c r="AY48" s="275"/>
      <c r="AZ48" s="275"/>
      <c r="BA48" s="275"/>
      <c r="BB48" s="275"/>
      <c r="BC48" s="275"/>
      <c r="BD48" s="275"/>
      <c r="BE48" s="275"/>
      <c r="BF48" s="275"/>
      <c r="BG48" s="275"/>
    </row>
    <row r="49" spans="1:59" ht="15.95" customHeight="1">
      <c r="A49" s="307" t="s">
        <v>2104</v>
      </c>
      <c r="B49" s="307" t="s">
        <v>2104</v>
      </c>
      <c r="C49" s="291" t="s">
        <v>2106</v>
      </c>
      <c r="D49" s="274">
        <v>80616</v>
      </c>
      <c r="E49" s="274">
        <v>3303</v>
      </c>
      <c r="F49" s="274">
        <v>3360</v>
      </c>
      <c r="G49" s="274">
        <v>3511</v>
      </c>
      <c r="H49" s="274">
        <v>3931</v>
      </c>
      <c r="I49" s="274">
        <v>4204</v>
      </c>
      <c r="J49" s="274">
        <v>5008</v>
      </c>
      <c r="K49" s="274">
        <v>4968</v>
      </c>
      <c r="L49" s="274">
        <v>4901</v>
      </c>
      <c r="M49" s="274">
        <v>4727</v>
      </c>
      <c r="N49" s="274">
        <v>6288</v>
      </c>
      <c r="O49" s="274">
        <v>7029</v>
      </c>
      <c r="P49" s="274">
        <v>6274</v>
      </c>
      <c r="Q49" s="274">
        <v>5355</v>
      </c>
      <c r="R49" s="274">
        <v>4653</v>
      </c>
      <c r="S49" s="274">
        <v>3729</v>
      </c>
      <c r="T49" s="274">
        <v>4355</v>
      </c>
      <c r="U49" s="274">
        <v>2701</v>
      </c>
      <c r="V49" s="274">
        <v>1523</v>
      </c>
      <c r="W49" s="274">
        <v>638</v>
      </c>
      <c r="X49" s="274">
        <v>157</v>
      </c>
      <c r="Y49" s="275"/>
      <c r="Z49" s="275"/>
      <c r="AA49" s="275"/>
      <c r="AB49" s="275"/>
      <c r="AC49" s="275"/>
      <c r="AD49" s="275"/>
      <c r="AE49" s="275"/>
      <c r="AF49" s="275"/>
      <c r="AG49" s="275"/>
      <c r="AH49" s="275"/>
      <c r="AI49" s="275"/>
      <c r="AJ49" s="275"/>
      <c r="AK49" s="275"/>
      <c r="AL49" s="275"/>
      <c r="AM49" s="275"/>
      <c r="AN49" s="275"/>
      <c r="AO49" s="275"/>
      <c r="AP49" s="275"/>
      <c r="AQ49" s="275"/>
      <c r="AR49" s="275"/>
      <c r="AS49" s="275"/>
      <c r="AT49" s="275"/>
      <c r="AU49" s="275"/>
      <c r="AV49" s="275"/>
      <c r="AW49" s="275"/>
      <c r="AX49" s="275"/>
      <c r="AY49" s="275"/>
      <c r="AZ49" s="275"/>
      <c r="BA49" s="275"/>
      <c r="BB49" s="275"/>
      <c r="BC49" s="275"/>
      <c r="BD49" s="275"/>
      <c r="BE49" s="275"/>
      <c r="BF49" s="275"/>
      <c r="BG49" s="275"/>
    </row>
    <row r="50" spans="1:59" ht="24" customHeight="1">
      <c r="A50" s="307" t="s">
        <v>2114</v>
      </c>
      <c r="B50" s="307" t="s">
        <v>2104</v>
      </c>
      <c r="C50" s="291" t="s">
        <v>2103</v>
      </c>
      <c r="D50" s="274">
        <v>39517</v>
      </c>
      <c r="E50" s="274">
        <v>1699</v>
      </c>
      <c r="F50" s="274">
        <v>1711</v>
      </c>
      <c r="G50" s="274">
        <v>1787</v>
      </c>
      <c r="H50" s="274">
        <v>1964</v>
      </c>
      <c r="I50" s="274">
        <v>2131</v>
      </c>
      <c r="J50" s="274">
        <v>2492</v>
      </c>
      <c r="K50" s="274">
        <v>2531</v>
      </c>
      <c r="L50" s="274">
        <v>2509</v>
      </c>
      <c r="M50" s="274">
        <v>2343</v>
      </c>
      <c r="N50" s="274">
        <v>3014</v>
      </c>
      <c r="O50" s="274">
        <v>3559</v>
      </c>
      <c r="P50" s="274">
        <v>3236</v>
      </c>
      <c r="Q50" s="274">
        <v>2681</v>
      </c>
      <c r="R50" s="274">
        <v>2312</v>
      </c>
      <c r="S50" s="274">
        <v>1727</v>
      </c>
      <c r="T50" s="274">
        <v>1884</v>
      </c>
      <c r="U50" s="274">
        <v>1175</v>
      </c>
      <c r="V50" s="274">
        <v>544</v>
      </c>
      <c r="W50" s="274">
        <v>181</v>
      </c>
      <c r="X50" s="274">
        <v>37</v>
      </c>
      <c r="Y50" s="275"/>
      <c r="Z50" s="275"/>
      <c r="AA50" s="275"/>
      <c r="AB50" s="275"/>
      <c r="AC50" s="275"/>
      <c r="AD50" s="275"/>
      <c r="AE50" s="275"/>
      <c r="AF50" s="275"/>
      <c r="AG50" s="275"/>
      <c r="AH50" s="275"/>
      <c r="AI50" s="275"/>
      <c r="AJ50" s="275"/>
      <c r="AK50" s="275"/>
      <c r="AL50" s="275"/>
      <c r="AM50" s="275"/>
      <c r="AN50" s="275"/>
      <c r="AO50" s="275"/>
      <c r="AP50" s="275"/>
      <c r="AQ50" s="275"/>
      <c r="AR50" s="275"/>
      <c r="AS50" s="275"/>
      <c r="AT50" s="275"/>
      <c r="AU50" s="275"/>
      <c r="AV50" s="275"/>
      <c r="AW50" s="275"/>
      <c r="AX50" s="275"/>
      <c r="AY50" s="275"/>
      <c r="AZ50" s="275"/>
      <c r="BA50" s="275"/>
      <c r="BB50" s="275"/>
      <c r="BC50" s="275"/>
      <c r="BD50" s="275"/>
      <c r="BE50" s="275"/>
      <c r="BF50" s="275"/>
      <c r="BG50" s="275"/>
    </row>
    <row r="51" spans="1:59" ht="15.95" customHeight="1">
      <c r="A51" s="307" t="s">
        <v>2104</v>
      </c>
      <c r="B51" s="307" t="s">
        <v>2104</v>
      </c>
      <c r="C51" s="291" t="s">
        <v>2105</v>
      </c>
      <c r="D51" s="274">
        <v>40936</v>
      </c>
      <c r="E51" s="274">
        <v>1609</v>
      </c>
      <c r="F51" s="274">
        <v>1622</v>
      </c>
      <c r="G51" s="274">
        <v>1694</v>
      </c>
      <c r="H51" s="274">
        <v>1874</v>
      </c>
      <c r="I51" s="274">
        <v>2053</v>
      </c>
      <c r="J51" s="274">
        <v>2402</v>
      </c>
      <c r="K51" s="274">
        <v>2452</v>
      </c>
      <c r="L51" s="274">
        <v>2461</v>
      </c>
      <c r="M51" s="274">
        <v>2304</v>
      </c>
      <c r="N51" s="274">
        <v>2926</v>
      </c>
      <c r="O51" s="274">
        <v>3443</v>
      </c>
      <c r="P51" s="274">
        <v>3213</v>
      </c>
      <c r="Q51" s="274">
        <v>2766</v>
      </c>
      <c r="R51" s="274">
        <v>2497</v>
      </c>
      <c r="S51" s="274">
        <v>1969</v>
      </c>
      <c r="T51" s="274">
        <v>2365</v>
      </c>
      <c r="U51" s="274">
        <v>1705</v>
      </c>
      <c r="V51" s="274">
        <v>977</v>
      </c>
      <c r="W51" s="274">
        <v>471</v>
      </c>
      <c r="X51" s="274">
        <v>134</v>
      </c>
      <c r="Y51" s="275"/>
      <c r="Z51" s="275"/>
      <c r="AA51" s="275"/>
      <c r="AB51" s="275"/>
      <c r="AC51" s="275"/>
      <c r="AD51" s="275"/>
      <c r="AE51" s="275"/>
      <c r="AF51" s="275"/>
      <c r="AG51" s="275"/>
      <c r="AH51" s="275"/>
      <c r="AI51" s="275"/>
      <c r="AJ51" s="275"/>
      <c r="AK51" s="275"/>
      <c r="AL51" s="275"/>
      <c r="AM51" s="275"/>
      <c r="AN51" s="275"/>
      <c r="AO51" s="275"/>
      <c r="AP51" s="275"/>
      <c r="AQ51" s="275"/>
      <c r="AR51" s="275"/>
      <c r="AS51" s="275"/>
      <c r="AT51" s="275"/>
      <c r="AU51" s="275"/>
      <c r="AV51" s="275"/>
      <c r="AW51" s="275"/>
      <c r="AX51" s="275"/>
      <c r="AY51" s="275"/>
      <c r="AZ51" s="275"/>
      <c r="BA51" s="275"/>
      <c r="BB51" s="275"/>
      <c r="BC51" s="275"/>
      <c r="BD51" s="275"/>
      <c r="BE51" s="275"/>
      <c r="BF51" s="275"/>
      <c r="BG51" s="275"/>
    </row>
    <row r="52" spans="1:59" ht="15.95" customHeight="1">
      <c r="A52" s="307" t="s">
        <v>2104</v>
      </c>
      <c r="B52" s="307" t="s">
        <v>2104</v>
      </c>
      <c r="C52" s="291" t="s">
        <v>2106</v>
      </c>
      <c r="D52" s="274">
        <v>80453</v>
      </c>
      <c r="E52" s="274">
        <v>3307</v>
      </c>
      <c r="F52" s="274">
        <v>3333</v>
      </c>
      <c r="G52" s="274">
        <v>3481</v>
      </c>
      <c r="H52" s="274">
        <v>3838</v>
      </c>
      <c r="I52" s="274">
        <v>4185</v>
      </c>
      <c r="J52" s="274">
        <v>4893</v>
      </c>
      <c r="K52" s="274">
        <v>4982</v>
      </c>
      <c r="L52" s="274">
        <v>4969</v>
      </c>
      <c r="M52" s="274">
        <v>4647</v>
      </c>
      <c r="N52" s="274">
        <v>5941</v>
      </c>
      <c r="O52" s="274">
        <v>7002</v>
      </c>
      <c r="P52" s="274">
        <v>6449</v>
      </c>
      <c r="Q52" s="274">
        <v>5447</v>
      </c>
      <c r="R52" s="274">
        <v>4810</v>
      </c>
      <c r="S52" s="274">
        <v>3696</v>
      </c>
      <c r="T52" s="274">
        <v>4249</v>
      </c>
      <c r="U52" s="274">
        <v>2880</v>
      </c>
      <c r="V52" s="274">
        <v>1521</v>
      </c>
      <c r="W52" s="274">
        <v>652</v>
      </c>
      <c r="X52" s="274">
        <v>171</v>
      </c>
      <c r="Y52" s="275"/>
      <c r="Z52" s="275"/>
      <c r="AA52" s="275"/>
      <c r="AB52" s="275"/>
      <c r="AC52" s="275"/>
      <c r="AD52" s="275"/>
      <c r="AE52" s="275"/>
      <c r="AF52" s="275"/>
      <c r="AG52" s="275"/>
      <c r="AH52" s="275"/>
      <c r="AI52" s="275"/>
      <c r="AJ52" s="275"/>
      <c r="AK52" s="275"/>
      <c r="AL52" s="275"/>
      <c r="AM52" s="275"/>
      <c r="AN52" s="275"/>
      <c r="AO52" s="275"/>
      <c r="AP52" s="275"/>
      <c r="AQ52" s="275"/>
      <c r="AR52" s="275"/>
      <c r="AS52" s="275"/>
      <c r="AT52" s="275"/>
      <c r="AU52" s="275"/>
      <c r="AV52" s="275"/>
      <c r="AW52" s="275"/>
      <c r="AX52" s="275"/>
      <c r="AY52" s="275"/>
      <c r="AZ52" s="275"/>
      <c r="BA52" s="275"/>
      <c r="BB52" s="275"/>
      <c r="BC52" s="275"/>
      <c r="BD52" s="275"/>
      <c r="BE52" s="275"/>
      <c r="BF52" s="275"/>
      <c r="BG52" s="275"/>
    </row>
    <row r="53" spans="1:59" ht="24" customHeight="1">
      <c r="A53" s="307" t="s">
        <v>2115</v>
      </c>
      <c r="B53" s="307" t="s">
        <v>2104</v>
      </c>
      <c r="C53" s="291" t="s">
        <v>2103</v>
      </c>
      <c r="D53" s="274">
        <v>39436</v>
      </c>
      <c r="E53" s="274">
        <v>1700</v>
      </c>
      <c r="F53" s="274">
        <v>1701</v>
      </c>
      <c r="G53" s="274">
        <v>1775</v>
      </c>
      <c r="H53" s="274">
        <v>1923</v>
      </c>
      <c r="I53" s="274">
        <v>2118</v>
      </c>
      <c r="J53" s="274">
        <v>2411</v>
      </c>
      <c r="K53" s="274">
        <v>2565</v>
      </c>
      <c r="L53" s="274">
        <v>2527</v>
      </c>
      <c r="M53" s="274">
        <v>2353</v>
      </c>
      <c r="N53" s="274">
        <v>2803</v>
      </c>
      <c r="O53" s="274">
        <v>3505</v>
      </c>
      <c r="P53" s="274">
        <v>3338</v>
      </c>
      <c r="Q53" s="274">
        <v>2748</v>
      </c>
      <c r="R53" s="274">
        <v>2357</v>
      </c>
      <c r="S53" s="274">
        <v>1730</v>
      </c>
      <c r="T53" s="274">
        <v>1829</v>
      </c>
      <c r="U53" s="274">
        <v>1269</v>
      </c>
      <c r="V53" s="274">
        <v>545</v>
      </c>
      <c r="W53" s="274">
        <v>200</v>
      </c>
      <c r="X53" s="274">
        <v>40</v>
      </c>
      <c r="Y53" s="275"/>
      <c r="Z53" s="275"/>
      <c r="AA53" s="275"/>
      <c r="AB53" s="275"/>
      <c r="AC53" s="275"/>
      <c r="AD53" s="275"/>
      <c r="AE53" s="275"/>
      <c r="AF53" s="275"/>
      <c r="AG53" s="275"/>
      <c r="AH53" s="275"/>
      <c r="AI53" s="275"/>
      <c r="AJ53" s="275"/>
      <c r="AK53" s="275"/>
      <c r="AL53" s="275"/>
      <c r="AM53" s="275"/>
      <c r="AN53" s="275"/>
      <c r="AO53" s="275"/>
      <c r="AP53" s="275"/>
      <c r="AQ53" s="275"/>
      <c r="AR53" s="275"/>
      <c r="AS53" s="275"/>
      <c r="AT53" s="275"/>
      <c r="AU53" s="275"/>
      <c r="AV53" s="275"/>
      <c r="AW53" s="275"/>
      <c r="AX53" s="275"/>
      <c r="AY53" s="275"/>
      <c r="AZ53" s="275"/>
      <c r="BA53" s="275"/>
      <c r="BB53" s="275"/>
      <c r="BC53" s="275"/>
      <c r="BD53" s="275"/>
      <c r="BE53" s="275"/>
      <c r="BF53" s="275"/>
      <c r="BG53" s="275"/>
    </row>
    <row r="54" spans="1:59" ht="15.95" customHeight="1">
      <c r="A54" s="307" t="s">
        <v>114</v>
      </c>
      <c r="B54" s="307" t="s">
        <v>2104</v>
      </c>
      <c r="C54" s="291" t="s">
        <v>2105</v>
      </c>
      <c r="D54" s="274">
        <v>40845</v>
      </c>
      <c r="E54" s="274">
        <v>1610</v>
      </c>
      <c r="F54" s="274">
        <v>1610</v>
      </c>
      <c r="G54" s="274">
        <v>1682</v>
      </c>
      <c r="H54" s="274">
        <v>1835</v>
      </c>
      <c r="I54" s="274">
        <v>2042</v>
      </c>
      <c r="J54" s="274">
        <v>2327</v>
      </c>
      <c r="K54" s="274">
        <v>2479</v>
      </c>
      <c r="L54" s="274">
        <v>2476</v>
      </c>
      <c r="M54" s="274">
        <v>2314</v>
      </c>
      <c r="N54" s="274">
        <v>2734</v>
      </c>
      <c r="O54" s="274">
        <v>3393</v>
      </c>
      <c r="P54" s="274">
        <v>3306</v>
      </c>
      <c r="Q54" s="274">
        <v>2818</v>
      </c>
      <c r="R54" s="274">
        <v>2556</v>
      </c>
      <c r="S54" s="274">
        <v>1965</v>
      </c>
      <c r="T54" s="274">
        <v>2288</v>
      </c>
      <c r="U54" s="274">
        <v>1828</v>
      </c>
      <c r="V54" s="274">
        <v>963</v>
      </c>
      <c r="W54" s="274">
        <v>479</v>
      </c>
      <c r="X54" s="274">
        <v>141</v>
      </c>
      <c r="Y54" s="275"/>
      <c r="Z54" s="275"/>
      <c r="AA54" s="275"/>
      <c r="AB54" s="275"/>
      <c r="AC54" s="275"/>
      <c r="AD54" s="275"/>
      <c r="AE54" s="275"/>
      <c r="AF54" s="275"/>
      <c r="AG54" s="275"/>
      <c r="AH54" s="275"/>
      <c r="AI54" s="275"/>
      <c r="AJ54" s="275"/>
      <c r="AK54" s="275"/>
      <c r="AL54" s="275"/>
      <c r="AM54" s="275"/>
      <c r="AN54" s="275"/>
      <c r="AO54" s="275"/>
      <c r="AP54" s="275"/>
      <c r="AQ54" s="275"/>
      <c r="AR54" s="275"/>
      <c r="AS54" s="275"/>
      <c r="AT54" s="275"/>
      <c r="AU54" s="275"/>
      <c r="AV54" s="275"/>
      <c r="AW54" s="275"/>
      <c r="AX54" s="275"/>
      <c r="AY54" s="275"/>
      <c r="AZ54" s="275"/>
      <c r="BA54" s="275"/>
      <c r="BB54" s="275"/>
      <c r="BC54" s="275"/>
      <c r="BD54" s="275"/>
      <c r="BE54" s="275"/>
      <c r="BF54" s="275"/>
      <c r="BG54" s="275"/>
    </row>
    <row r="55" spans="1:59" ht="15.95" customHeight="1">
      <c r="A55" s="307" t="s">
        <v>114</v>
      </c>
      <c r="B55" s="307" t="s">
        <v>2104</v>
      </c>
      <c r="C55" s="291" t="s">
        <v>2106</v>
      </c>
      <c r="D55" s="274">
        <v>80282</v>
      </c>
      <c r="E55" s="274">
        <v>3310</v>
      </c>
      <c r="F55" s="274">
        <v>3311</v>
      </c>
      <c r="G55" s="274">
        <v>3457</v>
      </c>
      <c r="H55" s="274">
        <v>3759</v>
      </c>
      <c r="I55" s="274">
        <v>4159</v>
      </c>
      <c r="J55" s="274">
        <v>4738</v>
      </c>
      <c r="K55" s="274">
        <v>5044</v>
      </c>
      <c r="L55" s="274">
        <v>5003</v>
      </c>
      <c r="M55" s="274">
        <v>4667</v>
      </c>
      <c r="N55" s="274">
        <v>5537</v>
      </c>
      <c r="O55" s="274">
        <v>6898</v>
      </c>
      <c r="P55" s="274">
        <v>6644</v>
      </c>
      <c r="Q55" s="274">
        <v>5566</v>
      </c>
      <c r="R55" s="274">
        <v>4913</v>
      </c>
      <c r="S55" s="274">
        <v>3695</v>
      </c>
      <c r="T55" s="274">
        <v>4116</v>
      </c>
      <c r="U55" s="274">
        <v>3097</v>
      </c>
      <c r="V55" s="274">
        <v>1508</v>
      </c>
      <c r="W55" s="274">
        <v>679</v>
      </c>
      <c r="X55" s="274">
        <v>181</v>
      </c>
      <c r="Y55" s="275"/>
      <c r="Z55" s="275"/>
      <c r="AA55" s="275"/>
      <c r="AB55" s="275"/>
      <c r="AC55" s="275"/>
      <c r="AD55" s="275"/>
      <c r="AE55" s="275"/>
      <c r="AF55" s="275"/>
      <c r="AG55" s="275"/>
      <c r="AH55" s="275"/>
      <c r="AI55" s="275"/>
      <c r="AJ55" s="275"/>
      <c r="AK55" s="275"/>
      <c r="AL55" s="275"/>
      <c r="AM55" s="275"/>
      <c r="AN55" s="275"/>
      <c r="AO55" s="275"/>
      <c r="AP55" s="275"/>
      <c r="AQ55" s="275"/>
      <c r="AR55" s="275"/>
      <c r="AS55" s="275"/>
      <c r="AT55" s="275"/>
      <c r="AU55" s="275"/>
      <c r="AV55" s="275"/>
      <c r="AW55" s="275"/>
      <c r="AX55" s="275"/>
      <c r="AY55" s="275"/>
      <c r="AZ55" s="275"/>
      <c r="BA55" s="275"/>
      <c r="BB55" s="275"/>
      <c r="BC55" s="275"/>
      <c r="BD55" s="275"/>
      <c r="BE55" s="275"/>
      <c r="BF55" s="275"/>
      <c r="BG55" s="275"/>
    </row>
    <row r="56" spans="1:59" ht="24" customHeight="1">
      <c r="A56" s="307" t="s">
        <v>2116</v>
      </c>
      <c r="B56" s="307" t="s">
        <v>2104</v>
      </c>
      <c r="C56" s="291" t="s">
        <v>2103</v>
      </c>
      <c r="D56" s="274">
        <v>39351</v>
      </c>
      <c r="E56" s="274">
        <v>1701</v>
      </c>
      <c r="F56" s="274">
        <v>1699</v>
      </c>
      <c r="G56" s="274">
        <v>1753</v>
      </c>
      <c r="H56" s="274">
        <v>1890</v>
      </c>
      <c r="I56" s="274">
        <v>2112</v>
      </c>
      <c r="J56" s="274">
        <v>2331</v>
      </c>
      <c r="K56" s="274">
        <v>2589</v>
      </c>
      <c r="L56" s="274">
        <v>2535</v>
      </c>
      <c r="M56" s="274">
        <v>2376</v>
      </c>
      <c r="N56" s="274">
        <v>2618</v>
      </c>
      <c r="O56" s="274">
        <v>3415</v>
      </c>
      <c r="P56" s="274">
        <v>3413</v>
      </c>
      <c r="Q56" s="274">
        <v>2831</v>
      </c>
      <c r="R56" s="274">
        <v>2385</v>
      </c>
      <c r="S56" s="274">
        <v>1775</v>
      </c>
      <c r="T56" s="274">
        <v>1746</v>
      </c>
      <c r="U56" s="274">
        <v>1345</v>
      </c>
      <c r="V56" s="274">
        <v>580</v>
      </c>
      <c r="W56" s="274">
        <v>215</v>
      </c>
      <c r="X56" s="274">
        <v>42</v>
      </c>
      <c r="Y56" s="275"/>
      <c r="Z56" s="275"/>
      <c r="AA56" s="275"/>
      <c r="AB56" s="275"/>
      <c r="AC56" s="275"/>
      <c r="AD56" s="275"/>
      <c r="AE56" s="275"/>
      <c r="AF56" s="275"/>
      <c r="AG56" s="275"/>
      <c r="AH56" s="275"/>
      <c r="AI56" s="275"/>
      <c r="AJ56" s="275"/>
      <c r="AK56" s="275"/>
      <c r="AL56" s="275"/>
      <c r="AM56" s="275"/>
      <c r="AN56" s="275"/>
      <c r="AO56" s="275"/>
      <c r="AP56" s="275"/>
      <c r="AQ56" s="275"/>
      <c r="AR56" s="275"/>
      <c r="AS56" s="275"/>
      <c r="AT56" s="275"/>
      <c r="AU56" s="275"/>
      <c r="AV56" s="275"/>
      <c r="AW56" s="275"/>
      <c r="AX56" s="275"/>
      <c r="AY56" s="275"/>
      <c r="AZ56" s="275"/>
      <c r="BA56" s="275"/>
      <c r="BB56" s="275"/>
      <c r="BC56" s="275"/>
      <c r="BD56" s="275"/>
      <c r="BE56" s="275"/>
      <c r="BF56" s="275"/>
      <c r="BG56" s="275"/>
    </row>
    <row r="57" spans="1:59" ht="15.95" customHeight="1">
      <c r="A57" s="307" t="s">
        <v>114</v>
      </c>
      <c r="B57" s="307" t="s">
        <v>2104</v>
      </c>
      <c r="C57" s="291" t="s">
        <v>2105</v>
      </c>
      <c r="D57" s="274">
        <v>40752</v>
      </c>
      <c r="E57" s="274">
        <v>1611</v>
      </c>
      <c r="F57" s="274">
        <v>1609</v>
      </c>
      <c r="G57" s="274">
        <v>1661</v>
      </c>
      <c r="H57" s="274">
        <v>1805</v>
      </c>
      <c r="I57" s="274">
        <v>2036</v>
      </c>
      <c r="J57" s="274">
        <v>2251</v>
      </c>
      <c r="K57" s="274">
        <v>2499</v>
      </c>
      <c r="L57" s="274">
        <v>2479</v>
      </c>
      <c r="M57" s="274">
        <v>2336</v>
      </c>
      <c r="N57" s="274">
        <v>2567</v>
      </c>
      <c r="O57" s="274">
        <v>3312</v>
      </c>
      <c r="P57" s="274">
        <v>3370</v>
      </c>
      <c r="Q57" s="274">
        <v>2887</v>
      </c>
      <c r="R57" s="274">
        <v>2588</v>
      </c>
      <c r="S57" s="274">
        <v>2009</v>
      </c>
      <c r="T57" s="274">
        <v>2176</v>
      </c>
      <c r="U57" s="274">
        <v>1921</v>
      </c>
      <c r="V57" s="274">
        <v>1003</v>
      </c>
      <c r="W57" s="274">
        <v>485</v>
      </c>
      <c r="X57" s="274">
        <v>147</v>
      </c>
      <c r="Y57" s="275"/>
      <c r="Z57" s="275"/>
      <c r="AA57" s="275"/>
      <c r="AB57" s="275"/>
      <c r="AC57" s="275"/>
      <c r="AD57" s="275"/>
      <c r="AE57" s="275"/>
      <c r="AF57" s="275"/>
      <c r="AG57" s="275"/>
      <c r="AH57" s="275"/>
      <c r="AI57" s="275"/>
      <c r="AJ57" s="275"/>
      <c r="AK57" s="275"/>
      <c r="AL57" s="275"/>
      <c r="AM57" s="275"/>
      <c r="AN57" s="275"/>
      <c r="AO57" s="275"/>
      <c r="AP57" s="275"/>
      <c r="AQ57" s="275"/>
      <c r="AR57" s="275"/>
      <c r="AS57" s="275"/>
      <c r="AT57" s="275"/>
      <c r="AU57" s="275"/>
      <c r="AV57" s="275"/>
      <c r="AW57" s="275"/>
      <c r="AX57" s="275"/>
      <c r="AY57" s="275"/>
      <c r="AZ57" s="275"/>
      <c r="BA57" s="275"/>
      <c r="BB57" s="275"/>
      <c r="BC57" s="275"/>
      <c r="BD57" s="275"/>
      <c r="BE57" s="275"/>
      <c r="BF57" s="275"/>
      <c r="BG57" s="275"/>
    </row>
    <row r="58" spans="1:59" ht="15.95" customHeight="1">
      <c r="A58" s="307" t="s">
        <v>114</v>
      </c>
      <c r="B58" s="307" t="s">
        <v>2104</v>
      </c>
      <c r="C58" s="291" t="s">
        <v>2106</v>
      </c>
      <c r="D58" s="274">
        <v>80102</v>
      </c>
      <c r="E58" s="274">
        <v>3311</v>
      </c>
      <c r="F58" s="274">
        <v>3309</v>
      </c>
      <c r="G58" s="274">
        <v>3415</v>
      </c>
      <c r="H58" s="274">
        <v>3694</v>
      </c>
      <c r="I58" s="274">
        <v>4148</v>
      </c>
      <c r="J58" s="274">
        <v>4583</v>
      </c>
      <c r="K58" s="274">
        <v>5088</v>
      </c>
      <c r="L58" s="274">
        <v>5014</v>
      </c>
      <c r="M58" s="274">
        <v>4711</v>
      </c>
      <c r="N58" s="274">
        <v>5185</v>
      </c>
      <c r="O58" s="274">
        <v>6727</v>
      </c>
      <c r="P58" s="274">
        <v>6783</v>
      </c>
      <c r="Q58" s="274">
        <v>5718</v>
      </c>
      <c r="R58" s="274">
        <v>4973</v>
      </c>
      <c r="S58" s="274">
        <v>3784</v>
      </c>
      <c r="T58" s="274">
        <v>3922</v>
      </c>
      <c r="U58" s="274">
        <v>3266</v>
      </c>
      <c r="V58" s="274">
        <v>1583</v>
      </c>
      <c r="W58" s="274">
        <v>701</v>
      </c>
      <c r="X58" s="274">
        <v>189</v>
      </c>
      <c r="Y58" s="275"/>
      <c r="Z58" s="275"/>
      <c r="AA58" s="275"/>
      <c r="AB58" s="275"/>
      <c r="AC58" s="275"/>
      <c r="AD58" s="275"/>
      <c r="AE58" s="275"/>
      <c r="AF58" s="275"/>
      <c r="AG58" s="275"/>
      <c r="AH58" s="275"/>
      <c r="AI58" s="275"/>
      <c r="AJ58" s="275"/>
      <c r="AK58" s="275"/>
      <c r="AL58" s="275"/>
      <c r="AM58" s="275"/>
      <c r="AN58" s="275"/>
      <c r="AO58" s="275"/>
      <c r="AP58" s="275"/>
      <c r="AQ58" s="275"/>
      <c r="AR58" s="275"/>
      <c r="AS58" s="275"/>
      <c r="AT58" s="275"/>
      <c r="AU58" s="275"/>
      <c r="AV58" s="275"/>
      <c r="AW58" s="275"/>
      <c r="AX58" s="275"/>
      <c r="AY58" s="275"/>
      <c r="AZ58" s="275"/>
      <c r="BA58" s="275"/>
      <c r="BB58" s="275"/>
      <c r="BC58" s="275"/>
      <c r="BD58" s="275"/>
      <c r="BE58" s="275"/>
      <c r="BF58" s="275"/>
      <c r="BG58" s="275"/>
    </row>
    <row r="59" spans="1:59" ht="24" customHeight="1">
      <c r="A59" s="307" t="s">
        <v>2117</v>
      </c>
      <c r="B59" s="307" t="s">
        <v>2104</v>
      </c>
      <c r="C59" s="291" t="s">
        <v>2103</v>
      </c>
      <c r="D59" s="274">
        <v>39259</v>
      </c>
      <c r="E59" s="274">
        <v>1700</v>
      </c>
      <c r="F59" s="274">
        <v>1701</v>
      </c>
      <c r="G59" s="274">
        <v>1741</v>
      </c>
      <c r="H59" s="274">
        <v>1850</v>
      </c>
      <c r="I59" s="274">
        <v>2107</v>
      </c>
      <c r="J59" s="274">
        <v>2240</v>
      </c>
      <c r="K59" s="274">
        <v>2614</v>
      </c>
      <c r="L59" s="274">
        <v>2520</v>
      </c>
      <c r="M59" s="274">
        <v>2429</v>
      </c>
      <c r="N59" s="274">
        <v>2475</v>
      </c>
      <c r="O59" s="274">
        <v>3292</v>
      </c>
      <c r="P59" s="274">
        <v>3458</v>
      </c>
      <c r="Q59" s="274">
        <v>2921</v>
      </c>
      <c r="R59" s="274">
        <v>2411</v>
      </c>
      <c r="S59" s="274">
        <v>1921</v>
      </c>
      <c r="T59" s="274">
        <v>1573</v>
      </c>
      <c r="U59" s="274">
        <v>1408</v>
      </c>
      <c r="V59" s="274">
        <v>622</v>
      </c>
      <c r="W59" s="274">
        <v>229</v>
      </c>
      <c r="X59" s="274">
        <v>46</v>
      </c>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row>
    <row r="60" spans="1:59" ht="15.95" customHeight="1">
      <c r="A60" s="307" t="s">
        <v>114</v>
      </c>
      <c r="B60" s="307" t="s">
        <v>2104</v>
      </c>
      <c r="C60" s="291" t="s">
        <v>2105</v>
      </c>
      <c r="D60" s="274">
        <v>40656</v>
      </c>
      <c r="E60" s="274">
        <v>1610</v>
      </c>
      <c r="F60" s="274">
        <v>1611</v>
      </c>
      <c r="G60" s="274">
        <v>1648</v>
      </c>
      <c r="H60" s="274">
        <v>1764</v>
      </c>
      <c r="I60" s="274">
        <v>2034</v>
      </c>
      <c r="J60" s="274">
        <v>2168</v>
      </c>
      <c r="K60" s="274">
        <v>2520</v>
      </c>
      <c r="L60" s="274">
        <v>2460</v>
      </c>
      <c r="M60" s="274">
        <v>2391</v>
      </c>
      <c r="N60" s="274">
        <v>2434</v>
      </c>
      <c r="O60" s="274">
        <v>3203</v>
      </c>
      <c r="P60" s="274">
        <v>3400</v>
      </c>
      <c r="Q60" s="274">
        <v>2972</v>
      </c>
      <c r="R60" s="274">
        <v>2607</v>
      </c>
      <c r="S60" s="274">
        <v>2174</v>
      </c>
      <c r="T60" s="274">
        <v>1959</v>
      </c>
      <c r="U60" s="274">
        <v>1997</v>
      </c>
      <c r="V60" s="274">
        <v>1058</v>
      </c>
      <c r="W60" s="274">
        <v>493</v>
      </c>
      <c r="X60" s="274">
        <v>154</v>
      </c>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row>
    <row r="61" spans="1:59" ht="15.95" customHeight="1">
      <c r="A61" s="307" t="s">
        <v>114</v>
      </c>
      <c r="B61" s="307" t="s">
        <v>2104</v>
      </c>
      <c r="C61" s="291" t="s">
        <v>2106</v>
      </c>
      <c r="D61" s="274">
        <v>79914</v>
      </c>
      <c r="E61" s="274">
        <v>3310</v>
      </c>
      <c r="F61" s="274">
        <v>3311</v>
      </c>
      <c r="G61" s="274">
        <v>3389</v>
      </c>
      <c r="H61" s="274">
        <v>3614</v>
      </c>
      <c r="I61" s="274">
        <v>4141</v>
      </c>
      <c r="J61" s="274">
        <v>4408</v>
      </c>
      <c r="K61" s="274">
        <v>5134</v>
      </c>
      <c r="L61" s="274">
        <v>4980</v>
      </c>
      <c r="M61" s="274">
        <v>4820</v>
      </c>
      <c r="N61" s="274">
        <v>4908</v>
      </c>
      <c r="O61" s="274">
        <v>6494</v>
      </c>
      <c r="P61" s="274">
        <v>6858</v>
      </c>
      <c r="Q61" s="274">
        <v>5893</v>
      </c>
      <c r="R61" s="274">
        <v>5018</v>
      </c>
      <c r="S61" s="274">
        <v>4095</v>
      </c>
      <c r="T61" s="274">
        <v>3533</v>
      </c>
      <c r="U61" s="274">
        <v>3405</v>
      </c>
      <c r="V61" s="274">
        <v>1680</v>
      </c>
      <c r="W61" s="274">
        <v>722</v>
      </c>
      <c r="X61" s="274">
        <v>200</v>
      </c>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row>
    <row r="62" spans="1:59" ht="24" hidden="1" customHeight="1">
      <c r="A62" s="307" t="s">
        <v>2118</v>
      </c>
      <c r="B62" s="307" t="s">
        <v>114</v>
      </c>
      <c r="C62" s="291" t="s">
        <v>2103</v>
      </c>
      <c r="D62" s="274">
        <v>39160</v>
      </c>
      <c r="E62" s="274">
        <v>1696</v>
      </c>
      <c r="F62" s="274">
        <v>1703</v>
      </c>
      <c r="G62" s="274">
        <v>1733</v>
      </c>
      <c r="H62" s="274">
        <v>1820</v>
      </c>
      <c r="I62" s="274">
        <v>2075</v>
      </c>
      <c r="J62" s="274">
        <v>2206</v>
      </c>
      <c r="K62" s="274">
        <v>2580</v>
      </c>
      <c r="L62" s="274">
        <v>2525</v>
      </c>
      <c r="M62" s="274">
        <v>2467</v>
      </c>
      <c r="N62" s="274">
        <v>2371</v>
      </c>
      <c r="O62" s="274">
        <v>3149</v>
      </c>
      <c r="P62" s="274">
        <v>3478</v>
      </c>
      <c r="Q62" s="274">
        <v>3012</v>
      </c>
      <c r="R62" s="274">
        <v>2459</v>
      </c>
      <c r="S62" s="274">
        <v>2024</v>
      </c>
      <c r="T62" s="274">
        <v>1462</v>
      </c>
      <c r="U62" s="274">
        <v>1442</v>
      </c>
      <c r="V62" s="274">
        <v>671</v>
      </c>
      <c r="W62" s="274">
        <v>236</v>
      </c>
      <c r="X62" s="274">
        <v>50</v>
      </c>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row>
    <row r="63" spans="1:59" ht="15.95" hidden="1" customHeight="1">
      <c r="A63" s="307" t="s">
        <v>114</v>
      </c>
      <c r="B63" s="307" t="s">
        <v>114</v>
      </c>
      <c r="C63" s="291" t="s">
        <v>2105</v>
      </c>
      <c r="D63" s="274">
        <v>40555</v>
      </c>
      <c r="E63" s="274">
        <v>1606</v>
      </c>
      <c r="F63" s="274">
        <v>1613</v>
      </c>
      <c r="G63" s="274">
        <v>1641</v>
      </c>
      <c r="H63" s="274">
        <v>1735</v>
      </c>
      <c r="I63" s="274">
        <v>2003</v>
      </c>
      <c r="J63" s="274">
        <v>2137</v>
      </c>
      <c r="K63" s="274">
        <v>2486</v>
      </c>
      <c r="L63" s="274">
        <v>2458</v>
      </c>
      <c r="M63" s="274">
        <v>2430</v>
      </c>
      <c r="N63" s="274">
        <v>2338</v>
      </c>
      <c r="O63" s="274">
        <v>3071</v>
      </c>
      <c r="P63" s="274">
        <v>3411</v>
      </c>
      <c r="Q63" s="274">
        <v>3061</v>
      </c>
      <c r="R63" s="274">
        <v>2643</v>
      </c>
      <c r="S63" s="274">
        <v>2297</v>
      </c>
      <c r="T63" s="274">
        <v>1813</v>
      </c>
      <c r="U63" s="274">
        <v>2033</v>
      </c>
      <c r="V63" s="274">
        <v>1128</v>
      </c>
      <c r="W63" s="274">
        <v>492</v>
      </c>
      <c r="X63" s="274">
        <v>159</v>
      </c>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row>
    <row r="64" spans="1:59" ht="15.95" hidden="1" customHeight="1">
      <c r="A64" s="307" t="s">
        <v>114</v>
      </c>
      <c r="B64" s="307" t="s">
        <v>114</v>
      </c>
      <c r="C64" s="291" t="s">
        <v>2106</v>
      </c>
      <c r="D64" s="274">
        <v>79715</v>
      </c>
      <c r="E64" s="274">
        <v>3302</v>
      </c>
      <c r="F64" s="274">
        <v>3316</v>
      </c>
      <c r="G64" s="274">
        <v>3374</v>
      </c>
      <c r="H64" s="274">
        <v>3555</v>
      </c>
      <c r="I64" s="274">
        <v>4078</v>
      </c>
      <c r="J64" s="274">
        <v>4343</v>
      </c>
      <c r="K64" s="274">
        <v>5065</v>
      </c>
      <c r="L64" s="274">
        <v>4983</v>
      </c>
      <c r="M64" s="274">
        <v>4897</v>
      </c>
      <c r="N64" s="274">
        <v>4709</v>
      </c>
      <c r="O64" s="274">
        <v>6220</v>
      </c>
      <c r="P64" s="274">
        <v>6889</v>
      </c>
      <c r="Q64" s="274">
        <v>6073</v>
      </c>
      <c r="R64" s="274">
        <v>5102</v>
      </c>
      <c r="S64" s="274">
        <v>4321</v>
      </c>
      <c r="T64" s="274">
        <v>3275</v>
      </c>
      <c r="U64" s="274">
        <v>3475</v>
      </c>
      <c r="V64" s="274">
        <v>1799</v>
      </c>
      <c r="W64" s="274">
        <v>729</v>
      </c>
      <c r="X64" s="274">
        <v>210</v>
      </c>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row>
    <row r="65" spans="1:59" ht="24" hidden="1" customHeight="1">
      <c r="A65" s="307" t="s">
        <v>2119</v>
      </c>
      <c r="B65" s="307" t="s">
        <v>114</v>
      </c>
      <c r="C65" s="291" t="s">
        <v>2103</v>
      </c>
      <c r="D65" s="274">
        <v>39054</v>
      </c>
      <c r="E65" s="274">
        <v>1689</v>
      </c>
      <c r="F65" s="274">
        <v>1706</v>
      </c>
      <c r="G65" s="274">
        <v>1719</v>
      </c>
      <c r="H65" s="274">
        <v>1805</v>
      </c>
      <c r="I65" s="274">
        <v>2027</v>
      </c>
      <c r="J65" s="274">
        <v>2196</v>
      </c>
      <c r="K65" s="274">
        <v>2519</v>
      </c>
      <c r="L65" s="274">
        <v>2536</v>
      </c>
      <c r="M65" s="274">
        <v>2503</v>
      </c>
      <c r="N65" s="274">
        <v>2330</v>
      </c>
      <c r="O65" s="274">
        <v>2971</v>
      </c>
      <c r="P65" s="274">
        <v>3466</v>
      </c>
      <c r="Q65" s="274">
        <v>3101</v>
      </c>
      <c r="R65" s="274">
        <v>2512</v>
      </c>
      <c r="S65" s="274">
        <v>2092</v>
      </c>
      <c r="T65" s="274">
        <v>1456</v>
      </c>
      <c r="U65" s="274">
        <v>1410</v>
      </c>
      <c r="V65" s="274">
        <v>723</v>
      </c>
      <c r="W65" s="274">
        <v>240</v>
      </c>
      <c r="X65" s="274">
        <v>55</v>
      </c>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row>
    <row r="66" spans="1:59" ht="15.95" hidden="1" customHeight="1">
      <c r="A66" s="307" t="s">
        <v>114</v>
      </c>
      <c r="B66" s="307" t="s">
        <v>114</v>
      </c>
      <c r="C66" s="291" t="s">
        <v>2105</v>
      </c>
      <c r="D66" s="274">
        <v>40449</v>
      </c>
      <c r="E66" s="274">
        <v>1599</v>
      </c>
      <c r="F66" s="274">
        <v>1615</v>
      </c>
      <c r="G66" s="274">
        <v>1628</v>
      </c>
      <c r="H66" s="274">
        <v>1719</v>
      </c>
      <c r="I66" s="274">
        <v>1957</v>
      </c>
      <c r="J66" s="274">
        <v>2127</v>
      </c>
      <c r="K66" s="274">
        <v>2431</v>
      </c>
      <c r="L66" s="274">
        <v>2462</v>
      </c>
      <c r="M66" s="274">
        <v>2462</v>
      </c>
      <c r="N66" s="274">
        <v>2301</v>
      </c>
      <c r="O66" s="274">
        <v>2907</v>
      </c>
      <c r="P66" s="274">
        <v>3399</v>
      </c>
      <c r="Q66" s="274">
        <v>3145</v>
      </c>
      <c r="R66" s="274">
        <v>2682</v>
      </c>
      <c r="S66" s="274">
        <v>2379</v>
      </c>
      <c r="T66" s="274">
        <v>1799</v>
      </c>
      <c r="U66" s="274">
        <v>1981</v>
      </c>
      <c r="V66" s="274">
        <v>1202</v>
      </c>
      <c r="W66" s="274">
        <v>490</v>
      </c>
      <c r="X66" s="274">
        <v>162</v>
      </c>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row>
    <row r="67" spans="1:59" ht="15.95" hidden="1" customHeight="1">
      <c r="A67" s="307" t="s">
        <v>114</v>
      </c>
      <c r="B67" s="307" t="s">
        <v>114</v>
      </c>
      <c r="C67" s="291" t="s">
        <v>2106</v>
      </c>
      <c r="D67" s="274">
        <v>79503</v>
      </c>
      <c r="E67" s="274">
        <v>3288</v>
      </c>
      <c r="F67" s="274">
        <v>3321</v>
      </c>
      <c r="G67" s="274">
        <v>3347</v>
      </c>
      <c r="H67" s="274">
        <v>3524</v>
      </c>
      <c r="I67" s="274">
        <v>3984</v>
      </c>
      <c r="J67" s="274">
        <v>4323</v>
      </c>
      <c r="K67" s="274">
        <v>4951</v>
      </c>
      <c r="L67" s="274">
        <v>4998</v>
      </c>
      <c r="M67" s="274">
        <v>4966</v>
      </c>
      <c r="N67" s="274">
        <v>4630</v>
      </c>
      <c r="O67" s="274">
        <v>5878</v>
      </c>
      <c r="P67" s="274">
        <v>6864</v>
      </c>
      <c r="Q67" s="274">
        <v>6245</v>
      </c>
      <c r="R67" s="274">
        <v>5194</v>
      </c>
      <c r="S67" s="274">
        <v>4471</v>
      </c>
      <c r="T67" s="274">
        <v>3255</v>
      </c>
      <c r="U67" s="274">
        <v>3391</v>
      </c>
      <c r="V67" s="274">
        <v>1925</v>
      </c>
      <c r="W67" s="274">
        <v>730</v>
      </c>
      <c r="X67" s="274">
        <v>218</v>
      </c>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row>
    <row r="68" spans="1:59" ht="24" hidden="1" customHeight="1">
      <c r="A68" s="307" t="s">
        <v>2120</v>
      </c>
      <c r="B68" s="307" t="s">
        <v>114</v>
      </c>
      <c r="C68" s="291" t="s">
        <v>2103</v>
      </c>
      <c r="D68" s="274">
        <v>38941</v>
      </c>
      <c r="E68" s="274">
        <v>1678</v>
      </c>
      <c r="F68" s="274">
        <v>1708</v>
      </c>
      <c r="G68" s="274">
        <v>1708</v>
      </c>
      <c r="H68" s="274">
        <v>1793</v>
      </c>
      <c r="I68" s="274">
        <v>1986</v>
      </c>
      <c r="J68" s="274">
        <v>2181</v>
      </c>
      <c r="K68" s="274">
        <v>2439</v>
      </c>
      <c r="L68" s="274">
        <v>2570</v>
      </c>
      <c r="M68" s="274">
        <v>2522</v>
      </c>
      <c r="N68" s="274">
        <v>2340</v>
      </c>
      <c r="O68" s="274">
        <v>2764</v>
      </c>
      <c r="P68" s="274">
        <v>3415</v>
      </c>
      <c r="Q68" s="274">
        <v>3200</v>
      </c>
      <c r="R68" s="274">
        <v>2578</v>
      </c>
      <c r="S68" s="274">
        <v>2136</v>
      </c>
      <c r="T68" s="274">
        <v>1466</v>
      </c>
      <c r="U68" s="274">
        <v>1371</v>
      </c>
      <c r="V68" s="274">
        <v>783</v>
      </c>
      <c r="W68" s="274">
        <v>243</v>
      </c>
      <c r="X68" s="274">
        <v>61</v>
      </c>
      <c r="Y68" s="275"/>
      <c r="Z68" s="275"/>
      <c r="AA68" s="275"/>
      <c r="AB68" s="275"/>
      <c r="AC68" s="275"/>
      <c r="AD68" s="275"/>
      <c r="AE68" s="275"/>
      <c r="AF68" s="275"/>
      <c r="AG68" s="275"/>
      <c r="AH68" s="275"/>
      <c r="AI68" s="275"/>
      <c r="AJ68" s="275"/>
      <c r="AK68" s="275"/>
      <c r="AL68" s="275"/>
      <c r="AM68" s="275"/>
      <c r="AN68" s="275"/>
      <c r="AO68" s="275"/>
      <c r="AP68" s="275"/>
      <c r="AQ68" s="275"/>
      <c r="AR68" s="275"/>
      <c r="AS68" s="275"/>
      <c r="AT68" s="275"/>
      <c r="AU68" s="275"/>
      <c r="AV68" s="275"/>
      <c r="AW68" s="275"/>
      <c r="AX68" s="275"/>
      <c r="AY68" s="275"/>
      <c r="AZ68" s="275"/>
      <c r="BA68" s="275"/>
      <c r="BB68" s="275"/>
      <c r="BC68" s="275"/>
      <c r="BD68" s="275"/>
      <c r="BE68" s="275"/>
      <c r="BF68" s="275"/>
      <c r="BG68" s="275"/>
    </row>
    <row r="69" spans="1:59" ht="15.95" hidden="1" customHeight="1">
      <c r="A69" s="307" t="s">
        <v>114</v>
      </c>
      <c r="B69" s="307" t="s">
        <v>114</v>
      </c>
      <c r="C69" s="291" t="s">
        <v>2105</v>
      </c>
      <c r="D69" s="274">
        <v>40338</v>
      </c>
      <c r="E69" s="274">
        <v>1589</v>
      </c>
      <c r="F69" s="274">
        <v>1617</v>
      </c>
      <c r="G69" s="274">
        <v>1617</v>
      </c>
      <c r="H69" s="274">
        <v>1708</v>
      </c>
      <c r="I69" s="274">
        <v>1918</v>
      </c>
      <c r="J69" s="274">
        <v>2114</v>
      </c>
      <c r="K69" s="274">
        <v>2357</v>
      </c>
      <c r="L69" s="274">
        <v>2490</v>
      </c>
      <c r="M69" s="274">
        <v>2478</v>
      </c>
      <c r="N69" s="274">
        <v>2311</v>
      </c>
      <c r="O69" s="274">
        <v>2718</v>
      </c>
      <c r="P69" s="274">
        <v>3350</v>
      </c>
      <c r="Q69" s="274">
        <v>3237</v>
      </c>
      <c r="R69" s="274">
        <v>2733</v>
      </c>
      <c r="S69" s="274">
        <v>2436</v>
      </c>
      <c r="T69" s="274">
        <v>1801</v>
      </c>
      <c r="U69" s="274">
        <v>1918</v>
      </c>
      <c r="V69" s="274">
        <v>1291</v>
      </c>
      <c r="W69" s="274">
        <v>486</v>
      </c>
      <c r="X69" s="274">
        <v>167</v>
      </c>
      <c r="Y69" s="275"/>
      <c r="Z69" s="275"/>
      <c r="AA69" s="275"/>
      <c r="AB69" s="275"/>
      <c r="AC69" s="275"/>
      <c r="AD69" s="275"/>
      <c r="AE69" s="275"/>
      <c r="AF69" s="275"/>
      <c r="AG69" s="275"/>
      <c r="AH69" s="275"/>
      <c r="AI69" s="275"/>
      <c r="AJ69" s="275"/>
      <c r="AK69" s="275"/>
      <c r="AL69" s="275"/>
      <c r="AM69" s="275"/>
      <c r="AN69" s="275"/>
      <c r="AO69" s="275"/>
      <c r="AP69" s="275"/>
      <c r="AQ69" s="275"/>
      <c r="AR69" s="275"/>
      <c r="AS69" s="275"/>
      <c r="AT69" s="275"/>
      <c r="AU69" s="275"/>
      <c r="AV69" s="275"/>
      <c r="AW69" s="275"/>
      <c r="AX69" s="275"/>
      <c r="AY69" s="275"/>
      <c r="AZ69" s="275"/>
      <c r="BA69" s="275"/>
      <c r="BB69" s="275"/>
      <c r="BC69" s="275"/>
      <c r="BD69" s="275"/>
      <c r="BE69" s="275"/>
      <c r="BF69" s="275"/>
      <c r="BG69" s="275"/>
    </row>
    <row r="70" spans="1:59" ht="15.95" hidden="1" customHeight="1">
      <c r="A70" s="307" t="s">
        <v>114</v>
      </c>
      <c r="B70" s="307" t="s">
        <v>114</v>
      </c>
      <c r="C70" s="291" t="s">
        <v>2106</v>
      </c>
      <c r="D70" s="274">
        <v>79279</v>
      </c>
      <c r="E70" s="274">
        <v>3268</v>
      </c>
      <c r="F70" s="274">
        <v>3325</v>
      </c>
      <c r="G70" s="274">
        <v>3326</v>
      </c>
      <c r="H70" s="274">
        <v>3501</v>
      </c>
      <c r="I70" s="274">
        <v>3903</v>
      </c>
      <c r="J70" s="274">
        <v>4296</v>
      </c>
      <c r="K70" s="274">
        <v>4796</v>
      </c>
      <c r="L70" s="274">
        <v>5060</v>
      </c>
      <c r="M70" s="274">
        <v>5000</v>
      </c>
      <c r="N70" s="274">
        <v>4651</v>
      </c>
      <c r="O70" s="274">
        <v>5481</v>
      </c>
      <c r="P70" s="274">
        <v>6765</v>
      </c>
      <c r="Q70" s="274">
        <v>6437</v>
      </c>
      <c r="R70" s="274">
        <v>5312</v>
      </c>
      <c r="S70" s="274">
        <v>4572</v>
      </c>
      <c r="T70" s="274">
        <v>3267</v>
      </c>
      <c r="U70" s="274">
        <v>3289</v>
      </c>
      <c r="V70" s="274">
        <v>2074</v>
      </c>
      <c r="W70" s="274">
        <v>729</v>
      </c>
      <c r="X70" s="274">
        <v>229</v>
      </c>
      <c r="Y70" s="275"/>
      <c r="Z70" s="275"/>
      <c r="AA70" s="275"/>
      <c r="AB70" s="275"/>
      <c r="AC70" s="275"/>
      <c r="AD70" s="275"/>
      <c r="AE70" s="275"/>
      <c r="AF70" s="275"/>
      <c r="AG70" s="275"/>
      <c r="AH70" s="275"/>
      <c r="AI70" s="275"/>
      <c r="AJ70" s="275"/>
      <c r="AK70" s="275"/>
      <c r="AL70" s="275"/>
      <c r="AM70" s="275"/>
      <c r="AN70" s="275"/>
      <c r="AO70" s="275"/>
      <c r="AP70" s="275"/>
      <c r="AQ70" s="275"/>
      <c r="AR70" s="275"/>
      <c r="AS70" s="275"/>
      <c r="AT70" s="275"/>
      <c r="AU70" s="275"/>
      <c r="AV70" s="275"/>
      <c r="AW70" s="275"/>
      <c r="AX70" s="275"/>
      <c r="AY70" s="275"/>
      <c r="AZ70" s="275"/>
      <c r="BA70" s="275"/>
      <c r="BB70" s="275"/>
      <c r="BC70" s="275"/>
      <c r="BD70" s="275"/>
      <c r="BE70" s="275"/>
      <c r="BF70" s="275"/>
      <c r="BG70" s="275"/>
    </row>
    <row r="71" spans="1:59" ht="24" hidden="1" customHeight="1">
      <c r="A71" s="307" t="s">
        <v>2121</v>
      </c>
      <c r="B71" s="307" t="s">
        <v>114</v>
      </c>
      <c r="C71" s="291" t="s">
        <v>2103</v>
      </c>
      <c r="D71" s="274">
        <v>38821</v>
      </c>
      <c r="E71" s="274">
        <v>1664</v>
      </c>
      <c r="F71" s="274">
        <v>1709</v>
      </c>
      <c r="G71" s="274">
        <v>1708</v>
      </c>
      <c r="H71" s="274">
        <v>1772</v>
      </c>
      <c r="I71" s="274">
        <v>1952</v>
      </c>
      <c r="J71" s="274">
        <v>2175</v>
      </c>
      <c r="K71" s="274">
        <v>2358</v>
      </c>
      <c r="L71" s="274">
        <v>2593</v>
      </c>
      <c r="M71" s="274">
        <v>2530</v>
      </c>
      <c r="N71" s="274">
        <v>2363</v>
      </c>
      <c r="O71" s="274">
        <v>2583</v>
      </c>
      <c r="P71" s="274">
        <v>3329</v>
      </c>
      <c r="Q71" s="274">
        <v>3275</v>
      </c>
      <c r="R71" s="274">
        <v>2658</v>
      </c>
      <c r="S71" s="274">
        <v>2164</v>
      </c>
      <c r="T71" s="274">
        <v>1512</v>
      </c>
      <c r="U71" s="274">
        <v>1314</v>
      </c>
      <c r="V71" s="274">
        <v>835</v>
      </c>
      <c r="W71" s="274">
        <v>262</v>
      </c>
      <c r="X71" s="274">
        <v>67</v>
      </c>
      <c r="Y71" s="275"/>
      <c r="Z71" s="275"/>
      <c r="AA71" s="275"/>
      <c r="AB71" s="275"/>
      <c r="AC71" s="275"/>
      <c r="AD71" s="275"/>
      <c r="AE71" s="275"/>
      <c r="AF71" s="275"/>
      <c r="AG71" s="275"/>
      <c r="AH71" s="275"/>
      <c r="AI71" s="275"/>
      <c r="AJ71" s="275"/>
      <c r="AK71" s="275"/>
      <c r="AL71" s="275"/>
      <c r="AM71" s="275"/>
      <c r="AN71" s="275"/>
      <c r="AO71" s="275"/>
      <c r="AP71" s="275"/>
      <c r="AQ71" s="275"/>
      <c r="AR71" s="275"/>
      <c r="AS71" s="275"/>
      <c r="AT71" s="275"/>
      <c r="AU71" s="275"/>
      <c r="AV71" s="275"/>
      <c r="AW71" s="275"/>
      <c r="AX71" s="275"/>
      <c r="AY71" s="275"/>
      <c r="AZ71" s="275"/>
      <c r="BA71" s="275"/>
      <c r="BB71" s="275"/>
      <c r="BC71" s="275"/>
      <c r="BD71" s="275"/>
      <c r="BE71" s="275"/>
      <c r="BF71" s="275"/>
      <c r="BG71" s="275"/>
    </row>
    <row r="72" spans="1:59" ht="15.95" hidden="1" customHeight="1">
      <c r="A72" s="307" t="s">
        <v>2104</v>
      </c>
      <c r="B72" s="307" t="s">
        <v>114</v>
      </c>
      <c r="C72" s="291" t="s">
        <v>2105</v>
      </c>
      <c r="D72" s="274">
        <v>40220</v>
      </c>
      <c r="E72" s="274">
        <v>1576</v>
      </c>
      <c r="F72" s="274">
        <v>1618</v>
      </c>
      <c r="G72" s="274">
        <v>1617</v>
      </c>
      <c r="H72" s="274">
        <v>1687</v>
      </c>
      <c r="I72" s="274">
        <v>1887</v>
      </c>
      <c r="J72" s="274">
        <v>2107</v>
      </c>
      <c r="K72" s="274">
        <v>2281</v>
      </c>
      <c r="L72" s="274">
        <v>2510</v>
      </c>
      <c r="M72" s="274">
        <v>2481</v>
      </c>
      <c r="N72" s="274">
        <v>2333</v>
      </c>
      <c r="O72" s="274">
        <v>2552</v>
      </c>
      <c r="P72" s="274">
        <v>3270</v>
      </c>
      <c r="Q72" s="274">
        <v>3300</v>
      </c>
      <c r="R72" s="274">
        <v>2802</v>
      </c>
      <c r="S72" s="274">
        <v>2470</v>
      </c>
      <c r="T72" s="274">
        <v>1847</v>
      </c>
      <c r="U72" s="274">
        <v>1829</v>
      </c>
      <c r="V72" s="274">
        <v>1364</v>
      </c>
      <c r="W72" s="274">
        <v>515</v>
      </c>
      <c r="X72" s="274">
        <v>172</v>
      </c>
      <c r="Y72" s="275"/>
      <c r="Z72" s="275"/>
      <c r="AA72" s="275"/>
      <c r="AB72" s="275"/>
      <c r="AC72" s="275"/>
      <c r="AD72" s="275"/>
      <c r="AE72" s="275"/>
      <c r="AF72" s="275"/>
      <c r="AG72" s="275"/>
      <c r="AH72" s="275"/>
      <c r="AI72" s="275"/>
      <c r="AJ72" s="275"/>
      <c r="AK72" s="275"/>
      <c r="AL72" s="275"/>
      <c r="AM72" s="275"/>
      <c r="AN72" s="275"/>
      <c r="AO72" s="275"/>
      <c r="AP72" s="275"/>
      <c r="AQ72" s="275"/>
      <c r="AR72" s="275"/>
      <c r="AS72" s="275"/>
      <c r="AT72" s="275"/>
      <c r="AU72" s="275"/>
      <c r="AV72" s="275"/>
      <c r="AW72" s="275"/>
      <c r="AX72" s="275"/>
      <c r="AY72" s="275"/>
      <c r="AZ72" s="275"/>
      <c r="BA72" s="275"/>
      <c r="BB72" s="275"/>
      <c r="BC72" s="275"/>
      <c r="BD72" s="275"/>
      <c r="BE72" s="275"/>
      <c r="BF72" s="275"/>
      <c r="BG72" s="275"/>
    </row>
    <row r="73" spans="1:59" ht="15.95" hidden="1" customHeight="1">
      <c r="A73" s="307" t="s">
        <v>2104</v>
      </c>
      <c r="B73" s="307" t="s">
        <v>114</v>
      </c>
      <c r="C73" s="291" t="s">
        <v>2106</v>
      </c>
      <c r="D73" s="274">
        <v>79041</v>
      </c>
      <c r="E73" s="274">
        <v>3240</v>
      </c>
      <c r="F73" s="274">
        <v>3327</v>
      </c>
      <c r="G73" s="274">
        <v>3325</v>
      </c>
      <c r="H73" s="274">
        <v>3459</v>
      </c>
      <c r="I73" s="274">
        <v>3839</v>
      </c>
      <c r="J73" s="274">
        <v>4282</v>
      </c>
      <c r="K73" s="274">
        <v>4639</v>
      </c>
      <c r="L73" s="274">
        <v>5103</v>
      </c>
      <c r="M73" s="274">
        <v>5011</v>
      </c>
      <c r="N73" s="274">
        <v>4696</v>
      </c>
      <c r="O73" s="274">
        <v>5135</v>
      </c>
      <c r="P73" s="274">
        <v>6599</v>
      </c>
      <c r="Q73" s="274">
        <v>6575</v>
      </c>
      <c r="R73" s="274">
        <v>5461</v>
      </c>
      <c r="S73" s="274">
        <v>4634</v>
      </c>
      <c r="T73" s="274">
        <v>3359</v>
      </c>
      <c r="U73" s="274">
        <v>3143</v>
      </c>
      <c r="V73" s="274">
        <v>2199</v>
      </c>
      <c r="W73" s="274">
        <v>777</v>
      </c>
      <c r="X73" s="274">
        <v>238</v>
      </c>
      <c r="Y73" s="275"/>
      <c r="Z73" s="275"/>
      <c r="AA73" s="275"/>
      <c r="AB73" s="275"/>
      <c r="AC73" s="275"/>
      <c r="AD73" s="275"/>
      <c r="AE73" s="275"/>
      <c r="AF73" s="275"/>
      <c r="AG73" s="275"/>
      <c r="AH73" s="275"/>
      <c r="AI73" s="275"/>
      <c r="AJ73" s="275"/>
      <c r="AK73" s="275"/>
      <c r="AL73" s="275"/>
      <c r="AM73" s="275"/>
      <c r="AN73" s="275"/>
      <c r="AO73" s="275"/>
      <c r="AP73" s="275"/>
      <c r="AQ73" s="275"/>
      <c r="AR73" s="275"/>
      <c r="AS73" s="275"/>
      <c r="AT73" s="275"/>
      <c r="AU73" s="275"/>
      <c r="AV73" s="275"/>
      <c r="AW73" s="275"/>
      <c r="AX73" s="275"/>
      <c r="AY73" s="275"/>
      <c r="AZ73" s="275"/>
      <c r="BA73" s="275"/>
      <c r="BB73" s="275"/>
      <c r="BC73" s="275"/>
      <c r="BD73" s="275"/>
      <c r="BE73" s="275"/>
      <c r="BF73" s="275"/>
      <c r="BG73" s="275"/>
    </row>
    <row r="74" spans="1:59" ht="24" hidden="1" customHeight="1">
      <c r="A74" s="307" t="s">
        <v>2122</v>
      </c>
      <c r="B74" s="307" t="s">
        <v>114</v>
      </c>
      <c r="C74" s="291" t="s">
        <v>2103</v>
      </c>
      <c r="D74" s="274">
        <v>38695</v>
      </c>
      <c r="E74" s="274">
        <v>1646</v>
      </c>
      <c r="F74" s="274">
        <v>1708</v>
      </c>
      <c r="G74" s="274">
        <v>1709</v>
      </c>
      <c r="H74" s="274">
        <v>1759</v>
      </c>
      <c r="I74" s="274">
        <v>1912</v>
      </c>
      <c r="J74" s="274">
        <v>2170</v>
      </c>
      <c r="K74" s="274">
        <v>2267</v>
      </c>
      <c r="L74" s="274">
        <v>2619</v>
      </c>
      <c r="M74" s="274">
        <v>2516</v>
      </c>
      <c r="N74" s="274">
        <v>2416</v>
      </c>
      <c r="O74" s="274">
        <v>2442</v>
      </c>
      <c r="P74" s="274">
        <v>3210</v>
      </c>
      <c r="Q74" s="274">
        <v>3320</v>
      </c>
      <c r="R74" s="274">
        <v>2746</v>
      </c>
      <c r="S74" s="274">
        <v>2192</v>
      </c>
      <c r="T74" s="274">
        <v>1639</v>
      </c>
      <c r="U74" s="274">
        <v>1186</v>
      </c>
      <c r="V74" s="274">
        <v>879</v>
      </c>
      <c r="W74" s="274">
        <v>286</v>
      </c>
      <c r="X74" s="274">
        <v>72</v>
      </c>
      <c r="Y74" s="275"/>
      <c r="Z74" s="275"/>
      <c r="AA74" s="275"/>
      <c r="AB74" s="275"/>
      <c r="AC74" s="275"/>
      <c r="AD74" s="275"/>
      <c r="AE74" s="275"/>
      <c r="AF74" s="275"/>
      <c r="AG74" s="275"/>
      <c r="AH74" s="275"/>
      <c r="AI74" s="275"/>
      <c r="AJ74" s="275"/>
      <c r="AK74" s="275"/>
      <c r="AL74" s="275"/>
      <c r="AM74" s="275"/>
      <c r="AN74" s="275"/>
      <c r="AO74" s="275"/>
      <c r="AP74" s="275"/>
      <c r="AQ74" s="275"/>
      <c r="AR74" s="275"/>
      <c r="AS74" s="275"/>
      <c r="AT74" s="275"/>
      <c r="AU74" s="275"/>
      <c r="AV74" s="275"/>
      <c r="AW74" s="275"/>
      <c r="AX74" s="275"/>
      <c r="AY74" s="275"/>
      <c r="AZ74" s="275"/>
      <c r="BA74" s="275"/>
      <c r="BB74" s="275"/>
      <c r="BC74" s="275"/>
      <c r="BD74" s="275"/>
      <c r="BE74" s="275"/>
      <c r="BF74" s="275"/>
      <c r="BG74" s="275"/>
    </row>
    <row r="75" spans="1:59" ht="15.95" hidden="1" customHeight="1">
      <c r="A75" s="307" t="s">
        <v>2104</v>
      </c>
      <c r="B75" s="307" t="s">
        <v>114</v>
      </c>
      <c r="C75" s="291" t="s">
        <v>2105</v>
      </c>
      <c r="D75" s="274">
        <v>40096</v>
      </c>
      <c r="E75" s="274">
        <v>1559</v>
      </c>
      <c r="F75" s="274">
        <v>1617</v>
      </c>
      <c r="G75" s="274">
        <v>1618</v>
      </c>
      <c r="H75" s="274">
        <v>1674</v>
      </c>
      <c r="I75" s="274">
        <v>1846</v>
      </c>
      <c r="J75" s="274">
        <v>2106</v>
      </c>
      <c r="K75" s="274">
        <v>2198</v>
      </c>
      <c r="L75" s="274">
        <v>2531</v>
      </c>
      <c r="M75" s="274">
        <v>2462</v>
      </c>
      <c r="N75" s="274">
        <v>2388</v>
      </c>
      <c r="O75" s="274">
        <v>2421</v>
      </c>
      <c r="P75" s="274">
        <v>3163</v>
      </c>
      <c r="Q75" s="274">
        <v>3331</v>
      </c>
      <c r="R75" s="274">
        <v>2887</v>
      </c>
      <c r="S75" s="274">
        <v>2490</v>
      </c>
      <c r="T75" s="274">
        <v>2002</v>
      </c>
      <c r="U75" s="274">
        <v>1650</v>
      </c>
      <c r="V75" s="274">
        <v>1425</v>
      </c>
      <c r="W75" s="274">
        <v>551</v>
      </c>
      <c r="X75" s="274">
        <v>177</v>
      </c>
      <c r="Y75" s="275"/>
      <c r="Z75" s="275"/>
      <c r="AA75" s="275"/>
      <c r="AB75" s="275"/>
      <c r="AC75" s="275"/>
      <c r="AD75" s="275"/>
      <c r="AE75" s="275"/>
      <c r="AF75" s="275"/>
      <c r="AG75" s="275"/>
      <c r="AH75" s="275"/>
      <c r="AI75" s="275"/>
      <c r="AJ75" s="275"/>
      <c r="AK75" s="275"/>
      <c r="AL75" s="275"/>
      <c r="AM75" s="275"/>
      <c r="AN75" s="275"/>
      <c r="AO75" s="275"/>
      <c r="AP75" s="275"/>
      <c r="AQ75" s="275"/>
      <c r="AR75" s="275"/>
      <c r="AS75" s="275"/>
      <c r="AT75" s="275"/>
      <c r="AU75" s="275"/>
      <c r="AV75" s="275"/>
      <c r="AW75" s="275"/>
      <c r="AX75" s="275"/>
      <c r="AY75" s="275"/>
      <c r="AZ75" s="275"/>
      <c r="BA75" s="275"/>
      <c r="BB75" s="275"/>
      <c r="BC75" s="275"/>
      <c r="BD75" s="275"/>
      <c r="BE75" s="275"/>
      <c r="BF75" s="275"/>
      <c r="BG75" s="275"/>
    </row>
    <row r="76" spans="1:59" ht="15.95" hidden="1" customHeight="1">
      <c r="A76" s="307" t="s">
        <v>2104</v>
      </c>
      <c r="B76" s="307" t="s">
        <v>114</v>
      </c>
      <c r="C76" s="291" t="s">
        <v>2106</v>
      </c>
      <c r="D76" s="274">
        <v>78790</v>
      </c>
      <c r="E76" s="274">
        <v>3205</v>
      </c>
      <c r="F76" s="274">
        <v>3325</v>
      </c>
      <c r="G76" s="274">
        <v>3327</v>
      </c>
      <c r="H76" s="274">
        <v>3434</v>
      </c>
      <c r="I76" s="274">
        <v>3758</v>
      </c>
      <c r="J76" s="274">
        <v>4276</v>
      </c>
      <c r="K76" s="274">
        <v>4465</v>
      </c>
      <c r="L76" s="274">
        <v>5150</v>
      </c>
      <c r="M76" s="274">
        <v>4978</v>
      </c>
      <c r="N76" s="274">
        <v>4805</v>
      </c>
      <c r="O76" s="274">
        <v>4863</v>
      </c>
      <c r="P76" s="274">
        <v>6373</v>
      </c>
      <c r="Q76" s="274">
        <v>6651</v>
      </c>
      <c r="R76" s="274">
        <v>5632</v>
      </c>
      <c r="S76" s="274">
        <v>4682</v>
      </c>
      <c r="T76" s="274">
        <v>3640</v>
      </c>
      <c r="U76" s="274">
        <v>2837</v>
      </c>
      <c r="V76" s="274">
        <v>2303</v>
      </c>
      <c r="W76" s="274">
        <v>837</v>
      </c>
      <c r="X76" s="274">
        <v>248</v>
      </c>
      <c r="Y76" s="275"/>
      <c r="Z76" s="275"/>
      <c r="AA76" s="275"/>
      <c r="AB76" s="275"/>
      <c r="AC76" s="275"/>
      <c r="AD76" s="275"/>
      <c r="AE76" s="275"/>
      <c r="AF76" s="275"/>
      <c r="AG76" s="275"/>
      <c r="AH76" s="275"/>
      <c r="AI76" s="275"/>
      <c r="AJ76" s="275"/>
      <c r="AK76" s="275"/>
      <c r="AL76" s="275"/>
      <c r="AM76" s="275"/>
      <c r="AN76" s="275"/>
      <c r="AO76" s="275"/>
      <c r="AP76" s="275"/>
      <c r="AQ76" s="275"/>
      <c r="AR76" s="275"/>
      <c r="AS76" s="275"/>
      <c r="AT76" s="275"/>
      <c r="AU76" s="275"/>
      <c r="AV76" s="275"/>
      <c r="AW76" s="275"/>
      <c r="AX76" s="275"/>
      <c r="AY76" s="275"/>
      <c r="AZ76" s="275"/>
      <c r="BA76" s="275"/>
      <c r="BB76" s="275"/>
      <c r="BC76" s="275"/>
      <c r="BD76" s="275"/>
      <c r="BE76" s="275"/>
      <c r="BF76" s="275"/>
      <c r="BG76" s="275"/>
    </row>
    <row r="77" spans="1:59" ht="24" hidden="1" customHeight="1">
      <c r="A77" s="307" t="s">
        <v>2123</v>
      </c>
      <c r="B77" s="307" t="s">
        <v>114</v>
      </c>
      <c r="C77" s="291" t="s">
        <v>2103</v>
      </c>
      <c r="D77" s="274">
        <v>38561</v>
      </c>
      <c r="E77" s="274">
        <v>1626</v>
      </c>
      <c r="F77" s="274">
        <v>1704</v>
      </c>
      <c r="G77" s="274">
        <v>1712</v>
      </c>
      <c r="H77" s="274">
        <v>1751</v>
      </c>
      <c r="I77" s="274">
        <v>1883</v>
      </c>
      <c r="J77" s="274">
        <v>2138</v>
      </c>
      <c r="K77" s="274">
        <v>2234</v>
      </c>
      <c r="L77" s="274">
        <v>2585</v>
      </c>
      <c r="M77" s="274">
        <v>2521</v>
      </c>
      <c r="N77" s="274">
        <v>2455</v>
      </c>
      <c r="O77" s="274">
        <v>2341</v>
      </c>
      <c r="P77" s="274">
        <v>3072</v>
      </c>
      <c r="Q77" s="274">
        <v>3341</v>
      </c>
      <c r="R77" s="274">
        <v>2834</v>
      </c>
      <c r="S77" s="274">
        <v>2239</v>
      </c>
      <c r="T77" s="274">
        <v>1729</v>
      </c>
      <c r="U77" s="274">
        <v>1108</v>
      </c>
      <c r="V77" s="274">
        <v>903</v>
      </c>
      <c r="W77" s="274">
        <v>311</v>
      </c>
      <c r="X77" s="274">
        <v>75</v>
      </c>
      <c r="Y77" s="275"/>
      <c r="Z77" s="275"/>
      <c r="AA77" s="275"/>
      <c r="AB77" s="275"/>
      <c r="AC77" s="275"/>
      <c r="AD77" s="275"/>
      <c r="AE77" s="275"/>
      <c r="AF77" s="275"/>
      <c r="AG77" s="275"/>
      <c r="AH77" s="275"/>
      <c r="AI77" s="275"/>
      <c r="AJ77" s="275"/>
      <c r="AK77" s="275"/>
      <c r="AL77" s="275"/>
      <c r="AM77" s="275"/>
      <c r="AN77" s="275"/>
      <c r="AO77" s="275"/>
      <c r="AP77" s="275"/>
      <c r="AQ77" s="275"/>
      <c r="AR77" s="275"/>
      <c r="AS77" s="275"/>
      <c r="AT77" s="275"/>
      <c r="AU77" s="275"/>
      <c r="AV77" s="275"/>
      <c r="AW77" s="275"/>
      <c r="AX77" s="275"/>
      <c r="AY77" s="275"/>
      <c r="AZ77" s="275"/>
      <c r="BA77" s="275"/>
      <c r="BB77" s="275"/>
      <c r="BC77" s="275"/>
      <c r="BD77" s="275"/>
      <c r="BE77" s="275"/>
      <c r="BF77" s="275"/>
      <c r="BG77" s="275"/>
    </row>
    <row r="78" spans="1:59" ht="15.95" hidden="1" customHeight="1">
      <c r="A78" s="307" t="s">
        <v>2104</v>
      </c>
      <c r="B78" s="307" t="s">
        <v>114</v>
      </c>
      <c r="C78" s="291" t="s">
        <v>2105</v>
      </c>
      <c r="D78" s="274">
        <v>39965</v>
      </c>
      <c r="E78" s="274">
        <v>1540</v>
      </c>
      <c r="F78" s="274">
        <v>1614</v>
      </c>
      <c r="G78" s="274">
        <v>1620</v>
      </c>
      <c r="H78" s="274">
        <v>1668</v>
      </c>
      <c r="I78" s="274">
        <v>1817</v>
      </c>
      <c r="J78" s="274">
        <v>2075</v>
      </c>
      <c r="K78" s="274">
        <v>2167</v>
      </c>
      <c r="L78" s="274">
        <v>2497</v>
      </c>
      <c r="M78" s="274">
        <v>2461</v>
      </c>
      <c r="N78" s="274">
        <v>2427</v>
      </c>
      <c r="O78" s="274">
        <v>2327</v>
      </c>
      <c r="P78" s="274">
        <v>3035</v>
      </c>
      <c r="Q78" s="274">
        <v>3343</v>
      </c>
      <c r="R78" s="274">
        <v>2975</v>
      </c>
      <c r="S78" s="274">
        <v>2526</v>
      </c>
      <c r="T78" s="274">
        <v>2117</v>
      </c>
      <c r="U78" s="274">
        <v>1533</v>
      </c>
      <c r="V78" s="274">
        <v>1454</v>
      </c>
      <c r="W78" s="274">
        <v>593</v>
      </c>
      <c r="X78" s="274">
        <v>178</v>
      </c>
      <c r="Y78" s="275"/>
      <c r="Z78" s="275"/>
      <c r="AA78" s="275"/>
      <c r="AB78" s="275"/>
      <c r="AC78" s="275"/>
      <c r="AD78" s="275"/>
      <c r="AE78" s="275"/>
      <c r="AF78" s="275"/>
      <c r="AG78" s="275"/>
      <c r="AH78" s="275"/>
      <c r="AI78" s="275"/>
      <c r="AJ78" s="275"/>
      <c r="AK78" s="275"/>
      <c r="AL78" s="275"/>
      <c r="AM78" s="275"/>
      <c r="AN78" s="275"/>
      <c r="AO78" s="275"/>
      <c r="AP78" s="275"/>
      <c r="AQ78" s="275"/>
      <c r="AR78" s="275"/>
      <c r="AS78" s="275"/>
      <c r="AT78" s="275"/>
      <c r="AU78" s="275"/>
      <c r="AV78" s="275"/>
      <c r="AW78" s="275"/>
      <c r="AX78" s="275"/>
      <c r="AY78" s="275"/>
      <c r="AZ78" s="275"/>
      <c r="BA78" s="275"/>
      <c r="BB78" s="275"/>
      <c r="BC78" s="275"/>
      <c r="BD78" s="275"/>
      <c r="BE78" s="275"/>
      <c r="BF78" s="275"/>
      <c r="BG78" s="275"/>
    </row>
    <row r="79" spans="1:59" ht="15.95" hidden="1" customHeight="1">
      <c r="A79" s="307" t="s">
        <v>2104</v>
      </c>
      <c r="B79" s="307" t="s">
        <v>114</v>
      </c>
      <c r="C79" s="291" t="s">
        <v>2106</v>
      </c>
      <c r="D79" s="274">
        <v>78526</v>
      </c>
      <c r="E79" s="274">
        <v>3167</v>
      </c>
      <c r="F79" s="274">
        <v>3318</v>
      </c>
      <c r="G79" s="274">
        <v>3332</v>
      </c>
      <c r="H79" s="274">
        <v>3419</v>
      </c>
      <c r="I79" s="274">
        <v>3699</v>
      </c>
      <c r="J79" s="274">
        <v>4213</v>
      </c>
      <c r="K79" s="274">
        <v>4400</v>
      </c>
      <c r="L79" s="274">
        <v>5082</v>
      </c>
      <c r="M79" s="274">
        <v>4982</v>
      </c>
      <c r="N79" s="274">
        <v>4882</v>
      </c>
      <c r="O79" s="274">
        <v>4668</v>
      </c>
      <c r="P79" s="274">
        <v>6106</v>
      </c>
      <c r="Q79" s="274">
        <v>6684</v>
      </c>
      <c r="R79" s="274">
        <v>5809</v>
      </c>
      <c r="S79" s="274">
        <v>4765</v>
      </c>
      <c r="T79" s="274">
        <v>3846</v>
      </c>
      <c r="U79" s="274">
        <v>2642</v>
      </c>
      <c r="V79" s="274">
        <v>2357</v>
      </c>
      <c r="W79" s="274">
        <v>904</v>
      </c>
      <c r="X79" s="274">
        <v>253</v>
      </c>
      <c r="Y79" s="275"/>
      <c r="Z79" s="275"/>
      <c r="AA79" s="275"/>
      <c r="AB79" s="275"/>
      <c r="AC79" s="275"/>
      <c r="AD79" s="275"/>
      <c r="AE79" s="275"/>
      <c r="AF79" s="275"/>
      <c r="AG79" s="275"/>
      <c r="AH79" s="275"/>
      <c r="AI79" s="275"/>
      <c r="AJ79" s="275"/>
      <c r="AK79" s="275"/>
      <c r="AL79" s="275"/>
      <c r="AM79" s="275"/>
      <c r="AN79" s="275"/>
      <c r="AO79" s="275"/>
      <c r="AP79" s="275"/>
      <c r="AQ79" s="275"/>
      <c r="AR79" s="275"/>
      <c r="AS79" s="275"/>
      <c r="AT79" s="275"/>
      <c r="AU79" s="275"/>
      <c r="AV79" s="275"/>
      <c r="AW79" s="275"/>
      <c r="AX79" s="275"/>
      <c r="AY79" s="275"/>
      <c r="AZ79" s="275"/>
      <c r="BA79" s="275"/>
      <c r="BB79" s="275"/>
      <c r="BC79" s="275"/>
      <c r="BD79" s="275"/>
      <c r="BE79" s="275"/>
      <c r="BF79" s="275"/>
      <c r="BG79" s="275"/>
    </row>
    <row r="80" spans="1:59" ht="24" hidden="1" customHeight="1">
      <c r="A80" s="307" t="s">
        <v>2124</v>
      </c>
      <c r="B80" s="307" t="s">
        <v>114</v>
      </c>
      <c r="C80" s="291" t="s">
        <v>2103</v>
      </c>
      <c r="D80" s="274">
        <v>38421</v>
      </c>
      <c r="E80" s="274">
        <v>1605</v>
      </c>
      <c r="F80" s="274">
        <v>1697</v>
      </c>
      <c r="G80" s="274">
        <v>1714</v>
      </c>
      <c r="H80" s="274">
        <v>1737</v>
      </c>
      <c r="I80" s="274">
        <v>1868</v>
      </c>
      <c r="J80" s="274">
        <v>2090</v>
      </c>
      <c r="K80" s="274">
        <v>2223</v>
      </c>
      <c r="L80" s="274">
        <v>2525</v>
      </c>
      <c r="M80" s="274">
        <v>2532</v>
      </c>
      <c r="N80" s="274">
        <v>2491</v>
      </c>
      <c r="O80" s="274">
        <v>2302</v>
      </c>
      <c r="P80" s="274">
        <v>2900</v>
      </c>
      <c r="Q80" s="274">
        <v>3331</v>
      </c>
      <c r="R80" s="274">
        <v>2921</v>
      </c>
      <c r="S80" s="274">
        <v>2291</v>
      </c>
      <c r="T80" s="274">
        <v>1790</v>
      </c>
      <c r="U80" s="274">
        <v>1110</v>
      </c>
      <c r="V80" s="274">
        <v>881</v>
      </c>
      <c r="W80" s="274">
        <v>337</v>
      </c>
      <c r="X80" s="274">
        <v>77</v>
      </c>
      <c r="Y80" s="275"/>
      <c r="Z80" s="275"/>
      <c r="AA80" s="275"/>
      <c r="AB80" s="275"/>
      <c r="AC80" s="275"/>
      <c r="AD80" s="275"/>
      <c r="AE80" s="275"/>
      <c r="AF80" s="275"/>
      <c r="AG80" s="275"/>
      <c r="AH80" s="275"/>
      <c r="AI80" s="275"/>
      <c r="AJ80" s="275"/>
      <c r="AK80" s="275"/>
      <c r="AL80" s="275"/>
      <c r="AM80" s="275"/>
      <c r="AN80" s="275"/>
      <c r="AO80" s="275"/>
      <c r="AP80" s="275"/>
      <c r="AQ80" s="275"/>
      <c r="AR80" s="275"/>
      <c r="AS80" s="275"/>
      <c r="AT80" s="275"/>
      <c r="AU80" s="275"/>
      <c r="AV80" s="275"/>
      <c r="AW80" s="275"/>
      <c r="AX80" s="275"/>
      <c r="AY80" s="275"/>
      <c r="AZ80" s="275"/>
      <c r="BA80" s="275"/>
      <c r="BB80" s="275"/>
      <c r="BC80" s="275"/>
      <c r="BD80" s="275"/>
      <c r="BE80" s="275"/>
      <c r="BF80" s="275"/>
      <c r="BG80" s="275"/>
    </row>
    <row r="81" spans="1:59" ht="15.95" hidden="1" customHeight="1">
      <c r="A81" s="307" t="s">
        <v>2104</v>
      </c>
      <c r="B81" s="307" t="s">
        <v>2104</v>
      </c>
      <c r="C81" s="291" t="s">
        <v>2105</v>
      </c>
      <c r="D81" s="274">
        <v>39828</v>
      </c>
      <c r="E81" s="274">
        <v>1520</v>
      </c>
      <c r="F81" s="274">
        <v>1607</v>
      </c>
      <c r="G81" s="274">
        <v>1623</v>
      </c>
      <c r="H81" s="274">
        <v>1655</v>
      </c>
      <c r="I81" s="274">
        <v>1801</v>
      </c>
      <c r="J81" s="274">
        <v>2029</v>
      </c>
      <c r="K81" s="274">
        <v>2157</v>
      </c>
      <c r="L81" s="274">
        <v>2443</v>
      </c>
      <c r="M81" s="274">
        <v>2465</v>
      </c>
      <c r="N81" s="274">
        <v>2460</v>
      </c>
      <c r="O81" s="274">
        <v>2290</v>
      </c>
      <c r="P81" s="274">
        <v>2873</v>
      </c>
      <c r="Q81" s="274">
        <v>3332</v>
      </c>
      <c r="R81" s="274">
        <v>3057</v>
      </c>
      <c r="S81" s="274">
        <v>2566</v>
      </c>
      <c r="T81" s="274">
        <v>2195</v>
      </c>
      <c r="U81" s="274">
        <v>1528</v>
      </c>
      <c r="V81" s="274">
        <v>1415</v>
      </c>
      <c r="W81" s="274">
        <v>634</v>
      </c>
      <c r="X81" s="274">
        <v>179</v>
      </c>
      <c r="Y81" s="275"/>
      <c r="Z81" s="275"/>
      <c r="AA81" s="275"/>
      <c r="AB81" s="275"/>
      <c r="AC81" s="275"/>
      <c r="AD81" s="275"/>
      <c r="AE81" s="275"/>
      <c r="AF81" s="275"/>
      <c r="AG81" s="275"/>
      <c r="AH81" s="275"/>
      <c r="AI81" s="275"/>
      <c r="AJ81" s="275"/>
      <c r="AK81" s="275"/>
      <c r="AL81" s="275"/>
      <c r="AM81" s="275"/>
      <c r="AN81" s="275"/>
      <c r="AO81" s="275"/>
      <c r="AP81" s="275"/>
      <c r="AQ81" s="275"/>
      <c r="AR81" s="275"/>
      <c r="AS81" s="275"/>
      <c r="AT81" s="275"/>
      <c r="AU81" s="275"/>
      <c r="AV81" s="275"/>
      <c r="AW81" s="275"/>
      <c r="AX81" s="275"/>
      <c r="AY81" s="275"/>
      <c r="AZ81" s="275"/>
      <c r="BA81" s="275"/>
      <c r="BB81" s="275"/>
      <c r="BC81" s="275"/>
      <c r="BD81" s="275"/>
      <c r="BE81" s="275"/>
      <c r="BF81" s="275"/>
      <c r="BG81" s="275"/>
    </row>
    <row r="82" spans="1:59" ht="15.95" hidden="1" customHeight="1">
      <c r="A82" s="307" t="s">
        <v>2104</v>
      </c>
      <c r="B82" s="307" t="s">
        <v>2104</v>
      </c>
      <c r="C82" s="291" t="s">
        <v>2106</v>
      </c>
      <c r="D82" s="274">
        <v>78249</v>
      </c>
      <c r="E82" s="274">
        <v>3124</v>
      </c>
      <c r="F82" s="274">
        <v>3304</v>
      </c>
      <c r="G82" s="274">
        <v>3337</v>
      </c>
      <c r="H82" s="274">
        <v>3392</v>
      </c>
      <c r="I82" s="274">
        <v>3669</v>
      </c>
      <c r="J82" s="274">
        <v>4119</v>
      </c>
      <c r="K82" s="274">
        <v>4380</v>
      </c>
      <c r="L82" s="274">
        <v>4967</v>
      </c>
      <c r="M82" s="274">
        <v>4997</v>
      </c>
      <c r="N82" s="274">
        <v>4951</v>
      </c>
      <c r="O82" s="274">
        <v>4591</v>
      </c>
      <c r="P82" s="274">
        <v>5773</v>
      </c>
      <c r="Q82" s="274">
        <v>6663</v>
      </c>
      <c r="R82" s="274">
        <v>5978</v>
      </c>
      <c r="S82" s="274">
        <v>4856</v>
      </c>
      <c r="T82" s="274">
        <v>3985</v>
      </c>
      <c r="U82" s="274">
        <v>2638</v>
      </c>
      <c r="V82" s="274">
        <v>2296</v>
      </c>
      <c r="W82" s="274">
        <v>971</v>
      </c>
      <c r="X82" s="274">
        <v>256</v>
      </c>
      <c r="Y82" s="275"/>
      <c r="Z82" s="275"/>
      <c r="AA82" s="275"/>
      <c r="AB82" s="275"/>
      <c r="AC82" s="275"/>
      <c r="AD82" s="275"/>
      <c r="AE82" s="275"/>
      <c r="AF82" s="275"/>
      <c r="AG82" s="275"/>
      <c r="AH82" s="275"/>
      <c r="AI82" s="275"/>
      <c r="AJ82" s="275"/>
      <c r="AK82" s="275"/>
      <c r="AL82" s="275"/>
      <c r="AM82" s="275"/>
      <c r="AN82" s="275"/>
      <c r="AO82" s="275"/>
      <c r="AP82" s="275"/>
      <c r="AQ82" s="275"/>
      <c r="AR82" s="275"/>
      <c r="AS82" s="275"/>
      <c r="AT82" s="275"/>
      <c r="AU82" s="275"/>
      <c r="AV82" s="275"/>
      <c r="AW82" s="275"/>
      <c r="AX82" s="275"/>
      <c r="AY82" s="275"/>
      <c r="AZ82" s="275"/>
      <c r="BA82" s="275"/>
      <c r="BB82" s="275"/>
      <c r="BC82" s="275"/>
      <c r="BD82" s="275"/>
      <c r="BE82" s="275"/>
      <c r="BF82" s="275"/>
      <c r="BG82" s="275"/>
    </row>
    <row r="83" spans="1:59" ht="24" hidden="1" customHeight="1">
      <c r="A83" s="307" t="s">
        <v>2125</v>
      </c>
      <c r="B83" s="307" t="s">
        <v>2104</v>
      </c>
      <c r="C83" s="291" t="s">
        <v>2103</v>
      </c>
      <c r="D83" s="274">
        <v>38275</v>
      </c>
      <c r="E83" s="274">
        <v>1582</v>
      </c>
      <c r="F83" s="274">
        <v>1686</v>
      </c>
      <c r="G83" s="274">
        <v>1716</v>
      </c>
      <c r="H83" s="274">
        <v>1727</v>
      </c>
      <c r="I83" s="274">
        <v>1856</v>
      </c>
      <c r="J83" s="274">
        <v>2049</v>
      </c>
      <c r="K83" s="274">
        <v>2209</v>
      </c>
      <c r="L83" s="274">
        <v>2445</v>
      </c>
      <c r="M83" s="274">
        <v>2566</v>
      </c>
      <c r="N83" s="274">
        <v>2510</v>
      </c>
      <c r="O83" s="274">
        <v>2313</v>
      </c>
      <c r="P83" s="274">
        <v>2699</v>
      </c>
      <c r="Q83" s="274">
        <v>3283</v>
      </c>
      <c r="R83" s="274">
        <v>3017</v>
      </c>
      <c r="S83" s="274">
        <v>2355</v>
      </c>
      <c r="T83" s="274">
        <v>1831</v>
      </c>
      <c r="U83" s="274">
        <v>1125</v>
      </c>
      <c r="V83" s="274">
        <v>859</v>
      </c>
      <c r="W83" s="274">
        <v>366</v>
      </c>
      <c r="X83" s="274">
        <v>80</v>
      </c>
      <c r="Y83" s="275"/>
      <c r="Z83" s="275"/>
      <c r="AA83" s="275"/>
      <c r="AB83" s="275"/>
      <c r="AC83" s="275"/>
      <c r="AD83" s="275"/>
      <c r="AE83" s="275"/>
      <c r="AF83" s="275"/>
      <c r="AG83" s="275"/>
      <c r="AH83" s="275"/>
      <c r="AI83" s="275"/>
      <c r="AJ83" s="275"/>
      <c r="AK83" s="275"/>
      <c r="AL83" s="275"/>
      <c r="AM83" s="275"/>
      <c r="AN83" s="275"/>
      <c r="AO83" s="275"/>
      <c r="AP83" s="275"/>
      <c r="AQ83" s="275"/>
      <c r="AR83" s="275"/>
      <c r="AS83" s="275"/>
      <c r="AT83" s="275"/>
      <c r="AU83" s="275"/>
      <c r="AV83" s="275"/>
      <c r="AW83" s="275"/>
      <c r="AX83" s="275"/>
      <c r="AY83" s="275"/>
      <c r="AZ83" s="275"/>
      <c r="BA83" s="275"/>
      <c r="BB83" s="275"/>
      <c r="BC83" s="275"/>
      <c r="BD83" s="275"/>
      <c r="BE83" s="275"/>
      <c r="BF83" s="275"/>
      <c r="BG83" s="275"/>
    </row>
    <row r="84" spans="1:59" ht="15.95" hidden="1" customHeight="1">
      <c r="A84" s="307" t="s">
        <v>2104</v>
      </c>
      <c r="B84" s="307" t="s">
        <v>2104</v>
      </c>
      <c r="C84" s="291" t="s">
        <v>2105</v>
      </c>
      <c r="D84" s="274">
        <v>39685</v>
      </c>
      <c r="E84" s="274">
        <v>1498</v>
      </c>
      <c r="F84" s="274">
        <v>1597</v>
      </c>
      <c r="G84" s="274">
        <v>1625</v>
      </c>
      <c r="H84" s="274">
        <v>1644</v>
      </c>
      <c r="I84" s="274">
        <v>1790</v>
      </c>
      <c r="J84" s="274">
        <v>1990</v>
      </c>
      <c r="K84" s="274">
        <v>2145</v>
      </c>
      <c r="L84" s="274">
        <v>2368</v>
      </c>
      <c r="M84" s="274">
        <v>2493</v>
      </c>
      <c r="N84" s="274">
        <v>2476</v>
      </c>
      <c r="O84" s="274">
        <v>2300</v>
      </c>
      <c r="P84" s="274">
        <v>2686</v>
      </c>
      <c r="Q84" s="274">
        <v>3285</v>
      </c>
      <c r="R84" s="274">
        <v>3148</v>
      </c>
      <c r="S84" s="274">
        <v>2617</v>
      </c>
      <c r="T84" s="274">
        <v>2250</v>
      </c>
      <c r="U84" s="274">
        <v>1537</v>
      </c>
      <c r="V84" s="274">
        <v>1372</v>
      </c>
      <c r="W84" s="274">
        <v>683</v>
      </c>
      <c r="X84" s="274">
        <v>180</v>
      </c>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row>
    <row r="85" spans="1:59" ht="15.95" hidden="1" customHeight="1">
      <c r="A85" s="307" t="s">
        <v>2104</v>
      </c>
      <c r="B85" s="307" t="s">
        <v>2104</v>
      </c>
      <c r="C85" s="291" t="s">
        <v>2106</v>
      </c>
      <c r="D85" s="274">
        <v>77959</v>
      </c>
      <c r="E85" s="274">
        <v>3080</v>
      </c>
      <c r="F85" s="274">
        <v>3283</v>
      </c>
      <c r="G85" s="274">
        <v>3341</v>
      </c>
      <c r="H85" s="274">
        <v>3371</v>
      </c>
      <c r="I85" s="274">
        <v>3646</v>
      </c>
      <c r="J85" s="274">
        <v>4039</v>
      </c>
      <c r="K85" s="274">
        <v>4354</v>
      </c>
      <c r="L85" s="274">
        <v>4813</v>
      </c>
      <c r="M85" s="274">
        <v>5059</v>
      </c>
      <c r="N85" s="274">
        <v>4985</v>
      </c>
      <c r="O85" s="274">
        <v>4613</v>
      </c>
      <c r="P85" s="274">
        <v>5385</v>
      </c>
      <c r="Q85" s="274">
        <v>6569</v>
      </c>
      <c r="R85" s="274">
        <v>6166</v>
      </c>
      <c r="S85" s="274">
        <v>4972</v>
      </c>
      <c r="T85" s="274">
        <v>4081</v>
      </c>
      <c r="U85" s="274">
        <v>2663</v>
      </c>
      <c r="V85" s="274">
        <v>2231</v>
      </c>
      <c r="W85" s="274">
        <v>1049</v>
      </c>
      <c r="X85" s="274">
        <v>260</v>
      </c>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row>
    <row r="86" spans="1:59" ht="24" hidden="1" customHeight="1">
      <c r="A86" s="307" t="s">
        <v>2126</v>
      </c>
      <c r="B86" s="307" t="s">
        <v>2104</v>
      </c>
      <c r="C86" s="291" t="s">
        <v>2103</v>
      </c>
      <c r="D86" s="274">
        <v>38123</v>
      </c>
      <c r="E86" s="274">
        <v>1559</v>
      </c>
      <c r="F86" s="274">
        <v>1672</v>
      </c>
      <c r="G86" s="274">
        <v>1717</v>
      </c>
      <c r="H86" s="274">
        <v>1727</v>
      </c>
      <c r="I86" s="274">
        <v>1835</v>
      </c>
      <c r="J86" s="274">
        <v>2016</v>
      </c>
      <c r="K86" s="274">
        <v>2203</v>
      </c>
      <c r="L86" s="274">
        <v>2364</v>
      </c>
      <c r="M86" s="274">
        <v>2590</v>
      </c>
      <c r="N86" s="274">
        <v>2518</v>
      </c>
      <c r="O86" s="274">
        <v>2336</v>
      </c>
      <c r="P86" s="274">
        <v>2523</v>
      </c>
      <c r="Q86" s="274">
        <v>3203</v>
      </c>
      <c r="R86" s="274">
        <v>3090</v>
      </c>
      <c r="S86" s="274">
        <v>2432</v>
      </c>
      <c r="T86" s="274">
        <v>1860</v>
      </c>
      <c r="U86" s="274">
        <v>1169</v>
      </c>
      <c r="V86" s="274">
        <v>828</v>
      </c>
      <c r="W86" s="274">
        <v>394</v>
      </c>
      <c r="X86" s="274">
        <v>88</v>
      </c>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row>
    <row r="87" spans="1:59" ht="15.95" hidden="1" customHeight="1">
      <c r="A87" s="307" t="s">
        <v>2104</v>
      </c>
      <c r="B87" s="307" t="s">
        <v>2104</v>
      </c>
      <c r="C87" s="291" t="s">
        <v>2105</v>
      </c>
      <c r="D87" s="274">
        <v>39536</v>
      </c>
      <c r="E87" s="274">
        <v>1476</v>
      </c>
      <c r="F87" s="274">
        <v>1583</v>
      </c>
      <c r="G87" s="274">
        <v>1626</v>
      </c>
      <c r="H87" s="274">
        <v>1643</v>
      </c>
      <c r="I87" s="274">
        <v>1770</v>
      </c>
      <c r="J87" s="274">
        <v>1959</v>
      </c>
      <c r="K87" s="274">
        <v>2138</v>
      </c>
      <c r="L87" s="274">
        <v>2293</v>
      </c>
      <c r="M87" s="274">
        <v>2513</v>
      </c>
      <c r="N87" s="274">
        <v>2479</v>
      </c>
      <c r="O87" s="274">
        <v>2323</v>
      </c>
      <c r="P87" s="274">
        <v>2524</v>
      </c>
      <c r="Q87" s="274">
        <v>3208</v>
      </c>
      <c r="R87" s="274">
        <v>3212</v>
      </c>
      <c r="S87" s="274">
        <v>2686</v>
      </c>
      <c r="T87" s="274">
        <v>2284</v>
      </c>
      <c r="U87" s="274">
        <v>1586</v>
      </c>
      <c r="V87" s="274">
        <v>1314</v>
      </c>
      <c r="W87" s="274">
        <v>726</v>
      </c>
      <c r="X87" s="274">
        <v>194</v>
      </c>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row>
    <row r="88" spans="1:59" ht="15.95" hidden="1" customHeight="1">
      <c r="A88" s="307" t="s">
        <v>2104</v>
      </c>
      <c r="B88" s="307" t="s">
        <v>2104</v>
      </c>
      <c r="C88" s="291" t="s">
        <v>2106</v>
      </c>
      <c r="D88" s="274">
        <v>77659</v>
      </c>
      <c r="E88" s="274">
        <v>3036</v>
      </c>
      <c r="F88" s="274">
        <v>3256</v>
      </c>
      <c r="G88" s="274">
        <v>3343</v>
      </c>
      <c r="H88" s="274">
        <v>3370</v>
      </c>
      <c r="I88" s="274">
        <v>3604</v>
      </c>
      <c r="J88" s="274">
        <v>3974</v>
      </c>
      <c r="K88" s="274">
        <v>4340</v>
      </c>
      <c r="L88" s="274">
        <v>4657</v>
      </c>
      <c r="M88" s="274">
        <v>5103</v>
      </c>
      <c r="N88" s="274">
        <v>4997</v>
      </c>
      <c r="O88" s="274">
        <v>4659</v>
      </c>
      <c r="P88" s="274">
        <v>5047</v>
      </c>
      <c r="Q88" s="274">
        <v>6411</v>
      </c>
      <c r="R88" s="274">
        <v>6302</v>
      </c>
      <c r="S88" s="274">
        <v>5117</v>
      </c>
      <c r="T88" s="274">
        <v>4144</v>
      </c>
      <c r="U88" s="274">
        <v>2755</v>
      </c>
      <c r="V88" s="274">
        <v>2142</v>
      </c>
      <c r="W88" s="274">
        <v>1120</v>
      </c>
      <c r="X88" s="274">
        <v>282</v>
      </c>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row>
    <row r="89" spans="1:59" ht="24" hidden="1" customHeight="1">
      <c r="A89" s="307" t="s">
        <v>2127</v>
      </c>
      <c r="B89" s="307" t="s">
        <v>2104</v>
      </c>
      <c r="C89" s="291" t="s">
        <v>2103</v>
      </c>
      <c r="D89" s="274">
        <v>37967</v>
      </c>
      <c r="E89" s="274">
        <v>1537</v>
      </c>
      <c r="F89" s="274">
        <v>1655</v>
      </c>
      <c r="G89" s="274">
        <v>1716</v>
      </c>
      <c r="H89" s="274">
        <v>1728</v>
      </c>
      <c r="I89" s="274">
        <v>1822</v>
      </c>
      <c r="J89" s="274">
        <v>1976</v>
      </c>
      <c r="K89" s="274">
        <v>2198</v>
      </c>
      <c r="L89" s="274">
        <v>2274</v>
      </c>
      <c r="M89" s="274">
        <v>2615</v>
      </c>
      <c r="N89" s="274">
        <v>2505</v>
      </c>
      <c r="O89" s="274">
        <v>2389</v>
      </c>
      <c r="P89" s="274">
        <v>2388</v>
      </c>
      <c r="Q89" s="274">
        <v>3090</v>
      </c>
      <c r="R89" s="274">
        <v>3136</v>
      </c>
      <c r="S89" s="274">
        <v>2516</v>
      </c>
      <c r="T89" s="274">
        <v>1889</v>
      </c>
      <c r="U89" s="274">
        <v>1271</v>
      </c>
      <c r="V89" s="274">
        <v>749</v>
      </c>
      <c r="W89" s="274">
        <v>417</v>
      </c>
      <c r="X89" s="274">
        <v>97</v>
      </c>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row>
    <row r="90" spans="1:59" ht="15.95" hidden="1" customHeight="1">
      <c r="A90" s="307" t="s">
        <v>114</v>
      </c>
      <c r="B90" s="307" t="s">
        <v>2104</v>
      </c>
      <c r="C90" s="291" t="s">
        <v>2105</v>
      </c>
      <c r="D90" s="274">
        <v>39383</v>
      </c>
      <c r="E90" s="274">
        <v>1455</v>
      </c>
      <c r="F90" s="274">
        <v>1567</v>
      </c>
      <c r="G90" s="274">
        <v>1625</v>
      </c>
      <c r="H90" s="274">
        <v>1644</v>
      </c>
      <c r="I90" s="274">
        <v>1757</v>
      </c>
      <c r="J90" s="274">
        <v>1918</v>
      </c>
      <c r="K90" s="274">
        <v>2136</v>
      </c>
      <c r="L90" s="274">
        <v>2210</v>
      </c>
      <c r="M90" s="274">
        <v>2534</v>
      </c>
      <c r="N90" s="274">
        <v>2460</v>
      </c>
      <c r="O90" s="274">
        <v>2378</v>
      </c>
      <c r="P90" s="274">
        <v>2395</v>
      </c>
      <c r="Q90" s="274">
        <v>3104</v>
      </c>
      <c r="R90" s="274">
        <v>3243</v>
      </c>
      <c r="S90" s="274">
        <v>2769</v>
      </c>
      <c r="T90" s="274">
        <v>2306</v>
      </c>
      <c r="U90" s="274">
        <v>1721</v>
      </c>
      <c r="V90" s="274">
        <v>1188</v>
      </c>
      <c r="W90" s="274">
        <v>764</v>
      </c>
      <c r="X90" s="274">
        <v>210</v>
      </c>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row>
    <row r="91" spans="1:59" ht="15.95" hidden="1" customHeight="1">
      <c r="A91" s="307" t="s">
        <v>114</v>
      </c>
      <c r="B91" s="307" t="s">
        <v>2104</v>
      </c>
      <c r="C91" s="291" t="s">
        <v>2106</v>
      </c>
      <c r="D91" s="274">
        <v>77350</v>
      </c>
      <c r="E91" s="274">
        <v>2992</v>
      </c>
      <c r="F91" s="274">
        <v>3221</v>
      </c>
      <c r="G91" s="274">
        <v>3341</v>
      </c>
      <c r="H91" s="274">
        <v>3372</v>
      </c>
      <c r="I91" s="274">
        <v>3579</v>
      </c>
      <c r="J91" s="274">
        <v>3894</v>
      </c>
      <c r="K91" s="274">
        <v>4334</v>
      </c>
      <c r="L91" s="274">
        <v>4483</v>
      </c>
      <c r="M91" s="274">
        <v>5150</v>
      </c>
      <c r="N91" s="274">
        <v>4965</v>
      </c>
      <c r="O91" s="274">
        <v>4767</v>
      </c>
      <c r="P91" s="274">
        <v>4782</v>
      </c>
      <c r="Q91" s="274">
        <v>6194</v>
      </c>
      <c r="R91" s="274">
        <v>6379</v>
      </c>
      <c r="S91" s="274">
        <v>5284</v>
      </c>
      <c r="T91" s="274">
        <v>4195</v>
      </c>
      <c r="U91" s="274">
        <v>2992</v>
      </c>
      <c r="V91" s="274">
        <v>1937</v>
      </c>
      <c r="W91" s="274">
        <v>1181</v>
      </c>
      <c r="X91" s="274">
        <v>307</v>
      </c>
      <c r="Y91" s="275"/>
      <c r="Z91" s="275"/>
      <c r="AA91" s="275"/>
      <c r="AB91" s="275"/>
      <c r="AC91" s="275"/>
      <c r="AD91" s="275"/>
      <c r="AE91" s="275"/>
      <c r="AF91" s="275"/>
      <c r="AG91" s="275"/>
      <c r="AH91" s="275"/>
      <c r="AI91" s="275"/>
      <c r="AJ91" s="275"/>
      <c r="AK91" s="275"/>
      <c r="AL91" s="275"/>
      <c r="AM91" s="275"/>
      <c r="AN91" s="275"/>
      <c r="AO91" s="275"/>
      <c r="AP91" s="275"/>
      <c r="AQ91" s="275"/>
      <c r="AR91" s="275"/>
      <c r="AS91" s="275"/>
      <c r="AT91" s="275"/>
      <c r="AU91" s="275"/>
      <c r="AV91" s="275"/>
      <c r="AW91" s="275"/>
      <c r="AX91" s="275"/>
      <c r="AY91" s="275"/>
      <c r="AZ91" s="275"/>
      <c r="BA91" s="275"/>
      <c r="BB91" s="275"/>
      <c r="BC91" s="275"/>
      <c r="BD91" s="275"/>
      <c r="BE91" s="275"/>
      <c r="BF91" s="275"/>
      <c r="BG91" s="275"/>
    </row>
    <row r="92" spans="1:59" ht="24" hidden="1" customHeight="1">
      <c r="A92" s="307" t="s">
        <v>2128</v>
      </c>
      <c r="B92" s="307" t="s">
        <v>2104</v>
      </c>
      <c r="C92" s="291" t="s">
        <v>2103</v>
      </c>
      <c r="D92" s="274">
        <v>37806</v>
      </c>
      <c r="E92" s="274">
        <v>1515</v>
      </c>
      <c r="F92" s="274">
        <v>1635</v>
      </c>
      <c r="G92" s="274">
        <v>1713</v>
      </c>
      <c r="H92" s="274">
        <v>1730</v>
      </c>
      <c r="I92" s="274">
        <v>1814</v>
      </c>
      <c r="J92" s="274">
        <v>1947</v>
      </c>
      <c r="K92" s="274">
        <v>2166</v>
      </c>
      <c r="L92" s="274">
        <v>2240</v>
      </c>
      <c r="M92" s="274">
        <v>2581</v>
      </c>
      <c r="N92" s="274">
        <v>2510</v>
      </c>
      <c r="O92" s="274">
        <v>2428</v>
      </c>
      <c r="P92" s="274">
        <v>2290</v>
      </c>
      <c r="Q92" s="274">
        <v>2958</v>
      </c>
      <c r="R92" s="274">
        <v>3158</v>
      </c>
      <c r="S92" s="274">
        <v>2601</v>
      </c>
      <c r="T92" s="274">
        <v>1934</v>
      </c>
      <c r="U92" s="274">
        <v>1343</v>
      </c>
      <c r="V92" s="274">
        <v>706</v>
      </c>
      <c r="W92" s="274">
        <v>430</v>
      </c>
      <c r="X92" s="274">
        <v>107</v>
      </c>
      <c r="Y92" s="275"/>
      <c r="Z92" s="275"/>
      <c r="AA92" s="275"/>
      <c r="AB92" s="275"/>
      <c r="AC92" s="275"/>
      <c r="AD92" s="275"/>
      <c r="AE92" s="275"/>
      <c r="AF92" s="275"/>
      <c r="AG92" s="275"/>
      <c r="AH92" s="275"/>
      <c r="AI92" s="275"/>
      <c r="AJ92" s="275"/>
      <c r="AK92" s="275"/>
      <c r="AL92" s="275"/>
      <c r="AM92" s="275"/>
      <c r="AN92" s="275"/>
      <c r="AO92" s="275"/>
      <c r="AP92" s="275"/>
      <c r="AQ92" s="275"/>
      <c r="AR92" s="275"/>
      <c r="AS92" s="275"/>
      <c r="AT92" s="275"/>
      <c r="AU92" s="275"/>
      <c r="AV92" s="275"/>
      <c r="AW92" s="275"/>
      <c r="AX92" s="275"/>
      <c r="AY92" s="275"/>
      <c r="AZ92" s="275"/>
      <c r="BA92" s="275"/>
      <c r="BB92" s="275"/>
      <c r="BC92" s="275"/>
      <c r="BD92" s="275"/>
      <c r="BE92" s="275"/>
      <c r="BF92" s="275"/>
      <c r="BG92" s="275"/>
    </row>
    <row r="93" spans="1:59" ht="15.95" hidden="1" customHeight="1">
      <c r="A93" s="307" t="s">
        <v>114</v>
      </c>
      <c r="B93" s="307" t="s">
        <v>2104</v>
      </c>
      <c r="C93" s="291" t="s">
        <v>2105</v>
      </c>
      <c r="D93" s="274">
        <v>39226</v>
      </c>
      <c r="E93" s="274">
        <v>1435</v>
      </c>
      <c r="F93" s="274">
        <v>1548</v>
      </c>
      <c r="G93" s="274">
        <v>1621</v>
      </c>
      <c r="H93" s="274">
        <v>1647</v>
      </c>
      <c r="I93" s="274">
        <v>1750</v>
      </c>
      <c r="J93" s="274">
        <v>1889</v>
      </c>
      <c r="K93" s="274">
        <v>2105</v>
      </c>
      <c r="L93" s="274">
        <v>2179</v>
      </c>
      <c r="M93" s="274">
        <v>2500</v>
      </c>
      <c r="N93" s="274">
        <v>2459</v>
      </c>
      <c r="O93" s="274">
        <v>2417</v>
      </c>
      <c r="P93" s="274">
        <v>2302</v>
      </c>
      <c r="Q93" s="274">
        <v>2978</v>
      </c>
      <c r="R93" s="274">
        <v>3256</v>
      </c>
      <c r="S93" s="274">
        <v>2855</v>
      </c>
      <c r="T93" s="274">
        <v>2343</v>
      </c>
      <c r="U93" s="274">
        <v>1822</v>
      </c>
      <c r="V93" s="274">
        <v>1112</v>
      </c>
      <c r="W93" s="274">
        <v>781</v>
      </c>
      <c r="X93" s="274">
        <v>226</v>
      </c>
      <c r="Y93" s="275"/>
      <c r="Z93" s="275"/>
      <c r="AA93" s="275"/>
      <c r="AB93" s="275"/>
      <c r="AC93" s="275"/>
      <c r="AD93" s="275"/>
      <c r="AE93" s="275"/>
      <c r="AF93" s="275"/>
      <c r="AG93" s="275"/>
      <c r="AH93" s="275"/>
      <c r="AI93" s="275"/>
      <c r="AJ93" s="275"/>
      <c r="AK93" s="275"/>
      <c r="AL93" s="275"/>
      <c r="AM93" s="275"/>
      <c r="AN93" s="275"/>
      <c r="AO93" s="275"/>
      <c r="AP93" s="275"/>
      <c r="AQ93" s="275"/>
      <c r="AR93" s="275"/>
      <c r="AS93" s="275"/>
      <c r="AT93" s="275"/>
      <c r="AU93" s="275"/>
      <c r="AV93" s="275"/>
      <c r="AW93" s="275"/>
      <c r="AX93" s="275"/>
      <c r="AY93" s="275"/>
      <c r="AZ93" s="275"/>
      <c r="BA93" s="275"/>
      <c r="BB93" s="275"/>
      <c r="BC93" s="275"/>
      <c r="BD93" s="275"/>
      <c r="BE93" s="275"/>
      <c r="BF93" s="275"/>
      <c r="BG93" s="275"/>
    </row>
    <row r="94" spans="1:59" ht="15.95" hidden="1" customHeight="1">
      <c r="A94" s="307" t="s">
        <v>114</v>
      </c>
      <c r="B94" s="307" t="s">
        <v>2104</v>
      </c>
      <c r="C94" s="291" t="s">
        <v>2106</v>
      </c>
      <c r="D94" s="274">
        <v>77032</v>
      </c>
      <c r="E94" s="274">
        <v>2950</v>
      </c>
      <c r="F94" s="274">
        <v>3182</v>
      </c>
      <c r="G94" s="274">
        <v>3334</v>
      </c>
      <c r="H94" s="274">
        <v>3377</v>
      </c>
      <c r="I94" s="274">
        <v>3564</v>
      </c>
      <c r="J94" s="274">
        <v>3836</v>
      </c>
      <c r="K94" s="274">
        <v>4271</v>
      </c>
      <c r="L94" s="274">
        <v>4419</v>
      </c>
      <c r="M94" s="274">
        <v>5082</v>
      </c>
      <c r="N94" s="274">
        <v>4969</v>
      </c>
      <c r="O94" s="274">
        <v>4845</v>
      </c>
      <c r="P94" s="274">
        <v>4593</v>
      </c>
      <c r="Q94" s="274">
        <v>5937</v>
      </c>
      <c r="R94" s="274">
        <v>6414</v>
      </c>
      <c r="S94" s="274">
        <v>5456</v>
      </c>
      <c r="T94" s="274">
        <v>4277</v>
      </c>
      <c r="U94" s="274">
        <v>3166</v>
      </c>
      <c r="V94" s="274">
        <v>1818</v>
      </c>
      <c r="W94" s="274">
        <v>1212</v>
      </c>
      <c r="X94" s="274">
        <v>332</v>
      </c>
      <c r="Y94" s="275"/>
      <c r="Z94" s="275"/>
      <c r="AA94" s="275"/>
      <c r="AB94" s="275"/>
      <c r="AC94" s="275"/>
      <c r="AD94" s="275"/>
      <c r="AE94" s="275"/>
      <c r="AF94" s="275"/>
      <c r="AG94" s="275"/>
      <c r="AH94" s="275"/>
      <c r="AI94" s="275"/>
      <c r="AJ94" s="275"/>
      <c r="AK94" s="275"/>
      <c r="AL94" s="275"/>
      <c r="AM94" s="275"/>
      <c r="AN94" s="275"/>
      <c r="AO94" s="275"/>
      <c r="AP94" s="275"/>
      <c r="AQ94" s="275"/>
      <c r="AR94" s="275"/>
      <c r="AS94" s="275"/>
      <c r="AT94" s="275"/>
      <c r="AU94" s="275"/>
      <c r="AV94" s="275"/>
      <c r="AW94" s="275"/>
      <c r="AX94" s="275"/>
      <c r="AY94" s="275"/>
      <c r="AZ94" s="275"/>
      <c r="BA94" s="275"/>
      <c r="BB94" s="275"/>
      <c r="BC94" s="275"/>
      <c r="BD94" s="275"/>
      <c r="BE94" s="275"/>
      <c r="BF94" s="275"/>
      <c r="BG94" s="275"/>
    </row>
    <row r="95" spans="1:59" ht="24" hidden="1" customHeight="1">
      <c r="A95" s="307" t="s">
        <v>2129</v>
      </c>
      <c r="B95" s="307" t="s">
        <v>2104</v>
      </c>
      <c r="C95" s="291" t="s">
        <v>2103</v>
      </c>
      <c r="D95" s="274">
        <v>37641</v>
      </c>
      <c r="E95" s="274">
        <v>1495</v>
      </c>
      <c r="F95" s="274">
        <v>1613</v>
      </c>
      <c r="G95" s="274">
        <v>1705</v>
      </c>
      <c r="H95" s="274">
        <v>1733</v>
      </c>
      <c r="I95" s="274">
        <v>1801</v>
      </c>
      <c r="J95" s="274">
        <v>1932</v>
      </c>
      <c r="K95" s="274">
        <v>2118</v>
      </c>
      <c r="L95" s="274">
        <v>2230</v>
      </c>
      <c r="M95" s="274">
        <v>2522</v>
      </c>
      <c r="N95" s="274">
        <v>2521</v>
      </c>
      <c r="O95" s="274">
        <v>2464</v>
      </c>
      <c r="P95" s="274">
        <v>2253</v>
      </c>
      <c r="Q95" s="274">
        <v>2794</v>
      </c>
      <c r="R95" s="274">
        <v>3151</v>
      </c>
      <c r="S95" s="274">
        <v>2684</v>
      </c>
      <c r="T95" s="274">
        <v>1984</v>
      </c>
      <c r="U95" s="274">
        <v>1394</v>
      </c>
      <c r="V95" s="274">
        <v>713</v>
      </c>
      <c r="W95" s="274">
        <v>419</v>
      </c>
      <c r="X95" s="274">
        <v>115</v>
      </c>
      <c r="Y95" s="275"/>
      <c r="Z95" s="275"/>
      <c r="AA95" s="275"/>
      <c r="AB95" s="275"/>
      <c r="AC95" s="275"/>
      <c r="AD95" s="275"/>
      <c r="AE95" s="275"/>
      <c r="AF95" s="275"/>
      <c r="AG95" s="275"/>
      <c r="AH95" s="275"/>
      <c r="AI95" s="275"/>
      <c r="AJ95" s="275"/>
      <c r="AK95" s="275"/>
      <c r="AL95" s="275"/>
      <c r="AM95" s="275"/>
      <c r="AN95" s="275"/>
      <c r="AO95" s="275"/>
      <c r="AP95" s="275"/>
      <c r="AQ95" s="275"/>
      <c r="AR95" s="275"/>
      <c r="AS95" s="275"/>
      <c r="AT95" s="275"/>
      <c r="AU95" s="275"/>
      <c r="AV95" s="275"/>
      <c r="AW95" s="275"/>
      <c r="AX95" s="275"/>
      <c r="AY95" s="275"/>
      <c r="AZ95" s="275"/>
      <c r="BA95" s="275"/>
      <c r="BB95" s="275"/>
      <c r="BC95" s="275"/>
      <c r="BD95" s="275"/>
      <c r="BE95" s="275"/>
      <c r="BF95" s="275"/>
      <c r="BG95" s="275"/>
    </row>
    <row r="96" spans="1:59" ht="15.95" hidden="1" customHeight="1">
      <c r="A96" s="307" t="s">
        <v>114</v>
      </c>
      <c r="B96" s="307" t="s">
        <v>2104</v>
      </c>
      <c r="C96" s="291" t="s">
        <v>2105</v>
      </c>
      <c r="D96" s="274">
        <v>39065</v>
      </c>
      <c r="E96" s="274">
        <v>1416</v>
      </c>
      <c r="F96" s="274">
        <v>1527</v>
      </c>
      <c r="G96" s="274">
        <v>1615</v>
      </c>
      <c r="H96" s="274">
        <v>1649</v>
      </c>
      <c r="I96" s="274">
        <v>1737</v>
      </c>
      <c r="J96" s="274">
        <v>1874</v>
      </c>
      <c r="K96" s="274">
        <v>2059</v>
      </c>
      <c r="L96" s="274">
        <v>2169</v>
      </c>
      <c r="M96" s="274">
        <v>2446</v>
      </c>
      <c r="N96" s="274">
        <v>2464</v>
      </c>
      <c r="O96" s="274">
        <v>2449</v>
      </c>
      <c r="P96" s="274">
        <v>2266</v>
      </c>
      <c r="Q96" s="274">
        <v>2821</v>
      </c>
      <c r="R96" s="274">
        <v>3247</v>
      </c>
      <c r="S96" s="274">
        <v>2937</v>
      </c>
      <c r="T96" s="274">
        <v>2383</v>
      </c>
      <c r="U96" s="274">
        <v>1893</v>
      </c>
      <c r="V96" s="274">
        <v>1116</v>
      </c>
      <c r="W96" s="274">
        <v>757</v>
      </c>
      <c r="X96" s="274">
        <v>241</v>
      </c>
      <c r="Y96" s="275"/>
      <c r="Z96" s="275"/>
      <c r="AA96" s="275"/>
      <c r="AB96" s="275"/>
      <c r="AC96" s="275"/>
      <c r="AD96" s="275"/>
      <c r="AE96" s="275"/>
      <c r="AF96" s="275"/>
      <c r="AG96" s="275"/>
      <c r="AH96" s="275"/>
      <c r="AI96" s="275"/>
      <c r="AJ96" s="275"/>
      <c r="AK96" s="275"/>
      <c r="AL96" s="275"/>
      <c r="AM96" s="275"/>
      <c r="AN96" s="275"/>
      <c r="AO96" s="275"/>
      <c r="AP96" s="275"/>
      <c r="AQ96" s="275"/>
      <c r="AR96" s="275"/>
      <c r="AS96" s="275"/>
      <c r="AT96" s="275"/>
      <c r="AU96" s="275"/>
      <c r="AV96" s="275"/>
      <c r="AW96" s="275"/>
      <c r="AX96" s="275"/>
      <c r="AY96" s="275"/>
      <c r="AZ96" s="275"/>
      <c r="BA96" s="275"/>
      <c r="BB96" s="275"/>
      <c r="BC96" s="275"/>
      <c r="BD96" s="275"/>
      <c r="BE96" s="275"/>
      <c r="BF96" s="275"/>
      <c r="BG96" s="275"/>
    </row>
    <row r="97" spans="1:59" ht="15.95" hidden="1" customHeight="1">
      <c r="A97" s="307" t="s">
        <v>114</v>
      </c>
      <c r="B97" s="307" t="s">
        <v>2104</v>
      </c>
      <c r="C97" s="291" t="s">
        <v>2106</v>
      </c>
      <c r="D97" s="274">
        <v>76706</v>
      </c>
      <c r="E97" s="274">
        <v>2911</v>
      </c>
      <c r="F97" s="274">
        <v>3140</v>
      </c>
      <c r="G97" s="274">
        <v>3320</v>
      </c>
      <c r="H97" s="274">
        <v>3382</v>
      </c>
      <c r="I97" s="274">
        <v>3538</v>
      </c>
      <c r="J97" s="274">
        <v>3805</v>
      </c>
      <c r="K97" s="274">
        <v>4178</v>
      </c>
      <c r="L97" s="274">
        <v>4399</v>
      </c>
      <c r="M97" s="274">
        <v>4968</v>
      </c>
      <c r="N97" s="274">
        <v>4985</v>
      </c>
      <c r="O97" s="274">
        <v>4913</v>
      </c>
      <c r="P97" s="274">
        <v>4519</v>
      </c>
      <c r="Q97" s="274">
        <v>5615</v>
      </c>
      <c r="R97" s="274">
        <v>6397</v>
      </c>
      <c r="S97" s="274">
        <v>5621</v>
      </c>
      <c r="T97" s="274">
        <v>4367</v>
      </c>
      <c r="U97" s="274">
        <v>3287</v>
      </c>
      <c r="V97" s="274">
        <v>1829</v>
      </c>
      <c r="W97" s="274">
        <v>1176</v>
      </c>
      <c r="X97" s="274">
        <v>356</v>
      </c>
      <c r="Y97" s="275"/>
      <c r="Z97" s="275"/>
      <c r="AA97" s="275"/>
      <c r="AB97" s="275"/>
      <c r="AC97" s="275"/>
      <c r="AD97" s="275"/>
      <c r="AE97" s="275"/>
      <c r="AF97" s="275"/>
      <c r="AG97" s="275"/>
      <c r="AH97" s="275"/>
      <c r="AI97" s="275"/>
      <c r="AJ97" s="275"/>
      <c r="AK97" s="275"/>
      <c r="AL97" s="275"/>
      <c r="AM97" s="275"/>
      <c r="AN97" s="275"/>
      <c r="AO97" s="275"/>
      <c r="AP97" s="275"/>
      <c r="AQ97" s="275"/>
      <c r="AR97" s="275"/>
      <c r="AS97" s="275"/>
      <c r="AT97" s="275"/>
      <c r="AU97" s="275"/>
      <c r="AV97" s="275"/>
      <c r="AW97" s="275"/>
      <c r="AX97" s="275"/>
      <c r="AY97" s="275"/>
      <c r="AZ97" s="275"/>
      <c r="BA97" s="275"/>
      <c r="BB97" s="275"/>
      <c r="BC97" s="275"/>
      <c r="BD97" s="275"/>
      <c r="BE97" s="275"/>
      <c r="BF97" s="275"/>
      <c r="BG97" s="275"/>
    </row>
    <row r="98" spans="1:59" ht="24" hidden="1" customHeight="1">
      <c r="A98" s="307" t="s">
        <v>2130</v>
      </c>
      <c r="B98" s="307" t="s">
        <v>114</v>
      </c>
      <c r="C98" s="291" t="s">
        <v>2103</v>
      </c>
      <c r="D98" s="274">
        <v>37471</v>
      </c>
      <c r="E98" s="274">
        <v>1476</v>
      </c>
      <c r="F98" s="274">
        <v>1590</v>
      </c>
      <c r="G98" s="274">
        <v>1695</v>
      </c>
      <c r="H98" s="274">
        <v>1735</v>
      </c>
      <c r="I98" s="274">
        <v>1790</v>
      </c>
      <c r="J98" s="274">
        <v>1920</v>
      </c>
      <c r="K98" s="274">
        <v>2078</v>
      </c>
      <c r="L98" s="274">
        <v>2216</v>
      </c>
      <c r="M98" s="274">
        <v>2442</v>
      </c>
      <c r="N98" s="274">
        <v>2556</v>
      </c>
      <c r="O98" s="274">
        <v>2483</v>
      </c>
      <c r="P98" s="274">
        <v>2265</v>
      </c>
      <c r="Q98" s="274">
        <v>2601</v>
      </c>
      <c r="R98" s="274">
        <v>3108</v>
      </c>
      <c r="S98" s="274">
        <v>2776</v>
      </c>
      <c r="T98" s="274">
        <v>2044</v>
      </c>
      <c r="U98" s="274">
        <v>1429</v>
      </c>
      <c r="V98" s="274">
        <v>731</v>
      </c>
      <c r="W98" s="274">
        <v>410</v>
      </c>
      <c r="X98" s="274">
        <v>126</v>
      </c>
      <c r="Y98" s="275"/>
      <c r="Z98" s="275"/>
      <c r="AA98" s="275"/>
      <c r="AB98" s="275"/>
      <c r="AC98" s="275"/>
      <c r="AD98" s="275"/>
      <c r="AE98" s="275"/>
      <c r="AF98" s="275"/>
      <c r="AG98" s="275"/>
      <c r="AH98" s="275"/>
      <c r="AI98" s="275"/>
      <c r="AJ98" s="275"/>
      <c r="AK98" s="275"/>
      <c r="AL98" s="275"/>
      <c r="AM98" s="275"/>
      <c r="AN98" s="275"/>
      <c r="AO98" s="275"/>
      <c r="AP98" s="275"/>
      <c r="AQ98" s="275"/>
      <c r="AR98" s="275"/>
      <c r="AS98" s="275"/>
      <c r="AT98" s="275"/>
      <c r="AU98" s="275"/>
      <c r="AV98" s="275"/>
      <c r="AW98" s="275"/>
      <c r="AX98" s="275"/>
      <c r="AY98" s="275"/>
      <c r="AZ98" s="275"/>
      <c r="BA98" s="275"/>
      <c r="BB98" s="275"/>
      <c r="BC98" s="275"/>
      <c r="BD98" s="275"/>
      <c r="BE98" s="275"/>
      <c r="BF98" s="275"/>
      <c r="BG98" s="275"/>
    </row>
    <row r="99" spans="1:59" ht="15.95" hidden="1" customHeight="1">
      <c r="A99" s="307" t="s">
        <v>114</v>
      </c>
      <c r="B99" s="307" t="s">
        <v>114</v>
      </c>
      <c r="C99" s="291" t="s">
        <v>2105</v>
      </c>
      <c r="D99" s="274">
        <v>38902</v>
      </c>
      <c r="E99" s="274">
        <v>1398</v>
      </c>
      <c r="F99" s="274">
        <v>1506</v>
      </c>
      <c r="G99" s="274">
        <v>1604</v>
      </c>
      <c r="H99" s="274">
        <v>1651</v>
      </c>
      <c r="I99" s="274">
        <v>1726</v>
      </c>
      <c r="J99" s="274">
        <v>1863</v>
      </c>
      <c r="K99" s="274">
        <v>2020</v>
      </c>
      <c r="L99" s="274">
        <v>2157</v>
      </c>
      <c r="M99" s="274">
        <v>2372</v>
      </c>
      <c r="N99" s="274">
        <v>2492</v>
      </c>
      <c r="O99" s="274">
        <v>2465</v>
      </c>
      <c r="P99" s="274">
        <v>2277</v>
      </c>
      <c r="Q99" s="274">
        <v>2638</v>
      </c>
      <c r="R99" s="274">
        <v>3203</v>
      </c>
      <c r="S99" s="274">
        <v>3026</v>
      </c>
      <c r="T99" s="274">
        <v>2434</v>
      </c>
      <c r="U99" s="274">
        <v>1944</v>
      </c>
      <c r="V99" s="274">
        <v>1134</v>
      </c>
      <c r="W99" s="274">
        <v>735</v>
      </c>
      <c r="X99" s="274">
        <v>258</v>
      </c>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c r="AW99" s="275"/>
      <c r="AX99" s="275"/>
      <c r="AY99" s="275"/>
      <c r="AZ99" s="275"/>
      <c r="BA99" s="275"/>
      <c r="BB99" s="275"/>
      <c r="BC99" s="275"/>
      <c r="BD99" s="275"/>
      <c r="BE99" s="275"/>
      <c r="BF99" s="275"/>
      <c r="BG99" s="275"/>
    </row>
    <row r="100" spans="1:59" ht="15.95" hidden="1" customHeight="1">
      <c r="A100" s="307" t="s">
        <v>114</v>
      </c>
      <c r="B100" s="307" t="s">
        <v>114</v>
      </c>
      <c r="C100" s="291" t="s">
        <v>2106</v>
      </c>
      <c r="D100" s="274">
        <v>76373</v>
      </c>
      <c r="E100" s="274">
        <v>2874</v>
      </c>
      <c r="F100" s="274">
        <v>3096</v>
      </c>
      <c r="G100" s="274">
        <v>3299</v>
      </c>
      <c r="H100" s="274">
        <v>3386</v>
      </c>
      <c r="I100" s="274">
        <v>3516</v>
      </c>
      <c r="J100" s="274">
        <v>3782</v>
      </c>
      <c r="K100" s="274">
        <v>4098</v>
      </c>
      <c r="L100" s="274">
        <v>4373</v>
      </c>
      <c r="M100" s="274">
        <v>4814</v>
      </c>
      <c r="N100" s="274">
        <v>5047</v>
      </c>
      <c r="O100" s="274">
        <v>4948</v>
      </c>
      <c r="P100" s="274">
        <v>4542</v>
      </c>
      <c r="Q100" s="274">
        <v>5239</v>
      </c>
      <c r="R100" s="274">
        <v>6311</v>
      </c>
      <c r="S100" s="274">
        <v>5802</v>
      </c>
      <c r="T100" s="274">
        <v>4478</v>
      </c>
      <c r="U100" s="274">
        <v>3373</v>
      </c>
      <c r="V100" s="274">
        <v>1864</v>
      </c>
      <c r="W100" s="274">
        <v>1145</v>
      </c>
      <c r="X100" s="274">
        <v>384</v>
      </c>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c r="AW100" s="275"/>
      <c r="AX100" s="275"/>
      <c r="AY100" s="275"/>
      <c r="AZ100" s="275"/>
      <c r="BA100" s="275"/>
      <c r="BB100" s="275"/>
      <c r="BC100" s="275"/>
      <c r="BD100" s="275"/>
      <c r="BE100" s="275"/>
      <c r="BF100" s="275"/>
      <c r="BG100" s="275"/>
    </row>
    <row r="101" spans="1:59" ht="24" hidden="1" customHeight="1">
      <c r="A101" s="307" t="s">
        <v>2131</v>
      </c>
      <c r="B101" s="307" t="s">
        <v>114</v>
      </c>
      <c r="C101" s="291" t="s">
        <v>2103</v>
      </c>
      <c r="D101" s="274">
        <v>37296</v>
      </c>
      <c r="E101" s="274">
        <v>1458</v>
      </c>
      <c r="F101" s="274">
        <v>1568</v>
      </c>
      <c r="G101" s="274">
        <v>1681</v>
      </c>
      <c r="H101" s="274">
        <v>1736</v>
      </c>
      <c r="I101" s="274">
        <v>1790</v>
      </c>
      <c r="J101" s="274">
        <v>1899</v>
      </c>
      <c r="K101" s="274">
        <v>2044</v>
      </c>
      <c r="L101" s="274">
        <v>2210</v>
      </c>
      <c r="M101" s="274">
        <v>2363</v>
      </c>
      <c r="N101" s="274">
        <v>2580</v>
      </c>
      <c r="O101" s="274">
        <v>2492</v>
      </c>
      <c r="P101" s="274">
        <v>2288</v>
      </c>
      <c r="Q101" s="274">
        <v>2433</v>
      </c>
      <c r="R101" s="274">
        <v>3034</v>
      </c>
      <c r="S101" s="274">
        <v>2847</v>
      </c>
      <c r="T101" s="274">
        <v>2115</v>
      </c>
      <c r="U101" s="274">
        <v>1457</v>
      </c>
      <c r="V101" s="274">
        <v>768</v>
      </c>
      <c r="W101" s="274">
        <v>398</v>
      </c>
      <c r="X101" s="274">
        <v>137</v>
      </c>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c r="AW101" s="275"/>
      <c r="AX101" s="275"/>
      <c r="AY101" s="275"/>
      <c r="AZ101" s="275"/>
      <c r="BA101" s="275"/>
      <c r="BB101" s="275"/>
      <c r="BC101" s="275"/>
      <c r="BD101" s="275"/>
      <c r="BE101" s="275"/>
      <c r="BF101" s="275"/>
      <c r="BG101" s="275"/>
    </row>
    <row r="102" spans="1:59" ht="15.95" hidden="1" customHeight="1">
      <c r="A102" s="307" t="s">
        <v>114</v>
      </c>
      <c r="B102" s="307" t="s">
        <v>114</v>
      </c>
      <c r="C102" s="291" t="s">
        <v>2105</v>
      </c>
      <c r="D102" s="274">
        <v>38736</v>
      </c>
      <c r="E102" s="274">
        <v>1381</v>
      </c>
      <c r="F102" s="274">
        <v>1484</v>
      </c>
      <c r="G102" s="274">
        <v>1591</v>
      </c>
      <c r="H102" s="274">
        <v>1652</v>
      </c>
      <c r="I102" s="274">
        <v>1726</v>
      </c>
      <c r="J102" s="274">
        <v>1842</v>
      </c>
      <c r="K102" s="274">
        <v>1989</v>
      </c>
      <c r="L102" s="274">
        <v>2150</v>
      </c>
      <c r="M102" s="274">
        <v>2297</v>
      </c>
      <c r="N102" s="274">
        <v>2512</v>
      </c>
      <c r="O102" s="274">
        <v>2469</v>
      </c>
      <c r="P102" s="274">
        <v>2300</v>
      </c>
      <c r="Q102" s="274">
        <v>2479</v>
      </c>
      <c r="R102" s="274">
        <v>3128</v>
      </c>
      <c r="S102" s="274">
        <v>3089</v>
      </c>
      <c r="T102" s="274">
        <v>2501</v>
      </c>
      <c r="U102" s="274">
        <v>1977</v>
      </c>
      <c r="V102" s="274">
        <v>1181</v>
      </c>
      <c r="W102" s="274">
        <v>709</v>
      </c>
      <c r="X102" s="274">
        <v>278</v>
      </c>
      <c r="Y102" s="275"/>
      <c r="Z102" s="275"/>
      <c r="AA102" s="275"/>
      <c r="AB102" s="275"/>
      <c r="AC102" s="275"/>
      <c r="AD102" s="275"/>
      <c r="AE102" s="275"/>
      <c r="AF102" s="275"/>
      <c r="AG102" s="275"/>
      <c r="AH102" s="275"/>
      <c r="AI102" s="275"/>
      <c r="AJ102" s="275"/>
      <c r="AK102" s="275"/>
      <c r="AL102" s="275"/>
      <c r="AM102" s="275"/>
      <c r="AN102" s="275"/>
      <c r="AO102" s="275"/>
      <c r="AP102" s="275"/>
      <c r="AQ102" s="275"/>
      <c r="AR102" s="275"/>
      <c r="AS102" s="275"/>
      <c r="AT102" s="275"/>
      <c r="AU102" s="275"/>
      <c r="AV102" s="275"/>
      <c r="AW102" s="275"/>
      <c r="AX102" s="275"/>
      <c r="AY102" s="275"/>
      <c r="AZ102" s="275"/>
      <c r="BA102" s="275"/>
      <c r="BB102" s="275"/>
      <c r="BC102" s="275"/>
      <c r="BD102" s="275"/>
      <c r="BE102" s="275"/>
      <c r="BF102" s="275"/>
      <c r="BG102" s="275"/>
    </row>
    <row r="103" spans="1:59" ht="15.95" hidden="1" customHeight="1">
      <c r="A103" s="307" t="s">
        <v>114</v>
      </c>
      <c r="B103" s="307" t="s">
        <v>114</v>
      </c>
      <c r="C103" s="291" t="s">
        <v>2106</v>
      </c>
      <c r="D103" s="274">
        <v>76033</v>
      </c>
      <c r="E103" s="274">
        <v>2839</v>
      </c>
      <c r="F103" s="274">
        <v>3052</v>
      </c>
      <c r="G103" s="274">
        <v>3272</v>
      </c>
      <c r="H103" s="274">
        <v>3388</v>
      </c>
      <c r="I103" s="274">
        <v>3515</v>
      </c>
      <c r="J103" s="274">
        <v>3741</v>
      </c>
      <c r="K103" s="274">
        <v>4034</v>
      </c>
      <c r="L103" s="274">
        <v>4360</v>
      </c>
      <c r="M103" s="274">
        <v>4660</v>
      </c>
      <c r="N103" s="274">
        <v>5091</v>
      </c>
      <c r="O103" s="274">
        <v>4961</v>
      </c>
      <c r="P103" s="274">
        <v>4588</v>
      </c>
      <c r="Q103" s="274">
        <v>4913</v>
      </c>
      <c r="R103" s="274">
        <v>6163</v>
      </c>
      <c r="S103" s="274">
        <v>5936</v>
      </c>
      <c r="T103" s="274">
        <v>4617</v>
      </c>
      <c r="U103" s="274">
        <v>3434</v>
      </c>
      <c r="V103" s="274">
        <v>1949</v>
      </c>
      <c r="W103" s="274">
        <v>1107</v>
      </c>
      <c r="X103" s="274">
        <v>415</v>
      </c>
      <c r="Y103" s="275"/>
      <c r="Z103" s="275"/>
      <c r="AA103" s="275"/>
      <c r="AB103" s="275"/>
      <c r="AC103" s="275"/>
      <c r="AD103" s="275"/>
      <c r="AE103" s="275"/>
      <c r="AF103" s="275"/>
      <c r="AG103" s="275"/>
      <c r="AH103" s="275"/>
      <c r="AI103" s="275"/>
      <c r="AJ103" s="275"/>
      <c r="AK103" s="275"/>
      <c r="AL103" s="275"/>
      <c r="AM103" s="275"/>
      <c r="AN103" s="275"/>
      <c r="AO103" s="275"/>
      <c r="AP103" s="275"/>
      <c r="AQ103" s="275"/>
      <c r="AR103" s="275"/>
      <c r="AS103" s="275"/>
      <c r="AT103" s="275"/>
      <c r="AU103" s="275"/>
      <c r="AV103" s="275"/>
      <c r="AW103" s="275"/>
      <c r="AX103" s="275"/>
      <c r="AY103" s="275"/>
      <c r="AZ103" s="275"/>
      <c r="BA103" s="275"/>
      <c r="BB103" s="275"/>
      <c r="BC103" s="275"/>
      <c r="BD103" s="275"/>
      <c r="BE103" s="275"/>
      <c r="BF103" s="275"/>
      <c r="BG103" s="275"/>
    </row>
    <row r="104" spans="1:59" ht="24" hidden="1" customHeight="1">
      <c r="A104" s="307" t="s">
        <v>2132</v>
      </c>
      <c r="B104" s="307" t="s">
        <v>114</v>
      </c>
      <c r="C104" s="291" t="s">
        <v>2103</v>
      </c>
      <c r="D104" s="274">
        <v>37117</v>
      </c>
      <c r="E104" s="274">
        <v>1441</v>
      </c>
      <c r="F104" s="274">
        <v>1545</v>
      </c>
      <c r="G104" s="274">
        <v>1663</v>
      </c>
      <c r="H104" s="274">
        <v>1735</v>
      </c>
      <c r="I104" s="274">
        <v>1791</v>
      </c>
      <c r="J104" s="274">
        <v>1886</v>
      </c>
      <c r="K104" s="274">
        <v>2005</v>
      </c>
      <c r="L104" s="274">
        <v>2206</v>
      </c>
      <c r="M104" s="274">
        <v>2272</v>
      </c>
      <c r="N104" s="274">
        <v>2606</v>
      </c>
      <c r="O104" s="274">
        <v>2479</v>
      </c>
      <c r="P104" s="274">
        <v>2341</v>
      </c>
      <c r="Q104" s="274">
        <v>2304</v>
      </c>
      <c r="R104" s="274">
        <v>2929</v>
      </c>
      <c r="S104" s="274">
        <v>2892</v>
      </c>
      <c r="T104" s="274">
        <v>2193</v>
      </c>
      <c r="U104" s="274">
        <v>1485</v>
      </c>
      <c r="V104" s="274">
        <v>836</v>
      </c>
      <c r="W104" s="274">
        <v>361</v>
      </c>
      <c r="X104" s="274">
        <v>147</v>
      </c>
      <c r="Y104" s="275"/>
      <c r="Z104" s="275"/>
      <c r="AA104" s="275"/>
      <c r="AB104" s="275"/>
      <c r="AC104" s="275"/>
      <c r="AD104" s="275"/>
      <c r="AE104" s="275"/>
      <c r="AF104" s="275"/>
      <c r="AG104" s="275"/>
      <c r="AH104" s="275"/>
      <c r="AI104" s="275"/>
      <c r="AJ104" s="275"/>
      <c r="AK104" s="275"/>
      <c r="AL104" s="275"/>
      <c r="AM104" s="275"/>
      <c r="AN104" s="275"/>
      <c r="AO104" s="275"/>
      <c r="AP104" s="275"/>
      <c r="AQ104" s="275"/>
      <c r="AR104" s="275"/>
      <c r="AS104" s="275"/>
      <c r="AT104" s="275"/>
      <c r="AU104" s="275"/>
      <c r="AV104" s="275"/>
      <c r="AW104" s="275"/>
      <c r="AX104" s="275"/>
      <c r="AY104" s="275"/>
      <c r="AZ104" s="275"/>
      <c r="BA104" s="275"/>
      <c r="BB104" s="275"/>
      <c r="BC104" s="275"/>
      <c r="BD104" s="275"/>
      <c r="BE104" s="275"/>
      <c r="BF104" s="275"/>
      <c r="BG104" s="275"/>
    </row>
    <row r="105" spans="1:59" ht="15.95" hidden="1" customHeight="1">
      <c r="A105" s="307" t="s">
        <v>2104</v>
      </c>
      <c r="B105" s="307" t="s">
        <v>114</v>
      </c>
      <c r="C105" s="291" t="s">
        <v>2105</v>
      </c>
      <c r="D105" s="274">
        <v>38568</v>
      </c>
      <c r="E105" s="274">
        <v>1365</v>
      </c>
      <c r="F105" s="274">
        <v>1463</v>
      </c>
      <c r="G105" s="274">
        <v>1574</v>
      </c>
      <c r="H105" s="274">
        <v>1651</v>
      </c>
      <c r="I105" s="274">
        <v>1727</v>
      </c>
      <c r="J105" s="274">
        <v>1829</v>
      </c>
      <c r="K105" s="274">
        <v>1949</v>
      </c>
      <c r="L105" s="274">
        <v>2148</v>
      </c>
      <c r="M105" s="274">
        <v>2214</v>
      </c>
      <c r="N105" s="274">
        <v>2533</v>
      </c>
      <c r="O105" s="274">
        <v>2451</v>
      </c>
      <c r="P105" s="274">
        <v>2355</v>
      </c>
      <c r="Q105" s="274">
        <v>2353</v>
      </c>
      <c r="R105" s="274">
        <v>3028</v>
      </c>
      <c r="S105" s="274">
        <v>3121</v>
      </c>
      <c r="T105" s="274">
        <v>2582</v>
      </c>
      <c r="U105" s="274">
        <v>2001</v>
      </c>
      <c r="V105" s="274">
        <v>1285</v>
      </c>
      <c r="W105" s="274">
        <v>642</v>
      </c>
      <c r="X105" s="274">
        <v>296</v>
      </c>
      <c r="Y105" s="275"/>
      <c r="Z105" s="275"/>
      <c r="AA105" s="275"/>
      <c r="AB105" s="275"/>
      <c r="AC105" s="275"/>
      <c r="AD105" s="275"/>
      <c r="AE105" s="275"/>
      <c r="AF105" s="275"/>
      <c r="AG105" s="275"/>
      <c r="AH105" s="275"/>
      <c r="AI105" s="275"/>
      <c r="AJ105" s="275"/>
      <c r="AK105" s="275"/>
      <c r="AL105" s="275"/>
      <c r="AM105" s="275"/>
      <c r="AN105" s="275"/>
      <c r="AO105" s="275"/>
      <c r="AP105" s="275"/>
      <c r="AQ105" s="275"/>
      <c r="AR105" s="275"/>
      <c r="AS105" s="275"/>
      <c r="AT105" s="275"/>
      <c r="AU105" s="275"/>
      <c r="AV105" s="275"/>
      <c r="AW105" s="275"/>
      <c r="AX105" s="275"/>
      <c r="AY105" s="275"/>
      <c r="AZ105" s="275"/>
      <c r="BA105" s="275"/>
      <c r="BB105" s="275"/>
      <c r="BC105" s="275"/>
      <c r="BD105" s="275"/>
      <c r="BE105" s="275"/>
      <c r="BF105" s="275"/>
      <c r="BG105" s="275"/>
    </row>
    <row r="106" spans="1:59" ht="15.95" hidden="1" customHeight="1">
      <c r="A106" s="307" t="s">
        <v>2104</v>
      </c>
      <c r="B106" s="307" t="s">
        <v>114</v>
      </c>
      <c r="C106" s="291" t="s">
        <v>2106</v>
      </c>
      <c r="D106" s="274">
        <v>75686</v>
      </c>
      <c r="E106" s="274">
        <v>2806</v>
      </c>
      <c r="F106" s="274">
        <v>3008</v>
      </c>
      <c r="G106" s="274">
        <v>3237</v>
      </c>
      <c r="H106" s="274">
        <v>3387</v>
      </c>
      <c r="I106" s="274">
        <v>3518</v>
      </c>
      <c r="J106" s="274">
        <v>3716</v>
      </c>
      <c r="K106" s="274">
        <v>3954</v>
      </c>
      <c r="L106" s="274">
        <v>4354</v>
      </c>
      <c r="M106" s="274">
        <v>4487</v>
      </c>
      <c r="N106" s="274">
        <v>5139</v>
      </c>
      <c r="O106" s="274">
        <v>4930</v>
      </c>
      <c r="P106" s="274">
        <v>4696</v>
      </c>
      <c r="Q106" s="274">
        <v>4657</v>
      </c>
      <c r="R106" s="274">
        <v>5957</v>
      </c>
      <c r="S106" s="274">
        <v>6013</v>
      </c>
      <c r="T106" s="274">
        <v>4775</v>
      </c>
      <c r="U106" s="274">
        <v>3486</v>
      </c>
      <c r="V106" s="274">
        <v>2121</v>
      </c>
      <c r="W106" s="274">
        <v>1003</v>
      </c>
      <c r="X106" s="274">
        <v>444</v>
      </c>
      <c r="Y106" s="275"/>
      <c r="Z106" s="275"/>
      <c r="AA106" s="275"/>
      <c r="AB106" s="275"/>
      <c r="AC106" s="275"/>
      <c r="AD106" s="275"/>
      <c r="AE106" s="275"/>
      <c r="AF106" s="275"/>
      <c r="AG106" s="275"/>
      <c r="AH106" s="275"/>
      <c r="AI106" s="275"/>
      <c r="AJ106" s="275"/>
      <c r="AK106" s="275"/>
      <c r="AL106" s="275"/>
      <c r="AM106" s="275"/>
      <c r="AN106" s="275"/>
      <c r="AO106" s="275"/>
      <c r="AP106" s="275"/>
      <c r="AQ106" s="275"/>
      <c r="AR106" s="275"/>
      <c r="AS106" s="275"/>
      <c r="AT106" s="275"/>
      <c r="AU106" s="275"/>
      <c r="AV106" s="275"/>
      <c r="AW106" s="275"/>
      <c r="AX106" s="275"/>
      <c r="AY106" s="275"/>
      <c r="AZ106" s="275"/>
      <c r="BA106" s="275"/>
      <c r="BB106" s="275"/>
      <c r="BC106" s="275"/>
      <c r="BD106" s="275"/>
      <c r="BE106" s="275"/>
      <c r="BF106" s="275"/>
      <c r="BG106" s="275"/>
    </row>
    <row r="107" spans="1:59" ht="24" hidden="1" customHeight="1">
      <c r="A107" s="307" t="s">
        <v>2133</v>
      </c>
      <c r="B107" s="307" t="s">
        <v>114</v>
      </c>
      <c r="C107" s="291" t="s">
        <v>2103</v>
      </c>
      <c r="D107" s="274">
        <v>36934</v>
      </c>
      <c r="E107" s="274">
        <v>1425</v>
      </c>
      <c r="F107" s="274">
        <v>1524</v>
      </c>
      <c r="G107" s="274">
        <v>1643</v>
      </c>
      <c r="H107" s="274">
        <v>1732</v>
      </c>
      <c r="I107" s="274">
        <v>1794</v>
      </c>
      <c r="J107" s="274">
        <v>1879</v>
      </c>
      <c r="K107" s="274">
        <v>1976</v>
      </c>
      <c r="L107" s="274">
        <v>2173</v>
      </c>
      <c r="M107" s="274">
        <v>2239</v>
      </c>
      <c r="N107" s="274">
        <v>2572</v>
      </c>
      <c r="O107" s="274">
        <v>2485</v>
      </c>
      <c r="P107" s="274">
        <v>2380</v>
      </c>
      <c r="Q107" s="274">
        <v>2211</v>
      </c>
      <c r="R107" s="274">
        <v>2806</v>
      </c>
      <c r="S107" s="274">
        <v>2915</v>
      </c>
      <c r="T107" s="274">
        <v>2272</v>
      </c>
      <c r="U107" s="274">
        <v>1526</v>
      </c>
      <c r="V107" s="274">
        <v>886</v>
      </c>
      <c r="W107" s="274">
        <v>344</v>
      </c>
      <c r="X107" s="274">
        <v>154</v>
      </c>
      <c r="Y107" s="275"/>
      <c r="Z107" s="275"/>
      <c r="AA107" s="275"/>
      <c r="AB107" s="275"/>
      <c r="AC107" s="275"/>
      <c r="AD107" s="275"/>
      <c r="AE107" s="275"/>
      <c r="AF107" s="275"/>
      <c r="AG107" s="275"/>
      <c r="AH107" s="275"/>
      <c r="AI107" s="275"/>
      <c r="AJ107" s="275"/>
      <c r="AK107" s="275"/>
      <c r="AL107" s="275"/>
      <c r="AM107" s="275"/>
      <c r="AN107" s="275"/>
      <c r="AO107" s="275"/>
      <c r="AP107" s="275"/>
      <c r="AQ107" s="275"/>
      <c r="AR107" s="275"/>
      <c r="AS107" s="275"/>
      <c r="AT107" s="275"/>
      <c r="AU107" s="275"/>
      <c r="AV107" s="275"/>
      <c r="AW107" s="275"/>
      <c r="AX107" s="275"/>
      <c r="AY107" s="275"/>
      <c r="AZ107" s="275"/>
      <c r="BA107" s="275"/>
      <c r="BB107" s="275"/>
      <c r="BC107" s="275"/>
      <c r="BD107" s="275"/>
      <c r="BE107" s="275"/>
      <c r="BF107" s="275"/>
      <c r="BG107" s="275"/>
    </row>
    <row r="108" spans="1:59" ht="15.95" hidden="1" customHeight="1">
      <c r="A108" s="307" t="s">
        <v>114</v>
      </c>
      <c r="B108" s="307" t="s">
        <v>114</v>
      </c>
      <c r="C108" s="291" t="s">
        <v>2105</v>
      </c>
      <c r="D108" s="274">
        <v>38397</v>
      </c>
      <c r="E108" s="274">
        <v>1349</v>
      </c>
      <c r="F108" s="274">
        <v>1442</v>
      </c>
      <c r="G108" s="274">
        <v>1555</v>
      </c>
      <c r="H108" s="274">
        <v>1648</v>
      </c>
      <c r="I108" s="274">
        <v>1729</v>
      </c>
      <c r="J108" s="274">
        <v>1822</v>
      </c>
      <c r="K108" s="274">
        <v>1920</v>
      </c>
      <c r="L108" s="274">
        <v>2118</v>
      </c>
      <c r="M108" s="274">
        <v>2183</v>
      </c>
      <c r="N108" s="274">
        <v>2499</v>
      </c>
      <c r="O108" s="274">
        <v>2450</v>
      </c>
      <c r="P108" s="274">
        <v>2394</v>
      </c>
      <c r="Q108" s="274">
        <v>2263</v>
      </c>
      <c r="R108" s="274">
        <v>2907</v>
      </c>
      <c r="S108" s="274">
        <v>3136</v>
      </c>
      <c r="T108" s="274">
        <v>2667</v>
      </c>
      <c r="U108" s="274">
        <v>2038</v>
      </c>
      <c r="V108" s="274">
        <v>1363</v>
      </c>
      <c r="W108" s="274">
        <v>608</v>
      </c>
      <c r="X108" s="274">
        <v>307</v>
      </c>
      <c r="Y108" s="275"/>
      <c r="Z108" s="275"/>
      <c r="AA108" s="275"/>
      <c r="AB108" s="275"/>
      <c r="AC108" s="275"/>
      <c r="AD108" s="275"/>
      <c r="AE108" s="275"/>
      <c r="AF108" s="275"/>
      <c r="AG108" s="275"/>
      <c r="AH108" s="275"/>
      <c r="AI108" s="275"/>
      <c r="AJ108" s="275"/>
      <c r="AK108" s="275"/>
      <c r="AL108" s="275"/>
      <c r="AM108" s="275"/>
      <c r="AN108" s="275"/>
      <c r="AO108" s="275"/>
      <c r="AP108" s="275"/>
      <c r="AQ108" s="275"/>
      <c r="AR108" s="275"/>
      <c r="AS108" s="275"/>
      <c r="AT108" s="275"/>
      <c r="AU108" s="275"/>
      <c r="AV108" s="275"/>
      <c r="AW108" s="275"/>
      <c r="AX108" s="275"/>
      <c r="AY108" s="275"/>
      <c r="AZ108" s="275"/>
      <c r="BA108" s="275"/>
      <c r="BB108" s="275"/>
      <c r="BC108" s="275"/>
      <c r="BD108" s="275"/>
      <c r="BE108" s="275"/>
      <c r="BF108" s="275"/>
      <c r="BG108" s="275"/>
    </row>
    <row r="109" spans="1:59" ht="15.95" hidden="1" customHeight="1">
      <c r="A109" s="307" t="s">
        <v>114</v>
      </c>
      <c r="B109" s="307" t="s">
        <v>114</v>
      </c>
      <c r="C109" s="291" t="s">
        <v>2106</v>
      </c>
      <c r="D109" s="274">
        <v>75331</v>
      </c>
      <c r="E109" s="274">
        <v>2774</v>
      </c>
      <c r="F109" s="274">
        <v>2966</v>
      </c>
      <c r="G109" s="274">
        <v>3199</v>
      </c>
      <c r="H109" s="274">
        <v>3379</v>
      </c>
      <c r="I109" s="274">
        <v>3523</v>
      </c>
      <c r="J109" s="274">
        <v>3701</v>
      </c>
      <c r="K109" s="274">
        <v>3895</v>
      </c>
      <c r="L109" s="274">
        <v>4291</v>
      </c>
      <c r="M109" s="274">
        <v>4423</v>
      </c>
      <c r="N109" s="274">
        <v>5071</v>
      </c>
      <c r="O109" s="274">
        <v>4935</v>
      </c>
      <c r="P109" s="274">
        <v>4773</v>
      </c>
      <c r="Q109" s="274">
        <v>4474</v>
      </c>
      <c r="R109" s="274">
        <v>5713</v>
      </c>
      <c r="S109" s="274">
        <v>6051</v>
      </c>
      <c r="T109" s="274">
        <v>4938</v>
      </c>
      <c r="U109" s="274">
        <v>3564</v>
      </c>
      <c r="V109" s="274">
        <v>2248</v>
      </c>
      <c r="W109" s="274">
        <v>951</v>
      </c>
      <c r="X109" s="274">
        <v>460</v>
      </c>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c r="AW109" s="275"/>
      <c r="AX109" s="275"/>
      <c r="AY109" s="275"/>
      <c r="AZ109" s="275"/>
      <c r="BA109" s="275"/>
      <c r="BB109" s="275"/>
      <c r="BC109" s="275"/>
      <c r="BD109" s="275"/>
      <c r="BE109" s="275"/>
      <c r="BF109" s="275"/>
      <c r="BG109" s="275"/>
    </row>
    <row r="110" spans="1:59" ht="24" hidden="1" customHeight="1">
      <c r="A110" s="307" t="s">
        <v>2134</v>
      </c>
      <c r="B110" s="307" t="s">
        <v>114</v>
      </c>
      <c r="C110" s="291" t="s">
        <v>2103</v>
      </c>
      <c r="D110" s="274">
        <v>36745</v>
      </c>
      <c r="E110" s="274">
        <v>1409</v>
      </c>
      <c r="F110" s="274">
        <v>1503</v>
      </c>
      <c r="G110" s="274">
        <v>1622</v>
      </c>
      <c r="H110" s="274">
        <v>1724</v>
      </c>
      <c r="I110" s="274">
        <v>1797</v>
      </c>
      <c r="J110" s="274">
        <v>1865</v>
      </c>
      <c r="K110" s="274">
        <v>1961</v>
      </c>
      <c r="L110" s="274">
        <v>2126</v>
      </c>
      <c r="M110" s="274">
        <v>2230</v>
      </c>
      <c r="N110" s="274">
        <v>2513</v>
      </c>
      <c r="O110" s="274">
        <v>2497</v>
      </c>
      <c r="P110" s="274">
        <v>2416</v>
      </c>
      <c r="Q110" s="274">
        <v>2176</v>
      </c>
      <c r="R110" s="274">
        <v>2651</v>
      </c>
      <c r="S110" s="274">
        <v>2912</v>
      </c>
      <c r="T110" s="274">
        <v>2349</v>
      </c>
      <c r="U110" s="274">
        <v>1570</v>
      </c>
      <c r="V110" s="274">
        <v>922</v>
      </c>
      <c r="W110" s="274">
        <v>352</v>
      </c>
      <c r="X110" s="274">
        <v>151</v>
      </c>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c r="AW110" s="275"/>
      <c r="AX110" s="275"/>
      <c r="AY110" s="275"/>
      <c r="AZ110" s="275"/>
      <c r="BA110" s="275"/>
      <c r="BB110" s="275"/>
      <c r="BC110" s="275"/>
      <c r="BD110" s="275"/>
      <c r="BE110" s="275"/>
      <c r="BF110" s="275"/>
      <c r="BG110" s="275"/>
    </row>
    <row r="111" spans="1:59" ht="15.95" hidden="1" customHeight="1">
      <c r="A111" s="307" t="s">
        <v>114</v>
      </c>
      <c r="B111" s="307" t="s">
        <v>114</v>
      </c>
      <c r="C111" s="291" t="s">
        <v>2105</v>
      </c>
      <c r="D111" s="274">
        <v>38224</v>
      </c>
      <c r="E111" s="274">
        <v>1334</v>
      </c>
      <c r="F111" s="274">
        <v>1423</v>
      </c>
      <c r="G111" s="274">
        <v>1535</v>
      </c>
      <c r="H111" s="274">
        <v>1641</v>
      </c>
      <c r="I111" s="274">
        <v>1732</v>
      </c>
      <c r="J111" s="274">
        <v>1809</v>
      </c>
      <c r="K111" s="274">
        <v>1904</v>
      </c>
      <c r="L111" s="274">
        <v>2072</v>
      </c>
      <c r="M111" s="274">
        <v>2174</v>
      </c>
      <c r="N111" s="274">
        <v>2446</v>
      </c>
      <c r="O111" s="274">
        <v>2455</v>
      </c>
      <c r="P111" s="274">
        <v>2426</v>
      </c>
      <c r="Q111" s="274">
        <v>2229</v>
      </c>
      <c r="R111" s="274">
        <v>2754</v>
      </c>
      <c r="S111" s="274">
        <v>3129</v>
      </c>
      <c r="T111" s="274">
        <v>2746</v>
      </c>
      <c r="U111" s="274">
        <v>2078</v>
      </c>
      <c r="V111" s="274">
        <v>1419</v>
      </c>
      <c r="W111" s="274">
        <v>618</v>
      </c>
      <c r="X111" s="274">
        <v>300</v>
      </c>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c r="AW111" s="275"/>
      <c r="AX111" s="275"/>
      <c r="AY111" s="275"/>
      <c r="AZ111" s="275"/>
      <c r="BA111" s="275"/>
      <c r="BB111" s="275"/>
      <c r="BC111" s="275"/>
      <c r="BD111" s="275"/>
      <c r="BE111" s="275"/>
      <c r="BF111" s="275"/>
      <c r="BG111" s="275"/>
    </row>
    <row r="112" spans="1:59" ht="15.95" hidden="1" customHeight="1">
      <c r="A112" s="307" t="s">
        <v>114</v>
      </c>
      <c r="B112" s="307" t="s">
        <v>114</v>
      </c>
      <c r="C112" s="291" t="s">
        <v>2106</v>
      </c>
      <c r="D112" s="274">
        <v>74969</v>
      </c>
      <c r="E112" s="274">
        <v>2743</v>
      </c>
      <c r="F112" s="274">
        <v>2927</v>
      </c>
      <c r="G112" s="274">
        <v>3157</v>
      </c>
      <c r="H112" s="274">
        <v>3365</v>
      </c>
      <c r="I112" s="274">
        <v>3528</v>
      </c>
      <c r="J112" s="274">
        <v>3675</v>
      </c>
      <c r="K112" s="274">
        <v>3865</v>
      </c>
      <c r="L112" s="274">
        <v>4198</v>
      </c>
      <c r="M112" s="274">
        <v>4403</v>
      </c>
      <c r="N112" s="274">
        <v>4959</v>
      </c>
      <c r="O112" s="274">
        <v>4951</v>
      </c>
      <c r="P112" s="274">
        <v>4842</v>
      </c>
      <c r="Q112" s="274">
        <v>4405</v>
      </c>
      <c r="R112" s="274">
        <v>5405</v>
      </c>
      <c r="S112" s="274">
        <v>6040</v>
      </c>
      <c r="T112" s="274">
        <v>5095</v>
      </c>
      <c r="U112" s="274">
        <v>3649</v>
      </c>
      <c r="V112" s="274">
        <v>2341</v>
      </c>
      <c r="W112" s="274">
        <v>969</v>
      </c>
      <c r="X112" s="274">
        <v>451</v>
      </c>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c r="AW112" s="275"/>
      <c r="AX112" s="275"/>
      <c r="AY112" s="275"/>
      <c r="AZ112" s="275"/>
      <c r="BA112" s="275"/>
      <c r="BB112" s="275"/>
      <c r="BC112" s="275"/>
      <c r="BD112" s="275"/>
      <c r="BE112" s="275"/>
      <c r="BF112" s="275"/>
      <c r="BG112" s="275"/>
    </row>
    <row r="113" spans="1:59" ht="24" hidden="1" customHeight="1">
      <c r="A113" s="307" t="s">
        <v>2135</v>
      </c>
      <c r="B113" s="307" t="s">
        <v>114</v>
      </c>
      <c r="C113" s="291" t="s">
        <v>2103</v>
      </c>
      <c r="D113" s="274">
        <v>36552</v>
      </c>
      <c r="E113" s="274">
        <v>1394</v>
      </c>
      <c r="F113" s="274">
        <v>1484</v>
      </c>
      <c r="G113" s="274">
        <v>1599</v>
      </c>
      <c r="H113" s="274">
        <v>1714</v>
      </c>
      <c r="I113" s="274">
        <v>1799</v>
      </c>
      <c r="J113" s="274">
        <v>1855</v>
      </c>
      <c r="K113" s="274">
        <v>1949</v>
      </c>
      <c r="L113" s="274">
        <v>2086</v>
      </c>
      <c r="M113" s="274">
        <v>2216</v>
      </c>
      <c r="N113" s="274">
        <v>2434</v>
      </c>
      <c r="O113" s="274">
        <v>2531</v>
      </c>
      <c r="P113" s="274">
        <v>2435</v>
      </c>
      <c r="Q113" s="274">
        <v>2189</v>
      </c>
      <c r="R113" s="274">
        <v>2470</v>
      </c>
      <c r="S113" s="274">
        <v>2875</v>
      </c>
      <c r="T113" s="274">
        <v>2434</v>
      </c>
      <c r="U113" s="274">
        <v>1622</v>
      </c>
      <c r="V113" s="274">
        <v>948</v>
      </c>
      <c r="W113" s="274">
        <v>366</v>
      </c>
      <c r="X113" s="274">
        <v>151</v>
      </c>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row>
    <row r="114" spans="1:59" ht="15.95" hidden="1" customHeight="1">
      <c r="A114" s="307" t="s">
        <v>114</v>
      </c>
      <c r="B114" s="307" t="s">
        <v>2104</v>
      </c>
      <c r="C114" s="291" t="s">
        <v>2105</v>
      </c>
      <c r="D114" s="274">
        <v>38046</v>
      </c>
      <c r="E114" s="274">
        <v>1320</v>
      </c>
      <c r="F114" s="274">
        <v>1405</v>
      </c>
      <c r="G114" s="274">
        <v>1514</v>
      </c>
      <c r="H114" s="274">
        <v>1631</v>
      </c>
      <c r="I114" s="274">
        <v>1734</v>
      </c>
      <c r="J114" s="274">
        <v>1798</v>
      </c>
      <c r="K114" s="274">
        <v>1893</v>
      </c>
      <c r="L114" s="274">
        <v>2033</v>
      </c>
      <c r="M114" s="274">
        <v>2162</v>
      </c>
      <c r="N114" s="274">
        <v>2372</v>
      </c>
      <c r="O114" s="274">
        <v>2483</v>
      </c>
      <c r="P114" s="274">
        <v>2443</v>
      </c>
      <c r="Q114" s="274">
        <v>2240</v>
      </c>
      <c r="R114" s="274">
        <v>2576</v>
      </c>
      <c r="S114" s="274">
        <v>3088</v>
      </c>
      <c r="T114" s="274">
        <v>2833</v>
      </c>
      <c r="U114" s="274">
        <v>2128</v>
      </c>
      <c r="V114" s="274">
        <v>1460</v>
      </c>
      <c r="W114" s="274">
        <v>637</v>
      </c>
      <c r="X114" s="274">
        <v>297</v>
      </c>
      <c r="Y114" s="275"/>
      <c r="Z114" s="275"/>
      <c r="AA114" s="275"/>
      <c r="AB114" s="275"/>
      <c r="AC114" s="275"/>
      <c r="AD114" s="275"/>
      <c r="AE114" s="275"/>
      <c r="AF114" s="275"/>
      <c r="AG114" s="275"/>
      <c r="AH114" s="275"/>
      <c r="AI114" s="275"/>
      <c r="AJ114" s="275"/>
      <c r="AK114" s="275"/>
      <c r="AL114" s="275"/>
      <c r="AM114" s="275"/>
      <c r="AN114" s="275"/>
      <c r="AO114" s="275"/>
      <c r="AP114" s="275"/>
      <c r="AQ114" s="275"/>
      <c r="AR114" s="275"/>
      <c r="AS114" s="275"/>
      <c r="AT114" s="275"/>
      <c r="AU114" s="275"/>
      <c r="AV114" s="275"/>
      <c r="AW114" s="275"/>
      <c r="AX114" s="275"/>
      <c r="AY114" s="275"/>
      <c r="AZ114" s="275"/>
      <c r="BA114" s="275"/>
      <c r="BB114" s="275"/>
      <c r="BC114" s="275"/>
      <c r="BD114" s="275"/>
      <c r="BE114" s="275"/>
      <c r="BF114" s="275"/>
      <c r="BG114" s="275"/>
    </row>
    <row r="115" spans="1:59" ht="15.95" hidden="1" customHeight="1">
      <c r="A115" s="307" t="s">
        <v>114</v>
      </c>
      <c r="B115" s="307" t="s">
        <v>2104</v>
      </c>
      <c r="C115" s="291" t="s">
        <v>2106</v>
      </c>
      <c r="D115" s="274">
        <v>74598</v>
      </c>
      <c r="E115" s="274">
        <v>2714</v>
      </c>
      <c r="F115" s="274">
        <v>2890</v>
      </c>
      <c r="G115" s="274">
        <v>3113</v>
      </c>
      <c r="H115" s="274">
        <v>3345</v>
      </c>
      <c r="I115" s="274">
        <v>3532</v>
      </c>
      <c r="J115" s="274">
        <v>3653</v>
      </c>
      <c r="K115" s="274">
        <v>3842</v>
      </c>
      <c r="L115" s="274">
        <v>4119</v>
      </c>
      <c r="M115" s="274">
        <v>4378</v>
      </c>
      <c r="N115" s="274">
        <v>4806</v>
      </c>
      <c r="O115" s="274">
        <v>5014</v>
      </c>
      <c r="P115" s="274">
        <v>4878</v>
      </c>
      <c r="Q115" s="274">
        <v>4429</v>
      </c>
      <c r="R115" s="274">
        <v>5046</v>
      </c>
      <c r="S115" s="274">
        <v>5963</v>
      </c>
      <c r="T115" s="274">
        <v>5267</v>
      </c>
      <c r="U115" s="274">
        <v>3750</v>
      </c>
      <c r="V115" s="274">
        <v>2409</v>
      </c>
      <c r="W115" s="274">
        <v>1003</v>
      </c>
      <c r="X115" s="274">
        <v>448</v>
      </c>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row>
    <row r="116" spans="1:59" ht="24" hidden="1" customHeight="1">
      <c r="A116" s="307" t="s">
        <v>2136</v>
      </c>
      <c r="B116" s="307" t="s">
        <v>114</v>
      </c>
      <c r="C116" s="291" t="s">
        <v>2103</v>
      </c>
      <c r="D116" s="274">
        <v>36354</v>
      </c>
      <c r="E116" s="274">
        <v>1380</v>
      </c>
      <c r="F116" s="274">
        <v>1467</v>
      </c>
      <c r="G116" s="274">
        <v>1576</v>
      </c>
      <c r="H116" s="274">
        <v>1700</v>
      </c>
      <c r="I116" s="274">
        <v>1800</v>
      </c>
      <c r="J116" s="274">
        <v>1854</v>
      </c>
      <c r="K116" s="274">
        <v>1928</v>
      </c>
      <c r="L116" s="274">
        <v>2052</v>
      </c>
      <c r="M116" s="274">
        <v>2210</v>
      </c>
      <c r="N116" s="274">
        <v>2355</v>
      </c>
      <c r="O116" s="274">
        <v>2555</v>
      </c>
      <c r="P116" s="274">
        <v>2444</v>
      </c>
      <c r="Q116" s="274">
        <v>2213</v>
      </c>
      <c r="R116" s="274">
        <v>2312</v>
      </c>
      <c r="S116" s="274">
        <v>2810</v>
      </c>
      <c r="T116" s="274">
        <v>2501</v>
      </c>
      <c r="U116" s="274">
        <v>1685</v>
      </c>
      <c r="V116" s="274">
        <v>971</v>
      </c>
      <c r="W116" s="274">
        <v>390</v>
      </c>
      <c r="X116" s="274">
        <v>150</v>
      </c>
      <c r="Y116" s="275"/>
      <c r="Z116" s="275"/>
      <c r="AA116" s="275"/>
      <c r="AB116" s="275"/>
      <c r="AC116" s="275"/>
      <c r="AD116" s="275"/>
      <c r="AE116" s="275"/>
      <c r="AF116" s="275"/>
      <c r="AG116" s="275"/>
      <c r="AH116" s="275"/>
      <c r="AI116" s="275"/>
      <c r="AJ116" s="275"/>
      <c r="AK116" s="275"/>
      <c r="AL116" s="275"/>
      <c r="AM116" s="275"/>
      <c r="AN116" s="275"/>
      <c r="AO116" s="275"/>
      <c r="AP116" s="275"/>
      <c r="AQ116" s="275"/>
      <c r="AR116" s="275"/>
      <c r="AS116" s="275"/>
      <c r="AT116" s="275"/>
      <c r="AU116" s="275"/>
      <c r="AV116" s="275"/>
      <c r="AW116" s="275"/>
      <c r="AX116" s="275"/>
      <c r="AY116" s="275"/>
      <c r="AZ116" s="275"/>
      <c r="BA116" s="275"/>
      <c r="BB116" s="275"/>
      <c r="BC116" s="275"/>
      <c r="BD116" s="275"/>
      <c r="BE116" s="275"/>
      <c r="BF116" s="275"/>
      <c r="BG116" s="275"/>
    </row>
    <row r="117" spans="1:59" ht="15.95" hidden="1" customHeight="1">
      <c r="A117" s="307" t="s">
        <v>114</v>
      </c>
      <c r="B117" s="307" t="s">
        <v>114</v>
      </c>
      <c r="C117" s="291" t="s">
        <v>2105</v>
      </c>
      <c r="D117" s="274">
        <v>37865</v>
      </c>
      <c r="E117" s="274">
        <v>1307</v>
      </c>
      <c r="F117" s="274">
        <v>1388</v>
      </c>
      <c r="G117" s="274">
        <v>1492</v>
      </c>
      <c r="H117" s="274">
        <v>1617</v>
      </c>
      <c r="I117" s="274">
        <v>1734</v>
      </c>
      <c r="J117" s="274">
        <v>1798</v>
      </c>
      <c r="K117" s="274">
        <v>1873</v>
      </c>
      <c r="L117" s="274">
        <v>2002</v>
      </c>
      <c r="M117" s="274">
        <v>2155</v>
      </c>
      <c r="N117" s="274">
        <v>2297</v>
      </c>
      <c r="O117" s="274">
        <v>2503</v>
      </c>
      <c r="P117" s="274">
        <v>2446</v>
      </c>
      <c r="Q117" s="274">
        <v>2263</v>
      </c>
      <c r="R117" s="274">
        <v>2422</v>
      </c>
      <c r="S117" s="274">
        <v>3018</v>
      </c>
      <c r="T117" s="274">
        <v>2895</v>
      </c>
      <c r="U117" s="274">
        <v>2192</v>
      </c>
      <c r="V117" s="274">
        <v>1491</v>
      </c>
      <c r="W117" s="274">
        <v>674</v>
      </c>
      <c r="X117" s="274">
        <v>295</v>
      </c>
      <c r="Y117" s="275"/>
      <c r="Z117" s="275"/>
      <c r="AA117" s="275"/>
      <c r="AB117" s="275"/>
      <c r="AC117" s="275"/>
      <c r="AD117" s="275"/>
      <c r="AE117" s="275"/>
      <c r="AF117" s="275"/>
      <c r="AG117" s="275"/>
      <c r="AH117" s="275"/>
      <c r="AI117" s="275"/>
      <c r="AJ117" s="275"/>
      <c r="AK117" s="275"/>
      <c r="AL117" s="275"/>
      <c r="AM117" s="275"/>
      <c r="AN117" s="275"/>
      <c r="AO117" s="275"/>
      <c r="AP117" s="275"/>
      <c r="AQ117" s="275"/>
      <c r="AR117" s="275"/>
      <c r="AS117" s="275"/>
      <c r="AT117" s="275"/>
      <c r="AU117" s="275"/>
      <c r="AV117" s="275"/>
      <c r="AW117" s="275"/>
      <c r="AX117" s="275"/>
      <c r="AY117" s="275"/>
      <c r="AZ117" s="275"/>
      <c r="BA117" s="275"/>
      <c r="BB117" s="275"/>
      <c r="BC117" s="275"/>
      <c r="BD117" s="275"/>
      <c r="BE117" s="275"/>
      <c r="BF117" s="275"/>
      <c r="BG117" s="275"/>
    </row>
    <row r="118" spans="1:59" ht="15.95" hidden="1" customHeight="1">
      <c r="A118" s="307" t="s">
        <v>114</v>
      </c>
      <c r="B118" s="307" t="s">
        <v>114</v>
      </c>
      <c r="C118" s="291" t="s">
        <v>2106</v>
      </c>
      <c r="D118" s="274">
        <v>74219</v>
      </c>
      <c r="E118" s="274">
        <v>2687</v>
      </c>
      <c r="F118" s="274">
        <v>2855</v>
      </c>
      <c r="G118" s="274">
        <v>3068</v>
      </c>
      <c r="H118" s="274">
        <v>3317</v>
      </c>
      <c r="I118" s="274">
        <v>3534</v>
      </c>
      <c r="J118" s="274">
        <v>3653</v>
      </c>
      <c r="K118" s="274">
        <v>3801</v>
      </c>
      <c r="L118" s="274">
        <v>4055</v>
      </c>
      <c r="M118" s="274">
        <v>4365</v>
      </c>
      <c r="N118" s="274">
        <v>4653</v>
      </c>
      <c r="O118" s="274">
        <v>5058</v>
      </c>
      <c r="P118" s="274">
        <v>4891</v>
      </c>
      <c r="Q118" s="274">
        <v>4476</v>
      </c>
      <c r="R118" s="274">
        <v>4734</v>
      </c>
      <c r="S118" s="274">
        <v>5828</v>
      </c>
      <c r="T118" s="274">
        <v>5396</v>
      </c>
      <c r="U118" s="274">
        <v>3877</v>
      </c>
      <c r="V118" s="274">
        <v>2462</v>
      </c>
      <c r="W118" s="274">
        <v>1064</v>
      </c>
      <c r="X118" s="274">
        <v>446</v>
      </c>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75"/>
      <c r="BC118" s="275"/>
      <c r="BD118" s="275"/>
      <c r="BE118" s="275"/>
      <c r="BF118" s="275"/>
      <c r="BG118" s="275"/>
    </row>
    <row r="119" spans="1:59" ht="24" hidden="1" customHeight="1">
      <c r="A119" s="307" t="s">
        <v>2137</v>
      </c>
      <c r="B119" s="307" t="s">
        <v>114</v>
      </c>
      <c r="C119" s="291" t="s">
        <v>2103</v>
      </c>
      <c r="D119" s="274">
        <v>36151</v>
      </c>
      <c r="E119" s="274">
        <v>1368</v>
      </c>
      <c r="F119" s="274">
        <v>1450</v>
      </c>
      <c r="G119" s="274">
        <v>1554</v>
      </c>
      <c r="H119" s="274">
        <v>1682</v>
      </c>
      <c r="I119" s="274">
        <v>1799</v>
      </c>
      <c r="J119" s="274">
        <v>1856</v>
      </c>
      <c r="K119" s="274">
        <v>1916</v>
      </c>
      <c r="L119" s="274">
        <v>2013</v>
      </c>
      <c r="M119" s="274">
        <v>2206</v>
      </c>
      <c r="N119" s="274">
        <v>2266</v>
      </c>
      <c r="O119" s="274">
        <v>2581</v>
      </c>
      <c r="P119" s="274">
        <v>2432</v>
      </c>
      <c r="Q119" s="274">
        <v>2265</v>
      </c>
      <c r="R119" s="274">
        <v>2191</v>
      </c>
      <c r="S119" s="274">
        <v>2715</v>
      </c>
      <c r="T119" s="274">
        <v>2544</v>
      </c>
      <c r="U119" s="274">
        <v>1752</v>
      </c>
      <c r="V119" s="274">
        <v>995</v>
      </c>
      <c r="W119" s="274">
        <v>426</v>
      </c>
      <c r="X119" s="274">
        <v>141</v>
      </c>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75"/>
      <c r="BC119" s="275"/>
      <c r="BD119" s="275"/>
      <c r="BE119" s="275"/>
      <c r="BF119" s="275"/>
      <c r="BG119" s="275"/>
    </row>
    <row r="120" spans="1:59" ht="15.95" hidden="1" customHeight="1">
      <c r="A120" s="307" t="s">
        <v>114</v>
      </c>
      <c r="B120" s="307" t="s">
        <v>114</v>
      </c>
      <c r="C120" s="291" t="s">
        <v>2105</v>
      </c>
      <c r="D120" s="274">
        <v>37678</v>
      </c>
      <c r="E120" s="274">
        <v>1295</v>
      </c>
      <c r="F120" s="274">
        <v>1372</v>
      </c>
      <c r="G120" s="274">
        <v>1471</v>
      </c>
      <c r="H120" s="274">
        <v>1601</v>
      </c>
      <c r="I120" s="274">
        <v>1734</v>
      </c>
      <c r="J120" s="274">
        <v>1799</v>
      </c>
      <c r="K120" s="274">
        <v>1860</v>
      </c>
      <c r="L120" s="274">
        <v>1962</v>
      </c>
      <c r="M120" s="274">
        <v>2153</v>
      </c>
      <c r="N120" s="274">
        <v>2215</v>
      </c>
      <c r="O120" s="274">
        <v>2524</v>
      </c>
      <c r="P120" s="274">
        <v>2429</v>
      </c>
      <c r="Q120" s="274">
        <v>2318</v>
      </c>
      <c r="R120" s="274">
        <v>2300</v>
      </c>
      <c r="S120" s="274">
        <v>2923</v>
      </c>
      <c r="T120" s="274">
        <v>2928</v>
      </c>
      <c r="U120" s="274">
        <v>2268</v>
      </c>
      <c r="V120" s="274">
        <v>1515</v>
      </c>
      <c r="W120" s="274">
        <v>736</v>
      </c>
      <c r="X120" s="274">
        <v>276</v>
      </c>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c r="AW120" s="275"/>
      <c r="AX120" s="275"/>
      <c r="AY120" s="275"/>
      <c r="AZ120" s="275"/>
      <c r="BA120" s="275"/>
      <c r="BB120" s="275"/>
      <c r="BC120" s="275"/>
      <c r="BD120" s="275"/>
      <c r="BE120" s="275"/>
      <c r="BF120" s="275"/>
      <c r="BG120" s="275"/>
    </row>
    <row r="121" spans="1:59" ht="15.95" hidden="1" customHeight="1">
      <c r="A121" s="307" t="s">
        <v>114</v>
      </c>
      <c r="B121" s="307" t="s">
        <v>114</v>
      </c>
      <c r="C121" s="291" t="s">
        <v>2106</v>
      </c>
      <c r="D121" s="274">
        <v>73829</v>
      </c>
      <c r="E121" s="274">
        <v>2662</v>
      </c>
      <c r="F121" s="274">
        <v>2822</v>
      </c>
      <c r="G121" s="274">
        <v>3024</v>
      </c>
      <c r="H121" s="274">
        <v>3283</v>
      </c>
      <c r="I121" s="274">
        <v>3533</v>
      </c>
      <c r="J121" s="274">
        <v>3655</v>
      </c>
      <c r="K121" s="274">
        <v>3776</v>
      </c>
      <c r="L121" s="274">
        <v>3975</v>
      </c>
      <c r="M121" s="274">
        <v>4359</v>
      </c>
      <c r="N121" s="274">
        <v>4481</v>
      </c>
      <c r="O121" s="274">
        <v>5106</v>
      </c>
      <c r="P121" s="274">
        <v>4861</v>
      </c>
      <c r="Q121" s="274">
        <v>4583</v>
      </c>
      <c r="R121" s="274">
        <v>4490</v>
      </c>
      <c r="S121" s="274">
        <v>5638</v>
      </c>
      <c r="T121" s="274">
        <v>5472</v>
      </c>
      <c r="U121" s="274">
        <v>4020</v>
      </c>
      <c r="V121" s="274">
        <v>2510</v>
      </c>
      <c r="W121" s="274">
        <v>1162</v>
      </c>
      <c r="X121" s="274">
        <v>417</v>
      </c>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c r="AW121" s="275"/>
      <c r="AX121" s="275"/>
      <c r="AY121" s="275"/>
      <c r="AZ121" s="275"/>
      <c r="BA121" s="275"/>
      <c r="BB121" s="275"/>
      <c r="BC121" s="275"/>
      <c r="BD121" s="275"/>
      <c r="BE121" s="275"/>
      <c r="BF121" s="275"/>
      <c r="BG121" s="275"/>
    </row>
    <row r="122" spans="1:59" ht="24" hidden="1" customHeight="1">
      <c r="A122" s="307" t="s">
        <v>2138</v>
      </c>
      <c r="B122" s="307" t="s">
        <v>114</v>
      </c>
      <c r="C122" s="291" t="s">
        <v>2103</v>
      </c>
      <c r="D122" s="274">
        <v>35943</v>
      </c>
      <c r="E122" s="274">
        <v>1356</v>
      </c>
      <c r="F122" s="274">
        <v>1433</v>
      </c>
      <c r="G122" s="274">
        <v>1532</v>
      </c>
      <c r="H122" s="274">
        <v>1662</v>
      </c>
      <c r="I122" s="274">
        <v>1795</v>
      </c>
      <c r="J122" s="274">
        <v>1859</v>
      </c>
      <c r="K122" s="274">
        <v>1908</v>
      </c>
      <c r="L122" s="274">
        <v>1984</v>
      </c>
      <c r="M122" s="274">
        <v>2174</v>
      </c>
      <c r="N122" s="274">
        <v>2234</v>
      </c>
      <c r="O122" s="274">
        <v>2549</v>
      </c>
      <c r="P122" s="274">
        <v>2439</v>
      </c>
      <c r="Q122" s="274">
        <v>2304</v>
      </c>
      <c r="R122" s="274">
        <v>2104</v>
      </c>
      <c r="S122" s="274">
        <v>2603</v>
      </c>
      <c r="T122" s="274">
        <v>2569</v>
      </c>
      <c r="U122" s="274">
        <v>1821</v>
      </c>
      <c r="V122" s="274">
        <v>1027</v>
      </c>
      <c r="W122" s="274">
        <v>452</v>
      </c>
      <c r="X122" s="274">
        <v>138</v>
      </c>
      <c r="Y122" s="275"/>
      <c r="Z122" s="275"/>
      <c r="AA122" s="275"/>
      <c r="AB122" s="275"/>
      <c r="AC122" s="275"/>
      <c r="AD122" s="275"/>
      <c r="AE122" s="275"/>
      <c r="AF122" s="275"/>
      <c r="AG122" s="275"/>
      <c r="AH122" s="275"/>
      <c r="AI122" s="275"/>
      <c r="AJ122" s="275"/>
      <c r="AK122" s="275"/>
      <c r="AL122" s="275"/>
      <c r="AM122" s="275"/>
      <c r="AN122" s="275"/>
      <c r="AO122" s="275"/>
      <c r="AP122" s="275"/>
      <c r="AQ122" s="275"/>
      <c r="AR122" s="275"/>
      <c r="AS122" s="275"/>
      <c r="AT122" s="275"/>
      <c r="AU122" s="275"/>
      <c r="AV122" s="275"/>
      <c r="AW122" s="275"/>
      <c r="AX122" s="275"/>
      <c r="AY122" s="275"/>
      <c r="AZ122" s="275"/>
      <c r="BA122" s="275"/>
      <c r="BB122" s="275"/>
      <c r="BC122" s="275"/>
      <c r="BD122" s="275"/>
      <c r="BE122" s="275"/>
      <c r="BF122" s="275"/>
      <c r="BG122" s="275"/>
    </row>
    <row r="123" spans="1:59" ht="15.95" hidden="1" customHeight="1">
      <c r="A123" s="307" t="s">
        <v>2104</v>
      </c>
      <c r="B123" s="307" t="s">
        <v>114</v>
      </c>
      <c r="C123" s="291" t="s">
        <v>2105</v>
      </c>
      <c r="D123" s="274">
        <v>37486</v>
      </c>
      <c r="E123" s="274">
        <v>1284</v>
      </c>
      <c r="F123" s="274">
        <v>1357</v>
      </c>
      <c r="G123" s="274">
        <v>1450</v>
      </c>
      <c r="H123" s="274">
        <v>1582</v>
      </c>
      <c r="I123" s="274">
        <v>1730</v>
      </c>
      <c r="J123" s="274">
        <v>1802</v>
      </c>
      <c r="K123" s="274">
        <v>1853</v>
      </c>
      <c r="L123" s="274">
        <v>1933</v>
      </c>
      <c r="M123" s="274">
        <v>2123</v>
      </c>
      <c r="N123" s="274">
        <v>2185</v>
      </c>
      <c r="O123" s="274">
        <v>2491</v>
      </c>
      <c r="P123" s="274">
        <v>2429</v>
      </c>
      <c r="Q123" s="274">
        <v>2357</v>
      </c>
      <c r="R123" s="274">
        <v>2213</v>
      </c>
      <c r="S123" s="274">
        <v>2808</v>
      </c>
      <c r="T123" s="274">
        <v>2944</v>
      </c>
      <c r="U123" s="274">
        <v>2347</v>
      </c>
      <c r="V123" s="274">
        <v>1550</v>
      </c>
      <c r="W123" s="274">
        <v>781</v>
      </c>
      <c r="X123" s="274">
        <v>269</v>
      </c>
      <c r="Y123" s="275"/>
      <c r="Z123" s="275"/>
      <c r="AA123" s="275"/>
      <c r="AB123" s="275"/>
      <c r="AC123" s="275"/>
      <c r="AD123" s="275"/>
      <c r="AE123" s="275"/>
      <c r="AF123" s="275"/>
      <c r="AG123" s="275"/>
      <c r="AH123" s="275"/>
      <c r="AI123" s="275"/>
      <c r="AJ123" s="275"/>
      <c r="AK123" s="275"/>
      <c r="AL123" s="275"/>
      <c r="AM123" s="275"/>
      <c r="AN123" s="275"/>
      <c r="AO123" s="275"/>
      <c r="AP123" s="275"/>
      <c r="AQ123" s="275"/>
      <c r="AR123" s="275"/>
      <c r="AS123" s="275"/>
      <c r="AT123" s="275"/>
      <c r="AU123" s="275"/>
      <c r="AV123" s="275"/>
      <c r="AW123" s="275"/>
      <c r="AX123" s="275"/>
      <c r="AY123" s="275"/>
      <c r="AZ123" s="275"/>
      <c r="BA123" s="275"/>
      <c r="BB123" s="275"/>
      <c r="BC123" s="275"/>
      <c r="BD123" s="275"/>
      <c r="BE123" s="275"/>
      <c r="BF123" s="275"/>
      <c r="BG123" s="275"/>
    </row>
    <row r="124" spans="1:59" ht="15.95" hidden="1" customHeight="1">
      <c r="A124" s="307" t="s">
        <v>2104</v>
      </c>
      <c r="B124" s="307" t="s">
        <v>114</v>
      </c>
      <c r="C124" s="291" t="s">
        <v>2106</v>
      </c>
      <c r="D124" s="274">
        <v>73430</v>
      </c>
      <c r="E124" s="274">
        <v>2640</v>
      </c>
      <c r="F124" s="274">
        <v>2790</v>
      </c>
      <c r="G124" s="274">
        <v>2982</v>
      </c>
      <c r="H124" s="274">
        <v>3244</v>
      </c>
      <c r="I124" s="274">
        <v>3525</v>
      </c>
      <c r="J124" s="274">
        <v>3660</v>
      </c>
      <c r="K124" s="274">
        <v>3761</v>
      </c>
      <c r="L124" s="274">
        <v>3917</v>
      </c>
      <c r="M124" s="274">
        <v>4296</v>
      </c>
      <c r="N124" s="274">
        <v>4418</v>
      </c>
      <c r="O124" s="274">
        <v>5040</v>
      </c>
      <c r="P124" s="274">
        <v>4868</v>
      </c>
      <c r="Q124" s="274">
        <v>4660</v>
      </c>
      <c r="R124" s="274">
        <v>4317</v>
      </c>
      <c r="S124" s="274">
        <v>5411</v>
      </c>
      <c r="T124" s="274">
        <v>5513</v>
      </c>
      <c r="U124" s="274">
        <v>4168</v>
      </c>
      <c r="V124" s="274">
        <v>2577</v>
      </c>
      <c r="W124" s="274">
        <v>1233</v>
      </c>
      <c r="X124" s="274">
        <v>408</v>
      </c>
      <c r="Y124" s="275"/>
      <c r="Z124" s="275"/>
      <c r="AA124" s="275"/>
      <c r="AB124" s="275"/>
      <c r="AC124" s="275"/>
      <c r="AD124" s="275"/>
      <c r="AE124" s="275"/>
      <c r="AF124" s="275"/>
      <c r="AG124" s="275"/>
      <c r="AH124" s="275"/>
      <c r="AI124" s="275"/>
      <c r="AJ124" s="275"/>
      <c r="AK124" s="275"/>
      <c r="AL124" s="275"/>
      <c r="AM124" s="275"/>
      <c r="AN124" s="275"/>
      <c r="AO124" s="275"/>
      <c r="AP124" s="275"/>
      <c r="AQ124" s="275"/>
      <c r="AR124" s="275"/>
      <c r="AS124" s="275"/>
      <c r="AT124" s="275"/>
      <c r="AU124" s="275"/>
      <c r="AV124" s="275"/>
      <c r="AW124" s="275"/>
      <c r="AX124" s="275"/>
      <c r="AY124" s="275"/>
      <c r="AZ124" s="275"/>
      <c r="BA124" s="275"/>
      <c r="BB124" s="275"/>
      <c r="BC124" s="275"/>
      <c r="BD124" s="275"/>
      <c r="BE124" s="275"/>
      <c r="BF124" s="275"/>
      <c r="BG124" s="275"/>
    </row>
    <row r="125" spans="1:59" ht="24" hidden="1" customHeight="1">
      <c r="A125" s="307" t="s">
        <v>2139</v>
      </c>
      <c r="B125" s="307" t="s">
        <v>114</v>
      </c>
      <c r="C125" s="291" t="s">
        <v>2103</v>
      </c>
      <c r="D125" s="274">
        <v>35731</v>
      </c>
      <c r="E125" s="274">
        <v>1346</v>
      </c>
      <c r="F125" s="274">
        <v>1418</v>
      </c>
      <c r="G125" s="274">
        <v>1512</v>
      </c>
      <c r="H125" s="274">
        <v>1641</v>
      </c>
      <c r="I125" s="274">
        <v>1788</v>
      </c>
      <c r="J125" s="274">
        <v>1861</v>
      </c>
      <c r="K125" s="274">
        <v>1895</v>
      </c>
      <c r="L125" s="274">
        <v>1969</v>
      </c>
      <c r="M125" s="274">
        <v>2127</v>
      </c>
      <c r="N125" s="274">
        <v>2224</v>
      </c>
      <c r="O125" s="274">
        <v>2491</v>
      </c>
      <c r="P125" s="274">
        <v>2451</v>
      </c>
      <c r="Q125" s="274">
        <v>2340</v>
      </c>
      <c r="R125" s="274">
        <v>2073</v>
      </c>
      <c r="S125" s="274">
        <v>2462</v>
      </c>
      <c r="T125" s="274">
        <v>2569</v>
      </c>
      <c r="U125" s="274">
        <v>1888</v>
      </c>
      <c r="V125" s="274">
        <v>1063</v>
      </c>
      <c r="W125" s="274">
        <v>473</v>
      </c>
      <c r="X125" s="274">
        <v>142</v>
      </c>
      <c r="Y125" s="275"/>
      <c r="Z125" s="275"/>
      <c r="AA125" s="275"/>
      <c r="AB125" s="275"/>
      <c r="AC125" s="275"/>
      <c r="AD125" s="275"/>
      <c r="AE125" s="275"/>
      <c r="AF125" s="275"/>
      <c r="AG125" s="275"/>
      <c r="AH125" s="275"/>
      <c r="AI125" s="275"/>
      <c r="AJ125" s="275"/>
      <c r="AK125" s="275"/>
      <c r="AL125" s="275"/>
      <c r="AM125" s="275"/>
      <c r="AN125" s="275"/>
      <c r="AO125" s="275"/>
      <c r="AP125" s="275"/>
      <c r="AQ125" s="275"/>
      <c r="AR125" s="275"/>
      <c r="AS125" s="275"/>
      <c r="AT125" s="275"/>
      <c r="AU125" s="275"/>
      <c r="AV125" s="275"/>
      <c r="AW125" s="275"/>
      <c r="AX125" s="275"/>
      <c r="AY125" s="275"/>
      <c r="AZ125" s="275"/>
      <c r="BA125" s="275"/>
      <c r="BB125" s="275"/>
      <c r="BC125" s="275"/>
      <c r="BD125" s="275"/>
      <c r="BE125" s="275"/>
      <c r="BF125" s="275"/>
      <c r="BG125" s="275"/>
    </row>
    <row r="126" spans="1:59" ht="15.95" hidden="1" customHeight="1">
      <c r="A126" s="307" t="s">
        <v>2104</v>
      </c>
      <c r="B126" s="307" t="s">
        <v>114</v>
      </c>
      <c r="C126" s="291" t="s">
        <v>2105</v>
      </c>
      <c r="D126" s="274">
        <v>37288</v>
      </c>
      <c r="E126" s="274">
        <v>1274</v>
      </c>
      <c r="F126" s="274">
        <v>1342</v>
      </c>
      <c r="G126" s="274">
        <v>1431</v>
      </c>
      <c r="H126" s="274">
        <v>1561</v>
      </c>
      <c r="I126" s="274">
        <v>1723</v>
      </c>
      <c r="J126" s="274">
        <v>1804</v>
      </c>
      <c r="K126" s="274">
        <v>1840</v>
      </c>
      <c r="L126" s="274">
        <v>1917</v>
      </c>
      <c r="M126" s="274">
        <v>2077</v>
      </c>
      <c r="N126" s="274">
        <v>2175</v>
      </c>
      <c r="O126" s="274">
        <v>2438</v>
      </c>
      <c r="P126" s="274">
        <v>2434</v>
      </c>
      <c r="Q126" s="274">
        <v>2389</v>
      </c>
      <c r="R126" s="274">
        <v>2180</v>
      </c>
      <c r="S126" s="274">
        <v>2661</v>
      </c>
      <c r="T126" s="274">
        <v>2940</v>
      </c>
      <c r="U126" s="274">
        <v>2422</v>
      </c>
      <c r="V126" s="274">
        <v>1587</v>
      </c>
      <c r="W126" s="274">
        <v>816</v>
      </c>
      <c r="X126" s="274">
        <v>275</v>
      </c>
      <c r="Y126" s="275"/>
      <c r="Z126" s="275"/>
      <c r="AA126" s="275"/>
      <c r="AB126" s="275"/>
      <c r="AC126" s="275"/>
      <c r="AD126" s="275"/>
      <c r="AE126" s="275"/>
      <c r="AF126" s="275"/>
      <c r="AG126" s="275"/>
      <c r="AH126" s="275"/>
      <c r="AI126" s="275"/>
      <c r="AJ126" s="275"/>
      <c r="AK126" s="275"/>
      <c r="AL126" s="275"/>
      <c r="AM126" s="275"/>
      <c r="AN126" s="275"/>
      <c r="AO126" s="275"/>
      <c r="AP126" s="275"/>
      <c r="AQ126" s="275"/>
      <c r="AR126" s="275"/>
      <c r="AS126" s="275"/>
      <c r="AT126" s="275"/>
      <c r="AU126" s="275"/>
      <c r="AV126" s="275"/>
      <c r="AW126" s="275"/>
      <c r="AX126" s="275"/>
      <c r="AY126" s="275"/>
      <c r="AZ126" s="275"/>
      <c r="BA126" s="275"/>
      <c r="BB126" s="275"/>
      <c r="BC126" s="275"/>
      <c r="BD126" s="275"/>
      <c r="BE126" s="275"/>
      <c r="BF126" s="275"/>
      <c r="BG126" s="275"/>
    </row>
    <row r="127" spans="1:59" ht="15.95" hidden="1" customHeight="1">
      <c r="A127" s="307" t="s">
        <v>2104</v>
      </c>
      <c r="B127" s="307" t="s">
        <v>114</v>
      </c>
      <c r="C127" s="291" t="s">
        <v>2106</v>
      </c>
      <c r="D127" s="274">
        <v>73020</v>
      </c>
      <c r="E127" s="274">
        <v>2620</v>
      </c>
      <c r="F127" s="274">
        <v>2760</v>
      </c>
      <c r="G127" s="274">
        <v>2943</v>
      </c>
      <c r="H127" s="274">
        <v>3202</v>
      </c>
      <c r="I127" s="274">
        <v>3512</v>
      </c>
      <c r="J127" s="274">
        <v>3666</v>
      </c>
      <c r="K127" s="274">
        <v>3735</v>
      </c>
      <c r="L127" s="274">
        <v>3887</v>
      </c>
      <c r="M127" s="274">
        <v>4204</v>
      </c>
      <c r="N127" s="274">
        <v>4400</v>
      </c>
      <c r="O127" s="274">
        <v>4929</v>
      </c>
      <c r="P127" s="274">
        <v>4885</v>
      </c>
      <c r="Q127" s="274">
        <v>4729</v>
      </c>
      <c r="R127" s="274">
        <v>4253</v>
      </c>
      <c r="S127" s="274">
        <v>5123</v>
      </c>
      <c r="T127" s="274">
        <v>5510</v>
      </c>
      <c r="U127" s="274">
        <v>4309</v>
      </c>
      <c r="V127" s="274">
        <v>2649</v>
      </c>
      <c r="W127" s="274">
        <v>1289</v>
      </c>
      <c r="X127" s="274">
        <v>417</v>
      </c>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c r="AW127" s="275"/>
      <c r="AX127" s="275"/>
      <c r="AY127" s="275"/>
      <c r="AZ127" s="275"/>
      <c r="BA127" s="275"/>
      <c r="BB127" s="275"/>
      <c r="BC127" s="275"/>
      <c r="BD127" s="275"/>
      <c r="BE127" s="275"/>
      <c r="BF127" s="275"/>
      <c r="BG127" s="275"/>
    </row>
    <row r="128" spans="1:59" ht="24" hidden="1" customHeight="1">
      <c r="A128" s="307" t="s">
        <v>2140</v>
      </c>
      <c r="B128" s="307" t="s">
        <v>114</v>
      </c>
      <c r="C128" s="291" t="s">
        <v>2103</v>
      </c>
      <c r="D128" s="274">
        <v>35515</v>
      </c>
      <c r="E128" s="274">
        <v>1337</v>
      </c>
      <c r="F128" s="274">
        <v>1403</v>
      </c>
      <c r="G128" s="274">
        <v>1493</v>
      </c>
      <c r="H128" s="274">
        <v>1618</v>
      </c>
      <c r="I128" s="274">
        <v>1778</v>
      </c>
      <c r="J128" s="274">
        <v>1863</v>
      </c>
      <c r="K128" s="274">
        <v>1885</v>
      </c>
      <c r="L128" s="274">
        <v>1958</v>
      </c>
      <c r="M128" s="274">
        <v>2086</v>
      </c>
      <c r="N128" s="274">
        <v>2211</v>
      </c>
      <c r="O128" s="274">
        <v>2413</v>
      </c>
      <c r="P128" s="274">
        <v>2486</v>
      </c>
      <c r="Q128" s="274">
        <v>2359</v>
      </c>
      <c r="R128" s="274">
        <v>2087</v>
      </c>
      <c r="S128" s="274">
        <v>2295</v>
      </c>
      <c r="T128" s="274">
        <v>2541</v>
      </c>
      <c r="U128" s="274">
        <v>1961</v>
      </c>
      <c r="V128" s="274">
        <v>1102</v>
      </c>
      <c r="W128" s="274">
        <v>488</v>
      </c>
      <c r="X128" s="274">
        <v>149</v>
      </c>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c r="AW128" s="275"/>
      <c r="AX128" s="275"/>
      <c r="AY128" s="275"/>
      <c r="AZ128" s="275"/>
      <c r="BA128" s="275"/>
      <c r="BB128" s="275"/>
      <c r="BC128" s="275"/>
      <c r="BD128" s="275"/>
      <c r="BE128" s="275"/>
      <c r="BF128" s="275"/>
      <c r="BG128" s="275"/>
    </row>
    <row r="129" spans="1:59" ht="15.95" hidden="1" customHeight="1">
      <c r="A129" s="307" t="s">
        <v>2104</v>
      </c>
      <c r="B129" s="307" t="s">
        <v>114</v>
      </c>
      <c r="C129" s="291" t="s">
        <v>2105</v>
      </c>
      <c r="D129" s="274">
        <v>37085</v>
      </c>
      <c r="E129" s="274">
        <v>1266</v>
      </c>
      <c r="F129" s="274">
        <v>1328</v>
      </c>
      <c r="G129" s="274">
        <v>1413</v>
      </c>
      <c r="H129" s="274">
        <v>1540</v>
      </c>
      <c r="I129" s="274">
        <v>1713</v>
      </c>
      <c r="J129" s="274">
        <v>1806</v>
      </c>
      <c r="K129" s="274">
        <v>1829</v>
      </c>
      <c r="L129" s="274">
        <v>1906</v>
      </c>
      <c r="M129" s="274">
        <v>2038</v>
      </c>
      <c r="N129" s="274">
        <v>2163</v>
      </c>
      <c r="O129" s="274">
        <v>2365</v>
      </c>
      <c r="P129" s="274">
        <v>2462</v>
      </c>
      <c r="Q129" s="274">
        <v>2406</v>
      </c>
      <c r="R129" s="274">
        <v>2192</v>
      </c>
      <c r="S129" s="274">
        <v>2491</v>
      </c>
      <c r="T129" s="274">
        <v>2905</v>
      </c>
      <c r="U129" s="274">
        <v>2502</v>
      </c>
      <c r="V129" s="274">
        <v>1630</v>
      </c>
      <c r="W129" s="274">
        <v>842</v>
      </c>
      <c r="X129" s="274">
        <v>285</v>
      </c>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c r="AW129" s="275"/>
      <c r="AX129" s="275"/>
      <c r="AY129" s="275"/>
      <c r="AZ129" s="275"/>
      <c r="BA129" s="275"/>
      <c r="BB129" s="275"/>
      <c r="BC129" s="275"/>
      <c r="BD129" s="275"/>
      <c r="BE129" s="275"/>
      <c r="BF129" s="275"/>
      <c r="BG129" s="275"/>
    </row>
    <row r="130" spans="1:59" ht="15.95" hidden="1" customHeight="1">
      <c r="A130" s="307" t="s">
        <v>2104</v>
      </c>
      <c r="B130" s="307" t="s">
        <v>114</v>
      </c>
      <c r="C130" s="291" t="s">
        <v>2106</v>
      </c>
      <c r="D130" s="274">
        <v>72599</v>
      </c>
      <c r="E130" s="274">
        <v>2603</v>
      </c>
      <c r="F130" s="274">
        <v>2731</v>
      </c>
      <c r="G130" s="274">
        <v>2906</v>
      </c>
      <c r="H130" s="274">
        <v>3158</v>
      </c>
      <c r="I130" s="274">
        <v>3491</v>
      </c>
      <c r="J130" s="274">
        <v>3670</v>
      </c>
      <c r="K130" s="274">
        <v>3714</v>
      </c>
      <c r="L130" s="274">
        <v>3864</v>
      </c>
      <c r="M130" s="274">
        <v>4125</v>
      </c>
      <c r="N130" s="274">
        <v>4374</v>
      </c>
      <c r="O130" s="274">
        <v>4778</v>
      </c>
      <c r="P130" s="274">
        <v>4948</v>
      </c>
      <c r="Q130" s="274">
        <v>4765</v>
      </c>
      <c r="R130" s="274">
        <v>4279</v>
      </c>
      <c r="S130" s="274">
        <v>4786</v>
      </c>
      <c r="T130" s="274">
        <v>5446</v>
      </c>
      <c r="U130" s="274">
        <v>4464</v>
      </c>
      <c r="V130" s="274">
        <v>2733</v>
      </c>
      <c r="W130" s="274">
        <v>1330</v>
      </c>
      <c r="X130" s="274">
        <v>435</v>
      </c>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c r="AW130" s="275"/>
      <c r="AX130" s="275"/>
      <c r="AY130" s="275"/>
      <c r="AZ130" s="275"/>
      <c r="BA130" s="275"/>
      <c r="BB130" s="275"/>
      <c r="BC130" s="275"/>
      <c r="BD130" s="275"/>
      <c r="BE130" s="275"/>
      <c r="BF130" s="275"/>
      <c r="BG130" s="275"/>
    </row>
    <row r="131" spans="1:59" ht="24" hidden="1" customHeight="1">
      <c r="A131" s="307" t="s">
        <v>2141</v>
      </c>
      <c r="B131" s="307" t="s">
        <v>114</v>
      </c>
      <c r="C131" s="291" t="s">
        <v>2103</v>
      </c>
      <c r="D131" s="274">
        <v>35294</v>
      </c>
      <c r="E131" s="274">
        <v>1330</v>
      </c>
      <c r="F131" s="274">
        <v>1389</v>
      </c>
      <c r="G131" s="274">
        <v>1475</v>
      </c>
      <c r="H131" s="274">
        <v>1595</v>
      </c>
      <c r="I131" s="274">
        <v>1764</v>
      </c>
      <c r="J131" s="274">
        <v>1864</v>
      </c>
      <c r="K131" s="274">
        <v>1884</v>
      </c>
      <c r="L131" s="274">
        <v>1937</v>
      </c>
      <c r="M131" s="274">
        <v>2053</v>
      </c>
      <c r="N131" s="274">
        <v>2205</v>
      </c>
      <c r="O131" s="274">
        <v>2336</v>
      </c>
      <c r="P131" s="274">
        <v>2510</v>
      </c>
      <c r="Q131" s="274">
        <v>2369</v>
      </c>
      <c r="R131" s="274">
        <v>2111</v>
      </c>
      <c r="S131" s="274">
        <v>2151</v>
      </c>
      <c r="T131" s="274">
        <v>2487</v>
      </c>
      <c r="U131" s="274">
        <v>2020</v>
      </c>
      <c r="V131" s="274">
        <v>1150</v>
      </c>
      <c r="W131" s="274">
        <v>503</v>
      </c>
      <c r="X131" s="274">
        <v>160</v>
      </c>
      <c r="Y131" s="275"/>
      <c r="Z131" s="275"/>
      <c r="AA131" s="275"/>
      <c r="AB131" s="275"/>
      <c r="AC131" s="275"/>
      <c r="AD131" s="275"/>
      <c r="AE131" s="275"/>
      <c r="AF131" s="275"/>
      <c r="AG131" s="275"/>
      <c r="AH131" s="275"/>
      <c r="AI131" s="275"/>
      <c r="AJ131" s="275"/>
      <c r="AK131" s="275"/>
      <c r="AL131" s="275"/>
      <c r="AM131" s="275"/>
      <c r="AN131" s="275"/>
      <c r="AO131" s="275"/>
      <c r="AP131" s="275"/>
      <c r="AQ131" s="275"/>
      <c r="AR131" s="275"/>
      <c r="AS131" s="275"/>
      <c r="AT131" s="275"/>
      <c r="AU131" s="275"/>
      <c r="AV131" s="275"/>
      <c r="AW131" s="275"/>
      <c r="AX131" s="275"/>
      <c r="AY131" s="275"/>
      <c r="AZ131" s="275"/>
      <c r="BA131" s="275"/>
      <c r="BB131" s="275"/>
      <c r="BC131" s="275"/>
      <c r="BD131" s="275"/>
      <c r="BE131" s="275"/>
      <c r="BF131" s="275"/>
      <c r="BG131" s="275"/>
    </row>
    <row r="132" spans="1:59" ht="15.95" hidden="1" customHeight="1">
      <c r="A132" s="307" t="s">
        <v>2104</v>
      </c>
      <c r="B132" s="307" t="s">
        <v>2104</v>
      </c>
      <c r="C132" s="291" t="s">
        <v>2105</v>
      </c>
      <c r="D132" s="274">
        <v>36875</v>
      </c>
      <c r="E132" s="274">
        <v>1259</v>
      </c>
      <c r="F132" s="274">
        <v>1315</v>
      </c>
      <c r="G132" s="274">
        <v>1396</v>
      </c>
      <c r="H132" s="274">
        <v>1518</v>
      </c>
      <c r="I132" s="274">
        <v>1700</v>
      </c>
      <c r="J132" s="274">
        <v>1807</v>
      </c>
      <c r="K132" s="274">
        <v>1829</v>
      </c>
      <c r="L132" s="274">
        <v>1886</v>
      </c>
      <c r="M132" s="274">
        <v>2008</v>
      </c>
      <c r="N132" s="274">
        <v>2157</v>
      </c>
      <c r="O132" s="274">
        <v>2291</v>
      </c>
      <c r="P132" s="274">
        <v>2482</v>
      </c>
      <c r="Q132" s="274">
        <v>2410</v>
      </c>
      <c r="R132" s="274">
        <v>2215</v>
      </c>
      <c r="S132" s="274">
        <v>2343</v>
      </c>
      <c r="T132" s="274">
        <v>2842</v>
      </c>
      <c r="U132" s="274">
        <v>2562</v>
      </c>
      <c r="V132" s="274">
        <v>1686</v>
      </c>
      <c r="W132" s="274">
        <v>864</v>
      </c>
      <c r="X132" s="274">
        <v>303</v>
      </c>
      <c r="Y132" s="275"/>
      <c r="Z132" s="275"/>
      <c r="AA132" s="275"/>
      <c r="AB132" s="275"/>
      <c r="AC132" s="275"/>
      <c r="AD132" s="275"/>
      <c r="AE132" s="275"/>
      <c r="AF132" s="275"/>
      <c r="AG132" s="275"/>
      <c r="AH132" s="275"/>
      <c r="AI132" s="275"/>
      <c r="AJ132" s="275"/>
      <c r="AK132" s="275"/>
      <c r="AL132" s="275"/>
      <c r="AM132" s="275"/>
      <c r="AN132" s="275"/>
      <c r="AO132" s="275"/>
      <c r="AP132" s="275"/>
      <c r="AQ132" s="275"/>
      <c r="AR132" s="275"/>
      <c r="AS132" s="275"/>
      <c r="AT132" s="275"/>
      <c r="AU132" s="275"/>
      <c r="AV132" s="275"/>
      <c r="AW132" s="275"/>
      <c r="AX132" s="275"/>
      <c r="AY132" s="275"/>
      <c r="AZ132" s="275"/>
      <c r="BA132" s="275"/>
      <c r="BB132" s="275"/>
      <c r="BC132" s="275"/>
      <c r="BD132" s="275"/>
      <c r="BE132" s="275"/>
      <c r="BF132" s="275"/>
      <c r="BG132" s="275"/>
    </row>
    <row r="133" spans="1:59" ht="15.95" hidden="1" customHeight="1">
      <c r="A133" s="307" t="s">
        <v>2104</v>
      </c>
      <c r="B133" s="307" t="s">
        <v>2104</v>
      </c>
      <c r="C133" s="291" t="s">
        <v>2106</v>
      </c>
      <c r="D133" s="274">
        <v>72169</v>
      </c>
      <c r="E133" s="274">
        <v>2589</v>
      </c>
      <c r="F133" s="274">
        <v>2704</v>
      </c>
      <c r="G133" s="274">
        <v>2871</v>
      </c>
      <c r="H133" s="274">
        <v>3114</v>
      </c>
      <c r="I133" s="274">
        <v>3464</v>
      </c>
      <c r="J133" s="274">
        <v>3671</v>
      </c>
      <c r="K133" s="274">
        <v>3713</v>
      </c>
      <c r="L133" s="274">
        <v>3823</v>
      </c>
      <c r="M133" s="274">
        <v>4061</v>
      </c>
      <c r="N133" s="274">
        <v>4362</v>
      </c>
      <c r="O133" s="274">
        <v>4627</v>
      </c>
      <c r="P133" s="274">
        <v>4992</v>
      </c>
      <c r="Q133" s="274">
        <v>4779</v>
      </c>
      <c r="R133" s="274">
        <v>4326</v>
      </c>
      <c r="S133" s="274">
        <v>4494</v>
      </c>
      <c r="T133" s="274">
        <v>5329</v>
      </c>
      <c r="U133" s="274">
        <v>4582</v>
      </c>
      <c r="V133" s="274">
        <v>2837</v>
      </c>
      <c r="W133" s="274">
        <v>1368</v>
      </c>
      <c r="X133" s="274">
        <v>463</v>
      </c>
      <c r="Y133" s="275"/>
      <c r="Z133" s="275"/>
      <c r="AA133" s="275"/>
      <c r="AB133" s="275"/>
      <c r="AC133" s="275"/>
      <c r="AD133" s="275"/>
      <c r="AE133" s="275"/>
      <c r="AF133" s="275"/>
      <c r="AG133" s="275"/>
      <c r="AH133" s="275"/>
      <c r="AI133" s="275"/>
      <c r="AJ133" s="275"/>
      <c r="AK133" s="275"/>
      <c r="AL133" s="275"/>
      <c r="AM133" s="275"/>
      <c r="AN133" s="275"/>
      <c r="AO133" s="275"/>
      <c r="AP133" s="275"/>
      <c r="AQ133" s="275"/>
      <c r="AR133" s="275"/>
      <c r="AS133" s="275"/>
      <c r="AT133" s="275"/>
      <c r="AU133" s="275"/>
      <c r="AV133" s="275"/>
      <c r="AW133" s="275"/>
      <c r="AX133" s="275"/>
      <c r="AY133" s="275"/>
      <c r="AZ133" s="275"/>
      <c r="BA133" s="275"/>
      <c r="BB133" s="275"/>
      <c r="BC133" s="275"/>
      <c r="BD133" s="275"/>
      <c r="BE133" s="275"/>
      <c r="BF133" s="275"/>
      <c r="BG133" s="275"/>
    </row>
    <row r="134" spans="1:59" ht="24" hidden="1" customHeight="1">
      <c r="A134" s="307" t="s">
        <v>2142</v>
      </c>
      <c r="B134" s="307" t="s">
        <v>2104</v>
      </c>
      <c r="C134" s="291" t="s">
        <v>2103</v>
      </c>
      <c r="D134" s="274">
        <v>35070</v>
      </c>
      <c r="E134" s="274">
        <v>1323</v>
      </c>
      <c r="F134" s="274">
        <v>1376</v>
      </c>
      <c r="G134" s="274">
        <v>1458</v>
      </c>
      <c r="H134" s="274">
        <v>1573</v>
      </c>
      <c r="I134" s="274">
        <v>1746</v>
      </c>
      <c r="J134" s="274">
        <v>1864</v>
      </c>
      <c r="K134" s="274">
        <v>1886</v>
      </c>
      <c r="L134" s="274">
        <v>1925</v>
      </c>
      <c r="M134" s="274">
        <v>2014</v>
      </c>
      <c r="N134" s="274">
        <v>2201</v>
      </c>
      <c r="O134" s="274">
        <v>2248</v>
      </c>
      <c r="P134" s="274">
        <v>2536</v>
      </c>
      <c r="Q134" s="274">
        <v>2359</v>
      </c>
      <c r="R134" s="274">
        <v>2162</v>
      </c>
      <c r="S134" s="274">
        <v>2040</v>
      </c>
      <c r="T134" s="274">
        <v>2406</v>
      </c>
      <c r="U134" s="274">
        <v>2060</v>
      </c>
      <c r="V134" s="274">
        <v>1202</v>
      </c>
      <c r="W134" s="274">
        <v>519</v>
      </c>
      <c r="X134" s="274">
        <v>171</v>
      </c>
      <c r="Y134" s="275"/>
      <c r="Z134" s="275"/>
      <c r="AA134" s="275"/>
      <c r="AB134" s="275"/>
      <c r="AC134" s="275"/>
      <c r="AD134" s="275"/>
      <c r="AE134" s="275"/>
      <c r="AF134" s="275"/>
      <c r="AG134" s="275"/>
      <c r="AH134" s="275"/>
      <c r="AI134" s="275"/>
      <c r="AJ134" s="275"/>
      <c r="AK134" s="275"/>
      <c r="AL134" s="275"/>
      <c r="AM134" s="275"/>
      <c r="AN134" s="275"/>
      <c r="AO134" s="275"/>
      <c r="AP134" s="275"/>
      <c r="AQ134" s="275"/>
      <c r="AR134" s="275"/>
      <c r="AS134" s="275"/>
      <c r="AT134" s="275"/>
      <c r="AU134" s="275"/>
      <c r="AV134" s="275"/>
      <c r="AW134" s="275"/>
      <c r="AX134" s="275"/>
      <c r="AY134" s="275"/>
      <c r="AZ134" s="275"/>
      <c r="BA134" s="275"/>
      <c r="BB134" s="275"/>
      <c r="BC134" s="275"/>
      <c r="BD134" s="275"/>
      <c r="BE134" s="275"/>
      <c r="BF134" s="275"/>
      <c r="BG134" s="275"/>
    </row>
    <row r="135" spans="1:59" ht="15.95" hidden="1" customHeight="1">
      <c r="A135" s="307" t="s">
        <v>2104</v>
      </c>
      <c r="B135" s="307" t="s">
        <v>2104</v>
      </c>
      <c r="C135" s="291" t="s">
        <v>2105</v>
      </c>
      <c r="D135" s="274">
        <v>36659</v>
      </c>
      <c r="E135" s="274">
        <v>1253</v>
      </c>
      <c r="F135" s="274">
        <v>1303</v>
      </c>
      <c r="G135" s="274">
        <v>1380</v>
      </c>
      <c r="H135" s="274">
        <v>1497</v>
      </c>
      <c r="I135" s="274">
        <v>1683</v>
      </c>
      <c r="J135" s="274">
        <v>1806</v>
      </c>
      <c r="K135" s="274">
        <v>1830</v>
      </c>
      <c r="L135" s="274">
        <v>1873</v>
      </c>
      <c r="M135" s="274">
        <v>1968</v>
      </c>
      <c r="N135" s="274">
        <v>2155</v>
      </c>
      <c r="O135" s="274">
        <v>2210</v>
      </c>
      <c r="P135" s="274">
        <v>2504</v>
      </c>
      <c r="Q135" s="274">
        <v>2393</v>
      </c>
      <c r="R135" s="274">
        <v>2270</v>
      </c>
      <c r="S135" s="274">
        <v>2226</v>
      </c>
      <c r="T135" s="274">
        <v>2755</v>
      </c>
      <c r="U135" s="274">
        <v>2595</v>
      </c>
      <c r="V135" s="274">
        <v>1752</v>
      </c>
      <c r="W135" s="274">
        <v>884</v>
      </c>
      <c r="X135" s="274">
        <v>322</v>
      </c>
      <c r="Y135" s="275"/>
      <c r="Z135" s="275"/>
      <c r="AA135" s="275"/>
      <c r="AB135" s="275"/>
      <c r="AC135" s="275"/>
      <c r="AD135" s="275"/>
      <c r="AE135" s="275"/>
      <c r="AF135" s="275"/>
      <c r="AG135" s="275"/>
      <c r="AH135" s="275"/>
      <c r="AI135" s="275"/>
      <c r="AJ135" s="275"/>
      <c r="AK135" s="275"/>
      <c r="AL135" s="275"/>
      <c r="AM135" s="275"/>
      <c r="AN135" s="275"/>
      <c r="AO135" s="275"/>
      <c r="AP135" s="275"/>
      <c r="AQ135" s="275"/>
      <c r="AR135" s="275"/>
      <c r="AS135" s="275"/>
      <c r="AT135" s="275"/>
      <c r="AU135" s="275"/>
      <c r="AV135" s="275"/>
      <c r="AW135" s="275"/>
      <c r="AX135" s="275"/>
      <c r="AY135" s="275"/>
      <c r="AZ135" s="275"/>
      <c r="BA135" s="275"/>
      <c r="BB135" s="275"/>
      <c r="BC135" s="275"/>
      <c r="BD135" s="275"/>
      <c r="BE135" s="275"/>
      <c r="BF135" s="275"/>
      <c r="BG135" s="275"/>
    </row>
    <row r="136" spans="1:59" ht="15.95" hidden="1" customHeight="1">
      <c r="A136" s="307" t="s">
        <v>2104</v>
      </c>
      <c r="B136" s="307" t="s">
        <v>2104</v>
      </c>
      <c r="C136" s="291" t="s">
        <v>2106</v>
      </c>
      <c r="D136" s="274">
        <v>71729</v>
      </c>
      <c r="E136" s="274">
        <v>2576</v>
      </c>
      <c r="F136" s="274">
        <v>2679</v>
      </c>
      <c r="G136" s="274">
        <v>2838</v>
      </c>
      <c r="H136" s="274">
        <v>3070</v>
      </c>
      <c r="I136" s="274">
        <v>3429</v>
      </c>
      <c r="J136" s="274">
        <v>3670</v>
      </c>
      <c r="K136" s="274">
        <v>3716</v>
      </c>
      <c r="L136" s="274">
        <v>3798</v>
      </c>
      <c r="M136" s="274">
        <v>3982</v>
      </c>
      <c r="N136" s="274">
        <v>4356</v>
      </c>
      <c r="O136" s="274">
        <v>4458</v>
      </c>
      <c r="P136" s="274">
        <v>5040</v>
      </c>
      <c r="Q136" s="274">
        <v>4752</v>
      </c>
      <c r="R136" s="274">
        <v>4432</v>
      </c>
      <c r="S136" s="274">
        <v>4266</v>
      </c>
      <c r="T136" s="274">
        <v>5161</v>
      </c>
      <c r="U136" s="274">
        <v>4656</v>
      </c>
      <c r="V136" s="274">
        <v>2954</v>
      </c>
      <c r="W136" s="274">
        <v>1403</v>
      </c>
      <c r="X136" s="274">
        <v>493</v>
      </c>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c r="AW136" s="275"/>
      <c r="AX136" s="275"/>
      <c r="AY136" s="275"/>
      <c r="AZ136" s="275"/>
      <c r="BA136" s="275"/>
      <c r="BB136" s="275"/>
      <c r="BC136" s="275"/>
      <c r="BD136" s="275"/>
      <c r="BE136" s="275"/>
      <c r="BF136" s="275"/>
      <c r="BG136" s="275"/>
    </row>
    <row r="137" spans="1:59" ht="24" hidden="1" customHeight="1">
      <c r="A137" s="307" t="s">
        <v>2143</v>
      </c>
      <c r="B137" s="307" t="s">
        <v>2104</v>
      </c>
      <c r="C137" s="291" t="s">
        <v>2103</v>
      </c>
      <c r="D137" s="274">
        <v>34843</v>
      </c>
      <c r="E137" s="274">
        <v>1318</v>
      </c>
      <c r="F137" s="274">
        <v>1365</v>
      </c>
      <c r="G137" s="274">
        <v>1442</v>
      </c>
      <c r="H137" s="274">
        <v>1551</v>
      </c>
      <c r="I137" s="274">
        <v>1726</v>
      </c>
      <c r="J137" s="274">
        <v>1860</v>
      </c>
      <c r="K137" s="274">
        <v>1888</v>
      </c>
      <c r="L137" s="274">
        <v>1917</v>
      </c>
      <c r="M137" s="274">
        <v>1986</v>
      </c>
      <c r="N137" s="274">
        <v>2170</v>
      </c>
      <c r="O137" s="274">
        <v>2217</v>
      </c>
      <c r="P137" s="274">
        <v>2505</v>
      </c>
      <c r="Q137" s="274">
        <v>2366</v>
      </c>
      <c r="R137" s="274">
        <v>2200</v>
      </c>
      <c r="S137" s="274">
        <v>1962</v>
      </c>
      <c r="T137" s="274">
        <v>2310</v>
      </c>
      <c r="U137" s="274">
        <v>2085</v>
      </c>
      <c r="V137" s="274">
        <v>1254</v>
      </c>
      <c r="W137" s="274">
        <v>540</v>
      </c>
      <c r="X137" s="274">
        <v>180</v>
      </c>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c r="AW137" s="275"/>
      <c r="AX137" s="275"/>
      <c r="AY137" s="275"/>
      <c r="AZ137" s="275"/>
      <c r="BA137" s="275"/>
      <c r="BB137" s="275"/>
      <c r="BC137" s="275"/>
      <c r="BD137" s="275"/>
      <c r="BE137" s="275"/>
      <c r="BF137" s="275"/>
      <c r="BG137" s="275"/>
    </row>
    <row r="138" spans="1:59" ht="15.95" hidden="1" customHeight="1">
      <c r="A138" s="307" t="s">
        <v>2104</v>
      </c>
      <c r="B138" s="307" t="s">
        <v>2104</v>
      </c>
      <c r="C138" s="291" t="s">
        <v>2105</v>
      </c>
      <c r="D138" s="274">
        <v>36438</v>
      </c>
      <c r="E138" s="274">
        <v>1247</v>
      </c>
      <c r="F138" s="274">
        <v>1292</v>
      </c>
      <c r="G138" s="274">
        <v>1365</v>
      </c>
      <c r="H138" s="274">
        <v>1477</v>
      </c>
      <c r="I138" s="274">
        <v>1664</v>
      </c>
      <c r="J138" s="274">
        <v>1803</v>
      </c>
      <c r="K138" s="274">
        <v>1833</v>
      </c>
      <c r="L138" s="274">
        <v>1866</v>
      </c>
      <c r="M138" s="274">
        <v>1938</v>
      </c>
      <c r="N138" s="274">
        <v>2125</v>
      </c>
      <c r="O138" s="274">
        <v>2180</v>
      </c>
      <c r="P138" s="274">
        <v>2471</v>
      </c>
      <c r="Q138" s="274">
        <v>2394</v>
      </c>
      <c r="R138" s="274">
        <v>2309</v>
      </c>
      <c r="S138" s="274">
        <v>2144</v>
      </c>
      <c r="T138" s="274">
        <v>2648</v>
      </c>
      <c r="U138" s="274">
        <v>2615</v>
      </c>
      <c r="V138" s="274">
        <v>1820</v>
      </c>
      <c r="W138" s="274">
        <v>909</v>
      </c>
      <c r="X138" s="274">
        <v>339</v>
      </c>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c r="AW138" s="275"/>
      <c r="AX138" s="275"/>
      <c r="AY138" s="275"/>
      <c r="AZ138" s="275"/>
      <c r="BA138" s="275"/>
      <c r="BB138" s="275"/>
      <c r="BC138" s="275"/>
      <c r="BD138" s="275"/>
      <c r="BE138" s="275"/>
      <c r="BF138" s="275"/>
      <c r="BG138" s="275"/>
    </row>
    <row r="139" spans="1:59" ht="15.95" hidden="1" customHeight="1">
      <c r="A139" s="307" t="s">
        <v>2104</v>
      </c>
      <c r="B139" s="307" t="s">
        <v>2104</v>
      </c>
      <c r="C139" s="291" t="s">
        <v>2106</v>
      </c>
      <c r="D139" s="274">
        <v>71280</v>
      </c>
      <c r="E139" s="274">
        <v>2565</v>
      </c>
      <c r="F139" s="274">
        <v>2656</v>
      </c>
      <c r="G139" s="274">
        <v>2807</v>
      </c>
      <c r="H139" s="274">
        <v>3028</v>
      </c>
      <c r="I139" s="274">
        <v>3391</v>
      </c>
      <c r="J139" s="274">
        <v>3663</v>
      </c>
      <c r="K139" s="274">
        <v>3721</v>
      </c>
      <c r="L139" s="274">
        <v>3784</v>
      </c>
      <c r="M139" s="274">
        <v>3924</v>
      </c>
      <c r="N139" s="274">
        <v>4294</v>
      </c>
      <c r="O139" s="274">
        <v>4396</v>
      </c>
      <c r="P139" s="274">
        <v>4976</v>
      </c>
      <c r="Q139" s="274">
        <v>4760</v>
      </c>
      <c r="R139" s="274">
        <v>4509</v>
      </c>
      <c r="S139" s="274">
        <v>4106</v>
      </c>
      <c r="T139" s="274">
        <v>4959</v>
      </c>
      <c r="U139" s="274">
        <v>4699</v>
      </c>
      <c r="V139" s="274">
        <v>3074</v>
      </c>
      <c r="W139" s="274">
        <v>1449</v>
      </c>
      <c r="X139" s="274">
        <v>519</v>
      </c>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c r="AW139" s="275"/>
      <c r="AX139" s="275"/>
      <c r="AY139" s="275"/>
      <c r="AZ139" s="275"/>
      <c r="BA139" s="275"/>
      <c r="BB139" s="275"/>
      <c r="BC139" s="275"/>
      <c r="BD139" s="275"/>
      <c r="BE139" s="275"/>
      <c r="BF139" s="275"/>
      <c r="BG139" s="275"/>
    </row>
    <row r="140" spans="1:59" ht="24" hidden="1" customHeight="1">
      <c r="A140" s="307" t="s">
        <v>2144</v>
      </c>
      <c r="B140" s="307" t="s">
        <v>2104</v>
      </c>
      <c r="C140" s="291" t="s">
        <v>2103</v>
      </c>
      <c r="D140" s="274">
        <v>34612</v>
      </c>
      <c r="E140" s="274">
        <v>1313</v>
      </c>
      <c r="F140" s="274">
        <v>1355</v>
      </c>
      <c r="G140" s="274">
        <v>1426</v>
      </c>
      <c r="H140" s="274">
        <v>1531</v>
      </c>
      <c r="I140" s="274">
        <v>1705</v>
      </c>
      <c r="J140" s="274">
        <v>1853</v>
      </c>
      <c r="K140" s="274">
        <v>1891</v>
      </c>
      <c r="L140" s="274">
        <v>1904</v>
      </c>
      <c r="M140" s="274">
        <v>1971</v>
      </c>
      <c r="N140" s="274">
        <v>2123</v>
      </c>
      <c r="O140" s="274">
        <v>2208</v>
      </c>
      <c r="P140" s="274">
        <v>2448</v>
      </c>
      <c r="Q140" s="274">
        <v>2379</v>
      </c>
      <c r="R140" s="274">
        <v>2236</v>
      </c>
      <c r="S140" s="274">
        <v>1936</v>
      </c>
      <c r="T140" s="274">
        <v>2188</v>
      </c>
      <c r="U140" s="274">
        <v>2089</v>
      </c>
      <c r="V140" s="274">
        <v>1305</v>
      </c>
      <c r="W140" s="274">
        <v>562</v>
      </c>
      <c r="X140" s="274">
        <v>190</v>
      </c>
      <c r="Y140" s="275"/>
      <c r="Z140" s="275"/>
      <c r="AA140" s="275"/>
      <c r="AB140" s="275"/>
      <c r="AC140" s="275"/>
      <c r="AD140" s="275"/>
      <c r="AE140" s="275"/>
      <c r="AF140" s="275"/>
      <c r="AG140" s="275"/>
      <c r="AH140" s="275"/>
      <c r="AI140" s="275"/>
      <c r="AJ140" s="275"/>
      <c r="AK140" s="275"/>
      <c r="AL140" s="275"/>
      <c r="AM140" s="275"/>
      <c r="AN140" s="275"/>
      <c r="AO140" s="275"/>
      <c r="AP140" s="275"/>
      <c r="AQ140" s="275"/>
      <c r="AR140" s="275"/>
      <c r="AS140" s="275"/>
      <c r="AT140" s="275"/>
      <c r="AU140" s="275"/>
      <c r="AV140" s="275"/>
      <c r="AW140" s="275"/>
      <c r="AX140" s="275"/>
      <c r="AY140" s="275"/>
      <c r="AZ140" s="275"/>
      <c r="BA140" s="275"/>
      <c r="BB140" s="275"/>
      <c r="BC140" s="275"/>
      <c r="BD140" s="275"/>
      <c r="BE140" s="275"/>
      <c r="BF140" s="275"/>
      <c r="BG140" s="275"/>
    </row>
    <row r="141" spans="1:59" ht="15.95" hidden="1" customHeight="1">
      <c r="A141" s="307" t="s">
        <v>114</v>
      </c>
      <c r="B141" s="307" t="s">
        <v>2104</v>
      </c>
      <c r="C141" s="291" t="s">
        <v>2105</v>
      </c>
      <c r="D141" s="274">
        <v>36211</v>
      </c>
      <c r="E141" s="274">
        <v>1243</v>
      </c>
      <c r="F141" s="274">
        <v>1282</v>
      </c>
      <c r="G141" s="274">
        <v>1350</v>
      </c>
      <c r="H141" s="274">
        <v>1458</v>
      </c>
      <c r="I141" s="274">
        <v>1644</v>
      </c>
      <c r="J141" s="274">
        <v>1796</v>
      </c>
      <c r="K141" s="274">
        <v>1835</v>
      </c>
      <c r="L141" s="274">
        <v>1854</v>
      </c>
      <c r="M141" s="274">
        <v>1923</v>
      </c>
      <c r="N141" s="274">
        <v>2080</v>
      </c>
      <c r="O141" s="274">
        <v>2171</v>
      </c>
      <c r="P141" s="274">
        <v>2419</v>
      </c>
      <c r="Q141" s="274">
        <v>2400</v>
      </c>
      <c r="R141" s="274">
        <v>2342</v>
      </c>
      <c r="S141" s="274">
        <v>2113</v>
      </c>
      <c r="T141" s="274">
        <v>2512</v>
      </c>
      <c r="U141" s="274">
        <v>2615</v>
      </c>
      <c r="V141" s="274">
        <v>1883</v>
      </c>
      <c r="W141" s="274">
        <v>937</v>
      </c>
      <c r="X141" s="274">
        <v>356</v>
      </c>
      <c r="Y141" s="275"/>
      <c r="Z141" s="275"/>
      <c r="AA141" s="275"/>
      <c r="AB141" s="275"/>
      <c r="AC141" s="275"/>
      <c r="AD141" s="275"/>
      <c r="AE141" s="275"/>
      <c r="AF141" s="275"/>
      <c r="AG141" s="275"/>
      <c r="AH141" s="275"/>
      <c r="AI141" s="275"/>
      <c r="AJ141" s="275"/>
      <c r="AK141" s="275"/>
      <c r="AL141" s="275"/>
      <c r="AM141" s="275"/>
      <c r="AN141" s="275"/>
      <c r="AO141" s="275"/>
      <c r="AP141" s="275"/>
      <c r="AQ141" s="275"/>
      <c r="AR141" s="275"/>
      <c r="AS141" s="275"/>
      <c r="AT141" s="275"/>
      <c r="AU141" s="275"/>
      <c r="AV141" s="275"/>
      <c r="AW141" s="275"/>
      <c r="AX141" s="275"/>
      <c r="AY141" s="275"/>
      <c r="AZ141" s="275"/>
      <c r="BA141" s="275"/>
      <c r="BB141" s="275"/>
      <c r="BC141" s="275"/>
      <c r="BD141" s="275"/>
      <c r="BE141" s="275"/>
      <c r="BF141" s="275"/>
      <c r="BG141" s="275"/>
    </row>
    <row r="142" spans="1:59" ht="15.95" hidden="1" customHeight="1">
      <c r="A142" s="307" t="s">
        <v>114</v>
      </c>
      <c r="B142" s="307" t="s">
        <v>2104</v>
      </c>
      <c r="C142" s="291" t="s">
        <v>2106</v>
      </c>
      <c r="D142" s="274">
        <v>70823</v>
      </c>
      <c r="E142" s="274">
        <v>2555</v>
      </c>
      <c r="F142" s="274">
        <v>2637</v>
      </c>
      <c r="G142" s="274">
        <v>2776</v>
      </c>
      <c r="H142" s="274">
        <v>2989</v>
      </c>
      <c r="I142" s="274">
        <v>3349</v>
      </c>
      <c r="J142" s="274">
        <v>3649</v>
      </c>
      <c r="K142" s="274">
        <v>3727</v>
      </c>
      <c r="L142" s="274">
        <v>3757</v>
      </c>
      <c r="M142" s="274">
        <v>3894</v>
      </c>
      <c r="N142" s="274">
        <v>4203</v>
      </c>
      <c r="O142" s="274">
        <v>4378</v>
      </c>
      <c r="P142" s="274">
        <v>4867</v>
      </c>
      <c r="Q142" s="274">
        <v>4779</v>
      </c>
      <c r="R142" s="274">
        <v>4578</v>
      </c>
      <c r="S142" s="274">
        <v>4049</v>
      </c>
      <c r="T142" s="274">
        <v>4700</v>
      </c>
      <c r="U142" s="274">
        <v>4704</v>
      </c>
      <c r="V142" s="274">
        <v>3188</v>
      </c>
      <c r="W142" s="274">
        <v>1499</v>
      </c>
      <c r="X142" s="274">
        <v>545</v>
      </c>
      <c r="Y142" s="275"/>
      <c r="Z142" s="275"/>
      <c r="AA142" s="275"/>
      <c r="AB142" s="275"/>
      <c r="AC142" s="275"/>
      <c r="AD142" s="275"/>
      <c r="AE142" s="275"/>
      <c r="AF142" s="275"/>
      <c r="AG142" s="275"/>
      <c r="AH142" s="275"/>
      <c r="AI142" s="275"/>
      <c r="AJ142" s="275"/>
      <c r="AK142" s="275"/>
      <c r="AL142" s="275"/>
      <c r="AM142" s="275"/>
      <c r="AN142" s="275"/>
      <c r="AO142" s="275"/>
      <c r="AP142" s="275"/>
      <c r="AQ142" s="275"/>
      <c r="AR142" s="275"/>
      <c r="AS142" s="275"/>
      <c r="AT142" s="275"/>
      <c r="AU142" s="275"/>
      <c r="AV142" s="275"/>
      <c r="AW142" s="275"/>
      <c r="AX142" s="275"/>
      <c r="AY142" s="275"/>
      <c r="AZ142" s="275"/>
      <c r="BA142" s="275"/>
      <c r="BB142" s="275"/>
      <c r="BC142" s="275"/>
      <c r="BD142" s="275"/>
      <c r="BE142" s="275"/>
      <c r="BF142" s="275"/>
      <c r="BG142" s="275"/>
    </row>
    <row r="143" spans="1:59" ht="24" hidden="1" customHeight="1">
      <c r="A143" s="307" t="s">
        <v>2145</v>
      </c>
      <c r="B143" s="307" t="s">
        <v>2104</v>
      </c>
      <c r="C143" s="291" t="s">
        <v>2103</v>
      </c>
      <c r="D143" s="274">
        <v>34380</v>
      </c>
      <c r="E143" s="274">
        <v>1308</v>
      </c>
      <c r="F143" s="274">
        <v>1346</v>
      </c>
      <c r="G143" s="274">
        <v>1411</v>
      </c>
      <c r="H143" s="274">
        <v>1512</v>
      </c>
      <c r="I143" s="274">
        <v>1682</v>
      </c>
      <c r="J143" s="274">
        <v>1843</v>
      </c>
      <c r="K143" s="274">
        <v>1893</v>
      </c>
      <c r="L143" s="274">
        <v>1894</v>
      </c>
      <c r="M143" s="274">
        <v>1959</v>
      </c>
      <c r="N143" s="274">
        <v>2083</v>
      </c>
      <c r="O143" s="274">
        <v>2195</v>
      </c>
      <c r="P143" s="274">
        <v>2373</v>
      </c>
      <c r="Q143" s="274">
        <v>2414</v>
      </c>
      <c r="R143" s="274">
        <v>2256</v>
      </c>
      <c r="S143" s="274">
        <v>1951</v>
      </c>
      <c r="T143" s="274">
        <v>2042</v>
      </c>
      <c r="U143" s="274">
        <v>2071</v>
      </c>
      <c r="V143" s="274">
        <v>1361</v>
      </c>
      <c r="W143" s="274">
        <v>587</v>
      </c>
      <c r="X143" s="274">
        <v>198</v>
      </c>
      <c r="Y143" s="275"/>
      <c r="Z143" s="275"/>
      <c r="AA143" s="275"/>
      <c r="AB143" s="275"/>
      <c r="AC143" s="275"/>
      <c r="AD143" s="275"/>
      <c r="AE143" s="275"/>
      <c r="AF143" s="275"/>
      <c r="AG143" s="275"/>
      <c r="AH143" s="275"/>
      <c r="AI143" s="275"/>
      <c r="AJ143" s="275"/>
      <c r="AK143" s="275"/>
      <c r="AL143" s="275"/>
      <c r="AM143" s="275"/>
      <c r="AN143" s="275"/>
      <c r="AO143" s="275"/>
      <c r="AP143" s="275"/>
      <c r="AQ143" s="275"/>
      <c r="AR143" s="275"/>
      <c r="AS143" s="275"/>
      <c r="AT143" s="275"/>
      <c r="AU143" s="275"/>
      <c r="AV143" s="275"/>
      <c r="AW143" s="275"/>
      <c r="AX143" s="275"/>
      <c r="AY143" s="275"/>
      <c r="AZ143" s="275"/>
      <c r="BA143" s="275"/>
      <c r="BB143" s="275"/>
      <c r="BC143" s="275"/>
      <c r="BD143" s="275"/>
      <c r="BE143" s="275"/>
      <c r="BF143" s="275"/>
      <c r="BG143" s="275"/>
    </row>
    <row r="144" spans="1:59" ht="15.95" hidden="1" customHeight="1">
      <c r="A144" s="307" t="s">
        <v>114</v>
      </c>
      <c r="B144" s="307" t="s">
        <v>2104</v>
      </c>
      <c r="C144" s="291" t="s">
        <v>2105</v>
      </c>
      <c r="D144" s="274">
        <v>35978</v>
      </c>
      <c r="E144" s="274">
        <v>1238</v>
      </c>
      <c r="F144" s="274">
        <v>1274</v>
      </c>
      <c r="G144" s="274">
        <v>1336</v>
      </c>
      <c r="H144" s="274">
        <v>1440</v>
      </c>
      <c r="I144" s="274">
        <v>1623</v>
      </c>
      <c r="J144" s="274">
        <v>1786</v>
      </c>
      <c r="K144" s="274">
        <v>1837</v>
      </c>
      <c r="L144" s="274">
        <v>1843</v>
      </c>
      <c r="M144" s="274">
        <v>1913</v>
      </c>
      <c r="N144" s="274">
        <v>2041</v>
      </c>
      <c r="O144" s="274">
        <v>2159</v>
      </c>
      <c r="P144" s="274">
        <v>2347</v>
      </c>
      <c r="Q144" s="274">
        <v>2428</v>
      </c>
      <c r="R144" s="274">
        <v>2359</v>
      </c>
      <c r="S144" s="274">
        <v>2126</v>
      </c>
      <c r="T144" s="274">
        <v>2353</v>
      </c>
      <c r="U144" s="274">
        <v>2588</v>
      </c>
      <c r="V144" s="274">
        <v>1952</v>
      </c>
      <c r="W144" s="274">
        <v>967</v>
      </c>
      <c r="X144" s="274">
        <v>370</v>
      </c>
      <c r="Y144" s="275"/>
      <c r="Z144" s="275"/>
      <c r="AA144" s="275"/>
      <c r="AB144" s="275"/>
      <c r="AC144" s="275"/>
      <c r="AD144" s="275"/>
      <c r="AE144" s="275"/>
      <c r="AF144" s="275"/>
      <c r="AG144" s="275"/>
      <c r="AH144" s="275"/>
      <c r="AI144" s="275"/>
      <c r="AJ144" s="275"/>
      <c r="AK144" s="275"/>
      <c r="AL144" s="275"/>
      <c r="AM144" s="275"/>
      <c r="AN144" s="275"/>
      <c r="AO144" s="275"/>
      <c r="AP144" s="275"/>
      <c r="AQ144" s="275"/>
      <c r="AR144" s="275"/>
      <c r="AS144" s="275"/>
      <c r="AT144" s="275"/>
      <c r="AU144" s="275"/>
      <c r="AV144" s="275"/>
      <c r="AW144" s="275"/>
      <c r="AX144" s="275"/>
      <c r="AY144" s="275"/>
      <c r="AZ144" s="275"/>
      <c r="BA144" s="275"/>
      <c r="BB144" s="275"/>
      <c r="BC144" s="275"/>
      <c r="BD144" s="275"/>
      <c r="BE144" s="275"/>
      <c r="BF144" s="275"/>
      <c r="BG144" s="275"/>
    </row>
    <row r="145" spans="1:59" ht="15.95" hidden="1" customHeight="1">
      <c r="A145" s="307" t="s">
        <v>114</v>
      </c>
      <c r="B145" s="307" t="s">
        <v>2104</v>
      </c>
      <c r="C145" s="291" t="s">
        <v>2106</v>
      </c>
      <c r="D145" s="274">
        <v>70359</v>
      </c>
      <c r="E145" s="274">
        <v>2546</v>
      </c>
      <c r="F145" s="274">
        <v>2620</v>
      </c>
      <c r="G145" s="274">
        <v>2747</v>
      </c>
      <c r="H145" s="274">
        <v>2952</v>
      </c>
      <c r="I145" s="274">
        <v>3305</v>
      </c>
      <c r="J145" s="274">
        <v>3629</v>
      </c>
      <c r="K145" s="274">
        <v>3731</v>
      </c>
      <c r="L145" s="274">
        <v>3737</v>
      </c>
      <c r="M145" s="274">
        <v>3872</v>
      </c>
      <c r="N145" s="274">
        <v>4124</v>
      </c>
      <c r="O145" s="274">
        <v>4354</v>
      </c>
      <c r="P145" s="274">
        <v>4720</v>
      </c>
      <c r="Q145" s="274">
        <v>4842</v>
      </c>
      <c r="R145" s="274">
        <v>4615</v>
      </c>
      <c r="S145" s="274">
        <v>4077</v>
      </c>
      <c r="T145" s="274">
        <v>4395</v>
      </c>
      <c r="U145" s="274">
        <v>4659</v>
      </c>
      <c r="V145" s="274">
        <v>3313</v>
      </c>
      <c r="W145" s="274">
        <v>1554</v>
      </c>
      <c r="X145" s="274">
        <v>568</v>
      </c>
      <c r="Y145" s="275"/>
      <c r="Z145" s="275"/>
      <c r="AA145" s="275"/>
      <c r="AB145" s="275"/>
      <c r="AC145" s="275"/>
      <c r="AD145" s="275"/>
      <c r="AE145" s="275"/>
      <c r="AF145" s="275"/>
      <c r="AG145" s="275"/>
      <c r="AH145" s="275"/>
      <c r="AI145" s="275"/>
      <c r="AJ145" s="275"/>
      <c r="AK145" s="275"/>
      <c r="AL145" s="275"/>
      <c r="AM145" s="275"/>
      <c r="AN145" s="275"/>
      <c r="AO145" s="275"/>
      <c r="AP145" s="275"/>
      <c r="AQ145" s="275"/>
      <c r="AR145" s="275"/>
      <c r="AS145" s="275"/>
      <c r="AT145" s="275"/>
      <c r="AU145" s="275"/>
      <c r="AV145" s="275"/>
      <c r="AW145" s="275"/>
      <c r="AX145" s="275"/>
      <c r="AY145" s="275"/>
      <c r="AZ145" s="275"/>
      <c r="BA145" s="275"/>
      <c r="BB145" s="275"/>
      <c r="BC145" s="275"/>
      <c r="BD145" s="275"/>
      <c r="BE145" s="275"/>
      <c r="BF145" s="275"/>
      <c r="BG145" s="275"/>
    </row>
    <row r="146" spans="1:59" ht="24" hidden="1" customHeight="1">
      <c r="A146" s="307" t="s">
        <v>2146</v>
      </c>
      <c r="B146" s="307" t="s">
        <v>2104</v>
      </c>
      <c r="C146" s="291" t="s">
        <v>2103</v>
      </c>
      <c r="D146" s="274">
        <v>34147</v>
      </c>
      <c r="E146" s="274">
        <v>1304</v>
      </c>
      <c r="F146" s="274">
        <v>1338</v>
      </c>
      <c r="G146" s="274">
        <v>1398</v>
      </c>
      <c r="H146" s="274">
        <v>1495</v>
      </c>
      <c r="I146" s="274">
        <v>1660</v>
      </c>
      <c r="J146" s="274">
        <v>1829</v>
      </c>
      <c r="K146" s="274">
        <v>1895</v>
      </c>
      <c r="L146" s="274">
        <v>1893</v>
      </c>
      <c r="M146" s="274">
        <v>1939</v>
      </c>
      <c r="N146" s="274">
        <v>2051</v>
      </c>
      <c r="O146" s="274">
        <v>2189</v>
      </c>
      <c r="P146" s="274">
        <v>2298</v>
      </c>
      <c r="Q146" s="274">
        <v>2438</v>
      </c>
      <c r="R146" s="274">
        <v>2267</v>
      </c>
      <c r="S146" s="274">
        <v>1975</v>
      </c>
      <c r="T146" s="274">
        <v>1917</v>
      </c>
      <c r="U146" s="274">
        <v>2031</v>
      </c>
      <c r="V146" s="274">
        <v>1407</v>
      </c>
      <c r="W146" s="274">
        <v>616</v>
      </c>
      <c r="X146" s="274">
        <v>207</v>
      </c>
      <c r="Y146" s="275"/>
      <c r="Z146" s="275"/>
      <c r="AA146" s="275"/>
      <c r="AB146" s="275"/>
      <c r="AC146" s="275"/>
      <c r="AD146" s="275"/>
      <c r="AE146" s="275"/>
      <c r="AF146" s="275"/>
      <c r="AG146" s="275"/>
      <c r="AH146" s="275"/>
      <c r="AI146" s="275"/>
      <c r="AJ146" s="275"/>
      <c r="AK146" s="275"/>
      <c r="AL146" s="275"/>
      <c r="AM146" s="275"/>
      <c r="AN146" s="275"/>
      <c r="AO146" s="275"/>
      <c r="AP146" s="275"/>
      <c r="AQ146" s="275"/>
      <c r="AR146" s="275"/>
      <c r="AS146" s="275"/>
      <c r="AT146" s="275"/>
      <c r="AU146" s="275"/>
      <c r="AV146" s="275"/>
      <c r="AW146" s="275"/>
      <c r="AX146" s="275"/>
      <c r="AY146" s="275"/>
      <c r="AZ146" s="275"/>
      <c r="BA146" s="275"/>
      <c r="BB146" s="275"/>
      <c r="BC146" s="275"/>
      <c r="BD146" s="275"/>
      <c r="BE146" s="275"/>
      <c r="BF146" s="275"/>
      <c r="BG146" s="275"/>
    </row>
    <row r="147" spans="1:59" ht="15.95" hidden="1" customHeight="1">
      <c r="A147" s="307" t="s">
        <v>114</v>
      </c>
      <c r="B147" s="307" t="s">
        <v>2104</v>
      </c>
      <c r="C147" s="291" t="s">
        <v>2105</v>
      </c>
      <c r="D147" s="274">
        <v>35741</v>
      </c>
      <c r="E147" s="274">
        <v>1234</v>
      </c>
      <c r="F147" s="274">
        <v>1267</v>
      </c>
      <c r="G147" s="274">
        <v>1322</v>
      </c>
      <c r="H147" s="274">
        <v>1423</v>
      </c>
      <c r="I147" s="274">
        <v>1601</v>
      </c>
      <c r="J147" s="274">
        <v>1773</v>
      </c>
      <c r="K147" s="274">
        <v>1838</v>
      </c>
      <c r="L147" s="274">
        <v>1842</v>
      </c>
      <c r="M147" s="274">
        <v>1892</v>
      </c>
      <c r="N147" s="274">
        <v>2011</v>
      </c>
      <c r="O147" s="274">
        <v>2153</v>
      </c>
      <c r="P147" s="274">
        <v>2274</v>
      </c>
      <c r="Q147" s="274">
        <v>2448</v>
      </c>
      <c r="R147" s="274">
        <v>2364</v>
      </c>
      <c r="S147" s="274">
        <v>2150</v>
      </c>
      <c r="T147" s="274">
        <v>2216</v>
      </c>
      <c r="U147" s="274">
        <v>2536</v>
      </c>
      <c r="V147" s="274">
        <v>2004</v>
      </c>
      <c r="W147" s="274">
        <v>1008</v>
      </c>
      <c r="X147" s="274">
        <v>386</v>
      </c>
      <c r="Y147" s="275"/>
      <c r="Z147" s="275"/>
      <c r="AA147" s="275"/>
      <c r="AB147" s="275"/>
      <c r="AC147" s="275"/>
      <c r="AD147" s="275"/>
      <c r="AE147" s="275"/>
      <c r="AF147" s="275"/>
      <c r="AG147" s="275"/>
      <c r="AH147" s="275"/>
      <c r="AI147" s="275"/>
      <c r="AJ147" s="275"/>
      <c r="AK147" s="275"/>
      <c r="AL147" s="275"/>
      <c r="AM147" s="275"/>
      <c r="AN147" s="275"/>
      <c r="AO147" s="275"/>
      <c r="AP147" s="275"/>
      <c r="AQ147" s="275"/>
      <c r="AR147" s="275"/>
      <c r="AS147" s="275"/>
      <c r="AT147" s="275"/>
      <c r="AU147" s="275"/>
      <c r="AV147" s="275"/>
      <c r="AW147" s="275"/>
      <c r="AX147" s="275"/>
      <c r="AY147" s="275"/>
      <c r="AZ147" s="275"/>
      <c r="BA147" s="275"/>
      <c r="BB147" s="275"/>
      <c r="BC147" s="275"/>
      <c r="BD147" s="275"/>
      <c r="BE147" s="275"/>
      <c r="BF147" s="275"/>
      <c r="BG147" s="275"/>
    </row>
    <row r="148" spans="1:59" ht="15.95" hidden="1" customHeight="1">
      <c r="A148" s="307" t="s">
        <v>114</v>
      </c>
      <c r="B148" s="307" t="s">
        <v>2104</v>
      </c>
      <c r="C148" s="291" t="s">
        <v>2106</v>
      </c>
      <c r="D148" s="274">
        <v>69888</v>
      </c>
      <c r="E148" s="274">
        <v>2538</v>
      </c>
      <c r="F148" s="274">
        <v>2605</v>
      </c>
      <c r="G148" s="274">
        <v>2720</v>
      </c>
      <c r="H148" s="274">
        <v>2917</v>
      </c>
      <c r="I148" s="274">
        <v>3261</v>
      </c>
      <c r="J148" s="274">
        <v>3602</v>
      </c>
      <c r="K148" s="274">
        <v>3733</v>
      </c>
      <c r="L148" s="274">
        <v>3736</v>
      </c>
      <c r="M148" s="274">
        <v>3831</v>
      </c>
      <c r="N148" s="274">
        <v>4061</v>
      </c>
      <c r="O148" s="274">
        <v>4342</v>
      </c>
      <c r="P148" s="274">
        <v>4572</v>
      </c>
      <c r="Q148" s="274">
        <v>4887</v>
      </c>
      <c r="R148" s="274">
        <v>4631</v>
      </c>
      <c r="S148" s="274">
        <v>4126</v>
      </c>
      <c r="T148" s="274">
        <v>4133</v>
      </c>
      <c r="U148" s="274">
        <v>4567</v>
      </c>
      <c r="V148" s="274">
        <v>3411</v>
      </c>
      <c r="W148" s="274">
        <v>1624</v>
      </c>
      <c r="X148" s="274">
        <v>593</v>
      </c>
      <c r="Y148" s="275"/>
      <c r="Z148" s="275"/>
      <c r="AA148" s="275"/>
      <c r="AB148" s="275"/>
      <c r="AC148" s="275"/>
      <c r="AD148" s="275"/>
      <c r="AE148" s="275"/>
      <c r="AF148" s="275"/>
      <c r="AG148" s="275"/>
      <c r="AH148" s="275"/>
      <c r="AI148" s="275"/>
      <c r="AJ148" s="275"/>
      <c r="AK148" s="275"/>
      <c r="AL148" s="275"/>
      <c r="AM148" s="275"/>
      <c r="AN148" s="275"/>
      <c r="AO148" s="275"/>
      <c r="AP148" s="275"/>
      <c r="AQ148" s="275"/>
      <c r="AR148" s="275"/>
      <c r="AS148" s="275"/>
      <c r="AT148" s="275"/>
      <c r="AU148" s="275"/>
      <c r="AV148" s="275"/>
      <c r="AW148" s="275"/>
      <c r="AX148" s="275"/>
      <c r="AY148" s="275"/>
      <c r="AZ148" s="275"/>
      <c r="BA148" s="275"/>
      <c r="BB148" s="275"/>
      <c r="BC148" s="275"/>
      <c r="BD148" s="275"/>
      <c r="BE148" s="275"/>
      <c r="BF148" s="275"/>
      <c r="BG148" s="275"/>
    </row>
    <row r="149" spans="1:59" ht="24" hidden="1" customHeight="1">
      <c r="A149" s="307" t="s">
        <v>2147</v>
      </c>
      <c r="B149" s="307" t="s">
        <v>114</v>
      </c>
      <c r="C149" s="291" t="s">
        <v>2103</v>
      </c>
      <c r="D149" s="274">
        <v>33912</v>
      </c>
      <c r="E149" s="274">
        <v>1299</v>
      </c>
      <c r="F149" s="274">
        <v>1332</v>
      </c>
      <c r="G149" s="274">
        <v>1385</v>
      </c>
      <c r="H149" s="274">
        <v>1478</v>
      </c>
      <c r="I149" s="274">
        <v>1637</v>
      </c>
      <c r="J149" s="274">
        <v>1811</v>
      </c>
      <c r="K149" s="274">
        <v>1894</v>
      </c>
      <c r="L149" s="274">
        <v>1895</v>
      </c>
      <c r="M149" s="274">
        <v>1927</v>
      </c>
      <c r="N149" s="274">
        <v>2012</v>
      </c>
      <c r="O149" s="274">
        <v>2186</v>
      </c>
      <c r="P149" s="274">
        <v>2212</v>
      </c>
      <c r="Q149" s="274">
        <v>2465</v>
      </c>
      <c r="R149" s="274">
        <v>2259</v>
      </c>
      <c r="S149" s="274">
        <v>2026</v>
      </c>
      <c r="T149" s="274">
        <v>1822</v>
      </c>
      <c r="U149" s="274">
        <v>1969</v>
      </c>
      <c r="V149" s="274">
        <v>1440</v>
      </c>
      <c r="W149" s="274">
        <v>647</v>
      </c>
      <c r="X149" s="274">
        <v>217</v>
      </c>
      <c r="Y149" s="275"/>
      <c r="Z149" s="275"/>
      <c r="AA149" s="275"/>
      <c r="AB149" s="275"/>
      <c r="AC149" s="275"/>
      <c r="AD149" s="275"/>
      <c r="AE149" s="275"/>
      <c r="AF149" s="275"/>
      <c r="AG149" s="275"/>
      <c r="AH149" s="275"/>
      <c r="AI149" s="275"/>
      <c r="AJ149" s="275"/>
      <c r="AK149" s="275"/>
      <c r="AL149" s="275"/>
      <c r="AM149" s="275"/>
      <c r="AN149" s="275"/>
      <c r="AO149" s="275"/>
      <c r="AP149" s="275"/>
      <c r="AQ149" s="275"/>
      <c r="AR149" s="275"/>
      <c r="AS149" s="275"/>
      <c r="AT149" s="275"/>
      <c r="AU149" s="275"/>
      <c r="AV149" s="275"/>
      <c r="AW149" s="275"/>
      <c r="AX149" s="275"/>
      <c r="AY149" s="275"/>
      <c r="AZ149" s="275"/>
      <c r="BA149" s="275"/>
      <c r="BB149" s="275"/>
      <c r="BC149" s="275"/>
      <c r="BD149" s="275"/>
      <c r="BE149" s="275"/>
      <c r="BF149" s="275"/>
      <c r="BG149" s="275"/>
    </row>
    <row r="150" spans="1:59" ht="15.95" hidden="1" customHeight="1">
      <c r="A150" s="307" t="s">
        <v>114</v>
      </c>
      <c r="B150" s="307" t="s">
        <v>114</v>
      </c>
      <c r="C150" s="291" t="s">
        <v>2105</v>
      </c>
      <c r="D150" s="274">
        <v>35500</v>
      </c>
      <c r="E150" s="274">
        <v>1230</v>
      </c>
      <c r="F150" s="274">
        <v>1261</v>
      </c>
      <c r="G150" s="274">
        <v>1310</v>
      </c>
      <c r="H150" s="274">
        <v>1407</v>
      </c>
      <c r="I150" s="274">
        <v>1580</v>
      </c>
      <c r="J150" s="274">
        <v>1756</v>
      </c>
      <c r="K150" s="274">
        <v>1838</v>
      </c>
      <c r="L150" s="274">
        <v>1844</v>
      </c>
      <c r="M150" s="274">
        <v>1879</v>
      </c>
      <c r="N150" s="274">
        <v>1971</v>
      </c>
      <c r="O150" s="274">
        <v>2151</v>
      </c>
      <c r="P150" s="274">
        <v>2194</v>
      </c>
      <c r="Q150" s="274">
        <v>2470</v>
      </c>
      <c r="R150" s="274">
        <v>2348</v>
      </c>
      <c r="S150" s="274">
        <v>2204</v>
      </c>
      <c r="T150" s="274">
        <v>2108</v>
      </c>
      <c r="U150" s="274">
        <v>2461</v>
      </c>
      <c r="V150" s="274">
        <v>2035</v>
      </c>
      <c r="W150" s="274">
        <v>1053</v>
      </c>
      <c r="X150" s="274">
        <v>401</v>
      </c>
      <c r="Y150" s="275"/>
      <c r="Z150" s="275"/>
      <c r="AA150" s="275"/>
      <c r="AB150" s="275"/>
      <c r="AC150" s="275"/>
      <c r="AD150" s="275"/>
      <c r="AE150" s="275"/>
      <c r="AF150" s="275"/>
      <c r="AG150" s="275"/>
      <c r="AH150" s="275"/>
      <c r="AI150" s="275"/>
      <c r="AJ150" s="275"/>
      <c r="AK150" s="275"/>
      <c r="AL150" s="275"/>
      <c r="AM150" s="275"/>
      <c r="AN150" s="275"/>
      <c r="AO150" s="275"/>
      <c r="AP150" s="275"/>
      <c r="AQ150" s="275"/>
      <c r="AR150" s="275"/>
      <c r="AS150" s="275"/>
      <c r="AT150" s="275"/>
      <c r="AU150" s="275"/>
      <c r="AV150" s="275"/>
      <c r="AW150" s="275"/>
      <c r="AX150" s="275"/>
      <c r="AY150" s="275"/>
      <c r="AZ150" s="275"/>
      <c r="BA150" s="275"/>
      <c r="BB150" s="275"/>
      <c r="BC150" s="275"/>
      <c r="BD150" s="275"/>
      <c r="BE150" s="275"/>
      <c r="BF150" s="275"/>
      <c r="BG150" s="275"/>
    </row>
    <row r="151" spans="1:59" ht="15.95" hidden="1" customHeight="1">
      <c r="A151" s="307" t="s">
        <v>114</v>
      </c>
      <c r="B151" s="307" t="s">
        <v>114</v>
      </c>
      <c r="C151" s="291" t="s">
        <v>2106</v>
      </c>
      <c r="D151" s="274">
        <v>69412</v>
      </c>
      <c r="E151" s="274">
        <v>2529</v>
      </c>
      <c r="F151" s="274">
        <v>2592</v>
      </c>
      <c r="G151" s="274">
        <v>2695</v>
      </c>
      <c r="H151" s="274">
        <v>2884</v>
      </c>
      <c r="I151" s="274">
        <v>3217</v>
      </c>
      <c r="J151" s="274">
        <v>3567</v>
      </c>
      <c r="K151" s="274">
        <v>3732</v>
      </c>
      <c r="L151" s="274">
        <v>3739</v>
      </c>
      <c r="M151" s="274">
        <v>3806</v>
      </c>
      <c r="N151" s="274">
        <v>3983</v>
      </c>
      <c r="O151" s="274">
        <v>4337</v>
      </c>
      <c r="P151" s="274">
        <v>4406</v>
      </c>
      <c r="Q151" s="274">
        <v>4935</v>
      </c>
      <c r="R151" s="274">
        <v>4606</v>
      </c>
      <c r="S151" s="274">
        <v>4230</v>
      </c>
      <c r="T151" s="274">
        <v>3929</v>
      </c>
      <c r="U151" s="274">
        <v>4430</v>
      </c>
      <c r="V151" s="274">
        <v>3475</v>
      </c>
      <c r="W151" s="274">
        <v>1700</v>
      </c>
      <c r="X151" s="274">
        <v>618</v>
      </c>
      <c r="Y151" s="275"/>
      <c r="Z151" s="275"/>
      <c r="AA151" s="275"/>
      <c r="AB151" s="275"/>
      <c r="AC151" s="275"/>
      <c r="AD151" s="275"/>
      <c r="AE151" s="275"/>
      <c r="AF151" s="275"/>
      <c r="AG151" s="275"/>
      <c r="AH151" s="275"/>
      <c r="AI151" s="275"/>
      <c r="AJ151" s="275"/>
      <c r="AK151" s="275"/>
      <c r="AL151" s="275"/>
      <c r="AM151" s="275"/>
      <c r="AN151" s="275"/>
      <c r="AO151" s="275"/>
      <c r="AP151" s="275"/>
      <c r="AQ151" s="275"/>
      <c r="AR151" s="275"/>
      <c r="AS151" s="275"/>
      <c r="AT151" s="275"/>
      <c r="AU151" s="275"/>
      <c r="AV151" s="275"/>
      <c r="AW151" s="275"/>
      <c r="AX151" s="275"/>
      <c r="AY151" s="275"/>
      <c r="AZ151" s="275"/>
      <c r="BA151" s="275"/>
      <c r="BB151" s="275"/>
      <c r="BC151" s="275"/>
      <c r="BD151" s="275"/>
      <c r="BE151" s="275"/>
      <c r="BF151" s="275"/>
      <c r="BG151" s="275"/>
    </row>
    <row r="152" spans="1:59" ht="24" hidden="1" customHeight="1">
      <c r="A152" s="308">
        <v>2051</v>
      </c>
      <c r="B152" s="307" t="s">
        <v>114</v>
      </c>
      <c r="C152" s="291" t="s">
        <v>2103</v>
      </c>
      <c r="D152" s="274">
        <v>33677</v>
      </c>
      <c r="E152" s="274">
        <v>1295</v>
      </c>
      <c r="F152" s="274">
        <v>1326</v>
      </c>
      <c r="G152" s="274">
        <v>1373</v>
      </c>
      <c r="H152" s="274">
        <v>1461</v>
      </c>
      <c r="I152" s="274">
        <v>1616</v>
      </c>
      <c r="J152" s="274">
        <v>1792</v>
      </c>
      <c r="K152" s="274">
        <v>1890</v>
      </c>
      <c r="L152" s="274">
        <v>1898</v>
      </c>
      <c r="M152" s="274">
        <v>1919</v>
      </c>
      <c r="N152" s="274">
        <v>1984</v>
      </c>
      <c r="O152" s="274">
        <v>2155</v>
      </c>
      <c r="P152" s="274">
        <v>2182</v>
      </c>
      <c r="Q152" s="274">
        <v>2435</v>
      </c>
      <c r="R152" s="274">
        <v>2267</v>
      </c>
      <c r="S152" s="274">
        <v>2064</v>
      </c>
      <c r="T152" s="274">
        <v>1757</v>
      </c>
      <c r="U152" s="274">
        <v>1895</v>
      </c>
      <c r="V152" s="274">
        <v>1461</v>
      </c>
      <c r="W152" s="274">
        <v>680</v>
      </c>
      <c r="X152" s="274">
        <v>228</v>
      </c>
      <c r="Y152" s="275"/>
      <c r="Z152" s="275"/>
      <c r="AA152" s="275"/>
      <c r="AB152" s="275"/>
      <c r="AC152" s="275"/>
      <c r="AD152" s="275"/>
      <c r="AE152" s="275"/>
      <c r="AF152" s="275"/>
      <c r="AG152" s="275"/>
      <c r="AH152" s="275"/>
      <c r="AI152" s="275"/>
      <c r="AJ152" s="275"/>
      <c r="AK152" s="275"/>
      <c r="AL152" s="275"/>
      <c r="AM152" s="275"/>
      <c r="AN152" s="275"/>
      <c r="AO152" s="275"/>
      <c r="AP152" s="275"/>
      <c r="AQ152" s="275"/>
      <c r="AR152" s="275"/>
      <c r="AS152" s="275"/>
      <c r="AT152" s="275"/>
      <c r="AU152" s="275"/>
      <c r="AV152" s="275"/>
      <c r="AW152" s="275"/>
      <c r="AX152" s="275"/>
      <c r="AY152" s="275"/>
      <c r="AZ152" s="275"/>
      <c r="BA152" s="275"/>
      <c r="BB152" s="275"/>
      <c r="BC152" s="275"/>
      <c r="BD152" s="275"/>
      <c r="BE152" s="275"/>
      <c r="BF152" s="275"/>
      <c r="BG152" s="275"/>
    </row>
    <row r="153" spans="1:59" ht="15.95" hidden="1" customHeight="1">
      <c r="A153" s="308" t="s">
        <v>114</v>
      </c>
      <c r="B153" s="307" t="s">
        <v>114</v>
      </c>
      <c r="C153" s="291" t="s">
        <v>2105</v>
      </c>
      <c r="D153" s="274">
        <v>35254</v>
      </c>
      <c r="E153" s="274">
        <v>1226</v>
      </c>
      <c r="F153" s="274">
        <v>1255</v>
      </c>
      <c r="G153" s="274">
        <v>1300</v>
      </c>
      <c r="H153" s="274">
        <v>1391</v>
      </c>
      <c r="I153" s="274">
        <v>1559</v>
      </c>
      <c r="J153" s="274">
        <v>1737</v>
      </c>
      <c r="K153" s="274">
        <v>1834</v>
      </c>
      <c r="L153" s="274">
        <v>1846</v>
      </c>
      <c r="M153" s="274">
        <v>1873</v>
      </c>
      <c r="N153" s="274">
        <v>1942</v>
      </c>
      <c r="O153" s="274">
        <v>2121</v>
      </c>
      <c r="P153" s="274">
        <v>2164</v>
      </c>
      <c r="Q153" s="274">
        <v>2438</v>
      </c>
      <c r="R153" s="274">
        <v>2349</v>
      </c>
      <c r="S153" s="274">
        <v>2243</v>
      </c>
      <c r="T153" s="274">
        <v>2032</v>
      </c>
      <c r="U153" s="274">
        <v>2369</v>
      </c>
      <c r="V153" s="274">
        <v>2056</v>
      </c>
      <c r="W153" s="274">
        <v>1100</v>
      </c>
      <c r="X153" s="274">
        <v>417</v>
      </c>
      <c r="Y153" s="275"/>
      <c r="Z153" s="275"/>
      <c r="AA153" s="275"/>
      <c r="AB153" s="275"/>
      <c r="AC153" s="275"/>
      <c r="AD153" s="275"/>
      <c r="AE153" s="275"/>
      <c r="AF153" s="275"/>
      <c r="AG153" s="275"/>
      <c r="AH153" s="275"/>
      <c r="AI153" s="275"/>
      <c r="AJ153" s="275"/>
      <c r="AK153" s="275"/>
      <c r="AL153" s="275"/>
      <c r="AM153" s="275"/>
      <c r="AN153" s="275"/>
      <c r="AO153" s="275"/>
      <c r="AP153" s="275"/>
      <c r="AQ153" s="275"/>
      <c r="AR153" s="275"/>
      <c r="AS153" s="275"/>
      <c r="AT153" s="275"/>
      <c r="AU153" s="275"/>
      <c r="AV153" s="275"/>
      <c r="AW153" s="275"/>
      <c r="AX153" s="275"/>
      <c r="AY153" s="275"/>
      <c r="AZ153" s="275"/>
      <c r="BA153" s="275"/>
      <c r="BB153" s="275"/>
      <c r="BC153" s="275"/>
      <c r="BD153" s="275"/>
      <c r="BE153" s="275"/>
      <c r="BF153" s="275"/>
      <c r="BG153" s="275"/>
    </row>
    <row r="154" spans="1:59" ht="15.95" hidden="1" customHeight="1">
      <c r="A154" s="308" t="s">
        <v>114</v>
      </c>
      <c r="B154" s="307" t="s">
        <v>114</v>
      </c>
      <c r="C154" s="291" t="s">
        <v>2106</v>
      </c>
      <c r="D154" s="274">
        <v>68931</v>
      </c>
      <c r="E154" s="274">
        <v>2520</v>
      </c>
      <c r="F154" s="274">
        <v>2581</v>
      </c>
      <c r="G154" s="274">
        <v>2673</v>
      </c>
      <c r="H154" s="274">
        <v>2853</v>
      </c>
      <c r="I154" s="274">
        <v>3175</v>
      </c>
      <c r="J154" s="274">
        <v>3529</v>
      </c>
      <c r="K154" s="274">
        <v>3725</v>
      </c>
      <c r="L154" s="274">
        <v>3744</v>
      </c>
      <c r="M154" s="274">
        <v>3792</v>
      </c>
      <c r="N154" s="274">
        <v>3925</v>
      </c>
      <c r="O154" s="274">
        <v>4276</v>
      </c>
      <c r="P154" s="274">
        <v>4346</v>
      </c>
      <c r="Q154" s="274">
        <v>4873</v>
      </c>
      <c r="R154" s="274">
        <v>4616</v>
      </c>
      <c r="S154" s="274">
        <v>4307</v>
      </c>
      <c r="T154" s="274">
        <v>3789</v>
      </c>
      <c r="U154" s="274">
        <v>4264</v>
      </c>
      <c r="V154" s="274">
        <v>3517</v>
      </c>
      <c r="W154" s="274">
        <v>1779</v>
      </c>
      <c r="X154" s="274">
        <v>646</v>
      </c>
      <c r="Y154" s="275"/>
      <c r="Z154" s="275"/>
      <c r="AA154" s="275"/>
      <c r="AB154" s="275"/>
      <c r="AC154" s="275"/>
      <c r="AD154" s="275"/>
      <c r="AE154" s="275"/>
      <c r="AF154" s="275"/>
      <c r="AG154" s="275"/>
      <c r="AH154" s="275"/>
      <c r="AI154" s="275"/>
      <c r="AJ154" s="275"/>
      <c r="AK154" s="275"/>
      <c r="AL154" s="275"/>
      <c r="AM154" s="275"/>
      <c r="AN154" s="275"/>
      <c r="AO154" s="275"/>
      <c r="AP154" s="275"/>
      <c r="AQ154" s="275"/>
      <c r="AR154" s="275"/>
      <c r="AS154" s="275"/>
      <c r="AT154" s="275"/>
      <c r="AU154" s="275"/>
      <c r="AV154" s="275"/>
      <c r="AW154" s="275"/>
      <c r="AX154" s="275"/>
      <c r="AY154" s="275"/>
      <c r="AZ154" s="275"/>
      <c r="BA154" s="275"/>
      <c r="BB154" s="275"/>
      <c r="BC154" s="275"/>
      <c r="BD154" s="275"/>
      <c r="BE154" s="275"/>
      <c r="BF154" s="275"/>
      <c r="BG154" s="275"/>
    </row>
    <row r="155" spans="1:59" ht="24" hidden="1" customHeight="1">
      <c r="A155" s="308">
        <v>2052</v>
      </c>
      <c r="B155" s="307" t="s">
        <v>114</v>
      </c>
      <c r="C155" s="291" t="s">
        <v>2103</v>
      </c>
      <c r="D155" s="274">
        <v>33443</v>
      </c>
      <c r="E155" s="274">
        <v>1290</v>
      </c>
      <c r="F155" s="274">
        <v>1321</v>
      </c>
      <c r="G155" s="274">
        <v>1363</v>
      </c>
      <c r="H155" s="274">
        <v>1446</v>
      </c>
      <c r="I155" s="274">
        <v>1596</v>
      </c>
      <c r="J155" s="274">
        <v>1770</v>
      </c>
      <c r="K155" s="274">
        <v>1884</v>
      </c>
      <c r="L155" s="274">
        <v>1901</v>
      </c>
      <c r="M155" s="274">
        <v>1906</v>
      </c>
      <c r="N155" s="274">
        <v>1969</v>
      </c>
      <c r="O155" s="274">
        <v>2109</v>
      </c>
      <c r="P155" s="274">
        <v>2174</v>
      </c>
      <c r="Q155" s="274">
        <v>2381</v>
      </c>
      <c r="R155" s="274">
        <v>2281</v>
      </c>
      <c r="S155" s="274">
        <v>2099</v>
      </c>
      <c r="T155" s="274">
        <v>1737</v>
      </c>
      <c r="U155" s="274">
        <v>1797</v>
      </c>
      <c r="V155" s="274">
        <v>1468</v>
      </c>
      <c r="W155" s="274">
        <v>711</v>
      </c>
      <c r="X155" s="274">
        <v>240</v>
      </c>
      <c r="Y155" s="275"/>
      <c r="Z155" s="275"/>
      <c r="AA155" s="275"/>
      <c r="AB155" s="275"/>
      <c r="AC155" s="275"/>
      <c r="AD155" s="275"/>
      <c r="AE155" s="275"/>
      <c r="AF155" s="275"/>
      <c r="AG155" s="275"/>
      <c r="AH155" s="275"/>
      <c r="AI155" s="275"/>
      <c r="AJ155" s="275"/>
      <c r="AK155" s="275"/>
      <c r="AL155" s="275"/>
      <c r="AM155" s="275"/>
      <c r="AN155" s="275"/>
      <c r="AO155" s="275"/>
      <c r="AP155" s="275"/>
      <c r="AQ155" s="275"/>
      <c r="AR155" s="275"/>
      <c r="AS155" s="275"/>
      <c r="AT155" s="275"/>
      <c r="AU155" s="275"/>
      <c r="AV155" s="275"/>
      <c r="AW155" s="275"/>
      <c r="AX155" s="275"/>
      <c r="AY155" s="275"/>
      <c r="AZ155" s="275"/>
      <c r="BA155" s="275"/>
      <c r="BB155" s="275"/>
      <c r="BC155" s="275"/>
      <c r="BD155" s="275"/>
      <c r="BE155" s="275"/>
      <c r="BF155" s="275"/>
      <c r="BG155" s="275"/>
    </row>
    <row r="156" spans="1:59" ht="15.95" hidden="1" customHeight="1">
      <c r="A156" s="308" t="s">
        <v>114</v>
      </c>
      <c r="B156" s="307" t="s">
        <v>114</v>
      </c>
      <c r="C156" s="291" t="s">
        <v>2105</v>
      </c>
      <c r="D156" s="274">
        <v>35005</v>
      </c>
      <c r="E156" s="274">
        <v>1221</v>
      </c>
      <c r="F156" s="274">
        <v>1250</v>
      </c>
      <c r="G156" s="274">
        <v>1290</v>
      </c>
      <c r="H156" s="274">
        <v>1376</v>
      </c>
      <c r="I156" s="274">
        <v>1540</v>
      </c>
      <c r="J156" s="274">
        <v>1717</v>
      </c>
      <c r="K156" s="274">
        <v>1827</v>
      </c>
      <c r="L156" s="274">
        <v>1849</v>
      </c>
      <c r="M156" s="274">
        <v>1860</v>
      </c>
      <c r="N156" s="274">
        <v>1927</v>
      </c>
      <c r="O156" s="274">
        <v>2076</v>
      </c>
      <c r="P156" s="274">
        <v>2156</v>
      </c>
      <c r="Q156" s="274">
        <v>2387</v>
      </c>
      <c r="R156" s="274">
        <v>2356</v>
      </c>
      <c r="S156" s="274">
        <v>2277</v>
      </c>
      <c r="T156" s="274">
        <v>2006</v>
      </c>
      <c r="U156" s="274">
        <v>2250</v>
      </c>
      <c r="V156" s="274">
        <v>2061</v>
      </c>
      <c r="W156" s="274">
        <v>1143</v>
      </c>
      <c r="X156" s="274">
        <v>435</v>
      </c>
      <c r="Y156" s="275"/>
      <c r="Z156" s="275"/>
      <c r="AA156" s="275"/>
      <c r="AB156" s="275"/>
      <c r="AC156" s="275"/>
      <c r="AD156" s="275"/>
      <c r="AE156" s="275"/>
      <c r="AF156" s="275"/>
      <c r="AG156" s="275"/>
      <c r="AH156" s="275"/>
      <c r="AI156" s="275"/>
      <c r="AJ156" s="275"/>
      <c r="AK156" s="275"/>
      <c r="AL156" s="275"/>
      <c r="AM156" s="275"/>
      <c r="AN156" s="275"/>
      <c r="AO156" s="275"/>
      <c r="AP156" s="275"/>
      <c r="AQ156" s="275"/>
      <c r="AR156" s="275"/>
      <c r="AS156" s="275"/>
      <c r="AT156" s="275"/>
      <c r="AU156" s="275"/>
      <c r="AV156" s="275"/>
      <c r="AW156" s="275"/>
      <c r="AX156" s="275"/>
      <c r="AY156" s="275"/>
      <c r="AZ156" s="275"/>
      <c r="BA156" s="275"/>
      <c r="BB156" s="275"/>
      <c r="BC156" s="275"/>
      <c r="BD156" s="275"/>
      <c r="BE156" s="275"/>
      <c r="BF156" s="275"/>
      <c r="BG156" s="275"/>
    </row>
    <row r="157" spans="1:59" ht="15.95" hidden="1" customHeight="1">
      <c r="A157" s="308" t="s">
        <v>114</v>
      </c>
      <c r="B157" s="307" t="s">
        <v>114</v>
      </c>
      <c r="C157" s="291" t="s">
        <v>2106</v>
      </c>
      <c r="D157" s="274">
        <v>68448</v>
      </c>
      <c r="E157" s="274">
        <v>2511</v>
      </c>
      <c r="F157" s="274">
        <v>2572</v>
      </c>
      <c r="G157" s="274">
        <v>2653</v>
      </c>
      <c r="H157" s="274">
        <v>2822</v>
      </c>
      <c r="I157" s="274">
        <v>3136</v>
      </c>
      <c r="J157" s="274">
        <v>3487</v>
      </c>
      <c r="K157" s="274">
        <v>3711</v>
      </c>
      <c r="L157" s="274">
        <v>3749</v>
      </c>
      <c r="M157" s="274">
        <v>3766</v>
      </c>
      <c r="N157" s="274">
        <v>3896</v>
      </c>
      <c r="O157" s="274">
        <v>4186</v>
      </c>
      <c r="P157" s="274">
        <v>4330</v>
      </c>
      <c r="Q157" s="274">
        <v>4768</v>
      </c>
      <c r="R157" s="274">
        <v>4637</v>
      </c>
      <c r="S157" s="274">
        <v>4376</v>
      </c>
      <c r="T157" s="274">
        <v>3743</v>
      </c>
      <c r="U157" s="274">
        <v>4047</v>
      </c>
      <c r="V157" s="274">
        <v>3529</v>
      </c>
      <c r="W157" s="274">
        <v>1854</v>
      </c>
      <c r="X157" s="274">
        <v>675</v>
      </c>
      <c r="Y157" s="275"/>
      <c r="Z157" s="275"/>
      <c r="AA157" s="275"/>
      <c r="AB157" s="275"/>
      <c r="AC157" s="275"/>
      <c r="AD157" s="275"/>
      <c r="AE157" s="275"/>
      <c r="AF157" s="275"/>
      <c r="AG157" s="275"/>
      <c r="AH157" s="275"/>
      <c r="AI157" s="275"/>
      <c r="AJ157" s="275"/>
      <c r="AK157" s="275"/>
      <c r="AL157" s="275"/>
      <c r="AM157" s="275"/>
      <c r="AN157" s="275"/>
      <c r="AO157" s="275"/>
      <c r="AP157" s="275"/>
      <c r="AQ157" s="275"/>
      <c r="AR157" s="275"/>
      <c r="AS157" s="275"/>
      <c r="AT157" s="275"/>
      <c r="AU157" s="275"/>
      <c r="AV157" s="275"/>
      <c r="AW157" s="275"/>
      <c r="AX157" s="275"/>
      <c r="AY157" s="275"/>
      <c r="AZ157" s="275"/>
      <c r="BA157" s="275"/>
      <c r="BB157" s="275"/>
      <c r="BC157" s="275"/>
      <c r="BD157" s="275"/>
      <c r="BE157" s="275"/>
      <c r="BF157" s="275"/>
      <c r="BG157" s="275"/>
    </row>
    <row r="158" spans="1:59" ht="24" hidden="1" customHeight="1">
      <c r="A158" s="308">
        <v>2053</v>
      </c>
      <c r="B158" s="307" t="s">
        <v>114</v>
      </c>
      <c r="C158" s="291" t="s">
        <v>2103</v>
      </c>
      <c r="D158" s="274">
        <v>33210</v>
      </c>
      <c r="E158" s="274">
        <v>1284</v>
      </c>
      <c r="F158" s="274">
        <v>1317</v>
      </c>
      <c r="G158" s="274">
        <v>1355</v>
      </c>
      <c r="H158" s="274">
        <v>1431</v>
      </c>
      <c r="I158" s="274">
        <v>1577</v>
      </c>
      <c r="J158" s="274">
        <v>1748</v>
      </c>
      <c r="K158" s="274">
        <v>1873</v>
      </c>
      <c r="L158" s="274">
        <v>1903</v>
      </c>
      <c r="M158" s="274">
        <v>1896</v>
      </c>
      <c r="N158" s="274">
        <v>1958</v>
      </c>
      <c r="O158" s="274">
        <v>2070</v>
      </c>
      <c r="P158" s="274">
        <v>2162</v>
      </c>
      <c r="Q158" s="274">
        <v>2308</v>
      </c>
      <c r="R158" s="274">
        <v>2316</v>
      </c>
      <c r="S158" s="274">
        <v>2120</v>
      </c>
      <c r="T158" s="274">
        <v>1753</v>
      </c>
      <c r="U158" s="274">
        <v>1681</v>
      </c>
      <c r="V158" s="274">
        <v>1460</v>
      </c>
      <c r="W158" s="274">
        <v>745</v>
      </c>
      <c r="X158" s="274">
        <v>253</v>
      </c>
      <c r="Y158" s="275"/>
      <c r="Z158" s="275"/>
      <c r="AA158" s="275"/>
      <c r="AB158" s="275"/>
      <c r="AC158" s="275"/>
      <c r="AD158" s="275"/>
      <c r="AE158" s="275"/>
      <c r="AF158" s="275"/>
      <c r="AG158" s="275"/>
      <c r="AH158" s="275"/>
      <c r="AI158" s="275"/>
      <c r="AJ158" s="275"/>
      <c r="AK158" s="275"/>
      <c r="AL158" s="275"/>
      <c r="AM158" s="275"/>
      <c r="AN158" s="275"/>
      <c r="AO158" s="275"/>
      <c r="AP158" s="275"/>
      <c r="AQ158" s="275"/>
      <c r="AR158" s="275"/>
      <c r="AS158" s="275"/>
      <c r="AT158" s="275"/>
      <c r="AU158" s="275"/>
      <c r="AV158" s="275"/>
      <c r="AW158" s="275"/>
      <c r="AX158" s="275"/>
      <c r="AY158" s="275"/>
      <c r="AZ158" s="275"/>
      <c r="BA158" s="275"/>
      <c r="BB158" s="275"/>
      <c r="BC158" s="275"/>
      <c r="BD158" s="275"/>
      <c r="BE158" s="275"/>
      <c r="BF158" s="275"/>
      <c r="BG158" s="275"/>
    </row>
    <row r="159" spans="1:59" ht="15.95" hidden="1" customHeight="1">
      <c r="A159" s="307" t="s">
        <v>114</v>
      </c>
      <c r="B159" s="307" t="s">
        <v>114</v>
      </c>
      <c r="C159" s="291" t="s">
        <v>2105</v>
      </c>
      <c r="D159" s="274">
        <v>34753</v>
      </c>
      <c r="E159" s="274">
        <v>1216</v>
      </c>
      <c r="F159" s="274">
        <v>1246</v>
      </c>
      <c r="G159" s="274">
        <v>1282</v>
      </c>
      <c r="H159" s="274">
        <v>1362</v>
      </c>
      <c r="I159" s="274">
        <v>1522</v>
      </c>
      <c r="J159" s="274">
        <v>1696</v>
      </c>
      <c r="K159" s="274">
        <v>1817</v>
      </c>
      <c r="L159" s="274">
        <v>1851</v>
      </c>
      <c r="M159" s="274">
        <v>1849</v>
      </c>
      <c r="N159" s="274">
        <v>1916</v>
      </c>
      <c r="O159" s="274">
        <v>2038</v>
      </c>
      <c r="P159" s="274">
        <v>2145</v>
      </c>
      <c r="Q159" s="274">
        <v>2317</v>
      </c>
      <c r="R159" s="274">
        <v>2384</v>
      </c>
      <c r="S159" s="274">
        <v>2294</v>
      </c>
      <c r="T159" s="274">
        <v>2021</v>
      </c>
      <c r="U159" s="274">
        <v>2111</v>
      </c>
      <c r="V159" s="274">
        <v>2045</v>
      </c>
      <c r="W159" s="274">
        <v>1189</v>
      </c>
      <c r="X159" s="274">
        <v>453</v>
      </c>
      <c r="Y159" s="275"/>
      <c r="Z159" s="275"/>
      <c r="AA159" s="275"/>
      <c r="AB159" s="275"/>
      <c r="AC159" s="275"/>
      <c r="AD159" s="275"/>
      <c r="AE159" s="275"/>
      <c r="AF159" s="275"/>
      <c r="AG159" s="275"/>
      <c r="AH159" s="275"/>
      <c r="AI159" s="275"/>
      <c r="AJ159" s="275"/>
      <c r="AK159" s="275"/>
      <c r="AL159" s="275"/>
      <c r="AM159" s="275"/>
      <c r="AN159" s="275"/>
      <c r="AO159" s="275"/>
      <c r="AP159" s="275"/>
      <c r="AQ159" s="275"/>
      <c r="AR159" s="275"/>
      <c r="AS159" s="275"/>
      <c r="AT159" s="275"/>
      <c r="AU159" s="275"/>
      <c r="AV159" s="275"/>
      <c r="AW159" s="275"/>
      <c r="AX159" s="275"/>
      <c r="AY159" s="275"/>
      <c r="AZ159" s="275"/>
      <c r="BA159" s="275"/>
      <c r="BB159" s="275"/>
      <c r="BC159" s="275"/>
      <c r="BD159" s="275"/>
      <c r="BE159" s="275"/>
      <c r="BF159" s="275"/>
      <c r="BG159" s="275"/>
    </row>
    <row r="160" spans="1:59" ht="15.95" hidden="1" customHeight="1">
      <c r="A160" s="308" t="s">
        <v>114</v>
      </c>
      <c r="B160" s="307" t="s">
        <v>114</v>
      </c>
      <c r="C160" s="291" t="s">
        <v>2106</v>
      </c>
      <c r="D160" s="274">
        <v>67963</v>
      </c>
      <c r="E160" s="274">
        <v>2500</v>
      </c>
      <c r="F160" s="274">
        <v>2563</v>
      </c>
      <c r="G160" s="274">
        <v>2636</v>
      </c>
      <c r="H160" s="274">
        <v>2793</v>
      </c>
      <c r="I160" s="274">
        <v>3099</v>
      </c>
      <c r="J160" s="274">
        <v>3443</v>
      </c>
      <c r="K160" s="274">
        <v>3691</v>
      </c>
      <c r="L160" s="274">
        <v>3754</v>
      </c>
      <c r="M160" s="274">
        <v>3746</v>
      </c>
      <c r="N160" s="274">
        <v>3874</v>
      </c>
      <c r="O160" s="274">
        <v>4108</v>
      </c>
      <c r="P160" s="274">
        <v>4306</v>
      </c>
      <c r="Q160" s="274">
        <v>4625</v>
      </c>
      <c r="R160" s="274">
        <v>4700</v>
      </c>
      <c r="S160" s="274">
        <v>4414</v>
      </c>
      <c r="T160" s="274">
        <v>3774</v>
      </c>
      <c r="U160" s="274">
        <v>3792</v>
      </c>
      <c r="V160" s="274">
        <v>3505</v>
      </c>
      <c r="W160" s="274">
        <v>1935</v>
      </c>
      <c r="X160" s="274">
        <v>705</v>
      </c>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row>
    <row r="161" spans="1:59" ht="24" hidden="1" customHeight="1">
      <c r="A161" s="308">
        <v>2054</v>
      </c>
      <c r="B161" s="307" t="s">
        <v>2104</v>
      </c>
      <c r="C161" s="291" t="s">
        <v>2103</v>
      </c>
      <c r="D161" s="274">
        <v>32978</v>
      </c>
      <c r="E161" s="274">
        <v>1278</v>
      </c>
      <c r="F161" s="274">
        <v>1312</v>
      </c>
      <c r="G161" s="274">
        <v>1347</v>
      </c>
      <c r="H161" s="274">
        <v>1417</v>
      </c>
      <c r="I161" s="274">
        <v>1559</v>
      </c>
      <c r="J161" s="274">
        <v>1725</v>
      </c>
      <c r="K161" s="274">
        <v>1859</v>
      </c>
      <c r="L161" s="274">
        <v>1904</v>
      </c>
      <c r="M161" s="274">
        <v>1896</v>
      </c>
      <c r="N161" s="274">
        <v>1938</v>
      </c>
      <c r="O161" s="274">
        <v>2038</v>
      </c>
      <c r="P161" s="274">
        <v>2157</v>
      </c>
      <c r="Q161" s="274">
        <v>2236</v>
      </c>
      <c r="R161" s="274">
        <v>2341</v>
      </c>
      <c r="S161" s="274">
        <v>2132</v>
      </c>
      <c r="T161" s="274">
        <v>1778</v>
      </c>
      <c r="U161" s="274">
        <v>1582</v>
      </c>
      <c r="V161" s="274">
        <v>1437</v>
      </c>
      <c r="W161" s="274">
        <v>774</v>
      </c>
      <c r="X161" s="274">
        <v>268</v>
      </c>
      <c r="Y161" s="275"/>
      <c r="Z161" s="275"/>
      <c r="AA161" s="275"/>
      <c r="AB161" s="275"/>
      <c r="AC161" s="275"/>
      <c r="AD161" s="275"/>
      <c r="AE161" s="275"/>
      <c r="AF161" s="275"/>
      <c r="AG161" s="275"/>
      <c r="AH161" s="275"/>
      <c r="AI161" s="275"/>
      <c r="AJ161" s="275"/>
      <c r="AK161" s="275"/>
      <c r="AL161" s="275"/>
      <c r="AM161" s="275"/>
      <c r="AN161" s="275"/>
      <c r="AO161" s="275"/>
      <c r="AP161" s="275"/>
      <c r="AQ161" s="275"/>
      <c r="AR161" s="275"/>
      <c r="AS161" s="275"/>
      <c r="AT161" s="275"/>
      <c r="AU161" s="275"/>
      <c r="AV161" s="275"/>
      <c r="AW161" s="275"/>
      <c r="AX161" s="275"/>
      <c r="AY161" s="275"/>
      <c r="AZ161" s="275"/>
      <c r="BA161" s="275"/>
      <c r="BB161" s="275"/>
      <c r="BC161" s="275"/>
      <c r="BD161" s="275"/>
      <c r="BE161" s="275"/>
      <c r="BF161" s="275"/>
      <c r="BG161" s="275"/>
    </row>
    <row r="162" spans="1:59" ht="15.95" hidden="1" customHeight="1">
      <c r="A162" s="308" t="s">
        <v>114</v>
      </c>
      <c r="B162" s="307" t="s">
        <v>2104</v>
      </c>
      <c r="C162" s="291" t="s">
        <v>2105</v>
      </c>
      <c r="D162" s="274">
        <v>34500</v>
      </c>
      <c r="E162" s="274">
        <v>1210</v>
      </c>
      <c r="F162" s="274">
        <v>1242</v>
      </c>
      <c r="G162" s="274">
        <v>1275</v>
      </c>
      <c r="H162" s="274">
        <v>1349</v>
      </c>
      <c r="I162" s="274">
        <v>1506</v>
      </c>
      <c r="J162" s="274">
        <v>1674</v>
      </c>
      <c r="K162" s="274">
        <v>1804</v>
      </c>
      <c r="L162" s="274">
        <v>1852</v>
      </c>
      <c r="M162" s="274">
        <v>1849</v>
      </c>
      <c r="N162" s="274">
        <v>1896</v>
      </c>
      <c r="O162" s="274">
        <v>2008</v>
      </c>
      <c r="P162" s="274">
        <v>2139</v>
      </c>
      <c r="Q162" s="274">
        <v>2245</v>
      </c>
      <c r="R162" s="274">
        <v>2405</v>
      </c>
      <c r="S162" s="274">
        <v>2300</v>
      </c>
      <c r="T162" s="274">
        <v>2045</v>
      </c>
      <c r="U162" s="274">
        <v>1992</v>
      </c>
      <c r="V162" s="274">
        <v>2009</v>
      </c>
      <c r="W162" s="274">
        <v>1226</v>
      </c>
      <c r="X162" s="274">
        <v>476</v>
      </c>
      <c r="Y162" s="275"/>
      <c r="Z162" s="275"/>
      <c r="AA162" s="275"/>
      <c r="AB162" s="275"/>
      <c r="AC162" s="275"/>
      <c r="AD162" s="275"/>
      <c r="AE162" s="275"/>
      <c r="AF162" s="275"/>
      <c r="AG162" s="275"/>
      <c r="AH162" s="275"/>
      <c r="AI162" s="275"/>
      <c r="AJ162" s="275"/>
      <c r="AK162" s="275"/>
      <c r="AL162" s="275"/>
      <c r="AM162" s="275"/>
      <c r="AN162" s="275"/>
      <c r="AO162" s="275"/>
      <c r="AP162" s="275"/>
      <c r="AQ162" s="275"/>
      <c r="AR162" s="275"/>
      <c r="AS162" s="275"/>
      <c r="AT162" s="275"/>
      <c r="AU162" s="275"/>
      <c r="AV162" s="275"/>
      <c r="AW162" s="275"/>
      <c r="AX162" s="275"/>
      <c r="AY162" s="275"/>
      <c r="AZ162" s="275"/>
      <c r="BA162" s="275"/>
      <c r="BB162" s="275"/>
      <c r="BC162" s="275"/>
      <c r="BD162" s="275"/>
      <c r="BE162" s="275"/>
      <c r="BF162" s="275"/>
      <c r="BG162" s="275"/>
    </row>
    <row r="163" spans="1:59" ht="15.95" hidden="1" customHeight="1">
      <c r="A163" s="308" t="s">
        <v>114</v>
      </c>
      <c r="B163" s="307" t="s">
        <v>2104</v>
      </c>
      <c r="C163" s="291" t="s">
        <v>2106</v>
      </c>
      <c r="D163" s="274">
        <v>67478</v>
      </c>
      <c r="E163" s="274">
        <v>2488</v>
      </c>
      <c r="F163" s="274">
        <v>2554</v>
      </c>
      <c r="G163" s="274">
        <v>2622</v>
      </c>
      <c r="H163" s="274">
        <v>2766</v>
      </c>
      <c r="I163" s="274">
        <v>3065</v>
      </c>
      <c r="J163" s="274">
        <v>3399</v>
      </c>
      <c r="K163" s="274">
        <v>3663</v>
      </c>
      <c r="L163" s="274">
        <v>3756</v>
      </c>
      <c r="M163" s="274">
        <v>3745</v>
      </c>
      <c r="N163" s="274">
        <v>3834</v>
      </c>
      <c r="O163" s="274">
        <v>4046</v>
      </c>
      <c r="P163" s="274">
        <v>4295</v>
      </c>
      <c r="Q163" s="274">
        <v>4481</v>
      </c>
      <c r="R163" s="274">
        <v>4746</v>
      </c>
      <c r="S163" s="274">
        <v>4431</v>
      </c>
      <c r="T163" s="274">
        <v>3824</v>
      </c>
      <c r="U163" s="274">
        <v>3573</v>
      </c>
      <c r="V163" s="274">
        <v>3446</v>
      </c>
      <c r="W163" s="274">
        <v>2001</v>
      </c>
      <c r="X163" s="274">
        <v>743</v>
      </c>
      <c r="Y163" s="275"/>
      <c r="Z163" s="275"/>
      <c r="AA163" s="275"/>
      <c r="AB163" s="275"/>
      <c r="AC163" s="275"/>
      <c r="AD163" s="275"/>
      <c r="AE163" s="275"/>
      <c r="AF163" s="275"/>
      <c r="AG163" s="275"/>
      <c r="AH163" s="275"/>
      <c r="AI163" s="275"/>
      <c r="AJ163" s="275"/>
      <c r="AK163" s="275"/>
      <c r="AL163" s="275"/>
      <c r="AM163" s="275"/>
      <c r="AN163" s="275"/>
      <c r="AO163" s="275"/>
      <c r="AP163" s="275"/>
      <c r="AQ163" s="275"/>
      <c r="AR163" s="275"/>
      <c r="AS163" s="275"/>
      <c r="AT163" s="275"/>
      <c r="AU163" s="275"/>
      <c r="AV163" s="275"/>
      <c r="AW163" s="275"/>
      <c r="AX163" s="275"/>
      <c r="AY163" s="275"/>
      <c r="AZ163" s="275"/>
      <c r="BA163" s="275"/>
      <c r="BB163" s="275"/>
      <c r="BC163" s="275"/>
      <c r="BD163" s="275"/>
      <c r="BE163" s="275"/>
      <c r="BF163" s="275"/>
      <c r="BG163" s="275"/>
    </row>
    <row r="164" spans="1:59" ht="24" hidden="1" customHeight="1">
      <c r="A164" s="308">
        <v>2055</v>
      </c>
      <c r="B164" s="307" t="s">
        <v>2104</v>
      </c>
      <c r="C164" s="291" t="s">
        <v>2103</v>
      </c>
      <c r="D164" s="274">
        <v>32748</v>
      </c>
      <c r="E164" s="274">
        <v>1271</v>
      </c>
      <c r="F164" s="274">
        <v>1308</v>
      </c>
      <c r="G164" s="274">
        <v>1340</v>
      </c>
      <c r="H164" s="274">
        <v>1404</v>
      </c>
      <c r="I164" s="274">
        <v>1542</v>
      </c>
      <c r="J164" s="274">
        <v>1703</v>
      </c>
      <c r="K164" s="274">
        <v>1842</v>
      </c>
      <c r="L164" s="274">
        <v>1904</v>
      </c>
      <c r="M164" s="274">
        <v>1898</v>
      </c>
      <c r="N164" s="274">
        <v>1926</v>
      </c>
      <c r="O164" s="274">
        <v>2000</v>
      </c>
      <c r="P164" s="274">
        <v>2154</v>
      </c>
      <c r="Q164" s="274">
        <v>2153</v>
      </c>
      <c r="R164" s="274">
        <v>2368</v>
      </c>
      <c r="S164" s="274">
        <v>2125</v>
      </c>
      <c r="T164" s="274">
        <v>1827</v>
      </c>
      <c r="U164" s="274">
        <v>1508</v>
      </c>
      <c r="V164" s="274">
        <v>1396</v>
      </c>
      <c r="W164" s="274">
        <v>796</v>
      </c>
      <c r="X164" s="274">
        <v>284</v>
      </c>
      <c r="Y164" s="275"/>
      <c r="Z164" s="275"/>
      <c r="AA164" s="275"/>
      <c r="AB164" s="275"/>
      <c r="AC164" s="275"/>
      <c r="AD164" s="275"/>
      <c r="AE164" s="275"/>
      <c r="AF164" s="275"/>
      <c r="AG164" s="275"/>
      <c r="AH164" s="275"/>
      <c r="AI164" s="275"/>
      <c r="AJ164" s="275"/>
      <c r="AK164" s="275"/>
      <c r="AL164" s="275"/>
      <c r="AM164" s="275"/>
      <c r="AN164" s="275"/>
      <c r="AO164" s="275"/>
      <c r="AP164" s="275"/>
      <c r="AQ164" s="275"/>
      <c r="AR164" s="275"/>
      <c r="AS164" s="275"/>
      <c r="AT164" s="275"/>
      <c r="AU164" s="275"/>
      <c r="AV164" s="275"/>
      <c r="AW164" s="275"/>
      <c r="AX164" s="275"/>
      <c r="AY164" s="275"/>
      <c r="AZ164" s="275"/>
      <c r="BA164" s="275"/>
      <c r="BB164" s="275"/>
      <c r="BC164" s="275"/>
      <c r="BD164" s="275"/>
      <c r="BE164" s="275"/>
      <c r="BF164" s="275"/>
      <c r="BG164" s="275"/>
    </row>
    <row r="165" spans="1:59" ht="15.95" hidden="1" customHeight="1">
      <c r="A165" s="308" t="s">
        <v>114</v>
      </c>
      <c r="B165" s="307" t="s">
        <v>2104</v>
      </c>
      <c r="C165" s="291" t="s">
        <v>2105</v>
      </c>
      <c r="D165" s="274">
        <v>34246</v>
      </c>
      <c r="E165" s="274">
        <v>1203</v>
      </c>
      <c r="F165" s="274">
        <v>1238</v>
      </c>
      <c r="G165" s="274">
        <v>1268</v>
      </c>
      <c r="H165" s="274">
        <v>1337</v>
      </c>
      <c r="I165" s="274">
        <v>1489</v>
      </c>
      <c r="J165" s="274">
        <v>1653</v>
      </c>
      <c r="K165" s="274">
        <v>1787</v>
      </c>
      <c r="L165" s="274">
        <v>1851</v>
      </c>
      <c r="M165" s="274">
        <v>1850</v>
      </c>
      <c r="N165" s="274">
        <v>1883</v>
      </c>
      <c r="O165" s="274">
        <v>1969</v>
      </c>
      <c r="P165" s="274">
        <v>2138</v>
      </c>
      <c r="Q165" s="274">
        <v>2167</v>
      </c>
      <c r="R165" s="274">
        <v>2427</v>
      </c>
      <c r="S165" s="274">
        <v>2285</v>
      </c>
      <c r="T165" s="274">
        <v>2099</v>
      </c>
      <c r="U165" s="274">
        <v>1898</v>
      </c>
      <c r="V165" s="274">
        <v>1953</v>
      </c>
      <c r="W165" s="274">
        <v>1250</v>
      </c>
      <c r="X165" s="274">
        <v>500</v>
      </c>
      <c r="Y165" s="275"/>
      <c r="Z165" s="275"/>
      <c r="AA165" s="275"/>
      <c r="AB165" s="275"/>
      <c r="AC165" s="275"/>
      <c r="AD165" s="275"/>
      <c r="AE165" s="275"/>
      <c r="AF165" s="275"/>
      <c r="AG165" s="275"/>
      <c r="AH165" s="275"/>
      <c r="AI165" s="275"/>
      <c r="AJ165" s="275"/>
      <c r="AK165" s="275"/>
      <c r="AL165" s="275"/>
      <c r="AM165" s="275"/>
      <c r="AN165" s="275"/>
      <c r="AO165" s="275"/>
      <c r="AP165" s="275"/>
      <c r="AQ165" s="275"/>
      <c r="AR165" s="275"/>
      <c r="AS165" s="275"/>
      <c r="AT165" s="275"/>
      <c r="AU165" s="275"/>
      <c r="AV165" s="275"/>
      <c r="AW165" s="275"/>
      <c r="AX165" s="275"/>
      <c r="AY165" s="275"/>
      <c r="AZ165" s="275"/>
      <c r="BA165" s="275"/>
      <c r="BB165" s="275"/>
      <c r="BC165" s="275"/>
      <c r="BD165" s="275"/>
      <c r="BE165" s="275"/>
      <c r="BF165" s="275"/>
      <c r="BG165" s="275"/>
    </row>
    <row r="166" spans="1:59" ht="15.95" hidden="1" customHeight="1">
      <c r="A166" s="308" t="s">
        <v>114</v>
      </c>
      <c r="B166" s="307" t="s">
        <v>2104</v>
      </c>
      <c r="C166" s="291" t="s">
        <v>2106</v>
      </c>
      <c r="D166" s="274">
        <v>66994</v>
      </c>
      <c r="E166" s="274">
        <v>2474</v>
      </c>
      <c r="F166" s="274">
        <v>2546</v>
      </c>
      <c r="G166" s="274">
        <v>2609</v>
      </c>
      <c r="H166" s="274">
        <v>2741</v>
      </c>
      <c r="I166" s="274">
        <v>3032</v>
      </c>
      <c r="J166" s="274">
        <v>3355</v>
      </c>
      <c r="K166" s="274">
        <v>3629</v>
      </c>
      <c r="L166" s="274">
        <v>3755</v>
      </c>
      <c r="M166" s="274">
        <v>3748</v>
      </c>
      <c r="N166" s="274">
        <v>3809</v>
      </c>
      <c r="O166" s="274">
        <v>3969</v>
      </c>
      <c r="P166" s="274">
        <v>4291</v>
      </c>
      <c r="Q166" s="274">
        <v>4320</v>
      </c>
      <c r="R166" s="274">
        <v>4795</v>
      </c>
      <c r="S166" s="274">
        <v>4411</v>
      </c>
      <c r="T166" s="274">
        <v>3925</v>
      </c>
      <c r="U166" s="274">
        <v>3406</v>
      </c>
      <c r="V166" s="274">
        <v>3350</v>
      </c>
      <c r="W166" s="274">
        <v>2045</v>
      </c>
      <c r="X166" s="274">
        <v>784</v>
      </c>
      <c r="Y166" s="275"/>
      <c r="Z166" s="275"/>
      <c r="AA166" s="275"/>
      <c r="AB166" s="275"/>
      <c r="AC166" s="275"/>
      <c r="AD166" s="275"/>
      <c r="AE166" s="275"/>
      <c r="AF166" s="275"/>
      <c r="AG166" s="275"/>
      <c r="AH166" s="275"/>
      <c r="AI166" s="275"/>
      <c r="AJ166" s="275"/>
      <c r="AK166" s="275"/>
      <c r="AL166" s="275"/>
      <c r="AM166" s="275"/>
      <c r="AN166" s="275"/>
      <c r="AO166" s="275"/>
      <c r="AP166" s="275"/>
      <c r="AQ166" s="275"/>
      <c r="AR166" s="275"/>
      <c r="AS166" s="275"/>
      <c r="AT166" s="275"/>
      <c r="AU166" s="275"/>
      <c r="AV166" s="275"/>
      <c r="AW166" s="275"/>
      <c r="AX166" s="275"/>
      <c r="AY166" s="275"/>
      <c r="AZ166" s="275"/>
      <c r="BA166" s="275"/>
      <c r="BB166" s="275"/>
      <c r="BC166" s="275"/>
      <c r="BD166" s="275"/>
      <c r="BE166" s="275"/>
      <c r="BF166" s="275"/>
      <c r="BG166" s="275"/>
    </row>
    <row r="167" spans="1:59" ht="24" hidden="1" customHeight="1">
      <c r="A167" s="308">
        <v>2056</v>
      </c>
      <c r="B167" s="307" t="s">
        <v>114</v>
      </c>
      <c r="C167" s="291" t="s">
        <v>2103</v>
      </c>
      <c r="D167" s="274">
        <v>32521</v>
      </c>
      <c r="E167" s="274">
        <v>1262</v>
      </c>
      <c r="F167" s="274">
        <v>1303</v>
      </c>
      <c r="G167" s="274">
        <v>1335</v>
      </c>
      <c r="H167" s="274">
        <v>1393</v>
      </c>
      <c r="I167" s="274">
        <v>1526</v>
      </c>
      <c r="J167" s="274">
        <v>1681</v>
      </c>
      <c r="K167" s="274">
        <v>1822</v>
      </c>
      <c r="L167" s="274">
        <v>1900</v>
      </c>
      <c r="M167" s="274">
        <v>1901</v>
      </c>
      <c r="N167" s="274">
        <v>1919</v>
      </c>
      <c r="O167" s="274">
        <v>1973</v>
      </c>
      <c r="P167" s="274">
        <v>2124</v>
      </c>
      <c r="Q167" s="274">
        <v>2125</v>
      </c>
      <c r="R167" s="274">
        <v>2340</v>
      </c>
      <c r="S167" s="274">
        <v>2136</v>
      </c>
      <c r="T167" s="274">
        <v>1864</v>
      </c>
      <c r="U167" s="274">
        <v>1460</v>
      </c>
      <c r="V167" s="274">
        <v>1348</v>
      </c>
      <c r="W167" s="274">
        <v>811</v>
      </c>
      <c r="X167" s="274">
        <v>300</v>
      </c>
      <c r="Y167" s="275"/>
      <c r="Z167" s="275"/>
      <c r="AA167" s="275"/>
      <c r="AB167" s="275"/>
      <c r="AC167" s="275"/>
      <c r="AD167" s="275"/>
      <c r="AE167" s="275"/>
      <c r="AF167" s="275"/>
      <c r="AG167" s="275"/>
      <c r="AH167" s="275"/>
      <c r="AI167" s="275"/>
      <c r="AJ167" s="275"/>
      <c r="AK167" s="275"/>
      <c r="AL167" s="275"/>
      <c r="AM167" s="275"/>
      <c r="AN167" s="275"/>
      <c r="AO167" s="275"/>
      <c r="AP167" s="275"/>
      <c r="AQ167" s="275"/>
      <c r="AR167" s="275"/>
      <c r="AS167" s="275"/>
      <c r="AT167" s="275"/>
      <c r="AU167" s="275"/>
      <c r="AV167" s="275"/>
      <c r="AW167" s="275"/>
      <c r="AX167" s="275"/>
      <c r="AY167" s="275"/>
      <c r="AZ167" s="275"/>
      <c r="BA167" s="275"/>
      <c r="BB167" s="275"/>
      <c r="BC167" s="275"/>
      <c r="BD167" s="275"/>
      <c r="BE167" s="275"/>
      <c r="BF167" s="275"/>
      <c r="BG167" s="275"/>
    </row>
    <row r="168" spans="1:59" ht="15.95" hidden="1" customHeight="1">
      <c r="A168" s="308" t="s">
        <v>114</v>
      </c>
      <c r="B168" s="307" t="s">
        <v>114</v>
      </c>
      <c r="C168" s="291" t="s">
        <v>2105</v>
      </c>
      <c r="D168" s="274">
        <v>33992</v>
      </c>
      <c r="E168" s="274">
        <v>1195</v>
      </c>
      <c r="F168" s="274">
        <v>1234</v>
      </c>
      <c r="G168" s="274">
        <v>1263</v>
      </c>
      <c r="H168" s="274">
        <v>1326</v>
      </c>
      <c r="I168" s="274">
        <v>1474</v>
      </c>
      <c r="J168" s="274">
        <v>1632</v>
      </c>
      <c r="K168" s="274">
        <v>1769</v>
      </c>
      <c r="L168" s="274">
        <v>1848</v>
      </c>
      <c r="M168" s="274">
        <v>1853</v>
      </c>
      <c r="N168" s="274">
        <v>1877</v>
      </c>
      <c r="O168" s="274">
        <v>1940</v>
      </c>
      <c r="P168" s="274">
        <v>2108</v>
      </c>
      <c r="Q168" s="274">
        <v>2138</v>
      </c>
      <c r="R168" s="274">
        <v>2397</v>
      </c>
      <c r="S168" s="274">
        <v>2288</v>
      </c>
      <c r="T168" s="274">
        <v>2138</v>
      </c>
      <c r="U168" s="274">
        <v>1835</v>
      </c>
      <c r="V168" s="274">
        <v>1885</v>
      </c>
      <c r="W168" s="274">
        <v>1267</v>
      </c>
      <c r="X168" s="274">
        <v>526</v>
      </c>
      <c r="Y168" s="275"/>
      <c r="Z168" s="275"/>
      <c r="AA168" s="275"/>
      <c r="AB168" s="275"/>
      <c r="AC168" s="275"/>
      <c r="AD168" s="275"/>
      <c r="AE168" s="275"/>
      <c r="AF168" s="275"/>
      <c r="AG168" s="275"/>
      <c r="AH168" s="275"/>
      <c r="AI168" s="275"/>
      <c r="AJ168" s="275"/>
      <c r="AK168" s="275"/>
      <c r="AL168" s="275"/>
      <c r="AM168" s="275"/>
      <c r="AN168" s="275"/>
      <c r="AO168" s="275"/>
      <c r="AP168" s="275"/>
      <c r="AQ168" s="275"/>
      <c r="AR168" s="275"/>
      <c r="AS168" s="275"/>
      <c r="AT168" s="275"/>
      <c r="AU168" s="275"/>
      <c r="AV168" s="275"/>
      <c r="AW168" s="275"/>
      <c r="AX168" s="275"/>
      <c r="AY168" s="275"/>
      <c r="AZ168" s="275"/>
      <c r="BA168" s="275"/>
      <c r="BB168" s="275"/>
      <c r="BC168" s="275"/>
      <c r="BD168" s="275"/>
      <c r="BE168" s="275"/>
      <c r="BF168" s="275"/>
      <c r="BG168" s="275"/>
    </row>
    <row r="169" spans="1:59" ht="15.95" hidden="1" customHeight="1">
      <c r="A169" s="308" t="s">
        <v>114</v>
      </c>
      <c r="B169" s="307" t="s">
        <v>114</v>
      </c>
      <c r="C169" s="291" t="s">
        <v>2106</v>
      </c>
      <c r="D169" s="274">
        <v>66513</v>
      </c>
      <c r="E169" s="274">
        <v>2458</v>
      </c>
      <c r="F169" s="274">
        <v>2537</v>
      </c>
      <c r="G169" s="274">
        <v>2598</v>
      </c>
      <c r="H169" s="274">
        <v>2719</v>
      </c>
      <c r="I169" s="274">
        <v>3000</v>
      </c>
      <c r="J169" s="274">
        <v>3314</v>
      </c>
      <c r="K169" s="274">
        <v>3591</v>
      </c>
      <c r="L169" s="274">
        <v>3748</v>
      </c>
      <c r="M169" s="274">
        <v>3754</v>
      </c>
      <c r="N169" s="274">
        <v>3796</v>
      </c>
      <c r="O169" s="274">
        <v>3913</v>
      </c>
      <c r="P169" s="274">
        <v>4232</v>
      </c>
      <c r="Q169" s="274">
        <v>4263</v>
      </c>
      <c r="R169" s="274">
        <v>4736</v>
      </c>
      <c r="S169" s="274">
        <v>4424</v>
      </c>
      <c r="T169" s="274">
        <v>4002</v>
      </c>
      <c r="U169" s="274">
        <v>3295</v>
      </c>
      <c r="V169" s="274">
        <v>3233</v>
      </c>
      <c r="W169" s="274">
        <v>2078</v>
      </c>
      <c r="X169" s="274">
        <v>826</v>
      </c>
      <c r="Y169" s="275"/>
      <c r="Z169" s="275"/>
      <c r="AA169" s="275"/>
      <c r="AB169" s="275"/>
      <c r="AC169" s="275"/>
      <c r="AD169" s="275"/>
      <c r="AE169" s="275"/>
      <c r="AF169" s="275"/>
      <c r="AG169" s="275"/>
      <c r="AH169" s="275"/>
      <c r="AI169" s="275"/>
      <c r="AJ169" s="275"/>
      <c r="AK169" s="275"/>
      <c r="AL169" s="275"/>
      <c r="AM169" s="275"/>
      <c r="AN169" s="275"/>
      <c r="AO169" s="275"/>
      <c r="AP169" s="275"/>
      <c r="AQ169" s="275"/>
      <c r="AR169" s="275"/>
      <c r="AS169" s="275"/>
      <c r="AT169" s="275"/>
      <c r="AU169" s="275"/>
      <c r="AV169" s="275"/>
      <c r="AW169" s="275"/>
      <c r="AX169" s="275"/>
      <c r="AY169" s="275"/>
      <c r="AZ169" s="275"/>
      <c r="BA169" s="275"/>
      <c r="BB169" s="275"/>
      <c r="BC169" s="275"/>
      <c r="BD169" s="275"/>
      <c r="BE169" s="275"/>
      <c r="BF169" s="275"/>
      <c r="BG169" s="275"/>
    </row>
    <row r="170" spans="1:59" ht="24" hidden="1" customHeight="1">
      <c r="A170" s="308">
        <v>2057</v>
      </c>
      <c r="B170" s="307" t="s">
        <v>114</v>
      </c>
      <c r="C170" s="291" t="s">
        <v>2103</v>
      </c>
      <c r="D170" s="274">
        <v>32297</v>
      </c>
      <c r="E170" s="274">
        <v>1253</v>
      </c>
      <c r="F170" s="274">
        <v>1298</v>
      </c>
      <c r="G170" s="274">
        <v>1330</v>
      </c>
      <c r="H170" s="274">
        <v>1383</v>
      </c>
      <c r="I170" s="274">
        <v>1510</v>
      </c>
      <c r="J170" s="274">
        <v>1661</v>
      </c>
      <c r="K170" s="274">
        <v>1801</v>
      </c>
      <c r="L170" s="274">
        <v>1893</v>
      </c>
      <c r="M170" s="274">
        <v>1904</v>
      </c>
      <c r="N170" s="274">
        <v>1906</v>
      </c>
      <c r="O170" s="274">
        <v>1959</v>
      </c>
      <c r="P170" s="274">
        <v>2079</v>
      </c>
      <c r="Q170" s="274">
        <v>2118</v>
      </c>
      <c r="R170" s="274">
        <v>2289</v>
      </c>
      <c r="S170" s="274">
        <v>2151</v>
      </c>
      <c r="T170" s="274">
        <v>1899</v>
      </c>
      <c r="U170" s="274">
        <v>1448</v>
      </c>
      <c r="V170" s="274">
        <v>1281</v>
      </c>
      <c r="W170" s="274">
        <v>818</v>
      </c>
      <c r="X170" s="274">
        <v>317</v>
      </c>
      <c r="Y170" s="275"/>
      <c r="Z170" s="275"/>
      <c r="AA170" s="275"/>
      <c r="AB170" s="275"/>
      <c r="AC170" s="275"/>
      <c r="AD170" s="275"/>
      <c r="AE170" s="275"/>
      <c r="AF170" s="275"/>
      <c r="AG170" s="275"/>
      <c r="AH170" s="275"/>
      <c r="AI170" s="275"/>
      <c r="AJ170" s="275"/>
      <c r="AK170" s="275"/>
      <c r="AL170" s="275"/>
      <c r="AM170" s="275"/>
      <c r="AN170" s="275"/>
      <c r="AO170" s="275"/>
      <c r="AP170" s="275"/>
      <c r="AQ170" s="275"/>
      <c r="AR170" s="275"/>
      <c r="AS170" s="275"/>
      <c r="AT170" s="275"/>
      <c r="AU170" s="275"/>
      <c r="AV170" s="275"/>
      <c r="AW170" s="275"/>
      <c r="AX170" s="275"/>
      <c r="AY170" s="275"/>
      <c r="AZ170" s="275"/>
      <c r="BA170" s="275"/>
      <c r="BB170" s="275"/>
      <c r="BC170" s="275"/>
      <c r="BD170" s="275"/>
      <c r="BE170" s="275"/>
      <c r="BF170" s="275"/>
      <c r="BG170" s="275"/>
    </row>
    <row r="171" spans="1:59" ht="15.95" hidden="1" customHeight="1">
      <c r="A171" s="308" t="s">
        <v>114</v>
      </c>
      <c r="B171" s="307" t="s">
        <v>114</v>
      </c>
      <c r="C171" s="291" t="s">
        <v>2105</v>
      </c>
      <c r="D171" s="274">
        <v>33740</v>
      </c>
      <c r="E171" s="274">
        <v>1187</v>
      </c>
      <c r="F171" s="274">
        <v>1229</v>
      </c>
      <c r="G171" s="274">
        <v>1258</v>
      </c>
      <c r="H171" s="274">
        <v>1317</v>
      </c>
      <c r="I171" s="274">
        <v>1459</v>
      </c>
      <c r="J171" s="274">
        <v>1613</v>
      </c>
      <c r="K171" s="274">
        <v>1748</v>
      </c>
      <c r="L171" s="274">
        <v>1841</v>
      </c>
      <c r="M171" s="274">
        <v>1855</v>
      </c>
      <c r="N171" s="274">
        <v>1864</v>
      </c>
      <c r="O171" s="274">
        <v>1925</v>
      </c>
      <c r="P171" s="274">
        <v>2064</v>
      </c>
      <c r="Q171" s="274">
        <v>2130</v>
      </c>
      <c r="R171" s="274">
        <v>2347</v>
      </c>
      <c r="S171" s="274">
        <v>2295</v>
      </c>
      <c r="T171" s="274">
        <v>2171</v>
      </c>
      <c r="U171" s="274">
        <v>1816</v>
      </c>
      <c r="V171" s="274">
        <v>1795</v>
      </c>
      <c r="W171" s="274">
        <v>1274</v>
      </c>
      <c r="X171" s="274">
        <v>550</v>
      </c>
      <c r="Y171" s="275"/>
      <c r="Z171" s="275"/>
      <c r="AA171" s="275"/>
      <c r="AB171" s="275"/>
      <c r="AC171" s="275"/>
      <c r="AD171" s="275"/>
      <c r="AE171" s="275"/>
      <c r="AF171" s="275"/>
      <c r="AG171" s="275"/>
      <c r="AH171" s="275"/>
      <c r="AI171" s="275"/>
      <c r="AJ171" s="275"/>
      <c r="AK171" s="275"/>
      <c r="AL171" s="275"/>
      <c r="AM171" s="275"/>
      <c r="AN171" s="275"/>
      <c r="AO171" s="275"/>
      <c r="AP171" s="275"/>
      <c r="AQ171" s="275"/>
      <c r="AR171" s="275"/>
      <c r="AS171" s="275"/>
      <c r="AT171" s="275"/>
      <c r="AU171" s="275"/>
      <c r="AV171" s="275"/>
      <c r="AW171" s="275"/>
      <c r="AX171" s="275"/>
      <c r="AY171" s="275"/>
      <c r="AZ171" s="275"/>
      <c r="BA171" s="275"/>
      <c r="BB171" s="275"/>
      <c r="BC171" s="275"/>
      <c r="BD171" s="275"/>
      <c r="BE171" s="275"/>
      <c r="BF171" s="275"/>
      <c r="BG171" s="275"/>
    </row>
    <row r="172" spans="1:59" ht="15.95" hidden="1" customHeight="1">
      <c r="A172" s="308" t="s">
        <v>114</v>
      </c>
      <c r="B172" s="307" t="s">
        <v>114</v>
      </c>
      <c r="C172" s="291" t="s">
        <v>2106</v>
      </c>
      <c r="D172" s="274">
        <v>66037</v>
      </c>
      <c r="E172" s="274">
        <v>2440</v>
      </c>
      <c r="F172" s="274">
        <v>2527</v>
      </c>
      <c r="G172" s="274">
        <v>2588</v>
      </c>
      <c r="H172" s="274">
        <v>2699</v>
      </c>
      <c r="I172" s="274">
        <v>2970</v>
      </c>
      <c r="J172" s="274">
        <v>3275</v>
      </c>
      <c r="K172" s="274">
        <v>3549</v>
      </c>
      <c r="L172" s="274">
        <v>3734</v>
      </c>
      <c r="M172" s="274">
        <v>3759</v>
      </c>
      <c r="N172" s="274">
        <v>3770</v>
      </c>
      <c r="O172" s="274">
        <v>3884</v>
      </c>
      <c r="P172" s="274">
        <v>4143</v>
      </c>
      <c r="Q172" s="274">
        <v>4248</v>
      </c>
      <c r="R172" s="274">
        <v>4636</v>
      </c>
      <c r="S172" s="274">
        <v>4447</v>
      </c>
      <c r="T172" s="274">
        <v>4070</v>
      </c>
      <c r="U172" s="274">
        <v>3264</v>
      </c>
      <c r="V172" s="274">
        <v>3076</v>
      </c>
      <c r="W172" s="274">
        <v>2092</v>
      </c>
      <c r="X172" s="274">
        <v>867</v>
      </c>
      <c r="Y172" s="275"/>
      <c r="Z172" s="275"/>
      <c r="AA172" s="275"/>
      <c r="AB172" s="275"/>
      <c r="AC172" s="275"/>
      <c r="AD172" s="275"/>
      <c r="AE172" s="275"/>
      <c r="AF172" s="275"/>
      <c r="AG172" s="275"/>
      <c r="AH172" s="275"/>
      <c r="AI172" s="275"/>
      <c r="AJ172" s="275"/>
      <c r="AK172" s="275"/>
      <c r="AL172" s="275"/>
      <c r="AM172" s="275"/>
      <c r="AN172" s="275"/>
      <c r="AO172" s="275"/>
      <c r="AP172" s="275"/>
      <c r="AQ172" s="275"/>
      <c r="AR172" s="275"/>
      <c r="AS172" s="275"/>
      <c r="AT172" s="275"/>
      <c r="AU172" s="275"/>
      <c r="AV172" s="275"/>
      <c r="AW172" s="275"/>
      <c r="AX172" s="275"/>
      <c r="AY172" s="275"/>
      <c r="AZ172" s="275"/>
      <c r="BA172" s="275"/>
      <c r="BB172" s="275"/>
      <c r="BC172" s="275"/>
      <c r="BD172" s="275"/>
      <c r="BE172" s="275"/>
      <c r="BF172" s="275"/>
      <c r="BG172" s="275"/>
    </row>
    <row r="173" spans="1:59" ht="24" hidden="1" customHeight="1">
      <c r="A173" s="308">
        <v>2058</v>
      </c>
      <c r="B173" s="307" t="s">
        <v>114</v>
      </c>
      <c r="C173" s="291" t="s">
        <v>2103</v>
      </c>
      <c r="D173" s="274">
        <v>32077</v>
      </c>
      <c r="E173" s="274">
        <v>1243</v>
      </c>
      <c r="F173" s="274">
        <v>1293</v>
      </c>
      <c r="G173" s="274">
        <v>1325</v>
      </c>
      <c r="H173" s="274">
        <v>1374</v>
      </c>
      <c r="I173" s="274">
        <v>1495</v>
      </c>
      <c r="J173" s="274">
        <v>1643</v>
      </c>
      <c r="K173" s="274">
        <v>1778</v>
      </c>
      <c r="L173" s="274">
        <v>1883</v>
      </c>
      <c r="M173" s="274">
        <v>1906</v>
      </c>
      <c r="N173" s="274">
        <v>1896</v>
      </c>
      <c r="O173" s="274">
        <v>1948</v>
      </c>
      <c r="P173" s="274">
        <v>2041</v>
      </c>
      <c r="Q173" s="274">
        <v>2107</v>
      </c>
      <c r="R173" s="274">
        <v>2220</v>
      </c>
      <c r="S173" s="274">
        <v>2186</v>
      </c>
      <c r="T173" s="274">
        <v>1919</v>
      </c>
      <c r="U173" s="274">
        <v>1466</v>
      </c>
      <c r="V173" s="274">
        <v>1201</v>
      </c>
      <c r="W173" s="274">
        <v>817</v>
      </c>
      <c r="X173" s="274">
        <v>334</v>
      </c>
      <c r="Y173" s="275"/>
      <c r="Z173" s="275"/>
      <c r="AA173" s="275"/>
      <c r="AB173" s="275"/>
      <c r="AC173" s="275"/>
      <c r="AD173" s="275"/>
      <c r="AE173" s="275"/>
      <c r="AF173" s="275"/>
      <c r="AG173" s="275"/>
      <c r="AH173" s="275"/>
      <c r="AI173" s="275"/>
      <c r="AJ173" s="275"/>
      <c r="AK173" s="275"/>
      <c r="AL173" s="275"/>
      <c r="AM173" s="275"/>
      <c r="AN173" s="275"/>
      <c r="AO173" s="275"/>
      <c r="AP173" s="275"/>
      <c r="AQ173" s="275"/>
      <c r="AR173" s="275"/>
      <c r="AS173" s="275"/>
      <c r="AT173" s="275"/>
      <c r="AU173" s="275"/>
      <c r="AV173" s="275"/>
      <c r="AW173" s="275"/>
      <c r="AX173" s="275"/>
      <c r="AY173" s="275"/>
      <c r="AZ173" s="275"/>
      <c r="BA173" s="275"/>
      <c r="BB173" s="275"/>
      <c r="BC173" s="275"/>
      <c r="BD173" s="275"/>
      <c r="BE173" s="275"/>
      <c r="BF173" s="275"/>
      <c r="BG173" s="275"/>
    </row>
    <row r="174" spans="1:59" ht="15.95" hidden="1" customHeight="1">
      <c r="A174" s="308" t="s">
        <v>114</v>
      </c>
      <c r="B174" s="307" t="s">
        <v>114</v>
      </c>
      <c r="C174" s="291" t="s">
        <v>2105</v>
      </c>
      <c r="D174" s="274">
        <v>33490</v>
      </c>
      <c r="E174" s="274">
        <v>1177</v>
      </c>
      <c r="F174" s="274">
        <v>1224</v>
      </c>
      <c r="G174" s="274">
        <v>1254</v>
      </c>
      <c r="H174" s="274">
        <v>1308</v>
      </c>
      <c r="I174" s="274">
        <v>1445</v>
      </c>
      <c r="J174" s="274">
        <v>1595</v>
      </c>
      <c r="K174" s="274">
        <v>1727</v>
      </c>
      <c r="L174" s="274">
        <v>1831</v>
      </c>
      <c r="M174" s="274">
        <v>1858</v>
      </c>
      <c r="N174" s="274">
        <v>1853</v>
      </c>
      <c r="O174" s="274">
        <v>1915</v>
      </c>
      <c r="P174" s="274">
        <v>2026</v>
      </c>
      <c r="Q174" s="274">
        <v>2119</v>
      </c>
      <c r="R174" s="274">
        <v>2278</v>
      </c>
      <c r="S174" s="274">
        <v>2324</v>
      </c>
      <c r="T174" s="274">
        <v>2189</v>
      </c>
      <c r="U174" s="274">
        <v>1832</v>
      </c>
      <c r="V174" s="274">
        <v>1687</v>
      </c>
      <c r="W174" s="274">
        <v>1269</v>
      </c>
      <c r="X174" s="274">
        <v>576</v>
      </c>
      <c r="Y174" s="275"/>
      <c r="Z174" s="275"/>
      <c r="AA174" s="275"/>
      <c r="AB174" s="275"/>
      <c r="AC174" s="275"/>
      <c r="AD174" s="275"/>
      <c r="AE174" s="275"/>
      <c r="AF174" s="275"/>
      <c r="AG174" s="275"/>
      <c r="AH174" s="275"/>
      <c r="AI174" s="275"/>
      <c r="AJ174" s="275"/>
      <c r="AK174" s="275"/>
      <c r="AL174" s="275"/>
      <c r="AM174" s="275"/>
      <c r="AN174" s="275"/>
      <c r="AO174" s="275"/>
      <c r="AP174" s="275"/>
      <c r="AQ174" s="275"/>
      <c r="AR174" s="275"/>
      <c r="AS174" s="275"/>
      <c r="AT174" s="275"/>
      <c r="AU174" s="275"/>
      <c r="AV174" s="275"/>
      <c r="AW174" s="275"/>
      <c r="AX174" s="275"/>
      <c r="AY174" s="275"/>
      <c r="AZ174" s="275"/>
      <c r="BA174" s="275"/>
      <c r="BB174" s="275"/>
      <c r="BC174" s="275"/>
      <c r="BD174" s="275"/>
      <c r="BE174" s="275"/>
      <c r="BF174" s="275"/>
      <c r="BG174" s="275"/>
    </row>
    <row r="175" spans="1:59" ht="15.95" hidden="1" customHeight="1">
      <c r="A175" s="308" t="s">
        <v>114</v>
      </c>
      <c r="B175" s="307" t="s">
        <v>114</v>
      </c>
      <c r="C175" s="291" t="s">
        <v>2106</v>
      </c>
      <c r="D175" s="274">
        <v>65567</v>
      </c>
      <c r="E175" s="274">
        <v>2421</v>
      </c>
      <c r="F175" s="274">
        <v>2516</v>
      </c>
      <c r="G175" s="274">
        <v>2579</v>
      </c>
      <c r="H175" s="274">
        <v>2682</v>
      </c>
      <c r="I175" s="274">
        <v>2941</v>
      </c>
      <c r="J175" s="274">
        <v>3238</v>
      </c>
      <c r="K175" s="274">
        <v>3505</v>
      </c>
      <c r="L175" s="274">
        <v>3714</v>
      </c>
      <c r="M175" s="274">
        <v>3763</v>
      </c>
      <c r="N175" s="274">
        <v>3750</v>
      </c>
      <c r="O175" s="274">
        <v>3863</v>
      </c>
      <c r="P175" s="274">
        <v>4068</v>
      </c>
      <c r="Q175" s="274">
        <v>4226</v>
      </c>
      <c r="R175" s="274">
        <v>4498</v>
      </c>
      <c r="S175" s="274">
        <v>4511</v>
      </c>
      <c r="T175" s="274">
        <v>4109</v>
      </c>
      <c r="U175" s="274">
        <v>3298</v>
      </c>
      <c r="V175" s="274">
        <v>2888</v>
      </c>
      <c r="W175" s="274">
        <v>2086</v>
      </c>
      <c r="X175" s="274">
        <v>911</v>
      </c>
      <c r="Y175" s="275"/>
      <c r="Z175" s="275"/>
      <c r="AA175" s="275"/>
      <c r="AB175" s="275"/>
      <c r="AC175" s="275"/>
      <c r="AD175" s="275"/>
      <c r="AE175" s="275"/>
      <c r="AF175" s="275"/>
      <c r="AG175" s="275"/>
      <c r="AH175" s="275"/>
      <c r="AI175" s="275"/>
      <c r="AJ175" s="275"/>
      <c r="AK175" s="275"/>
      <c r="AL175" s="275"/>
      <c r="AM175" s="275"/>
      <c r="AN175" s="275"/>
      <c r="AO175" s="275"/>
      <c r="AP175" s="275"/>
      <c r="AQ175" s="275"/>
      <c r="AR175" s="275"/>
      <c r="AS175" s="275"/>
      <c r="AT175" s="275"/>
      <c r="AU175" s="275"/>
      <c r="AV175" s="275"/>
      <c r="AW175" s="275"/>
      <c r="AX175" s="275"/>
      <c r="AY175" s="275"/>
      <c r="AZ175" s="275"/>
      <c r="BA175" s="275"/>
      <c r="BB175" s="275"/>
      <c r="BC175" s="275"/>
      <c r="BD175" s="275"/>
      <c r="BE175" s="275"/>
      <c r="BF175" s="275"/>
      <c r="BG175" s="275"/>
    </row>
    <row r="176" spans="1:59" ht="24" hidden="1" customHeight="1">
      <c r="A176" s="308">
        <v>2059</v>
      </c>
      <c r="B176" s="307" t="s">
        <v>114</v>
      </c>
      <c r="C176" s="291" t="s">
        <v>2103</v>
      </c>
      <c r="D176" s="274">
        <v>31861</v>
      </c>
      <c r="E176" s="274">
        <v>1233</v>
      </c>
      <c r="F176" s="274">
        <v>1287</v>
      </c>
      <c r="G176" s="274">
        <v>1321</v>
      </c>
      <c r="H176" s="274">
        <v>1366</v>
      </c>
      <c r="I176" s="274">
        <v>1482</v>
      </c>
      <c r="J176" s="274">
        <v>1625</v>
      </c>
      <c r="K176" s="274">
        <v>1756</v>
      </c>
      <c r="L176" s="274">
        <v>1869</v>
      </c>
      <c r="M176" s="274">
        <v>1907</v>
      </c>
      <c r="N176" s="274">
        <v>1896</v>
      </c>
      <c r="O176" s="274">
        <v>1928</v>
      </c>
      <c r="P176" s="274">
        <v>2010</v>
      </c>
      <c r="Q176" s="274">
        <v>2102</v>
      </c>
      <c r="R176" s="274">
        <v>2151</v>
      </c>
      <c r="S176" s="274">
        <v>2211</v>
      </c>
      <c r="T176" s="274">
        <v>1932</v>
      </c>
      <c r="U176" s="274">
        <v>1490</v>
      </c>
      <c r="V176" s="274">
        <v>1135</v>
      </c>
      <c r="W176" s="274">
        <v>807</v>
      </c>
      <c r="X176" s="274">
        <v>351</v>
      </c>
      <c r="Y176" s="275"/>
      <c r="Z176" s="275"/>
      <c r="AA176" s="275"/>
      <c r="AB176" s="275"/>
      <c r="AC176" s="275"/>
      <c r="AD176" s="275"/>
      <c r="AE176" s="275"/>
      <c r="AF176" s="275"/>
      <c r="AG176" s="275"/>
      <c r="AH176" s="275"/>
      <c r="AI176" s="275"/>
      <c r="AJ176" s="275"/>
      <c r="AK176" s="275"/>
      <c r="AL176" s="275"/>
      <c r="AM176" s="275"/>
      <c r="AN176" s="275"/>
      <c r="AO176" s="275"/>
      <c r="AP176" s="275"/>
      <c r="AQ176" s="275"/>
      <c r="AR176" s="275"/>
      <c r="AS176" s="275"/>
      <c r="AT176" s="275"/>
      <c r="AU176" s="275"/>
      <c r="AV176" s="275"/>
      <c r="AW176" s="275"/>
      <c r="AX176" s="275"/>
      <c r="AY176" s="275"/>
      <c r="AZ176" s="275"/>
      <c r="BA176" s="275"/>
      <c r="BB176" s="275"/>
      <c r="BC176" s="275"/>
      <c r="BD176" s="275"/>
      <c r="BE176" s="275"/>
      <c r="BF176" s="275"/>
      <c r="BG176" s="275"/>
    </row>
    <row r="177" spans="1:59 16384:16384" ht="15.95" hidden="1" customHeight="1">
      <c r="A177" s="307" t="s">
        <v>114</v>
      </c>
      <c r="B177" s="307" t="s">
        <v>114</v>
      </c>
      <c r="C177" s="291" t="s">
        <v>2105</v>
      </c>
      <c r="D177" s="274">
        <v>33244</v>
      </c>
      <c r="E177" s="274">
        <v>1167</v>
      </c>
      <c r="F177" s="274">
        <v>1218</v>
      </c>
      <c r="G177" s="274">
        <v>1250</v>
      </c>
      <c r="H177" s="274">
        <v>1301</v>
      </c>
      <c r="I177" s="274">
        <v>1432</v>
      </c>
      <c r="J177" s="274">
        <v>1579</v>
      </c>
      <c r="K177" s="274">
        <v>1705</v>
      </c>
      <c r="L177" s="274">
        <v>1818</v>
      </c>
      <c r="M177" s="274">
        <v>1858</v>
      </c>
      <c r="N177" s="274">
        <v>1853</v>
      </c>
      <c r="O177" s="274">
        <v>1895</v>
      </c>
      <c r="P177" s="274">
        <v>1997</v>
      </c>
      <c r="Q177" s="274">
        <v>2114</v>
      </c>
      <c r="R177" s="274">
        <v>2208</v>
      </c>
      <c r="S177" s="274">
        <v>2346</v>
      </c>
      <c r="T177" s="274">
        <v>2196</v>
      </c>
      <c r="U177" s="274">
        <v>1858</v>
      </c>
      <c r="V177" s="274">
        <v>1597</v>
      </c>
      <c r="W177" s="274">
        <v>1252</v>
      </c>
      <c r="X177" s="274">
        <v>600</v>
      </c>
      <c r="Y177" s="275"/>
      <c r="Z177" s="275"/>
      <c r="AA177" s="275"/>
      <c r="AB177" s="275"/>
      <c r="AC177" s="275"/>
      <c r="AD177" s="275"/>
      <c r="AE177" s="275"/>
      <c r="AF177" s="275"/>
      <c r="AG177" s="275"/>
      <c r="AH177" s="275"/>
      <c r="AI177" s="275"/>
      <c r="AJ177" s="275"/>
      <c r="AK177" s="275"/>
      <c r="AL177" s="275"/>
      <c r="AM177" s="275"/>
      <c r="AN177" s="275"/>
      <c r="AO177" s="275"/>
      <c r="AP177" s="275"/>
      <c r="AQ177" s="275"/>
      <c r="AR177" s="275"/>
      <c r="AS177" s="275"/>
      <c r="AT177" s="275"/>
      <c r="AU177" s="275"/>
      <c r="AV177" s="275"/>
      <c r="AW177" s="275"/>
      <c r="AX177" s="275"/>
      <c r="AY177" s="275"/>
      <c r="AZ177" s="275"/>
      <c r="BA177" s="275"/>
      <c r="BB177" s="275"/>
      <c r="BC177" s="275"/>
      <c r="BD177" s="275"/>
      <c r="BE177" s="275"/>
      <c r="BF177" s="275"/>
      <c r="BG177" s="275"/>
    </row>
    <row r="178" spans="1:59 16384:16384" ht="15.95" hidden="1" customHeight="1">
      <c r="A178" s="307" t="s">
        <v>114</v>
      </c>
      <c r="B178" s="307" t="s">
        <v>114</v>
      </c>
      <c r="C178" s="291" t="s">
        <v>2106</v>
      </c>
      <c r="D178" s="274">
        <v>65105</v>
      </c>
      <c r="E178" s="274">
        <v>2400</v>
      </c>
      <c r="F178" s="274">
        <v>2504</v>
      </c>
      <c r="G178" s="274">
        <v>2571</v>
      </c>
      <c r="H178" s="274">
        <v>2668</v>
      </c>
      <c r="I178" s="274">
        <v>2914</v>
      </c>
      <c r="J178" s="274">
        <v>3203</v>
      </c>
      <c r="K178" s="274">
        <v>3461</v>
      </c>
      <c r="L178" s="274">
        <v>3687</v>
      </c>
      <c r="M178" s="274">
        <v>3766</v>
      </c>
      <c r="N178" s="274">
        <v>3749</v>
      </c>
      <c r="O178" s="274">
        <v>3823</v>
      </c>
      <c r="P178" s="274">
        <v>4007</v>
      </c>
      <c r="Q178" s="274">
        <v>4216</v>
      </c>
      <c r="R178" s="274">
        <v>4360</v>
      </c>
      <c r="S178" s="274">
        <v>4557</v>
      </c>
      <c r="T178" s="274">
        <v>4128</v>
      </c>
      <c r="U178" s="274">
        <v>3348</v>
      </c>
      <c r="V178" s="274">
        <v>2732</v>
      </c>
      <c r="W178" s="274">
        <v>2059</v>
      </c>
      <c r="X178" s="274">
        <v>951</v>
      </c>
      <c r="Y178" s="275"/>
      <c r="Z178" s="275"/>
      <c r="AA178" s="275"/>
      <c r="AB178" s="275"/>
      <c r="AC178" s="275"/>
      <c r="AD178" s="275"/>
      <c r="AE178" s="275"/>
      <c r="AF178" s="275"/>
      <c r="AG178" s="275"/>
      <c r="AH178" s="275"/>
      <c r="AI178" s="275"/>
      <c r="AJ178" s="275"/>
      <c r="AK178" s="275"/>
      <c r="AL178" s="275"/>
      <c r="AM178" s="275"/>
      <c r="AN178" s="275"/>
      <c r="AO178" s="275"/>
      <c r="AP178" s="275"/>
      <c r="AQ178" s="275"/>
      <c r="AR178" s="275"/>
      <c r="AS178" s="275"/>
      <c r="AT178" s="275"/>
      <c r="AU178" s="275"/>
      <c r="AV178" s="275"/>
      <c r="AW178" s="275"/>
      <c r="AX178" s="275"/>
      <c r="AY178" s="275"/>
      <c r="AZ178" s="275"/>
      <c r="BA178" s="275"/>
      <c r="BB178" s="275"/>
      <c r="BC178" s="275"/>
      <c r="BD178" s="275"/>
      <c r="BE178" s="275"/>
      <c r="BF178" s="275"/>
      <c r="BG178" s="275"/>
    </row>
    <row r="179" spans="1:59 16384:16384" ht="24" hidden="1" customHeight="1">
      <c r="A179" s="308">
        <v>2060</v>
      </c>
      <c r="B179" s="307" t="s">
        <v>114</v>
      </c>
      <c r="C179" s="291" t="s">
        <v>2103</v>
      </c>
      <c r="D179" s="274">
        <v>31650</v>
      </c>
      <c r="E179" s="274">
        <v>1221</v>
      </c>
      <c r="F179" s="274">
        <v>1279</v>
      </c>
      <c r="G179" s="274">
        <v>1317</v>
      </c>
      <c r="H179" s="274">
        <v>1360</v>
      </c>
      <c r="I179" s="274">
        <v>1469</v>
      </c>
      <c r="J179" s="274">
        <v>1608</v>
      </c>
      <c r="K179" s="274">
        <v>1733</v>
      </c>
      <c r="L179" s="274">
        <v>1852</v>
      </c>
      <c r="M179" s="274">
        <v>1907</v>
      </c>
      <c r="N179" s="274">
        <v>1898</v>
      </c>
      <c r="O179" s="274">
        <v>1917</v>
      </c>
      <c r="P179" s="274">
        <v>1974</v>
      </c>
      <c r="Q179" s="274">
        <v>2100</v>
      </c>
      <c r="R179" s="274">
        <v>2073</v>
      </c>
      <c r="S179" s="274">
        <v>2238</v>
      </c>
      <c r="T179" s="274">
        <v>1929</v>
      </c>
      <c r="U179" s="274">
        <v>1535</v>
      </c>
      <c r="V179" s="274">
        <v>1087</v>
      </c>
      <c r="W179" s="274">
        <v>787</v>
      </c>
      <c r="X179" s="274">
        <v>365</v>
      </c>
      <c r="Y179" s="275"/>
      <c r="Z179" s="275"/>
      <c r="AA179" s="275"/>
      <c r="AB179" s="275"/>
      <c r="AC179" s="275"/>
      <c r="AD179" s="275"/>
      <c r="AE179" s="275"/>
      <c r="AF179" s="275"/>
      <c r="AG179" s="275"/>
      <c r="AH179" s="275"/>
      <c r="AI179" s="275"/>
      <c r="AJ179" s="275"/>
      <c r="AK179" s="275"/>
      <c r="AL179" s="275"/>
      <c r="AM179" s="275"/>
      <c r="AN179" s="275"/>
      <c r="AO179" s="275"/>
      <c r="AP179" s="275"/>
      <c r="AQ179" s="275"/>
      <c r="AR179" s="275"/>
      <c r="AS179" s="275"/>
      <c r="AT179" s="275"/>
      <c r="AU179" s="275"/>
      <c r="AV179" s="275"/>
      <c r="AW179" s="275"/>
      <c r="AX179" s="275"/>
      <c r="AY179" s="275"/>
      <c r="AZ179" s="275"/>
      <c r="BA179" s="275"/>
      <c r="BB179" s="275"/>
      <c r="BC179" s="275"/>
      <c r="BD179" s="275"/>
      <c r="BE179" s="275"/>
      <c r="BF179" s="275"/>
      <c r="BG179" s="275"/>
    </row>
    <row r="180" spans="1:59 16384:16384" ht="15.95" hidden="1" customHeight="1">
      <c r="A180" s="307" t="s">
        <v>114</v>
      </c>
      <c r="B180" s="307" t="s">
        <v>114</v>
      </c>
      <c r="C180" s="291" t="s">
        <v>2105</v>
      </c>
      <c r="D180" s="274">
        <v>33002</v>
      </c>
      <c r="E180" s="274">
        <v>1156</v>
      </c>
      <c r="F180" s="274">
        <v>1211</v>
      </c>
      <c r="G180" s="274">
        <v>1246</v>
      </c>
      <c r="H180" s="274">
        <v>1295</v>
      </c>
      <c r="I180" s="274">
        <v>1420</v>
      </c>
      <c r="J180" s="274">
        <v>1562</v>
      </c>
      <c r="K180" s="274">
        <v>1684</v>
      </c>
      <c r="L180" s="274">
        <v>1801</v>
      </c>
      <c r="M180" s="274">
        <v>1858</v>
      </c>
      <c r="N180" s="274">
        <v>1855</v>
      </c>
      <c r="O180" s="274">
        <v>1883</v>
      </c>
      <c r="P180" s="274">
        <v>1958</v>
      </c>
      <c r="Q180" s="274">
        <v>2113</v>
      </c>
      <c r="R180" s="274">
        <v>2132</v>
      </c>
      <c r="S180" s="274">
        <v>2368</v>
      </c>
      <c r="T180" s="274">
        <v>2184</v>
      </c>
      <c r="U180" s="274">
        <v>1910</v>
      </c>
      <c r="V180" s="274">
        <v>1528</v>
      </c>
      <c r="W180" s="274">
        <v>1220</v>
      </c>
      <c r="X180" s="274">
        <v>619</v>
      </c>
      <c r="Y180" s="275"/>
      <c r="Z180" s="275"/>
      <c r="AA180" s="275"/>
      <c r="AB180" s="275"/>
      <c r="AC180" s="275"/>
      <c r="AD180" s="275"/>
      <c r="AE180" s="275"/>
      <c r="AF180" s="275"/>
      <c r="AG180" s="275"/>
      <c r="AH180" s="275"/>
      <c r="AI180" s="275"/>
      <c r="AJ180" s="275"/>
      <c r="AK180" s="275"/>
      <c r="AL180" s="275"/>
      <c r="AM180" s="275"/>
      <c r="AN180" s="275"/>
      <c r="AO180" s="275"/>
      <c r="AP180" s="275"/>
      <c r="AQ180" s="275"/>
      <c r="AR180" s="275"/>
      <c r="AS180" s="275"/>
      <c r="AT180" s="275"/>
      <c r="AU180" s="275"/>
      <c r="AV180" s="275"/>
      <c r="AW180" s="275"/>
      <c r="AX180" s="275"/>
      <c r="AY180" s="275"/>
      <c r="AZ180" s="275"/>
      <c r="BA180" s="275"/>
      <c r="BB180" s="275"/>
      <c r="BC180" s="275"/>
      <c r="BD180" s="275"/>
      <c r="BE180" s="275"/>
      <c r="BF180" s="275"/>
      <c r="BG180" s="275"/>
    </row>
    <row r="181" spans="1:59 16384:16384" ht="15.95" hidden="1" customHeight="1">
      <c r="A181" s="307" t="s">
        <v>114</v>
      </c>
      <c r="B181" s="307" t="s">
        <v>114</v>
      </c>
      <c r="C181" s="291" t="s">
        <v>2106</v>
      </c>
      <c r="D181" s="274">
        <v>64651</v>
      </c>
      <c r="E181" s="274">
        <v>2378</v>
      </c>
      <c r="F181" s="274">
        <v>2490</v>
      </c>
      <c r="G181" s="274">
        <v>2562</v>
      </c>
      <c r="H181" s="274">
        <v>2655</v>
      </c>
      <c r="I181" s="274">
        <v>2889</v>
      </c>
      <c r="J181" s="274">
        <v>3170</v>
      </c>
      <c r="K181" s="274">
        <v>3418</v>
      </c>
      <c r="L181" s="274">
        <v>3653</v>
      </c>
      <c r="M181" s="274">
        <v>3765</v>
      </c>
      <c r="N181" s="274">
        <v>3753</v>
      </c>
      <c r="O181" s="274">
        <v>3799</v>
      </c>
      <c r="P181" s="274">
        <v>3931</v>
      </c>
      <c r="Q181" s="274">
        <v>4213</v>
      </c>
      <c r="R181" s="274">
        <v>4205</v>
      </c>
      <c r="S181" s="274">
        <v>4607</v>
      </c>
      <c r="T181" s="274">
        <v>4114</v>
      </c>
      <c r="U181" s="274">
        <v>3444</v>
      </c>
      <c r="V181" s="274">
        <v>2615</v>
      </c>
      <c r="W181" s="274">
        <v>2007</v>
      </c>
      <c r="X181" s="274">
        <v>983</v>
      </c>
      <c r="Y181" s="275"/>
      <c r="Z181" s="275"/>
      <c r="AA181" s="275"/>
      <c r="AB181" s="275"/>
      <c r="AC181" s="275"/>
      <c r="AD181" s="275"/>
      <c r="AE181" s="275"/>
      <c r="AF181" s="275"/>
      <c r="AG181" s="275"/>
      <c r="AH181" s="275"/>
      <c r="AI181" s="275"/>
      <c r="AJ181" s="275"/>
      <c r="AK181" s="275"/>
      <c r="AL181" s="275"/>
      <c r="AM181" s="275"/>
      <c r="AN181" s="275"/>
      <c r="AO181" s="275"/>
      <c r="AP181" s="275"/>
      <c r="AQ181" s="275"/>
      <c r="AR181" s="275"/>
      <c r="AS181" s="275"/>
      <c r="AT181" s="275"/>
      <c r="AU181" s="275"/>
      <c r="AV181" s="275"/>
      <c r="AW181" s="275"/>
      <c r="AX181" s="275"/>
      <c r="AY181" s="275"/>
      <c r="AZ181" s="275"/>
      <c r="BA181" s="275"/>
      <c r="BB181" s="275"/>
      <c r="BC181" s="275"/>
      <c r="BD181" s="275"/>
      <c r="BE181" s="275"/>
      <c r="BF181" s="275"/>
      <c r="BG181" s="275"/>
    </row>
    <row r="182" spans="1:59 16384:16384" ht="15.95" customHeight="1">
      <c r="A182" s="273"/>
      <c r="B182" s="273"/>
      <c r="C182" s="268"/>
      <c r="D182" s="274"/>
      <c r="E182" s="274"/>
      <c r="F182" s="274"/>
      <c r="G182" s="274"/>
      <c r="H182" s="274"/>
      <c r="I182" s="274"/>
      <c r="J182" s="274"/>
      <c r="K182" s="274"/>
      <c r="L182" s="274"/>
      <c r="M182" s="274"/>
      <c r="N182" s="274"/>
      <c r="O182" s="274"/>
      <c r="P182" s="274"/>
      <c r="Q182" s="274"/>
      <c r="R182" s="274"/>
      <c r="S182" s="274"/>
      <c r="T182" s="274"/>
      <c r="U182" s="274"/>
      <c r="V182" s="274"/>
      <c r="W182" s="274"/>
      <c r="X182" s="274"/>
      <c r="Y182" s="275"/>
      <c r="Z182" s="275"/>
      <c r="AA182" s="275"/>
      <c r="AB182" s="275"/>
      <c r="AC182" s="275"/>
      <c r="AD182" s="275"/>
      <c r="AE182" s="275"/>
      <c r="AF182" s="275"/>
      <c r="AG182" s="275"/>
      <c r="AH182" s="275"/>
      <c r="AI182" s="275"/>
      <c r="AJ182" s="275"/>
      <c r="AK182" s="275"/>
      <c r="AL182" s="275"/>
      <c r="AM182" s="275"/>
      <c r="AN182" s="275"/>
      <c r="AO182" s="275"/>
      <c r="AP182" s="275"/>
      <c r="AQ182" s="275"/>
      <c r="AR182" s="275"/>
      <c r="AS182" s="275"/>
      <c r="AT182" s="275"/>
      <c r="AU182" s="275"/>
      <c r="AV182" s="275"/>
      <c r="AW182" s="275"/>
      <c r="AX182" s="275"/>
      <c r="AY182" s="275"/>
      <c r="AZ182" s="275"/>
      <c r="BA182" s="275"/>
      <c r="BB182" s="275"/>
      <c r="BC182" s="275"/>
      <c r="BD182" s="275"/>
      <c r="BE182" s="275"/>
      <c r="BF182" s="275"/>
      <c r="BG182" s="275"/>
    </row>
    <row r="183" spans="1:59 16384:16384" ht="15.95" customHeight="1">
      <c r="A183" s="273"/>
      <c r="B183" s="273"/>
      <c r="C183" s="268"/>
      <c r="D183" s="274"/>
      <c r="E183" s="274"/>
      <c r="F183" s="274"/>
      <c r="G183" s="274"/>
      <c r="H183" s="274"/>
      <c r="I183" s="274"/>
      <c r="J183" s="274"/>
      <c r="K183" s="274"/>
      <c r="L183" s="274"/>
      <c r="M183" s="274"/>
      <c r="N183" s="274"/>
      <c r="O183" s="274"/>
      <c r="P183" s="274"/>
      <c r="Q183" s="274"/>
      <c r="R183" s="274"/>
      <c r="S183" s="274"/>
      <c r="T183" s="274"/>
      <c r="U183" s="274"/>
      <c r="V183" s="274"/>
      <c r="W183" s="274"/>
      <c r="X183" s="274"/>
      <c r="Y183" s="275"/>
      <c r="Z183" s="275"/>
      <c r="AA183" s="275"/>
      <c r="AB183" s="275"/>
      <c r="AC183" s="275"/>
      <c r="AD183" s="275"/>
      <c r="AE183" s="275"/>
      <c r="AF183" s="275"/>
      <c r="AG183" s="275"/>
      <c r="AH183" s="275"/>
      <c r="AI183" s="275"/>
      <c r="AJ183" s="275"/>
      <c r="AK183" s="275"/>
      <c r="AL183" s="275"/>
      <c r="AM183" s="275"/>
      <c r="AN183" s="275"/>
      <c r="AO183" s="275"/>
      <c r="AP183" s="275"/>
      <c r="AQ183" s="275"/>
      <c r="AR183" s="275"/>
      <c r="AS183" s="275"/>
      <c r="AT183" s="275"/>
      <c r="AU183" s="275"/>
      <c r="AV183" s="275"/>
      <c r="AW183" s="275"/>
      <c r="AX183" s="275"/>
      <c r="AY183" s="275"/>
      <c r="AZ183" s="275"/>
      <c r="BA183" s="275"/>
      <c r="BB183" s="275"/>
      <c r="BC183" s="275"/>
      <c r="BD183" s="275"/>
      <c r="BE183" s="275"/>
      <c r="BF183" s="275"/>
      <c r="BG183" s="275"/>
    </row>
    <row r="184" spans="1:59 16384:16384" ht="15.95" customHeight="1">
      <c r="A184" s="273"/>
      <c r="B184" s="273"/>
      <c r="C184" s="268"/>
      <c r="D184" s="274"/>
      <c r="E184" s="274"/>
      <c r="F184" s="274"/>
      <c r="G184" s="274"/>
      <c r="H184" s="274"/>
      <c r="I184" s="274"/>
      <c r="J184" s="274"/>
      <c r="K184" s="274"/>
      <c r="L184" s="274"/>
      <c r="M184" s="274"/>
      <c r="N184" s="274"/>
      <c r="O184" s="274"/>
      <c r="P184" s="274"/>
      <c r="Q184" s="274"/>
      <c r="R184" s="274"/>
      <c r="S184" s="274"/>
      <c r="T184" s="274"/>
      <c r="U184" s="274"/>
      <c r="V184" s="274"/>
      <c r="W184" s="274"/>
      <c r="X184" s="274"/>
      <c r="Y184" s="275"/>
      <c r="Z184" s="275"/>
      <c r="AA184" s="275"/>
      <c r="AB184" s="275"/>
      <c r="AC184" s="275"/>
      <c r="AD184" s="275"/>
      <c r="AE184" s="275"/>
      <c r="AF184" s="275"/>
      <c r="AG184" s="275"/>
      <c r="AH184" s="275"/>
      <c r="AI184" s="275"/>
      <c r="AJ184" s="275"/>
      <c r="AK184" s="275"/>
      <c r="AL184" s="275"/>
      <c r="AM184" s="275"/>
      <c r="AN184" s="275"/>
      <c r="AO184" s="275"/>
      <c r="AP184" s="275"/>
      <c r="AQ184" s="275"/>
      <c r="AR184" s="275"/>
      <c r="AS184" s="275"/>
      <c r="AT184" s="275"/>
      <c r="AU184" s="275"/>
      <c r="AV184" s="275"/>
      <c r="AW184" s="275"/>
      <c r="AX184" s="275"/>
      <c r="AY184" s="275"/>
      <c r="AZ184" s="275"/>
      <c r="BA184" s="275"/>
      <c r="BB184" s="275"/>
      <c r="BC184" s="275"/>
      <c r="BD184" s="275"/>
      <c r="BE184" s="275"/>
      <c r="BF184" s="275"/>
      <c r="BG184" s="275"/>
    </row>
    <row r="185" spans="1:59 16384:16384" ht="24" customHeight="1">
      <c r="D185" s="275"/>
      <c r="E185" s="275"/>
      <c r="F185" s="275"/>
      <c r="G185" s="275"/>
      <c r="H185" s="275"/>
      <c r="I185" s="275"/>
      <c r="J185" s="275"/>
      <c r="K185" s="275"/>
      <c r="L185" s="275"/>
      <c r="M185" s="275"/>
      <c r="N185" s="275"/>
      <c r="O185" s="275"/>
      <c r="P185" s="275"/>
      <c r="Q185" s="275"/>
      <c r="R185" s="275"/>
      <c r="S185" s="275"/>
      <c r="T185" s="275"/>
      <c r="U185" s="275"/>
      <c r="V185" s="275"/>
      <c r="W185" s="275"/>
      <c r="X185" s="275"/>
      <c r="Y185" s="275"/>
      <c r="Z185" s="275"/>
      <c r="AA185" s="275"/>
      <c r="AB185" s="275"/>
      <c r="AC185" s="275"/>
      <c r="AD185" s="275"/>
      <c r="AE185" s="275"/>
      <c r="AF185" s="275"/>
      <c r="AG185" s="275"/>
      <c r="AH185" s="275"/>
      <c r="AI185" s="275"/>
      <c r="AJ185" s="275"/>
      <c r="AK185" s="275"/>
      <c r="AL185" s="275"/>
      <c r="AM185" s="275"/>
      <c r="AN185" s="275"/>
      <c r="AO185" s="275"/>
      <c r="AP185" s="275"/>
      <c r="AQ185" s="275"/>
      <c r="AR185" s="275"/>
      <c r="AS185" s="275"/>
      <c r="AT185" s="275"/>
      <c r="AU185" s="275"/>
      <c r="AV185" s="275"/>
      <c r="AW185" s="275"/>
      <c r="AX185" s="275"/>
      <c r="AY185" s="275"/>
      <c r="AZ185" s="275"/>
      <c r="BA185" s="275"/>
      <c r="BB185" s="275"/>
      <c r="BC185" s="275"/>
      <c r="BD185" s="275"/>
      <c r="BE185" s="275"/>
      <c r="BF185" s="275"/>
      <c r="BG185" s="275"/>
    </row>
    <row r="186" spans="1:59 16384:16384" ht="12.75" hidden="1">
      <c r="D186" s="275"/>
      <c r="E186" s="275"/>
      <c r="F186" s="275"/>
      <c r="G186" s="275"/>
      <c r="H186" s="275"/>
      <c r="I186" s="275"/>
      <c r="J186" s="275"/>
      <c r="K186" s="275"/>
      <c r="L186" s="275"/>
      <c r="M186" s="275"/>
      <c r="N186" s="275"/>
      <c r="O186" s="275"/>
      <c r="P186" s="275"/>
      <c r="Q186" s="275"/>
      <c r="R186" s="275"/>
      <c r="S186" s="275"/>
      <c r="T186" s="275"/>
      <c r="U186" s="275"/>
      <c r="V186" s="275"/>
      <c r="W186" s="275"/>
      <c r="X186" s="275"/>
      <c r="Y186" s="275"/>
      <c r="Z186" s="275"/>
      <c r="AA186" s="275"/>
      <c r="AB186" s="275"/>
      <c r="AC186" s="275"/>
      <c r="AD186" s="275"/>
      <c r="AE186" s="275"/>
      <c r="AF186" s="275"/>
      <c r="AG186" s="275"/>
      <c r="AH186" s="275"/>
      <c r="AI186" s="275"/>
      <c r="AJ186" s="275"/>
      <c r="AK186" s="275"/>
      <c r="AL186" s="275"/>
      <c r="AM186" s="275"/>
      <c r="AN186" s="275"/>
      <c r="AO186" s="275"/>
      <c r="AP186" s="275"/>
      <c r="AQ186" s="275"/>
      <c r="AR186" s="275"/>
      <c r="AS186" s="275"/>
      <c r="AT186" s="275"/>
      <c r="AU186" s="275"/>
      <c r="AV186" s="275"/>
      <c r="AW186" s="275"/>
      <c r="AX186" s="275"/>
      <c r="AY186" s="275"/>
      <c r="AZ186" s="275"/>
      <c r="BA186" s="275"/>
      <c r="BB186" s="275"/>
      <c r="BC186" s="275"/>
      <c r="BD186" s="275"/>
      <c r="BE186" s="275"/>
      <c r="BF186" s="275"/>
      <c r="BG186" s="275"/>
      <c r="XFD186" s="275"/>
    </row>
    <row r="187" spans="1:59 16384:16384" ht="12.75" hidden="1">
      <c r="D187" s="275"/>
      <c r="E187" s="275"/>
      <c r="F187" s="275"/>
      <c r="G187" s="275"/>
      <c r="H187" s="275"/>
      <c r="I187" s="275"/>
      <c r="J187" s="275"/>
      <c r="K187" s="275"/>
      <c r="L187" s="275"/>
      <c r="M187" s="275"/>
      <c r="N187" s="275"/>
      <c r="O187" s="275"/>
      <c r="P187" s="275"/>
      <c r="Q187" s="275"/>
      <c r="R187" s="275"/>
      <c r="S187" s="275"/>
      <c r="T187" s="275"/>
      <c r="U187" s="275"/>
      <c r="V187" s="275"/>
      <c r="W187" s="275"/>
      <c r="X187" s="275"/>
      <c r="Y187" s="275"/>
      <c r="Z187" s="275"/>
      <c r="AA187" s="275"/>
      <c r="AB187" s="275"/>
      <c r="AC187" s="275"/>
      <c r="AD187" s="275"/>
      <c r="AE187" s="275"/>
      <c r="AF187" s="275"/>
      <c r="AG187" s="275"/>
      <c r="AH187" s="275"/>
      <c r="AI187" s="275"/>
      <c r="AJ187" s="275"/>
      <c r="AK187" s="275"/>
      <c r="AL187" s="275"/>
      <c r="AM187" s="275"/>
      <c r="AN187" s="275"/>
      <c r="AO187" s="275"/>
      <c r="AP187" s="275"/>
      <c r="AQ187" s="275"/>
      <c r="AR187" s="275"/>
      <c r="AS187" s="275"/>
      <c r="AT187" s="275"/>
      <c r="AU187" s="275"/>
      <c r="AV187" s="275"/>
      <c r="AW187" s="275"/>
      <c r="AX187" s="275"/>
      <c r="AY187" s="275"/>
      <c r="AZ187" s="275"/>
      <c r="BA187" s="275"/>
      <c r="BB187" s="275"/>
      <c r="BC187" s="275"/>
      <c r="BD187" s="275"/>
      <c r="BE187" s="275"/>
      <c r="BF187" s="275"/>
      <c r="BG187" s="275"/>
    </row>
    <row r="188" spans="1:59 16384:16384" ht="12.75" hidden="1">
      <c r="D188" s="275"/>
      <c r="E188" s="275"/>
      <c r="F188" s="275"/>
      <c r="G188" s="275"/>
      <c r="H188" s="275"/>
      <c r="I188" s="275"/>
      <c r="J188" s="275"/>
      <c r="K188" s="275"/>
      <c r="L188" s="275"/>
      <c r="M188" s="275"/>
      <c r="N188" s="275"/>
      <c r="O188" s="275"/>
      <c r="P188" s="275"/>
      <c r="Q188" s="275"/>
      <c r="R188" s="275"/>
      <c r="S188" s="275"/>
      <c r="T188" s="275"/>
      <c r="U188" s="275"/>
      <c r="V188" s="275"/>
      <c r="W188" s="275"/>
      <c r="X188" s="275"/>
      <c r="Y188" s="275"/>
      <c r="Z188" s="275"/>
      <c r="AA188" s="275"/>
      <c r="AB188" s="275"/>
      <c r="AC188" s="275"/>
      <c r="AD188" s="275"/>
      <c r="AE188" s="275"/>
      <c r="AF188" s="275"/>
      <c r="AG188" s="275"/>
      <c r="AH188" s="275"/>
      <c r="AI188" s="275"/>
      <c r="AJ188" s="275"/>
      <c r="AK188" s="275"/>
      <c r="AL188" s="275"/>
      <c r="AM188" s="275"/>
      <c r="AN188" s="275"/>
      <c r="AO188" s="275"/>
      <c r="AP188" s="275"/>
      <c r="AQ188" s="275"/>
      <c r="AR188" s="275"/>
      <c r="AS188" s="275"/>
      <c r="AT188" s="275"/>
      <c r="AU188" s="275"/>
      <c r="AV188" s="275"/>
      <c r="AW188" s="275"/>
      <c r="AX188" s="275"/>
      <c r="AY188" s="275"/>
      <c r="AZ188" s="275"/>
      <c r="BA188" s="275"/>
      <c r="BB188" s="275"/>
      <c r="BC188" s="275"/>
      <c r="BD188" s="275"/>
      <c r="BE188" s="275"/>
      <c r="BF188" s="275"/>
      <c r="BG188" s="275"/>
    </row>
    <row r="189" spans="1:59 16384:16384" ht="12.75" hidden="1">
      <c r="D189" s="275"/>
      <c r="E189" s="275"/>
      <c r="F189" s="275"/>
      <c r="G189" s="275"/>
      <c r="H189" s="275"/>
      <c r="I189" s="275"/>
      <c r="J189" s="275"/>
      <c r="K189" s="275"/>
      <c r="L189" s="275"/>
      <c r="M189" s="275"/>
      <c r="N189" s="275"/>
      <c r="O189" s="275"/>
      <c r="P189" s="275"/>
      <c r="Q189" s="275"/>
      <c r="R189" s="275"/>
      <c r="S189" s="275"/>
      <c r="T189" s="275"/>
      <c r="U189" s="275"/>
      <c r="V189" s="275"/>
      <c r="W189" s="275"/>
      <c r="X189" s="275"/>
      <c r="Y189" s="275"/>
      <c r="Z189" s="275"/>
      <c r="AA189" s="275"/>
      <c r="AB189" s="275"/>
      <c r="AC189" s="275"/>
      <c r="AD189" s="275"/>
      <c r="AE189" s="275"/>
      <c r="AF189" s="275"/>
      <c r="AG189" s="275"/>
      <c r="AH189" s="275"/>
      <c r="AI189" s="275"/>
      <c r="AJ189" s="275"/>
      <c r="AK189" s="275"/>
      <c r="AL189" s="275"/>
      <c r="AM189" s="275"/>
      <c r="AN189" s="275"/>
      <c r="AO189" s="275"/>
      <c r="AP189" s="275"/>
      <c r="AQ189" s="275"/>
      <c r="AR189" s="275"/>
      <c r="AS189" s="275"/>
      <c r="AT189" s="275"/>
      <c r="AU189" s="275"/>
      <c r="AV189" s="275"/>
      <c r="AW189" s="275"/>
      <c r="AX189" s="275"/>
      <c r="AY189" s="275"/>
      <c r="AZ189" s="275"/>
      <c r="BA189" s="275"/>
      <c r="BB189" s="275"/>
      <c r="BC189" s="275"/>
      <c r="BD189" s="275"/>
      <c r="BE189" s="275"/>
      <c r="BF189" s="275"/>
      <c r="BG189" s="275"/>
    </row>
    <row r="190" spans="1:59 16384:16384" ht="12.75" hidden="1">
      <c r="D190" s="275"/>
      <c r="E190" s="275"/>
      <c r="F190" s="275"/>
      <c r="G190" s="275"/>
      <c r="H190" s="275"/>
      <c r="I190" s="275"/>
      <c r="J190" s="275"/>
      <c r="K190" s="275"/>
      <c r="L190" s="275"/>
      <c r="M190" s="275"/>
      <c r="N190" s="275"/>
      <c r="O190" s="275"/>
      <c r="P190" s="275"/>
      <c r="Q190" s="275"/>
      <c r="R190" s="275"/>
      <c r="S190" s="275"/>
      <c r="T190" s="275"/>
      <c r="U190" s="275"/>
      <c r="V190" s="275"/>
      <c r="W190" s="275"/>
      <c r="X190" s="275"/>
      <c r="Y190" s="275"/>
      <c r="Z190" s="275"/>
      <c r="AA190" s="275"/>
      <c r="AB190" s="275"/>
      <c r="AC190" s="275"/>
      <c r="AD190" s="275"/>
      <c r="AE190" s="275"/>
      <c r="AF190" s="275"/>
      <c r="AG190" s="275"/>
      <c r="AH190" s="275"/>
      <c r="AI190" s="275"/>
      <c r="AJ190" s="275"/>
      <c r="AK190" s="275"/>
      <c r="AL190" s="275"/>
      <c r="AM190" s="275"/>
      <c r="AN190" s="275"/>
      <c r="AO190" s="275"/>
      <c r="AP190" s="275"/>
      <c r="AQ190" s="275"/>
      <c r="AR190" s="275"/>
      <c r="AS190" s="275"/>
      <c r="AT190" s="275"/>
      <c r="AU190" s="275"/>
      <c r="AV190" s="275"/>
      <c r="AW190" s="275"/>
      <c r="AX190" s="275"/>
      <c r="AY190" s="275"/>
      <c r="AZ190" s="275"/>
      <c r="BA190" s="275"/>
      <c r="BB190" s="275"/>
      <c r="BC190" s="275"/>
      <c r="BD190" s="275"/>
      <c r="BE190" s="275"/>
      <c r="BF190" s="275"/>
      <c r="BG190" s="275"/>
    </row>
    <row r="191" spans="1:59 16384:16384" ht="12.75" hidden="1">
      <c r="D191" s="275"/>
      <c r="E191" s="275"/>
      <c r="F191" s="275"/>
      <c r="G191" s="275"/>
      <c r="H191" s="275"/>
      <c r="I191" s="275"/>
      <c r="J191" s="275"/>
      <c r="K191" s="275"/>
      <c r="L191" s="275"/>
      <c r="M191" s="275"/>
      <c r="N191" s="275"/>
      <c r="O191" s="275"/>
      <c r="P191" s="275"/>
      <c r="Q191" s="275"/>
      <c r="R191" s="275"/>
      <c r="S191" s="275"/>
      <c r="T191" s="275"/>
      <c r="U191" s="275"/>
      <c r="V191" s="275"/>
      <c r="W191" s="275"/>
      <c r="X191" s="275"/>
      <c r="Y191" s="275"/>
      <c r="Z191" s="275"/>
      <c r="AA191" s="275"/>
      <c r="AB191" s="275"/>
      <c r="AC191" s="275"/>
      <c r="AD191" s="275"/>
      <c r="AE191" s="275"/>
      <c r="AF191" s="275"/>
      <c r="AG191" s="275"/>
      <c r="AH191" s="275"/>
      <c r="AI191" s="275"/>
      <c r="AJ191" s="275"/>
      <c r="AK191" s="275"/>
      <c r="AL191" s="275"/>
      <c r="AM191" s="275"/>
      <c r="AN191" s="275"/>
      <c r="AO191" s="275"/>
      <c r="AP191" s="275"/>
      <c r="AQ191" s="275"/>
      <c r="AR191" s="275"/>
      <c r="AS191" s="275"/>
      <c r="AT191" s="275"/>
      <c r="AU191" s="275"/>
      <c r="AV191" s="275"/>
      <c r="AW191" s="275"/>
      <c r="AX191" s="275"/>
      <c r="AY191" s="275"/>
      <c r="AZ191" s="275"/>
      <c r="BA191" s="275"/>
      <c r="BB191" s="275"/>
      <c r="BC191" s="275"/>
      <c r="BD191" s="275"/>
      <c r="BE191" s="275"/>
      <c r="BF191" s="275"/>
      <c r="BG191" s="275"/>
    </row>
    <row r="192" spans="1:59 16384:16384" ht="12.75" hidden="1">
      <c r="D192" s="275"/>
      <c r="E192" s="275"/>
      <c r="F192" s="275"/>
      <c r="G192" s="275"/>
      <c r="H192" s="275"/>
      <c r="I192" s="275"/>
      <c r="J192" s="275"/>
      <c r="K192" s="275"/>
      <c r="L192" s="275"/>
      <c r="M192" s="275"/>
      <c r="N192" s="275"/>
      <c r="O192" s="275"/>
      <c r="P192" s="275"/>
      <c r="Q192" s="275"/>
      <c r="R192" s="275"/>
      <c r="S192" s="275"/>
      <c r="T192" s="275"/>
      <c r="U192" s="275"/>
      <c r="V192" s="275"/>
      <c r="W192" s="275"/>
      <c r="X192" s="275"/>
      <c r="Y192" s="275"/>
      <c r="Z192" s="275"/>
      <c r="AA192" s="275"/>
      <c r="AB192" s="275"/>
      <c r="AC192" s="275"/>
      <c r="AD192" s="275"/>
      <c r="AE192" s="275"/>
      <c r="AF192" s="275"/>
      <c r="AG192" s="275"/>
      <c r="AH192" s="275"/>
      <c r="AI192" s="275"/>
      <c r="AJ192" s="275"/>
      <c r="AK192" s="275"/>
      <c r="AL192" s="275"/>
      <c r="AM192" s="275"/>
      <c r="AN192" s="275"/>
      <c r="AO192" s="275"/>
      <c r="AP192" s="275"/>
      <c r="AQ192" s="275"/>
      <c r="AR192" s="275"/>
      <c r="AS192" s="275"/>
      <c r="AT192" s="275"/>
      <c r="AU192" s="275"/>
      <c r="AV192" s="275"/>
      <c r="AW192" s="275"/>
      <c r="AX192" s="275"/>
      <c r="AY192" s="275"/>
      <c r="AZ192" s="275"/>
      <c r="BA192" s="275"/>
      <c r="BB192" s="275"/>
      <c r="BC192" s="275"/>
      <c r="BD192" s="275"/>
      <c r="BE192" s="275"/>
      <c r="BF192" s="275"/>
      <c r="BG192" s="275"/>
    </row>
    <row r="193" spans="4:59" ht="12.75" hidden="1">
      <c r="D193" s="275"/>
      <c r="E193" s="275"/>
      <c r="F193" s="275"/>
      <c r="G193" s="275"/>
      <c r="H193" s="275"/>
      <c r="I193" s="275"/>
      <c r="J193" s="275"/>
      <c r="K193" s="275"/>
      <c r="L193" s="275"/>
      <c r="M193" s="275"/>
      <c r="N193" s="275"/>
      <c r="O193" s="275"/>
      <c r="P193" s="275"/>
      <c r="Q193" s="275"/>
      <c r="R193" s="275"/>
      <c r="S193" s="275"/>
      <c r="T193" s="275"/>
      <c r="U193" s="275"/>
      <c r="V193" s="275"/>
      <c r="W193" s="275"/>
      <c r="X193" s="275"/>
      <c r="Y193" s="275"/>
      <c r="Z193" s="275"/>
      <c r="AA193" s="275"/>
      <c r="AB193" s="275"/>
      <c r="AC193" s="275"/>
      <c r="AD193" s="275"/>
      <c r="AE193" s="275"/>
      <c r="AF193" s="275"/>
      <c r="AG193" s="275"/>
      <c r="AH193" s="275"/>
      <c r="AI193" s="275"/>
      <c r="AJ193" s="275"/>
      <c r="AK193" s="275"/>
      <c r="AL193" s="275"/>
      <c r="AM193" s="275"/>
      <c r="AN193" s="275"/>
      <c r="AO193" s="275"/>
      <c r="AP193" s="275"/>
      <c r="AQ193" s="275"/>
      <c r="AR193" s="275"/>
      <c r="AS193" s="275"/>
      <c r="AT193" s="275"/>
      <c r="AU193" s="275"/>
      <c r="AV193" s="275"/>
      <c r="AW193" s="275"/>
      <c r="AX193" s="275"/>
      <c r="AY193" s="275"/>
      <c r="AZ193" s="275"/>
      <c r="BA193" s="275"/>
      <c r="BB193" s="275"/>
      <c r="BC193" s="275"/>
      <c r="BD193" s="275"/>
      <c r="BE193" s="275"/>
      <c r="BF193" s="275"/>
      <c r="BG193" s="275"/>
    </row>
    <row r="194" spans="4:59" ht="12.75" hidden="1">
      <c r="D194" s="275"/>
      <c r="E194" s="275"/>
      <c r="F194" s="275"/>
      <c r="G194" s="275"/>
      <c r="H194" s="275"/>
      <c r="I194" s="275"/>
      <c r="J194" s="275"/>
      <c r="K194" s="275"/>
      <c r="L194" s="275"/>
      <c r="M194" s="275"/>
      <c r="N194" s="275"/>
      <c r="O194" s="275"/>
      <c r="P194" s="275"/>
      <c r="Q194" s="275"/>
      <c r="R194" s="275"/>
      <c r="S194" s="275"/>
      <c r="T194" s="275"/>
      <c r="U194" s="275"/>
      <c r="V194" s="275"/>
      <c r="W194" s="275"/>
      <c r="X194" s="275"/>
      <c r="Y194" s="275"/>
      <c r="Z194" s="275"/>
      <c r="AA194" s="275"/>
      <c r="AB194" s="275"/>
      <c r="AC194" s="275"/>
      <c r="AD194" s="275"/>
      <c r="AE194" s="275"/>
      <c r="AF194" s="275"/>
      <c r="AG194" s="275"/>
      <c r="AH194" s="275"/>
      <c r="AI194" s="275"/>
      <c r="AJ194" s="275"/>
      <c r="AK194" s="275"/>
      <c r="AL194" s="275"/>
      <c r="AM194" s="275"/>
      <c r="AN194" s="275"/>
      <c r="AO194" s="275"/>
      <c r="AP194" s="275"/>
      <c r="AQ194" s="275"/>
      <c r="AR194" s="275"/>
      <c r="AS194" s="275"/>
      <c r="AT194" s="275"/>
      <c r="AU194" s="275"/>
      <c r="AV194" s="275"/>
      <c r="AW194" s="275"/>
      <c r="AX194" s="275"/>
      <c r="AY194" s="275"/>
      <c r="AZ194" s="275"/>
      <c r="BA194" s="275"/>
      <c r="BB194" s="275"/>
      <c r="BC194" s="275"/>
      <c r="BD194" s="275"/>
      <c r="BE194" s="275"/>
      <c r="BF194" s="275"/>
      <c r="BG194" s="275"/>
    </row>
    <row r="195" spans="4:59" ht="12.75" hidden="1">
      <c r="D195" s="275"/>
      <c r="E195" s="275"/>
      <c r="F195" s="275"/>
      <c r="G195" s="275"/>
      <c r="H195" s="275"/>
      <c r="I195" s="275"/>
      <c r="J195" s="275"/>
      <c r="K195" s="275"/>
      <c r="L195" s="275"/>
      <c r="M195" s="275"/>
      <c r="N195" s="275"/>
      <c r="O195" s="275"/>
      <c r="P195" s="275"/>
      <c r="Q195" s="275"/>
      <c r="R195" s="275"/>
      <c r="S195" s="275"/>
      <c r="T195" s="275"/>
      <c r="U195" s="275"/>
      <c r="V195" s="275"/>
      <c r="W195" s="275"/>
      <c r="X195" s="275"/>
      <c r="Y195" s="275"/>
      <c r="Z195" s="275"/>
      <c r="AA195" s="275"/>
      <c r="AB195" s="275"/>
      <c r="AC195" s="275"/>
      <c r="AD195" s="275"/>
      <c r="AE195" s="275"/>
      <c r="AF195" s="275"/>
      <c r="AG195" s="275"/>
      <c r="AH195" s="275"/>
      <c r="AI195" s="275"/>
      <c r="AJ195" s="275"/>
      <c r="AK195" s="275"/>
      <c r="AL195" s="275"/>
      <c r="AM195" s="275"/>
      <c r="AN195" s="275"/>
      <c r="AO195" s="275"/>
      <c r="AP195" s="275"/>
      <c r="AQ195" s="275"/>
      <c r="AR195" s="275"/>
      <c r="AS195" s="275"/>
      <c r="AT195" s="275"/>
      <c r="AU195" s="275"/>
      <c r="AV195" s="275"/>
      <c r="AW195" s="275"/>
      <c r="AX195" s="275"/>
      <c r="AY195" s="275"/>
      <c r="AZ195" s="275"/>
      <c r="BA195" s="275"/>
      <c r="BB195" s="275"/>
      <c r="BC195" s="275"/>
      <c r="BD195" s="275"/>
      <c r="BE195" s="275"/>
      <c r="BF195" s="275"/>
      <c r="BG195" s="275"/>
    </row>
    <row r="196" spans="4:59" ht="12.75" hidden="1">
      <c r="D196" s="275"/>
      <c r="E196" s="275"/>
      <c r="F196" s="275"/>
      <c r="G196" s="275"/>
      <c r="H196" s="275"/>
      <c r="I196" s="275"/>
      <c r="J196" s="275"/>
      <c r="K196" s="275"/>
      <c r="L196" s="275"/>
      <c r="M196" s="275"/>
      <c r="N196" s="275"/>
      <c r="O196" s="275"/>
      <c r="P196" s="275"/>
      <c r="Q196" s="275"/>
      <c r="R196" s="275"/>
      <c r="S196" s="275"/>
      <c r="T196" s="275"/>
      <c r="U196" s="275"/>
      <c r="V196" s="275"/>
      <c r="W196" s="275"/>
      <c r="X196" s="275"/>
      <c r="Y196" s="275"/>
      <c r="Z196" s="275"/>
      <c r="AA196" s="275"/>
      <c r="AB196" s="275"/>
      <c r="AC196" s="275"/>
      <c r="AD196" s="275"/>
      <c r="AE196" s="275"/>
      <c r="AF196" s="275"/>
      <c r="AG196" s="275"/>
      <c r="AH196" s="275"/>
      <c r="AI196" s="275"/>
      <c r="AJ196" s="275"/>
      <c r="AK196" s="275"/>
      <c r="AL196" s="275"/>
      <c r="AM196" s="275"/>
      <c r="AN196" s="275"/>
      <c r="AO196" s="275"/>
      <c r="AP196" s="275"/>
      <c r="AQ196" s="275"/>
      <c r="AR196" s="275"/>
      <c r="AS196" s="275"/>
      <c r="AT196" s="275"/>
      <c r="AU196" s="275"/>
      <c r="AV196" s="275"/>
      <c r="AW196" s="275"/>
      <c r="AX196" s="275"/>
      <c r="AY196" s="275"/>
      <c r="AZ196" s="275"/>
      <c r="BA196" s="275"/>
      <c r="BB196" s="275"/>
      <c r="BC196" s="275"/>
      <c r="BD196" s="275"/>
      <c r="BE196" s="275"/>
      <c r="BF196" s="275"/>
      <c r="BG196" s="275"/>
    </row>
    <row r="197" spans="4:59" ht="12.75" hidden="1">
      <c r="D197" s="275"/>
      <c r="E197" s="275"/>
      <c r="F197" s="275"/>
      <c r="G197" s="275"/>
      <c r="H197" s="275"/>
      <c r="I197" s="275"/>
      <c r="J197" s="275"/>
      <c r="K197" s="275"/>
      <c r="L197" s="275"/>
      <c r="M197" s="275"/>
      <c r="N197" s="275"/>
      <c r="O197" s="275"/>
      <c r="P197" s="275"/>
      <c r="Q197" s="275"/>
      <c r="R197" s="275"/>
      <c r="S197" s="275"/>
      <c r="T197" s="275"/>
      <c r="U197" s="275"/>
      <c r="V197" s="275"/>
      <c r="W197" s="275"/>
      <c r="X197" s="275"/>
      <c r="Y197" s="275"/>
      <c r="Z197" s="275"/>
      <c r="AA197" s="275"/>
      <c r="AB197" s="275"/>
      <c r="AC197" s="275"/>
      <c r="AD197" s="275"/>
      <c r="AE197" s="275"/>
      <c r="AF197" s="275"/>
      <c r="AG197" s="275"/>
      <c r="AH197" s="275"/>
      <c r="AI197" s="275"/>
      <c r="AJ197" s="275"/>
      <c r="AK197" s="275"/>
      <c r="AL197" s="275"/>
      <c r="AM197" s="275"/>
      <c r="AN197" s="275"/>
      <c r="AO197" s="275"/>
      <c r="AP197" s="275"/>
      <c r="AQ197" s="275"/>
      <c r="AR197" s="275"/>
      <c r="AS197" s="275"/>
      <c r="AT197" s="275"/>
      <c r="AU197" s="275"/>
      <c r="AV197" s="275"/>
      <c r="AW197" s="275"/>
      <c r="AX197" s="275"/>
      <c r="AY197" s="275"/>
      <c r="AZ197" s="275"/>
      <c r="BA197" s="275"/>
      <c r="BB197" s="275"/>
      <c r="BC197" s="275"/>
      <c r="BD197" s="275"/>
      <c r="BE197" s="275"/>
      <c r="BF197" s="275"/>
      <c r="BG197" s="275"/>
    </row>
    <row r="198" spans="4:59" ht="12.75" hidden="1">
      <c r="D198" s="275"/>
      <c r="E198" s="275"/>
      <c r="F198" s="275"/>
      <c r="G198" s="275"/>
      <c r="H198" s="275"/>
      <c r="I198" s="275"/>
      <c r="J198" s="275"/>
      <c r="K198" s="275"/>
      <c r="L198" s="275"/>
      <c r="M198" s="275"/>
      <c r="N198" s="275"/>
      <c r="O198" s="275"/>
      <c r="P198" s="275"/>
      <c r="Q198" s="275"/>
      <c r="R198" s="275"/>
      <c r="S198" s="275"/>
      <c r="T198" s="275"/>
      <c r="U198" s="275"/>
      <c r="V198" s="275"/>
      <c r="W198" s="275"/>
      <c r="X198" s="275"/>
      <c r="Y198" s="275"/>
      <c r="Z198" s="275"/>
      <c r="AA198" s="275"/>
      <c r="AB198" s="275"/>
      <c r="AC198" s="275"/>
      <c r="AD198" s="275"/>
      <c r="AE198" s="275"/>
      <c r="AF198" s="275"/>
      <c r="AG198" s="275"/>
      <c r="AH198" s="275"/>
      <c r="AI198" s="275"/>
      <c r="AJ198" s="275"/>
      <c r="AK198" s="275"/>
      <c r="AL198" s="275"/>
      <c r="AM198" s="275"/>
      <c r="AN198" s="275"/>
      <c r="AO198" s="275"/>
      <c r="AP198" s="275"/>
      <c r="AQ198" s="275"/>
      <c r="AR198" s="275"/>
      <c r="AS198" s="275"/>
      <c r="AT198" s="275"/>
      <c r="AU198" s="275"/>
      <c r="AV198" s="275"/>
      <c r="AW198" s="275"/>
      <c r="AX198" s="275"/>
      <c r="AY198" s="275"/>
      <c r="AZ198" s="275"/>
      <c r="BA198" s="275"/>
      <c r="BB198" s="275"/>
      <c r="BC198" s="275"/>
      <c r="BD198" s="275"/>
      <c r="BE198" s="275"/>
      <c r="BF198" s="275"/>
      <c r="BG198" s="275"/>
    </row>
    <row r="199" spans="4:59" ht="12.75" hidden="1">
      <c r="D199" s="275"/>
      <c r="E199" s="275"/>
      <c r="F199" s="275"/>
      <c r="G199" s="275"/>
      <c r="H199" s="275"/>
      <c r="I199" s="275"/>
      <c r="J199" s="275"/>
      <c r="K199" s="275"/>
      <c r="L199" s="275"/>
      <c r="M199" s="275"/>
      <c r="N199" s="275"/>
      <c r="O199" s="275"/>
      <c r="P199" s="275"/>
      <c r="Q199" s="275"/>
      <c r="R199" s="275"/>
      <c r="S199" s="275"/>
      <c r="T199" s="275"/>
      <c r="U199" s="275"/>
      <c r="V199" s="275"/>
      <c r="W199" s="275"/>
      <c r="X199" s="275"/>
      <c r="Y199" s="275"/>
      <c r="Z199" s="275"/>
      <c r="AA199" s="275"/>
      <c r="AB199" s="275"/>
      <c r="AC199" s="275"/>
      <c r="AD199" s="275"/>
      <c r="AE199" s="275"/>
      <c r="AF199" s="275"/>
      <c r="AG199" s="275"/>
      <c r="AH199" s="275"/>
      <c r="AI199" s="275"/>
      <c r="AJ199" s="275"/>
      <c r="AK199" s="275"/>
      <c r="AL199" s="275"/>
      <c r="AM199" s="275"/>
      <c r="AN199" s="275"/>
      <c r="AO199" s="275"/>
      <c r="AP199" s="275"/>
      <c r="AQ199" s="275"/>
      <c r="AR199" s="275"/>
      <c r="AS199" s="275"/>
      <c r="AT199" s="275"/>
      <c r="AU199" s="275"/>
      <c r="AV199" s="275"/>
      <c r="AW199" s="275"/>
      <c r="AX199" s="275"/>
      <c r="AY199" s="275"/>
      <c r="AZ199" s="275"/>
      <c r="BA199" s="275"/>
      <c r="BB199" s="275"/>
      <c r="BC199" s="275"/>
      <c r="BD199" s="275"/>
      <c r="BE199" s="275"/>
      <c r="BF199" s="275"/>
      <c r="BG199" s="275"/>
    </row>
    <row r="200" spans="4:59" ht="12.75" hidden="1">
      <c r="D200" s="275"/>
      <c r="E200" s="275"/>
      <c r="F200" s="275"/>
      <c r="G200" s="275"/>
      <c r="H200" s="275"/>
      <c r="I200" s="275"/>
      <c r="J200" s="275"/>
      <c r="K200" s="275"/>
      <c r="L200" s="275"/>
      <c r="M200" s="275"/>
      <c r="N200" s="275"/>
      <c r="O200" s="275"/>
      <c r="P200" s="275"/>
      <c r="Q200" s="275"/>
      <c r="R200" s="275"/>
      <c r="S200" s="275"/>
      <c r="T200" s="275"/>
      <c r="U200" s="275"/>
      <c r="V200" s="275"/>
      <c r="W200" s="275"/>
      <c r="X200" s="275"/>
      <c r="Y200" s="275"/>
      <c r="Z200" s="275"/>
      <c r="AA200" s="275"/>
      <c r="AB200" s="275"/>
      <c r="AC200" s="275"/>
      <c r="AD200" s="275"/>
      <c r="AE200" s="275"/>
      <c r="AF200" s="275"/>
      <c r="AG200" s="275"/>
      <c r="AH200" s="275"/>
      <c r="AI200" s="275"/>
      <c r="AJ200" s="275"/>
      <c r="AK200" s="275"/>
      <c r="AL200" s="275"/>
      <c r="AM200" s="275"/>
      <c r="AN200" s="275"/>
      <c r="AO200" s="275"/>
      <c r="AP200" s="275"/>
      <c r="AQ200" s="275"/>
      <c r="AR200" s="275"/>
      <c r="AS200" s="275"/>
      <c r="AT200" s="275"/>
      <c r="AU200" s="275"/>
      <c r="AV200" s="275"/>
      <c r="AW200" s="275"/>
      <c r="AX200" s="275"/>
      <c r="AY200" s="275"/>
      <c r="AZ200" s="275"/>
      <c r="BA200" s="275"/>
      <c r="BB200" s="275"/>
      <c r="BC200" s="275"/>
      <c r="BD200" s="275"/>
      <c r="BE200" s="275"/>
      <c r="BF200" s="275"/>
      <c r="BG200" s="275"/>
    </row>
    <row r="201" spans="4:59" ht="12.75" hidden="1">
      <c r="D201" s="275"/>
      <c r="E201" s="275"/>
      <c r="F201" s="275"/>
      <c r="G201" s="275"/>
      <c r="H201" s="275"/>
      <c r="I201" s="275"/>
      <c r="J201" s="275"/>
      <c r="K201" s="275"/>
      <c r="L201" s="275"/>
      <c r="M201" s="275"/>
      <c r="N201" s="275"/>
      <c r="O201" s="275"/>
      <c r="P201" s="275"/>
      <c r="Q201" s="275"/>
      <c r="R201" s="275"/>
      <c r="S201" s="275"/>
      <c r="T201" s="275"/>
      <c r="U201" s="275"/>
      <c r="V201" s="275"/>
      <c r="W201" s="275"/>
      <c r="X201" s="275"/>
      <c r="Y201" s="275"/>
      <c r="Z201" s="275"/>
      <c r="AA201" s="275"/>
      <c r="AB201" s="275"/>
      <c r="AC201" s="275"/>
      <c r="AD201" s="275"/>
      <c r="AE201" s="275"/>
      <c r="AF201" s="275"/>
      <c r="AG201" s="275"/>
      <c r="AH201" s="275"/>
      <c r="AI201" s="275"/>
      <c r="AJ201" s="275"/>
      <c r="AK201" s="275"/>
      <c r="AL201" s="275"/>
      <c r="AM201" s="275"/>
      <c r="AN201" s="275"/>
      <c r="AO201" s="275"/>
      <c r="AP201" s="275"/>
      <c r="AQ201" s="275"/>
      <c r="AR201" s="275"/>
      <c r="AS201" s="275"/>
      <c r="AT201" s="275"/>
      <c r="AU201" s="275"/>
      <c r="AV201" s="275"/>
      <c r="AW201" s="275"/>
      <c r="AX201" s="275"/>
      <c r="AY201" s="275"/>
      <c r="AZ201" s="275"/>
      <c r="BA201" s="275"/>
      <c r="BB201" s="275"/>
      <c r="BC201" s="275"/>
      <c r="BD201" s="275"/>
      <c r="BE201" s="275"/>
      <c r="BF201" s="275"/>
      <c r="BG201" s="275"/>
    </row>
    <row r="202" spans="4:59" ht="12.75" hidden="1">
      <c r="D202" s="275"/>
      <c r="E202" s="275"/>
      <c r="F202" s="275"/>
      <c r="G202" s="275"/>
      <c r="H202" s="275"/>
      <c r="I202" s="275"/>
      <c r="J202" s="275"/>
      <c r="K202" s="275"/>
      <c r="L202" s="275"/>
      <c r="M202" s="275"/>
      <c r="N202" s="275"/>
      <c r="O202" s="275"/>
      <c r="P202" s="275"/>
      <c r="Q202" s="275"/>
      <c r="R202" s="275"/>
      <c r="S202" s="275"/>
      <c r="T202" s="275"/>
      <c r="U202" s="275"/>
      <c r="V202" s="275"/>
      <c r="W202" s="275"/>
      <c r="X202" s="275"/>
      <c r="Y202" s="275"/>
      <c r="Z202" s="275"/>
      <c r="AA202" s="275"/>
      <c r="AB202" s="275"/>
      <c r="AC202" s="275"/>
      <c r="AD202" s="275"/>
      <c r="AE202" s="275"/>
      <c r="AF202" s="275"/>
      <c r="AG202" s="275"/>
      <c r="AH202" s="275"/>
      <c r="AI202" s="275"/>
      <c r="AJ202" s="275"/>
      <c r="AK202" s="275"/>
      <c r="AL202" s="275"/>
      <c r="AM202" s="275"/>
      <c r="AN202" s="275"/>
      <c r="AO202" s="275"/>
      <c r="AP202" s="275"/>
      <c r="AQ202" s="275"/>
      <c r="AR202" s="275"/>
      <c r="AS202" s="275"/>
      <c r="AT202" s="275"/>
      <c r="AU202" s="275"/>
      <c r="AV202" s="275"/>
      <c r="AW202" s="275"/>
      <c r="AX202" s="275"/>
      <c r="AY202" s="275"/>
      <c r="AZ202" s="275"/>
      <c r="BA202" s="275"/>
      <c r="BB202" s="275"/>
      <c r="BC202" s="275"/>
      <c r="BD202" s="275"/>
      <c r="BE202" s="275"/>
      <c r="BF202" s="275"/>
      <c r="BG202" s="275"/>
    </row>
    <row r="203" spans="4:59" ht="12.75" hidden="1">
      <c r="D203" s="275"/>
      <c r="E203" s="275"/>
      <c r="F203" s="275"/>
      <c r="G203" s="275"/>
      <c r="H203" s="275"/>
      <c r="I203" s="275"/>
      <c r="J203" s="275"/>
      <c r="K203" s="275"/>
      <c r="L203" s="275"/>
      <c r="M203" s="275"/>
      <c r="N203" s="275"/>
      <c r="O203" s="275"/>
      <c r="P203" s="275"/>
      <c r="Q203" s="275"/>
      <c r="R203" s="275"/>
      <c r="S203" s="275"/>
      <c r="T203" s="275"/>
      <c r="U203" s="275"/>
      <c r="V203" s="275"/>
      <c r="W203" s="275"/>
      <c r="X203" s="275"/>
      <c r="Y203" s="275"/>
      <c r="Z203" s="275"/>
      <c r="AA203" s="275"/>
      <c r="AB203" s="275"/>
      <c r="AC203" s="275"/>
      <c r="AD203" s="275"/>
      <c r="AE203" s="275"/>
      <c r="AF203" s="275"/>
      <c r="AG203" s="275"/>
      <c r="AH203" s="275"/>
      <c r="AI203" s="275"/>
      <c r="AJ203" s="275"/>
      <c r="AK203" s="275"/>
      <c r="AL203" s="275"/>
      <c r="AM203" s="275"/>
      <c r="AN203" s="275"/>
      <c r="AO203" s="275"/>
      <c r="AP203" s="275"/>
      <c r="AQ203" s="275"/>
      <c r="AR203" s="275"/>
      <c r="AS203" s="275"/>
      <c r="AT203" s="275"/>
      <c r="AU203" s="275"/>
      <c r="AV203" s="275"/>
      <c r="AW203" s="275"/>
      <c r="AX203" s="275"/>
      <c r="AY203" s="275"/>
      <c r="AZ203" s="275"/>
      <c r="BA203" s="275"/>
      <c r="BB203" s="275"/>
      <c r="BC203" s="275"/>
      <c r="BD203" s="275"/>
      <c r="BE203" s="275"/>
      <c r="BF203" s="275"/>
      <c r="BG203" s="275"/>
    </row>
    <row r="204" spans="4:59" ht="12.75" hidden="1">
      <c r="D204" s="275"/>
      <c r="E204" s="275"/>
      <c r="F204" s="275"/>
      <c r="G204" s="275"/>
      <c r="H204" s="275"/>
      <c r="I204" s="275"/>
      <c r="J204" s="275"/>
      <c r="K204" s="275"/>
      <c r="L204" s="275"/>
      <c r="M204" s="275"/>
      <c r="N204" s="275"/>
      <c r="O204" s="275"/>
      <c r="P204" s="275"/>
      <c r="Q204" s="275"/>
      <c r="R204" s="275"/>
      <c r="S204" s="275"/>
      <c r="T204" s="275"/>
      <c r="U204" s="275"/>
      <c r="V204" s="275"/>
      <c r="W204" s="275"/>
      <c r="X204" s="275"/>
      <c r="Y204" s="275"/>
      <c r="Z204" s="275"/>
      <c r="AA204" s="275"/>
      <c r="AB204" s="275"/>
      <c r="AC204" s="275"/>
      <c r="AD204" s="275"/>
      <c r="AE204" s="275"/>
      <c r="AF204" s="275"/>
      <c r="AG204" s="275"/>
      <c r="AH204" s="275"/>
      <c r="AI204" s="275"/>
      <c r="AJ204" s="275"/>
      <c r="AK204" s="275"/>
      <c r="AL204" s="275"/>
      <c r="AM204" s="275"/>
      <c r="AN204" s="275"/>
      <c r="AO204" s="275"/>
      <c r="AP204" s="275"/>
      <c r="AQ204" s="275"/>
      <c r="AR204" s="275"/>
      <c r="AS204" s="275"/>
      <c r="AT204" s="275"/>
      <c r="AU204" s="275"/>
      <c r="AV204" s="275"/>
      <c r="AW204" s="275"/>
      <c r="AX204" s="275"/>
      <c r="AY204" s="275"/>
      <c r="AZ204" s="275"/>
      <c r="BA204" s="275"/>
      <c r="BB204" s="275"/>
      <c r="BC204" s="275"/>
      <c r="BD204" s="275"/>
      <c r="BE204" s="275"/>
      <c r="BF204" s="275"/>
      <c r="BG204" s="275"/>
    </row>
    <row r="205" spans="4:59" ht="12.75" hidden="1">
      <c r="D205" s="275"/>
      <c r="E205" s="275"/>
      <c r="F205" s="275"/>
      <c r="G205" s="275"/>
      <c r="H205" s="275"/>
      <c r="I205" s="275"/>
      <c r="J205" s="275"/>
      <c r="K205" s="275"/>
      <c r="L205" s="275"/>
      <c r="M205" s="275"/>
      <c r="N205" s="275"/>
      <c r="O205" s="275"/>
      <c r="P205" s="275"/>
      <c r="Q205" s="275"/>
      <c r="R205" s="275"/>
      <c r="S205" s="275"/>
      <c r="T205" s="275"/>
      <c r="U205" s="275"/>
      <c r="V205" s="275"/>
      <c r="W205" s="275"/>
      <c r="X205" s="275"/>
      <c r="Y205" s="275"/>
      <c r="Z205" s="275"/>
      <c r="AA205" s="275"/>
      <c r="AB205" s="275"/>
      <c r="AC205" s="275"/>
      <c r="AD205" s="275"/>
      <c r="AE205" s="275"/>
      <c r="AF205" s="275"/>
      <c r="AG205" s="275"/>
      <c r="AH205" s="275"/>
      <c r="AI205" s="275"/>
      <c r="AJ205" s="275"/>
      <c r="AK205" s="275"/>
      <c r="AL205" s="275"/>
      <c r="AM205" s="275"/>
      <c r="AN205" s="275"/>
      <c r="AO205" s="275"/>
      <c r="AP205" s="275"/>
      <c r="AQ205" s="275"/>
      <c r="AR205" s="275"/>
      <c r="AS205" s="275"/>
      <c r="AT205" s="275"/>
      <c r="AU205" s="275"/>
      <c r="AV205" s="275"/>
      <c r="AW205" s="275"/>
      <c r="AX205" s="275"/>
      <c r="AY205" s="275"/>
      <c r="AZ205" s="275"/>
      <c r="BA205" s="275"/>
      <c r="BB205" s="275"/>
      <c r="BC205" s="275"/>
      <c r="BD205" s="275"/>
      <c r="BE205" s="275"/>
      <c r="BF205" s="275"/>
      <c r="BG205" s="275"/>
    </row>
    <row r="206" spans="4:59" ht="12.75" hidden="1">
      <c r="D206" s="275"/>
      <c r="E206" s="275"/>
      <c r="F206" s="275"/>
      <c r="G206" s="275"/>
      <c r="H206" s="275"/>
      <c r="I206" s="275"/>
      <c r="J206" s="275"/>
      <c r="K206" s="275"/>
      <c r="L206" s="275"/>
      <c r="M206" s="275"/>
      <c r="N206" s="275"/>
      <c r="O206" s="275"/>
      <c r="P206" s="275"/>
      <c r="Q206" s="275"/>
      <c r="R206" s="275"/>
      <c r="S206" s="275"/>
      <c r="T206" s="275"/>
      <c r="U206" s="275"/>
      <c r="V206" s="275"/>
      <c r="W206" s="275"/>
      <c r="X206" s="275"/>
      <c r="Y206" s="275"/>
      <c r="Z206" s="275"/>
      <c r="AA206" s="275"/>
      <c r="AB206" s="275"/>
      <c r="AC206" s="275"/>
      <c r="AD206" s="275"/>
      <c r="AE206" s="275"/>
      <c r="AF206" s="275"/>
      <c r="AG206" s="275"/>
      <c r="AH206" s="275"/>
      <c r="AI206" s="275"/>
      <c r="AJ206" s="275"/>
      <c r="AK206" s="275"/>
      <c r="AL206" s="275"/>
      <c r="AM206" s="275"/>
      <c r="AN206" s="275"/>
      <c r="AO206" s="275"/>
      <c r="AP206" s="275"/>
      <c r="AQ206" s="275"/>
      <c r="AR206" s="275"/>
      <c r="AS206" s="275"/>
      <c r="AT206" s="275"/>
      <c r="AU206" s="275"/>
      <c r="AV206" s="275"/>
      <c r="AW206" s="275"/>
      <c r="AX206" s="275"/>
      <c r="AY206" s="275"/>
      <c r="AZ206" s="275"/>
      <c r="BA206" s="275"/>
      <c r="BB206" s="275"/>
      <c r="BC206" s="275"/>
      <c r="BD206" s="275"/>
      <c r="BE206" s="275"/>
      <c r="BF206" s="275"/>
      <c r="BG206" s="275"/>
    </row>
    <row r="207" spans="4:59" ht="12.75" hidden="1">
      <c r="D207" s="275"/>
      <c r="E207" s="275"/>
      <c r="F207" s="275"/>
      <c r="G207" s="275"/>
      <c r="H207" s="275"/>
      <c r="I207" s="275"/>
      <c r="J207" s="275"/>
      <c r="K207" s="275"/>
      <c r="L207" s="275"/>
      <c r="M207" s="275"/>
      <c r="N207" s="275"/>
      <c r="O207" s="275"/>
      <c r="P207" s="275"/>
      <c r="Q207" s="275"/>
      <c r="R207" s="275"/>
      <c r="S207" s="275"/>
      <c r="T207" s="275"/>
      <c r="U207" s="275"/>
      <c r="V207" s="275"/>
      <c r="W207" s="275"/>
      <c r="X207" s="275"/>
      <c r="Y207" s="275"/>
      <c r="Z207" s="275"/>
      <c r="AA207" s="275"/>
      <c r="AB207" s="275"/>
      <c r="AC207" s="275"/>
      <c r="AD207" s="275"/>
      <c r="AE207" s="275"/>
      <c r="AF207" s="275"/>
      <c r="AG207" s="275"/>
      <c r="AH207" s="275"/>
      <c r="AI207" s="275"/>
      <c r="AJ207" s="275"/>
      <c r="AK207" s="275"/>
      <c r="AL207" s="275"/>
      <c r="AM207" s="275"/>
      <c r="AN207" s="275"/>
      <c r="AO207" s="275"/>
      <c r="AP207" s="275"/>
      <c r="AQ207" s="275"/>
      <c r="AR207" s="275"/>
      <c r="AS207" s="275"/>
      <c r="AT207" s="275"/>
      <c r="AU207" s="275"/>
      <c r="AV207" s="275"/>
      <c r="AW207" s="275"/>
      <c r="AX207" s="275"/>
      <c r="AY207" s="275"/>
      <c r="AZ207" s="275"/>
      <c r="BA207" s="275"/>
      <c r="BB207" s="275"/>
      <c r="BC207" s="275"/>
      <c r="BD207" s="275"/>
      <c r="BE207" s="275"/>
      <c r="BF207" s="275"/>
      <c r="BG207" s="275"/>
    </row>
    <row r="208" spans="4:59" ht="12.75" hidden="1">
      <c r="D208" s="275"/>
      <c r="E208" s="275"/>
      <c r="F208" s="275"/>
      <c r="G208" s="275"/>
      <c r="H208" s="275"/>
      <c r="I208" s="275"/>
      <c r="J208" s="275"/>
      <c r="K208" s="275"/>
      <c r="L208" s="275"/>
      <c r="M208" s="275"/>
      <c r="N208" s="275"/>
      <c r="O208" s="275"/>
      <c r="P208" s="275"/>
      <c r="Q208" s="275"/>
      <c r="R208" s="275"/>
      <c r="S208" s="275"/>
      <c r="T208" s="275"/>
      <c r="U208" s="275"/>
      <c r="V208" s="275"/>
      <c r="W208" s="275"/>
      <c r="X208" s="275"/>
      <c r="Y208" s="275"/>
      <c r="Z208" s="275"/>
      <c r="AA208" s="275"/>
      <c r="AB208" s="275"/>
      <c r="AC208" s="275"/>
      <c r="AD208" s="275"/>
      <c r="AE208" s="275"/>
      <c r="AF208" s="275"/>
      <c r="AG208" s="275"/>
      <c r="AH208" s="275"/>
      <c r="AI208" s="275"/>
      <c r="AJ208" s="275"/>
      <c r="AK208" s="275"/>
      <c r="AL208" s="275"/>
      <c r="AM208" s="275"/>
      <c r="AN208" s="275"/>
      <c r="AO208" s="275"/>
      <c r="AP208" s="275"/>
      <c r="AQ208" s="275"/>
      <c r="AR208" s="275"/>
      <c r="AS208" s="275"/>
      <c r="AT208" s="275"/>
      <c r="AU208" s="275"/>
      <c r="AV208" s="275"/>
      <c r="AW208" s="275"/>
      <c r="AX208" s="275"/>
      <c r="AY208" s="275"/>
      <c r="AZ208" s="275"/>
      <c r="BA208" s="275"/>
      <c r="BB208" s="275"/>
      <c r="BC208" s="275"/>
      <c r="BD208" s="275"/>
      <c r="BE208" s="275"/>
      <c r="BF208" s="275"/>
      <c r="BG208" s="275"/>
    </row>
    <row r="209" spans="4:59" ht="12.75" hidden="1">
      <c r="D209" s="275"/>
      <c r="E209" s="275"/>
      <c r="F209" s="275"/>
      <c r="G209" s="275"/>
      <c r="H209" s="275"/>
      <c r="I209" s="275"/>
      <c r="J209" s="275"/>
      <c r="K209" s="275"/>
      <c r="L209" s="275"/>
      <c r="M209" s="275"/>
      <c r="N209" s="275"/>
      <c r="O209" s="275"/>
      <c r="P209" s="275"/>
      <c r="Q209" s="275"/>
      <c r="R209" s="275"/>
      <c r="S209" s="275"/>
      <c r="T209" s="275"/>
      <c r="U209" s="275"/>
      <c r="V209" s="275"/>
      <c r="W209" s="275"/>
      <c r="X209" s="275"/>
      <c r="Y209" s="275"/>
      <c r="Z209" s="275"/>
      <c r="AA209" s="275"/>
      <c r="AB209" s="275"/>
      <c r="AC209" s="275"/>
      <c r="AD209" s="275"/>
      <c r="AE209" s="275"/>
      <c r="AF209" s="275"/>
      <c r="AG209" s="275"/>
      <c r="AH209" s="275"/>
      <c r="AI209" s="275"/>
      <c r="AJ209" s="275"/>
      <c r="AK209" s="275"/>
      <c r="AL209" s="275"/>
      <c r="AM209" s="275"/>
      <c r="AN209" s="275"/>
      <c r="AO209" s="275"/>
      <c r="AP209" s="275"/>
      <c r="AQ209" s="275"/>
      <c r="AR209" s="275"/>
      <c r="AS209" s="275"/>
      <c r="AT209" s="275"/>
      <c r="AU209" s="275"/>
      <c r="AV209" s="275"/>
      <c r="AW209" s="275"/>
      <c r="AX209" s="275"/>
      <c r="AY209" s="275"/>
      <c r="AZ209" s="275"/>
      <c r="BA209" s="275"/>
      <c r="BB209" s="275"/>
      <c r="BC209" s="275"/>
      <c r="BD209" s="275"/>
      <c r="BE209" s="275"/>
      <c r="BF209" s="275"/>
      <c r="BG209" s="275"/>
    </row>
    <row r="210" spans="4:59" ht="12.75" hidden="1">
      <c r="D210" s="275"/>
      <c r="E210" s="275"/>
      <c r="F210" s="275"/>
      <c r="G210" s="275"/>
      <c r="H210" s="275"/>
      <c r="I210" s="275"/>
      <c r="J210" s="275"/>
      <c r="K210" s="275"/>
      <c r="L210" s="275"/>
      <c r="M210" s="275"/>
      <c r="N210" s="275"/>
      <c r="O210" s="275"/>
      <c r="P210" s="275"/>
      <c r="Q210" s="275"/>
      <c r="R210" s="275"/>
      <c r="S210" s="275"/>
      <c r="T210" s="275"/>
      <c r="U210" s="275"/>
      <c r="V210" s="275"/>
      <c r="W210" s="275"/>
      <c r="X210" s="275"/>
      <c r="Y210" s="275"/>
      <c r="Z210" s="275"/>
      <c r="AA210" s="275"/>
      <c r="AB210" s="275"/>
      <c r="AC210" s="275"/>
      <c r="AD210" s="275"/>
      <c r="AE210" s="275"/>
      <c r="AF210" s="275"/>
      <c r="AG210" s="275"/>
      <c r="AH210" s="275"/>
      <c r="AI210" s="275"/>
      <c r="AJ210" s="275"/>
      <c r="AK210" s="275"/>
      <c r="AL210" s="275"/>
      <c r="AM210" s="275"/>
      <c r="AN210" s="275"/>
      <c r="AO210" s="275"/>
      <c r="AP210" s="275"/>
      <c r="AQ210" s="275"/>
      <c r="AR210" s="275"/>
      <c r="AS210" s="275"/>
      <c r="AT210" s="275"/>
      <c r="AU210" s="275"/>
      <c r="AV210" s="275"/>
      <c r="AW210" s="275"/>
      <c r="AX210" s="275"/>
      <c r="AY210" s="275"/>
      <c r="AZ210" s="275"/>
      <c r="BA210" s="275"/>
      <c r="BB210" s="275"/>
      <c r="BC210" s="275"/>
      <c r="BD210" s="275"/>
      <c r="BE210" s="275"/>
      <c r="BF210" s="275"/>
      <c r="BG210" s="275"/>
    </row>
    <row r="211" spans="4:59" ht="12.75" hidden="1">
      <c r="D211" s="275"/>
      <c r="E211" s="275"/>
      <c r="F211" s="275"/>
      <c r="G211" s="275"/>
      <c r="H211" s="275"/>
      <c r="I211" s="275"/>
      <c r="J211" s="275"/>
      <c r="K211" s="275"/>
      <c r="L211" s="275"/>
      <c r="M211" s="275"/>
      <c r="N211" s="275"/>
      <c r="O211" s="275"/>
      <c r="P211" s="275"/>
      <c r="Q211" s="275"/>
      <c r="R211" s="275"/>
      <c r="S211" s="275"/>
      <c r="T211" s="275"/>
      <c r="U211" s="275"/>
      <c r="V211" s="275"/>
      <c r="W211" s="275"/>
      <c r="X211" s="275"/>
      <c r="Y211" s="275"/>
      <c r="Z211" s="275"/>
      <c r="AA211" s="275"/>
      <c r="AB211" s="275"/>
      <c r="AC211" s="275"/>
      <c r="AD211" s="275"/>
      <c r="AE211" s="275"/>
      <c r="AF211" s="275"/>
      <c r="AG211" s="275"/>
      <c r="AH211" s="275"/>
      <c r="AI211" s="275"/>
      <c r="AJ211" s="275"/>
      <c r="AK211" s="275"/>
      <c r="AL211" s="275"/>
      <c r="AM211" s="275"/>
      <c r="AN211" s="275"/>
      <c r="AO211" s="275"/>
      <c r="AP211" s="275"/>
      <c r="AQ211" s="275"/>
      <c r="AR211" s="275"/>
      <c r="AS211" s="275"/>
      <c r="AT211" s="275"/>
      <c r="AU211" s="275"/>
      <c r="AV211" s="275"/>
      <c r="AW211" s="275"/>
      <c r="AX211" s="275"/>
      <c r="AY211" s="275"/>
      <c r="AZ211" s="275"/>
      <c r="BA211" s="275"/>
      <c r="BB211" s="275"/>
      <c r="BC211" s="275"/>
      <c r="BD211" s="275"/>
      <c r="BE211" s="275"/>
      <c r="BF211" s="275"/>
      <c r="BG211" s="275"/>
    </row>
    <row r="212" spans="4:59" ht="12.75" hidden="1">
      <c r="D212" s="275"/>
      <c r="E212" s="275"/>
      <c r="F212" s="275"/>
      <c r="G212" s="275"/>
      <c r="H212" s="275"/>
      <c r="I212" s="275"/>
      <c r="J212" s="275"/>
      <c r="K212" s="275"/>
      <c r="L212" s="275"/>
      <c r="M212" s="275"/>
      <c r="N212" s="275"/>
      <c r="O212" s="275"/>
      <c r="P212" s="275"/>
      <c r="Q212" s="275"/>
      <c r="R212" s="275"/>
      <c r="S212" s="275"/>
      <c r="T212" s="275"/>
      <c r="U212" s="275"/>
      <c r="V212" s="275"/>
      <c r="W212" s="275"/>
      <c r="X212" s="275"/>
      <c r="Y212" s="275"/>
      <c r="Z212" s="275"/>
      <c r="AA212" s="275"/>
      <c r="AB212" s="275"/>
      <c r="AC212" s="275"/>
      <c r="AD212" s="275"/>
      <c r="AE212" s="275"/>
      <c r="AF212" s="275"/>
      <c r="AG212" s="275"/>
      <c r="AH212" s="275"/>
      <c r="AI212" s="275"/>
      <c r="AJ212" s="275"/>
      <c r="AK212" s="275"/>
      <c r="AL212" s="275"/>
      <c r="AM212" s="275"/>
      <c r="AN212" s="275"/>
      <c r="AO212" s="275"/>
      <c r="AP212" s="275"/>
      <c r="AQ212" s="275"/>
      <c r="AR212" s="275"/>
      <c r="AS212" s="275"/>
      <c r="AT212" s="275"/>
      <c r="AU212" s="275"/>
      <c r="AV212" s="275"/>
      <c r="AW212" s="275"/>
      <c r="AX212" s="275"/>
      <c r="AY212" s="275"/>
      <c r="AZ212" s="275"/>
      <c r="BA212" s="275"/>
      <c r="BB212" s="275"/>
      <c r="BC212" s="275"/>
      <c r="BD212" s="275"/>
      <c r="BE212" s="275"/>
      <c r="BF212" s="275"/>
      <c r="BG212" s="275"/>
    </row>
    <row r="213" spans="4:59" ht="12.75" hidden="1">
      <c r="D213" s="275"/>
      <c r="E213" s="275"/>
      <c r="F213" s="275"/>
      <c r="G213" s="275"/>
      <c r="H213" s="275"/>
      <c r="I213" s="275"/>
      <c r="J213" s="275"/>
      <c r="K213" s="275"/>
      <c r="L213" s="275"/>
      <c r="M213" s="275"/>
      <c r="N213" s="275"/>
      <c r="O213" s="275"/>
      <c r="P213" s="275"/>
      <c r="Q213" s="275"/>
      <c r="R213" s="275"/>
      <c r="S213" s="275"/>
      <c r="T213" s="275"/>
      <c r="U213" s="275"/>
      <c r="V213" s="275"/>
      <c r="W213" s="275"/>
      <c r="X213" s="275"/>
      <c r="Y213" s="275"/>
      <c r="Z213" s="275"/>
      <c r="AA213" s="275"/>
      <c r="AB213" s="275"/>
      <c r="AC213" s="275"/>
      <c r="AD213" s="275"/>
      <c r="AE213" s="275"/>
      <c r="AF213" s="275"/>
      <c r="AG213" s="275"/>
      <c r="AH213" s="275"/>
      <c r="AI213" s="275"/>
      <c r="AJ213" s="275"/>
      <c r="AK213" s="275"/>
      <c r="AL213" s="275"/>
      <c r="AM213" s="275"/>
      <c r="AN213" s="275"/>
      <c r="AO213" s="275"/>
      <c r="AP213" s="275"/>
      <c r="AQ213" s="275"/>
      <c r="AR213" s="275"/>
      <c r="AS213" s="275"/>
      <c r="AT213" s="275"/>
      <c r="AU213" s="275"/>
      <c r="AV213" s="275"/>
      <c r="AW213" s="275"/>
      <c r="AX213" s="275"/>
      <c r="AY213" s="275"/>
      <c r="AZ213" s="275"/>
      <c r="BA213" s="275"/>
      <c r="BB213" s="275"/>
      <c r="BC213" s="275"/>
      <c r="BD213" s="275"/>
      <c r="BE213" s="275"/>
      <c r="BF213" s="275"/>
      <c r="BG213" s="275"/>
    </row>
    <row r="214" spans="4:59" ht="12.75" hidden="1">
      <c r="D214" s="275"/>
      <c r="E214" s="275"/>
      <c r="F214" s="275"/>
      <c r="G214" s="275"/>
      <c r="H214" s="275"/>
      <c r="I214" s="275"/>
      <c r="J214" s="275"/>
      <c r="K214" s="275"/>
      <c r="L214" s="275"/>
      <c r="M214" s="275"/>
      <c r="N214" s="275"/>
      <c r="O214" s="275"/>
      <c r="P214" s="275"/>
      <c r="Q214" s="275"/>
      <c r="R214" s="275"/>
      <c r="S214" s="275"/>
      <c r="T214" s="275"/>
      <c r="U214" s="275"/>
      <c r="V214" s="275"/>
      <c r="W214" s="275"/>
      <c r="X214" s="275"/>
      <c r="Y214" s="275"/>
      <c r="Z214" s="275"/>
      <c r="AA214" s="275"/>
      <c r="AB214" s="275"/>
      <c r="AC214" s="275"/>
      <c r="AD214" s="275"/>
      <c r="AE214" s="275"/>
      <c r="AF214" s="275"/>
      <c r="AG214" s="275"/>
      <c r="AH214" s="275"/>
      <c r="AI214" s="275"/>
      <c r="AJ214" s="275"/>
      <c r="AK214" s="275"/>
      <c r="AL214" s="275"/>
      <c r="AM214" s="275"/>
      <c r="AN214" s="275"/>
      <c r="AO214" s="275"/>
      <c r="AP214" s="275"/>
      <c r="AQ214" s="275"/>
      <c r="AR214" s="275"/>
      <c r="AS214" s="275"/>
      <c r="AT214" s="275"/>
      <c r="AU214" s="275"/>
      <c r="AV214" s="275"/>
      <c r="AW214" s="275"/>
      <c r="AX214" s="275"/>
      <c r="AY214" s="275"/>
      <c r="AZ214" s="275"/>
      <c r="BA214" s="275"/>
      <c r="BB214" s="275"/>
      <c r="BC214" s="275"/>
      <c r="BD214" s="275"/>
      <c r="BE214" s="275"/>
      <c r="BF214" s="275"/>
      <c r="BG214" s="275"/>
    </row>
    <row r="215" spans="4:59" ht="12.75" hidden="1">
      <c r="D215" s="275"/>
      <c r="E215" s="275"/>
      <c r="F215" s="275"/>
      <c r="G215" s="275"/>
      <c r="H215" s="275"/>
      <c r="I215" s="275"/>
      <c r="J215" s="275"/>
      <c r="K215" s="275"/>
      <c r="L215" s="275"/>
      <c r="M215" s="275"/>
      <c r="N215" s="275"/>
      <c r="O215" s="275"/>
      <c r="P215" s="275"/>
      <c r="Q215" s="275"/>
      <c r="R215" s="275"/>
      <c r="S215" s="275"/>
      <c r="T215" s="275"/>
      <c r="U215" s="275"/>
      <c r="V215" s="275"/>
      <c r="W215" s="275"/>
      <c r="X215" s="275"/>
      <c r="Y215" s="275"/>
      <c r="Z215" s="275"/>
      <c r="AA215" s="275"/>
      <c r="AB215" s="275"/>
      <c r="AC215" s="275"/>
      <c r="AD215" s="275"/>
      <c r="AE215" s="275"/>
      <c r="AF215" s="275"/>
      <c r="AG215" s="275"/>
      <c r="AH215" s="275"/>
      <c r="AI215" s="275"/>
      <c r="AJ215" s="275"/>
      <c r="AK215" s="275"/>
      <c r="AL215" s="275"/>
      <c r="AM215" s="275"/>
      <c r="AN215" s="275"/>
      <c r="AO215" s="275"/>
      <c r="AP215" s="275"/>
      <c r="AQ215" s="275"/>
      <c r="AR215" s="275"/>
      <c r="AS215" s="275"/>
      <c r="AT215" s="275"/>
      <c r="AU215" s="275"/>
      <c r="AV215" s="275"/>
      <c r="AW215" s="275"/>
      <c r="AX215" s="275"/>
      <c r="AY215" s="275"/>
      <c r="AZ215" s="275"/>
      <c r="BA215" s="275"/>
      <c r="BB215" s="275"/>
      <c r="BC215" s="275"/>
      <c r="BD215" s="275"/>
      <c r="BE215" s="275"/>
      <c r="BF215" s="275"/>
      <c r="BG215" s="275"/>
    </row>
    <row r="216" spans="4:59" ht="12.75" hidden="1">
      <c r="D216" s="275"/>
      <c r="E216" s="275"/>
      <c r="F216" s="275"/>
      <c r="G216" s="275"/>
      <c r="H216" s="275"/>
      <c r="I216" s="275"/>
      <c r="J216" s="275"/>
      <c r="K216" s="275"/>
      <c r="L216" s="275"/>
      <c r="M216" s="275"/>
      <c r="N216" s="275"/>
      <c r="O216" s="275"/>
      <c r="P216" s="275"/>
      <c r="Q216" s="275"/>
      <c r="R216" s="275"/>
      <c r="S216" s="275"/>
      <c r="T216" s="275"/>
      <c r="U216" s="275"/>
      <c r="V216" s="275"/>
      <c r="W216" s="275"/>
      <c r="X216" s="275"/>
      <c r="Y216" s="275"/>
      <c r="Z216" s="275"/>
      <c r="AA216" s="275"/>
      <c r="AB216" s="275"/>
      <c r="AC216" s="275"/>
      <c r="AD216" s="275"/>
      <c r="AE216" s="275"/>
      <c r="AF216" s="275"/>
      <c r="AG216" s="275"/>
      <c r="AH216" s="275"/>
      <c r="AI216" s="275"/>
      <c r="AJ216" s="275"/>
      <c r="AK216" s="275"/>
      <c r="AL216" s="275"/>
      <c r="AM216" s="275"/>
      <c r="AN216" s="275"/>
      <c r="AO216" s="275"/>
      <c r="AP216" s="275"/>
      <c r="AQ216" s="275"/>
      <c r="AR216" s="275"/>
      <c r="AS216" s="275"/>
      <c r="AT216" s="275"/>
      <c r="AU216" s="275"/>
      <c r="AV216" s="275"/>
      <c r="AW216" s="275"/>
      <c r="AX216" s="275"/>
      <c r="AY216" s="275"/>
      <c r="AZ216" s="275"/>
      <c r="BA216" s="275"/>
      <c r="BB216" s="275"/>
      <c r="BC216" s="275"/>
      <c r="BD216" s="275"/>
      <c r="BE216" s="275"/>
      <c r="BF216" s="275"/>
      <c r="BG216" s="275"/>
    </row>
    <row r="217" spans="4:59" ht="12.75" hidden="1">
      <c r="D217" s="275"/>
      <c r="E217" s="275"/>
      <c r="F217" s="275"/>
      <c r="G217" s="275"/>
      <c r="H217" s="275"/>
      <c r="I217" s="275"/>
      <c r="J217" s="275"/>
      <c r="K217" s="275"/>
      <c r="L217" s="275"/>
      <c r="M217" s="275"/>
      <c r="N217" s="275"/>
      <c r="O217" s="275"/>
      <c r="P217" s="275"/>
      <c r="Q217" s="275"/>
      <c r="R217" s="275"/>
      <c r="S217" s="275"/>
      <c r="T217" s="275"/>
      <c r="U217" s="275"/>
      <c r="V217" s="275"/>
      <c r="W217" s="275"/>
      <c r="X217" s="275"/>
      <c r="Y217" s="275"/>
      <c r="Z217" s="275"/>
      <c r="AA217" s="275"/>
      <c r="AB217" s="275"/>
      <c r="AC217" s="275"/>
      <c r="AD217" s="275"/>
      <c r="AE217" s="275"/>
      <c r="AF217" s="275"/>
      <c r="AG217" s="275"/>
      <c r="AH217" s="275"/>
      <c r="AI217" s="275"/>
      <c r="AJ217" s="275"/>
      <c r="AK217" s="275"/>
      <c r="AL217" s="275"/>
      <c r="AM217" s="275"/>
      <c r="AN217" s="275"/>
      <c r="AO217" s="275"/>
      <c r="AP217" s="275"/>
      <c r="AQ217" s="275"/>
      <c r="AR217" s="275"/>
      <c r="AS217" s="275"/>
      <c r="AT217" s="275"/>
      <c r="AU217" s="275"/>
      <c r="AV217" s="275"/>
      <c r="AW217" s="275"/>
      <c r="AX217" s="275"/>
      <c r="AY217" s="275"/>
      <c r="AZ217" s="275"/>
      <c r="BA217" s="275"/>
      <c r="BB217" s="275"/>
      <c r="BC217" s="275"/>
      <c r="BD217" s="275"/>
      <c r="BE217" s="275"/>
      <c r="BF217" s="275"/>
      <c r="BG217" s="275"/>
    </row>
    <row r="218" spans="4:59" ht="12.75" hidden="1">
      <c r="D218" s="275"/>
      <c r="E218" s="275"/>
      <c r="F218" s="275"/>
      <c r="G218" s="275"/>
      <c r="H218" s="275"/>
      <c r="I218" s="275"/>
      <c r="J218" s="275"/>
      <c r="K218" s="275"/>
      <c r="L218" s="275"/>
      <c r="M218" s="275"/>
      <c r="N218" s="275"/>
      <c r="O218" s="275"/>
      <c r="P218" s="275"/>
      <c r="Q218" s="275"/>
      <c r="R218" s="275"/>
      <c r="S218" s="275"/>
      <c r="T218" s="275"/>
      <c r="U218" s="275"/>
      <c r="V218" s="275"/>
      <c r="W218" s="275"/>
      <c r="X218" s="275"/>
      <c r="Y218" s="275"/>
      <c r="Z218" s="275"/>
      <c r="AA218" s="275"/>
      <c r="AB218" s="275"/>
      <c r="AC218" s="275"/>
      <c r="AD218" s="275"/>
      <c r="AE218" s="275"/>
      <c r="AF218" s="275"/>
      <c r="AG218" s="275"/>
      <c r="AH218" s="275"/>
      <c r="AI218" s="275"/>
      <c r="AJ218" s="275"/>
      <c r="AK218" s="275"/>
      <c r="AL218" s="275"/>
      <c r="AM218" s="275"/>
      <c r="AN218" s="275"/>
      <c r="AO218" s="275"/>
      <c r="AP218" s="275"/>
      <c r="AQ218" s="275"/>
      <c r="AR218" s="275"/>
      <c r="AS218" s="275"/>
      <c r="AT218" s="275"/>
      <c r="AU218" s="275"/>
      <c r="AV218" s="275"/>
      <c r="AW218" s="275"/>
      <c r="AX218" s="275"/>
      <c r="AY218" s="275"/>
      <c r="AZ218" s="275"/>
      <c r="BA218" s="275"/>
      <c r="BB218" s="275"/>
      <c r="BC218" s="275"/>
      <c r="BD218" s="275"/>
      <c r="BE218" s="275"/>
      <c r="BF218" s="275"/>
      <c r="BG218" s="275"/>
    </row>
    <row r="219" spans="4:59" ht="12.75" hidden="1">
      <c r="D219" s="275"/>
      <c r="E219" s="275"/>
      <c r="F219" s="275"/>
      <c r="G219" s="275"/>
      <c r="H219" s="275"/>
      <c r="I219" s="275"/>
      <c r="J219" s="275"/>
      <c r="K219" s="275"/>
      <c r="L219" s="275"/>
      <c r="M219" s="275"/>
      <c r="N219" s="275"/>
      <c r="O219" s="275"/>
      <c r="P219" s="275"/>
      <c r="Q219" s="275"/>
      <c r="R219" s="275"/>
      <c r="S219" s="275"/>
      <c r="T219" s="275"/>
      <c r="U219" s="275"/>
      <c r="V219" s="275"/>
      <c r="W219" s="275"/>
      <c r="X219" s="275"/>
      <c r="Y219" s="275"/>
      <c r="Z219" s="275"/>
      <c r="AA219" s="275"/>
      <c r="AB219" s="275"/>
      <c r="AC219" s="275"/>
      <c r="AD219" s="275"/>
      <c r="AE219" s="275"/>
      <c r="AF219" s="275"/>
      <c r="AG219" s="275"/>
      <c r="AH219" s="275"/>
      <c r="AI219" s="275"/>
      <c r="AJ219" s="275"/>
      <c r="AK219" s="275"/>
      <c r="AL219" s="275"/>
      <c r="AM219" s="275"/>
      <c r="AN219" s="275"/>
      <c r="AO219" s="275"/>
      <c r="AP219" s="275"/>
      <c r="AQ219" s="275"/>
      <c r="AR219" s="275"/>
      <c r="AS219" s="275"/>
      <c r="AT219" s="275"/>
      <c r="AU219" s="275"/>
      <c r="AV219" s="275"/>
      <c r="AW219" s="275"/>
      <c r="AX219" s="275"/>
      <c r="AY219" s="275"/>
      <c r="AZ219" s="275"/>
      <c r="BA219" s="275"/>
      <c r="BB219" s="275"/>
      <c r="BC219" s="275"/>
      <c r="BD219" s="275"/>
      <c r="BE219" s="275"/>
      <c r="BF219" s="275"/>
      <c r="BG219" s="275"/>
    </row>
    <row r="220" spans="4:59" ht="12.75" hidden="1">
      <c r="D220" s="275"/>
      <c r="E220" s="275"/>
      <c r="F220" s="275"/>
      <c r="G220" s="275"/>
      <c r="H220" s="275"/>
      <c r="I220" s="275"/>
      <c r="J220" s="275"/>
      <c r="K220" s="275"/>
      <c r="L220" s="275"/>
      <c r="M220" s="275"/>
      <c r="N220" s="275"/>
      <c r="O220" s="275"/>
      <c r="P220" s="275"/>
      <c r="Q220" s="275"/>
      <c r="R220" s="275"/>
      <c r="S220" s="275"/>
      <c r="T220" s="275"/>
      <c r="U220" s="275"/>
      <c r="V220" s="275"/>
      <c r="W220" s="275"/>
      <c r="X220" s="275"/>
      <c r="Y220" s="275"/>
      <c r="Z220" s="275"/>
      <c r="AA220" s="275"/>
      <c r="AB220" s="275"/>
      <c r="AC220" s="275"/>
      <c r="AD220" s="275"/>
      <c r="AE220" s="275"/>
      <c r="AF220" s="275"/>
      <c r="AG220" s="275"/>
      <c r="AH220" s="275"/>
      <c r="AI220" s="275"/>
      <c r="AJ220" s="275"/>
      <c r="AK220" s="275"/>
      <c r="AL220" s="275"/>
      <c r="AM220" s="275"/>
      <c r="AN220" s="275"/>
      <c r="AO220" s="275"/>
      <c r="AP220" s="275"/>
      <c r="AQ220" s="275"/>
      <c r="AR220" s="275"/>
      <c r="AS220" s="275"/>
      <c r="AT220" s="275"/>
      <c r="AU220" s="275"/>
      <c r="AV220" s="275"/>
      <c r="AW220" s="275"/>
      <c r="AX220" s="275"/>
      <c r="AY220" s="275"/>
      <c r="AZ220" s="275"/>
      <c r="BA220" s="275"/>
      <c r="BB220" s="275"/>
      <c r="BC220" s="275"/>
      <c r="BD220" s="275"/>
      <c r="BE220" s="275"/>
      <c r="BF220" s="275"/>
      <c r="BG220" s="275"/>
    </row>
    <row r="221" spans="4:59" ht="12.75" hidden="1">
      <c r="D221" s="275"/>
      <c r="E221" s="275"/>
      <c r="F221" s="275"/>
      <c r="G221" s="275"/>
      <c r="H221" s="275"/>
      <c r="I221" s="275"/>
      <c r="J221" s="275"/>
      <c r="K221" s="275"/>
      <c r="L221" s="275"/>
      <c r="M221" s="275"/>
      <c r="N221" s="275"/>
      <c r="O221" s="275"/>
      <c r="P221" s="275"/>
      <c r="Q221" s="275"/>
      <c r="R221" s="275"/>
      <c r="S221" s="275"/>
      <c r="T221" s="275"/>
      <c r="U221" s="275"/>
      <c r="V221" s="275"/>
      <c r="W221" s="275"/>
      <c r="X221" s="275"/>
      <c r="Y221" s="275"/>
      <c r="Z221" s="275"/>
      <c r="AA221" s="275"/>
      <c r="AB221" s="275"/>
      <c r="AC221" s="275"/>
      <c r="AD221" s="275"/>
      <c r="AE221" s="275"/>
      <c r="AF221" s="275"/>
      <c r="AG221" s="275"/>
      <c r="AH221" s="275"/>
      <c r="AI221" s="275"/>
      <c r="AJ221" s="275"/>
      <c r="AK221" s="275"/>
      <c r="AL221" s="275"/>
      <c r="AM221" s="275"/>
      <c r="AN221" s="275"/>
      <c r="AO221" s="275"/>
      <c r="AP221" s="275"/>
      <c r="AQ221" s="275"/>
      <c r="AR221" s="275"/>
      <c r="AS221" s="275"/>
      <c r="AT221" s="275"/>
      <c r="AU221" s="275"/>
      <c r="AV221" s="275"/>
      <c r="AW221" s="275"/>
      <c r="AX221" s="275"/>
      <c r="AY221" s="275"/>
      <c r="AZ221" s="275"/>
      <c r="BA221" s="275"/>
      <c r="BB221" s="275"/>
      <c r="BC221" s="275"/>
      <c r="BD221" s="275"/>
      <c r="BE221" s="275"/>
      <c r="BF221" s="275"/>
      <c r="BG221" s="275"/>
    </row>
    <row r="222" spans="4:59" ht="12.75" hidden="1">
      <c r="D222" s="275"/>
      <c r="E222" s="275"/>
      <c r="F222" s="275"/>
      <c r="G222" s="275"/>
      <c r="H222" s="275"/>
      <c r="I222" s="275"/>
      <c r="J222" s="275"/>
      <c r="K222" s="275"/>
      <c r="L222" s="275"/>
      <c r="M222" s="275"/>
      <c r="N222" s="275"/>
      <c r="O222" s="275"/>
      <c r="P222" s="275"/>
      <c r="Q222" s="275"/>
      <c r="R222" s="275"/>
      <c r="S222" s="275"/>
      <c r="T222" s="275"/>
      <c r="U222" s="275"/>
      <c r="V222" s="275"/>
      <c r="W222" s="275"/>
      <c r="X222" s="275"/>
      <c r="Y222" s="275"/>
      <c r="Z222" s="275"/>
      <c r="AA222" s="275"/>
      <c r="AB222" s="275"/>
      <c r="AC222" s="275"/>
      <c r="AD222" s="275"/>
      <c r="AE222" s="275"/>
      <c r="AF222" s="275"/>
      <c r="AG222" s="275"/>
      <c r="AH222" s="275"/>
      <c r="AI222" s="275"/>
      <c r="AJ222" s="275"/>
      <c r="AK222" s="275"/>
      <c r="AL222" s="275"/>
      <c r="AM222" s="275"/>
      <c r="AN222" s="275"/>
      <c r="AO222" s="275"/>
      <c r="AP222" s="275"/>
      <c r="AQ222" s="275"/>
      <c r="AR222" s="275"/>
      <c r="AS222" s="275"/>
      <c r="AT222" s="275"/>
      <c r="AU222" s="275"/>
      <c r="AV222" s="275"/>
      <c r="AW222" s="275"/>
      <c r="AX222" s="275"/>
      <c r="AY222" s="275"/>
      <c r="AZ222" s="275"/>
      <c r="BA222" s="275"/>
      <c r="BB222" s="275"/>
      <c r="BC222" s="275"/>
      <c r="BD222" s="275"/>
      <c r="BE222" s="275"/>
      <c r="BF222" s="275"/>
      <c r="BG222" s="275"/>
    </row>
    <row r="223" spans="4:59" ht="12.75" hidden="1">
      <c r="D223" s="275"/>
      <c r="E223" s="275"/>
      <c r="F223" s="275"/>
      <c r="G223" s="275"/>
      <c r="H223" s="275"/>
      <c r="I223" s="275"/>
      <c r="J223" s="275"/>
      <c r="K223" s="275"/>
      <c r="L223" s="275"/>
      <c r="M223" s="275"/>
      <c r="N223" s="275"/>
      <c r="O223" s="275"/>
      <c r="P223" s="275"/>
      <c r="Q223" s="275"/>
      <c r="R223" s="275"/>
      <c r="S223" s="275"/>
      <c r="T223" s="275"/>
      <c r="U223" s="275"/>
      <c r="V223" s="275"/>
      <c r="W223" s="275"/>
      <c r="X223" s="275"/>
      <c r="Y223" s="275"/>
      <c r="Z223" s="275"/>
      <c r="AA223" s="275"/>
      <c r="AB223" s="275"/>
      <c r="AC223" s="275"/>
      <c r="AD223" s="275"/>
      <c r="AE223" s="275"/>
      <c r="AF223" s="275"/>
      <c r="AG223" s="275"/>
      <c r="AH223" s="275"/>
      <c r="AI223" s="275"/>
      <c r="AJ223" s="275"/>
      <c r="AK223" s="275"/>
      <c r="AL223" s="275"/>
      <c r="AM223" s="275"/>
      <c r="AN223" s="275"/>
      <c r="AO223" s="275"/>
      <c r="AP223" s="275"/>
      <c r="AQ223" s="275"/>
      <c r="AR223" s="275"/>
      <c r="AS223" s="275"/>
      <c r="AT223" s="275"/>
      <c r="AU223" s="275"/>
      <c r="AV223" s="275"/>
      <c r="AW223" s="275"/>
      <c r="AX223" s="275"/>
      <c r="AY223" s="275"/>
      <c r="AZ223" s="275"/>
      <c r="BA223" s="275"/>
      <c r="BB223" s="275"/>
      <c r="BC223" s="275"/>
      <c r="BD223" s="275"/>
      <c r="BE223" s="275"/>
      <c r="BF223" s="275"/>
      <c r="BG223" s="275"/>
    </row>
    <row r="224" spans="4:59" ht="12.75" hidden="1">
      <c r="D224" s="275"/>
      <c r="E224" s="275"/>
      <c r="F224" s="275"/>
      <c r="G224" s="275"/>
      <c r="H224" s="275"/>
      <c r="I224" s="275"/>
      <c r="J224" s="275"/>
      <c r="K224" s="275"/>
      <c r="L224" s="275"/>
      <c r="M224" s="275"/>
      <c r="N224" s="275"/>
      <c r="O224" s="275"/>
      <c r="P224" s="275"/>
      <c r="Q224" s="275"/>
      <c r="R224" s="275"/>
      <c r="S224" s="275"/>
      <c r="T224" s="275"/>
      <c r="U224" s="275"/>
      <c r="V224" s="275"/>
      <c r="W224" s="275"/>
      <c r="X224" s="275"/>
      <c r="Y224" s="275"/>
      <c r="Z224" s="275"/>
      <c r="AA224" s="275"/>
      <c r="AB224" s="275"/>
      <c r="AC224" s="275"/>
      <c r="AD224" s="275"/>
      <c r="AE224" s="275"/>
      <c r="AF224" s="275"/>
      <c r="AG224" s="275"/>
      <c r="AH224" s="275"/>
      <c r="AI224" s="275"/>
      <c r="AJ224" s="275"/>
      <c r="AK224" s="275"/>
      <c r="AL224" s="275"/>
      <c r="AM224" s="275"/>
      <c r="AN224" s="275"/>
      <c r="AO224" s="275"/>
      <c r="AP224" s="275"/>
      <c r="AQ224" s="275"/>
      <c r="AR224" s="275"/>
      <c r="AS224" s="275"/>
      <c r="AT224" s="275"/>
      <c r="AU224" s="275"/>
      <c r="AV224" s="275"/>
      <c r="AW224" s="275"/>
      <c r="AX224" s="275"/>
      <c r="AY224" s="275"/>
      <c r="AZ224" s="275"/>
      <c r="BA224" s="275"/>
      <c r="BB224" s="275"/>
      <c r="BC224" s="275"/>
      <c r="BD224" s="275"/>
      <c r="BE224" s="275"/>
      <c r="BF224" s="275"/>
      <c r="BG224" s="275"/>
    </row>
    <row r="225" spans="4:59" ht="12.75" hidden="1">
      <c r="D225" s="275"/>
      <c r="E225" s="275"/>
      <c r="F225" s="275"/>
      <c r="G225" s="275"/>
      <c r="H225" s="275"/>
      <c r="I225" s="275"/>
      <c r="J225" s="275"/>
      <c r="K225" s="275"/>
      <c r="L225" s="275"/>
      <c r="M225" s="275"/>
      <c r="N225" s="275"/>
      <c r="O225" s="275"/>
      <c r="P225" s="275"/>
      <c r="Q225" s="275"/>
      <c r="R225" s="275"/>
      <c r="S225" s="275"/>
      <c r="T225" s="275"/>
      <c r="U225" s="275"/>
      <c r="V225" s="275"/>
      <c r="W225" s="275"/>
      <c r="X225" s="275"/>
      <c r="Y225" s="275"/>
      <c r="Z225" s="275"/>
      <c r="AA225" s="275"/>
      <c r="AB225" s="275"/>
      <c r="AC225" s="275"/>
      <c r="AD225" s="275"/>
      <c r="AE225" s="275"/>
      <c r="AF225" s="275"/>
      <c r="AG225" s="275"/>
      <c r="AH225" s="275"/>
      <c r="AI225" s="275"/>
      <c r="AJ225" s="275"/>
      <c r="AK225" s="275"/>
      <c r="AL225" s="275"/>
      <c r="AM225" s="275"/>
      <c r="AN225" s="275"/>
      <c r="AO225" s="275"/>
      <c r="AP225" s="275"/>
      <c r="AQ225" s="275"/>
      <c r="AR225" s="275"/>
      <c r="AS225" s="275"/>
      <c r="AT225" s="275"/>
      <c r="AU225" s="275"/>
      <c r="AV225" s="275"/>
      <c r="AW225" s="275"/>
      <c r="AX225" s="275"/>
      <c r="AY225" s="275"/>
      <c r="AZ225" s="275"/>
      <c r="BA225" s="275"/>
      <c r="BB225" s="275"/>
      <c r="BC225" s="275"/>
      <c r="BD225" s="275"/>
      <c r="BE225" s="275"/>
      <c r="BF225" s="275"/>
      <c r="BG225" s="275"/>
    </row>
    <row r="226" spans="4:59" ht="12.75" hidden="1">
      <c r="D226" s="275"/>
      <c r="E226" s="275"/>
      <c r="F226" s="275"/>
      <c r="G226" s="275"/>
      <c r="H226" s="275"/>
      <c r="I226" s="275"/>
      <c r="J226" s="275"/>
      <c r="K226" s="275"/>
      <c r="L226" s="275"/>
      <c r="M226" s="275"/>
      <c r="N226" s="275"/>
      <c r="O226" s="275"/>
      <c r="P226" s="275"/>
      <c r="Q226" s="275"/>
      <c r="R226" s="275"/>
      <c r="S226" s="275"/>
      <c r="T226" s="275"/>
      <c r="U226" s="275"/>
      <c r="V226" s="275"/>
      <c r="W226" s="275"/>
      <c r="X226" s="275"/>
      <c r="Y226" s="275"/>
      <c r="Z226" s="275"/>
      <c r="AA226" s="275"/>
      <c r="AB226" s="275"/>
      <c r="AC226" s="275"/>
      <c r="AD226" s="275"/>
      <c r="AE226" s="275"/>
      <c r="AF226" s="275"/>
      <c r="AG226" s="275"/>
      <c r="AH226" s="275"/>
      <c r="AI226" s="275"/>
      <c r="AJ226" s="275"/>
      <c r="AK226" s="275"/>
      <c r="AL226" s="275"/>
      <c r="AM226" s="275"/>
      <c r="AN226" s="275"/>
      <c r="AO226" s="275"/>
      <c r="AP226" s="275"/>
      <c r="AQ226" s="275"/>
      <c r="AR226" s="275"/>
      <c r="AS226" s="275"/>
      <c r="AT226" s="275"/>
      <c r="AU226" s="275"/>
      <c r="AV226" s="275"/>
      <c r="AW226" s="275"/>
      <c r="AX226" s="275"/>
      <c r="AY226" s="275"/>
      <c r="AZ226" s="275"/>
      <c r="BA226" s="275"/>
      <c r="BB226" s="275"/>
      <c r="BC226" s="275"/>
      <c r="BD226" s="275"/>
      <c r="BE226" s="275"/>
      <c r="BF226" s="275"/>
      <c r="BG226" s="275"/>
    </row>
    <row r="227" spans="4:59" ht="12.75" hidden="1">
      <c r="D227" s="275"/>
      <c r="E227" s="275"/>
      <c r="F227" s="275"/>
      <c r="G227" s="275"/>
      <c r="H227" s="275"/>
      <c r="I227" s="275"/>
      <c r="J227" s="275"/>
      <c r="K227" s="275"/>
      <c r="L227" s="275"/>
      <c r="M227" s="275"/>
      <c r="N227" s="275"/>
      <c r="O227" s="275"/>
      <c r="P227" s="275"/>
      <c r="Q227" s="275"/>
      <c r="R227" s="275"/>
      <c r="S227" s="275"/>
      <c r="T227" s="275"/>
      <c r="U227" s="275"/>
      <c r="V227" s="275"/>
      <c r="W227" s="275"/>
      <c r="X227" s="275"/>
      <c r="Y227" s="275"/>
      <c r="Z227" s="275"/>
      <c r="AA227" s="275"/>
      <c r="AB227" s="275"/>
      <c r="AC227" s="275"/>
      <c r="AD227" s="275"/>
      <c r="AE227" s="275"/>
      <c r="AF227" s="275"/>
      <c r="AG227" s="275"/>
      <c r="AH227" s="275"/>
      <c r="AI227" s="275"/>
      <c r="AJ227" s="275"/>
      <c r="AK227" s="275"/>
      <c r="AL227" s="275"/>
      <c r="AM227" s="275"/>
      <c r="AN227" s="275"/>
      <c r="AO227" s="275"/>
      <c r="AP227" s="275"/>
      <c r="AQ227" s="275"/>
      <c r="AR227" s="275"/>
      <c r="AS227" s="275"/>
      <c r="AT227" s="275"/>
      <c r="AU227" s="275"/>
      <c r="AV227" s="275"/>
      <c r="AW227" s="275"/>
      <c r="AX227" s="275"/>
      <c r="AY227" s="275"/>
      <c r="AZ227" s="275"/>
      <c r="BA227" s="275"/>
      <c r="BB227" s="275"/>
      <c r="BC227" s="275"/>
      <c r="BD227" s="275"/>
      <c r="BE227" s="275"/>
      <c r="BF227" s="275"/>
      <c r="BG227" s="275"/>
    </row>
    <row r="228" spans="4:59" ht="12.75" hidden="1">
      <c r="D228" s="275"/>
      <c r="E228" s="275"/>
      <c r="F228" s="275"/>
      <c r="G228" s="275"/>
      <c r="H228" s="275"/>
      <c r="I228" s="275"/>
      <c r="J228" s="275"/>
      <c r="K228" s="275"/>
      <c r="L228" s="275"/>
      <c r="M228" s="275"/>
      <c r="N228" s="275"/>
      <c r="O228" s="275"/>
      <c r="P228" s="275"/>
      <c r="Q228" s="275"/>
      <c r="R228" s="275"/>
      <c r="S228" s="275"/>
      <c r="T228" s="275"/>
      <c r="U228" s="275"/>
      <c r="V228" s="275"/>
      <c r="W228" s="275"/>
      <c r="X228" s="275"/>
      <c r="Y228" s="275"/>
      <c r="Z228" s="275"/>
      <c r="AA228" s="275"/>
      <c r="AB228" s="275"/>
      <c r="AC228" s="275"/>
      <c r="AD228" s="275"/>
      <c r="AE228" s="275"/>
      <c r="AF228" s="275"/>
      <c r="AG228" s="275"/>
      <c r="AH228" s="275"/>
      <c r="AI228" s="275"/>
      <c r="AJ228" s="275"/>
      <c r="AK228" s="275"/>
      <c r="AL228" s="275"/>
      <c r="AM228" s="275"/>
      <c r="AN228" s="275"/>
      <c r="AO228" s="275"/>
      <c r="AP228" s="275"/>
      <c r="AQ228" s="275"/>
      <c r="AR228" s="275"/>
      <c r="AS228" s="275"/>
      <c r="AT228" s="275"/>
      <c r="AU228" s="275"/>
      <c r="AV228" s="275"/>
      <c r="AW228" s="275"/>
      <c r="AX228" s="275"/>
      <c r="AY228" s="275"/>
      <c r="AZ228" s="275"/>
      <c r="BA228" s="275"/>
      <c r="BB228" s="275"/>
      <c r="BC228" s="275"/>
      <c r="BD228" s="275"/>
      <c r="BE228" s="275"/>
      <c r="BF228" s="275"/>
      <c r="BG228" s="275"/>
    </row>
    <row r="229" spans="4:59" ht="12.75" hidden="1">
      <c r="D229" s="275"/>
      <c r="E229" s="275"/>
      <c r="F229" s="275"/>
      <c r="G229" s="275"/>
      <c r="H229" s="275"/>
      <c r="I229" s="275"/>
      <c r="J229" s="275"/>
      <c r="K229" s="275"/>
      <c r="L229" s="275"/>
      <c r="M229" s="275"/>
      <c r="N229" s="275"/>
      <c r="O229" s="275"/>
      <c r="P229" s="275"/>
      <c r="Q229" s="275"/>
      <c r="R229" s="275"/>
      <c r="S229" s="275"/>
      <c r="T229" s="275"/>
      <c r="U229" s="275"/>
      <c r="V229" s="275"/>
      <c r="W229" s="275"/>
      <c r="X229" s="275"/>
      <c r="Y229" s="275"/>
      <c r="Z229" s="275"/>
      <c r="AA229" s="275"/>
      <c r="AB229" s="275"/>
      <c r="AC229" s="275"/>
      <c r="AD229" s="275"/>
      <c r="AE229" s="275"/>
      <c r="AF229" s="275"/>
      <c r="AG229" s="275"/>
      <c r="AH229" s="275"/>
      <c r="AI229" s="275"/>
      <c r="AJ229" s="275"/>
      <c r="AK229" s="275"/>
      <c r="AL229" s="275"/>
      <c r="AM229" s="275"/>
      <c r="AN229" s="275"/>
      <c r="AO229" s="275"/>
      <c r="AP229" s="275"/>
      <c r="AQ229" s="275"/>
      <c r="AR229" s="275"/>
      <c r="AS229" s="275"/>
      <c r="AT229" s="275"/>
      <c r="AU229" s="275"/>
      <c r="AV229" s="275"/>
      <c r="AW229" s="275"/>
      <c r="AX229" s="275"/>
      <c r="AY229" s="275"/>
      <c r="AZ229" s="275"/>
      <c r="BA229" s="275"/>
      <c r="BB229" s="275"/>
      <c r="BC229" s="275"/>
      <c r="BD229" s="275"/>
      <c r="BE229" s="275"/>
      <c r="BF229" s="275"/>
      <c r="BG229" s="275"/>
    </row>
    <row r="230" spans="4:59" ht="12.75" hidden="1">
      <c r="D230" s="275"/>
      <c r="E230" s="275"/>
      <c r="F230" s="275"/>
      <c r="G230" s="275"/>
      <c r="H230" s="275"/>
      <c r="I230" s="275"/>
      <c r="J230" s="275"/>
      <c r="K230" s="275"/>
      <c r="L230" s="275"/>
      <c r="M230" s="275"/>
      <c r="N230" s="275"/>
      <c r="O230" s="275"/>
      <c r="P230" s="275"/>
      <c r="Q230" s="275"/>
      <c r="R230" s="275"/>
      <c r="S230" s="275"/>
      <c r="T230" s="275"/>
      <c r="U230" s="275"/>
      <c r="V230" s="275"/>
      <c r="W230" s="275"/>
      <c r="X230" s="275"/>
      <c r="Y230" s="275"/>
      <c r="Z230" s="275"/>
      <c r="AA230" s="275"/>
      <c r="AB230" s="275"/>
      <c r="AC230" s="275"/>
      <c r="AD230" s="275"/>
      <c r="AE230" s="275"/>
      <c r="AF230" s="275"/>
      <c r="AG230" s="275"/>
      <c r="AH230" s="275"/>
      <c r="AI230" s="275"/>
      <c r="AJ230" s="275"/>
      <c r="AK230" s="275"/>
      <c r="AL230" s="275"/>
      <c r="AM230" s="275"/>
      <c r="AN230" s="275"/>
      <c r="AO230" s="275"/>
      <c r="AP230" s="275"/>
      <c r="AQ230" s="275"/>
      <c r="AR230" s="275"/>
      <c r="AS230" s="275"/>
      <c r="AT230" s="275"/>
      <c r="AU230" s="275"/>
      <c r="AV230" s="275"/>
      <c r="AW230" s="275"/>
      <c r="AX230" s="275"/>
      <c r="AY230" s="275"/>
      <c r="AZ230" s="275"/>
      <c r="BA230" s="275"/>
      <c r="BB230" s="275"/>
      <c r="BC230" s="275"/>
      <c r="BD230" s="275"/>
      <c r="BE230" s="275"/>
      <c r="BF230" s="275"/>
      <c r="BG230" s="275"/>
    </row>
    <row r="231" spans="4:59" ht="12.75" hidden="1">
      <c r="D231" s="275"/>
      <c r="E231" s="275"/>
      <c r="F231" s="275"/>
      <c r="G231" s="275"/>
      <c r="H231" s="275"/>
      <c r="I231" s="275"/>
      <c r="J231" s="275"/>
      <c r="K231" s="275"/>
      <c r="L231" s="275"/>
      <c r="M231" s="275"/>
      <c r="N231" s="275"/>
      <c r="O231" s="275"/>
      <c r="P231" s="275"/>
      <c r="Q231" s="275"/>
      <c r="R231" s="275"/>
      <c r="S231" s="275"/>
      <c r="T231" s="275"/>
      <c r="U231" s="275"/>
      <c r="V231" s="275"/>
      <c r="W231" s="275"/>
      <c r="X231" s="275"/>
      <c r="Y231" s="275"/>
      <c r="Z231" s="275"/>
      <c r="AA231" s="275"/>
      <c r="AB231" s="275"/>
      <c r="AC231" s="275"/>
      <c r="AD231" s="275"/>
      <c r="AE231" s="275"/>
      <c r="AF231" s="275"/>
      <c r="AG231" s="275"/>
      <c r="AH231" s="275"/>
      <c r="AI231" s="275"/>
      <c r="AJ231" s="275"/>
      <c r="AK231" s="275"/>
      <c r="AL231" s="275"/>
      <c r="AM231" s="275"/>
      <c r="AN231" s="275"/>
      <c r="AO231" s="275"/>
      <c r="AP231" s="275"/>
      <c r="AQ231" s="275"/>
      <c r="AR231" s="275"/>
      <c r="AS231" s="275"/>
      <c r="AT231" s="275"/>
      <c r="AU231" s="275"/>
      <c r="AV231" s="275"/>
      <c r="AW231" s="275"/>
      <c r="AX231" s="275"/>
      <c r="AY231" s="275"/>
      <c r="AZ231" s="275"/>
      <c r="BA231" s="275"/>
      <c r="BB231" s="275"/>
      <c r="BC231" s="275"/>
      <c r="BD231" s="275"/>
      <c r="BE231" s="275"/>
      <c r="BF231" s="275"/>
      <c r="BG231" s="275"/>
    </row>
    <row r="232" spans="4:59" ht="12.75" hidden="1">
      <c r="D232" s="275"/>
      <c r="E232" s="275"/>
      <c r="F232" s="275"/>
      <c r="G232" s="275"/>
      <c r="H232" s="275"/>
      <c r="I232" s="275"/>
      <c r="J232" s="275"/>
      <c r="K232" s="275"/>
      <c r="L232" s="275"/>
      <c r="M232" s="275"/>
      <c r="N232" s="275"/>
      <c r="O232" s="275"/>
      <c r="P232" s="275"/>
      <c r="Q232" s="275"/>
      <c r="R232" s="275"/>
      <c r="S232" s="275"/>
      <c r="T232" s="275"/>
      <c r="U232" s="275"/>
      <c r="V232" s="275"/>
      <c r="W232" s="275"/>
      <c r="X232" s="275"/>
      <c r="Y232" s="275"/>
      <c r="Z232" s="275"/>
      <c r="AA232" s="275"/>
      <c r="AB232" s="275"/>
      <c r="AC232" s="275"/>
      <c r="AD232" s="275"/>
      <c r="AE232" s="275"/>
      <c r="AF232" s="275"/>
      <c r="AG232" s="275"/>
      <c r="AH232" s="275"/>
      <c r="AI232" s="275"/>
      <c r="AJ232" s="275"/>
      <c r="AK232" s="275"/>
      <c r="AL232" s="275"/>
      <c r="AM232" s="275"/>
      <c r="AN232" s="275"/>
      <c r="AO232" s="275"/>
      <c r="AP232" s="275"/>
      <c r="AQ232" s="275"/>
      <c r="AR232" s="275"/>
      <c r="AS232" s="275"/>
      <c r="AT232" s="275"/>
      <c r="AU232" s="275"/>
      <c r="AV232" s="275"/>
      <c r="AW232" s="275"/>
      <c r="AX232" s="275"/>
      <c r="AY232" s="275"/>
      <c r="AZ232" s="275"/>
      <c r="BA232" s="275"/>
      <c r="BB232" s="275"/>
      <c r="BC232" s="275"/>
      <c r="BD232" s="275"/>
      <c r="BE232" s="275"/>
      <c r="BF232" s="275"/>
      <c r="BG232" s="275"/>
    </row>
    <row r="233" spans="4:59" ht="12.75" hidden="1">
      <c r="D233" s="275"/>
      <c r="E233" s="275"/>
      <c r="F233" s="275"/>
      <c r="G233" s="275"/>
      <c r="H233" s="275"/>
      <c r="I233" s="275"/>
      <c r="J233" s="275"/>
      <c r="K233" s="275"/>
      <c r="L233" s="275"/>
      <c r="M233" s="275"/>
      <c r="N233" s="275"/>
      <c r="O233" s="275"/>
      <c r="P233" s="275"/>
      <c r="Q233" s="275"/>
      <c r="R233" s="275"/>
      <c r="S233" s="275"/>
      <c r="T233" s="275"/>
      <c r="U233" s="275"/>
      <c r="V233" s="275"/>
      <c r="W233" s="275"/>
      <c r="X233" s="275"/>
      <c r="Y233" s="275"/>
      <c r="Z233" s="275"/>
      <c r="AA233" s="275"/>
      <c r="AB233" s="275"/>
      <c r="AC233" s="275"/>
      <c r="AD233" s="275"/>
      <c r="AE233" s="275"/>
      <c r="AF233" s="275"/>
      <c r="AG233" s="275"/>
      <c r="AH233" s="275"/>
      <c r="AI233" s="275"/>
      <c r="AJ233" s="275"/>
      <c r="AK233" s="275"/>
      <c r="AL233" s="275"/>
      <c r="AM233" s="275"/>
      <c r="AN233" s="275"/>
      <c r="AO233" s="275"/>
      <c r="AP233" s="275"/>
      <c r="AQ233" s="275"/>
      <c r="AR233" s="275"/>
      <c r="AS233" s="275"/>
      <c r="AT233" s="275"/>
      <c r="AU233" s="275"/>
      <c r="AV233" s="275"/>
      <c r="AW233" s="275"/>
      <c r="AX233" s="275"/>
      <c r="AY233" s="275"/>
      <c r="AZ233" s="275"/>
      <c r="BA233" s="275"/>
      <c r="BB233" s="275"/>
      <c r="BC233" s="275"/>
      <c r="BD233" s="275"/>
      <c r="BE233" s="275"/>
      <c r="BF233" s="275"/>
      <c r="BG233" s="275"/>
    </row>
    <row r="234" spans="4:59" ht="12.75" hidden="1">
      <c r="D234" s="275"/>
      <c r="E234" s="275"/>
      <c r="F234" s="275"/>
      <c r="G234" s="275"/>
      <c r="H234" s="275"/>
      <c r="I234" s="275"/>
      <c r="J234" s="275"/>
      <c r="K234" s="275"/>
      <c r="L234" s="275"/>
      <c r="M234" s="275"/>
      <c r="N234" s="275"/>
      <c r="O234" s="275"/>
      <c r="P234" s="275"/>
      <c r="Q234" s="275"/>
      <c r="R234" s="275"/>
      <c r="S234" s="275"/>
      <c r="T234" s="275"/>
      <c r="U234" s="275"/>
      <c r="V234" s="275"/>
      <c r="W234" s="275"/>
      <c r="X234" s="275"/>
      <c r="Y234" s="275"/>
      <c r="Z234" s="275"/>
      <c r="AA234" s="275"/>
      <c r="AB234" s="275"/>
      <c r="AC234" s="275"/>
      <c r="AD234" s="275"/>
      <c r="AE234" s="275"/>
      <c r="AF234" s="275"/>
      <c r="AG234" s="275"/>
      <c r="AH234" s="275"/>
      <c r="AI234" s="275"/>
      <c r="AJ234" s="275"/>
      <c r="AK234" s="275"/>
      <c r="AL234" s="275"/>
      <c r="AM234" s="275"/>
      <c r="AN234" s="275"/>
      <c r="AO234" s="275"/>
      <c r="AP234" s="275"/>
      <c r="AQ234" s="275"/>
      <c r="AR234" s="275"/>
      <c r="AS234" s="275"/>
      <c r="AT234" s="275"/>
      <c r="AU234" s="275"/>
      <c r="AV234" s="275"/>
      <c r="AW234" s="275"/>
      <c r="AX234" s="275"/>
      <c r="AY234" s="275"/>
      <c r="AZ234" s="275"/>
      <c r="BA234" s="275"/>
      <c r="BB234" s="275"/>
      <c r="BC234" s="275"/>
      <c r="BD234" s="275"/>
      <c r="BE234" s="275"/>
      <c r="BF234" s="275"/>
      <c r="BG234" s="275"/>
    </row>
    <row r="235" spans="4:59" ht="12.75" hidden="1">
      <c r="D235" s="275"/>
      <c r="E235" s="275"/>
      <c r="F235" s="275"/>
      <c r="G235" s="275"/>
      <c r="H235" s="275"/>
      <c r="I235" s="275"/>
      <c r="J235" s="275"/>
      <c r="K235" s="275"/>
      <c r="L235" s="275"/>
      <c r="M235" s="275"/>
      <c r="N235" s="275"/>
      <c r="O235" s="275"/>
      <c r="P235" s="275"/>
      <c r="Q235" s="275"/>
      <c r="R235" s="275"/>
      <c r="S235" s="275"/>
      <c r="T235" s="275"/>
      <c r="U235" s="275"/>
      <c r="V235" s="275"/>
      <c r="W235" s="275"/>
      <c r="X235" s="275"/>
      <c r="Y235" s="275"/>
      <c r="Z235" s="275"/>
      <c r="AA235" s="275"/>
      <c r="AB235" s="275"/>
      <c r="AC235" s="275"/>
      <c r="AD235" s="275"/>
      <c r="AE235" s="275"/>
      <c r="AF235" s="275"/>
      <c r="AG235" s="275"/>
      <c r="AH235" s="275"/>
      <c r="AI235" s="275"/>
      <c r="AJ235" s="275"/>
      <c r="AK235" s="275"/>
      <c r="AL235" s="275"/>
      <c r="AM235" s="275"/>
      <c r="AN235" s="275"/>
      <c r="AO235" s="275"/>
      <c r="AP235" s="275"/>
      <c r="AQ235" s="275"/>
      <c r="AR235" s="275"/>
      <c r="AS235" s="275"/>
      <c r="AT235" s="275"/>
      <c r="AU235" s="275"/>
      <c r="AV235" s="275"/>
      <c r="AW235" s="275"/>
      <c r="AX235" s="275"/>
      <c r="AY235" s="275"/>
      <c r="AZ235" s="275"/>
      <c r="BA235" s="275"/>
      <c r="BB235" s="275"/>
      <c r="BC235" s="275"/>
      <c r="BD235" s="275"/>
      <c r="BE235" s="275"/>
      <c r="BF235" s="275"/>
      <c r="BG235" s="275"/>
    </row>
    <row r="236" spans="4:59" ht="12.75" hidden="1">
      <c r="D236" s="275"/>
      <c r="E236" s="275"/>
      <c r="F236" s="275"/>
      <c r="G236" s="275"/>
      <c r="H236" s="275"/>
      <c r="I236" s="275"/>
      <c r="J236" s="275"/>
      <c r="K236" s="275"/>
      <c r="L236" s="275"/>
      <c r="M236" s="275"/>
      <c r="N236" s="275"/>
      <c r="O236" s="275"/>
      <c r="P236" s="275"/>
      <c r="Q236" s="275"/>
      <c r="R236" s="275"/>
      <c r="S236" s="275"/>
      <c r="T236" s="275"/>
      <c r="U236" s="275"/>
      <c r="V236" s="275"/>
      <c r="W236" s="275"/>
      <c r="X236" s="275"/>
      <c r="Y236" s="275"/>
      <c r="Z236" s="275"/>
      <c r="AA236" s="275"/>
      <c r="AB236" s="275"/>
      <c r="AC236" s="275"/>
      <c r="AD236" s="275"/>
      <c r="AE236" s="275"/>
      <c r="AF236" s="275"/>
      <c r="AG236" s="275"/>
      <c r="AH236" s="275"/>
      <c r="AI236" s="275"/>
      <c r="AJ236" s="275"/>
      <c r="AK236" s="275"/>
      <c r="AL236" s="275"/>
      <c r="AM236" s="275"/>
      <c r="AN236" s="275"/>
      <c r="AO236" s="275"/>
      <c r="AP236" s="275"/>
      <c r="AQ236" s="275"/>
      <c r="AR236" s="275"/>
      <c r="AS236" s="275"/>
      <c r="AT236" s="275"/>
      <c r="AU236" s="275"/>
      <c r="AV236" s="275"/>
      <c r="AW236" s="275"/>
      <c r="AX236" s="275"/>
      <c r="AY236" s="275"/>
      <c r="AZ236" s="275"/>
      <c r="BA236" s="275"/>
      <c r="BB236" s="275"/>
      <c r="BC236" s="275"/>
      <c r="BD236" s="275"/>
      <c r="BE236" s="275"/>
      <c r="BF236" s="275"/>
      <c r="BG236" s="275"/>
    </row>
    <row r="237" spans="4:59" ht="12.75" hidden="1">
      <c r="D237" s="275"/>
      <c r="E237" s="275"/>
      <c r="F237" s="275"/>
      <c r="G237" s="275"/>
      <c r="H237" s="275"/>
      <c r="I237" s="275"/>
      <c r="J237" s="275"/>
      <c r="K237" s="275"/>
      <c r="L237" s="275"/>
      <c r="M237" s="275"/>
      <c r="N237" s="275"/>
      <c r="O237" s="275"/>
      <c r="P237" s="275"/>
      <c r="Q237" s="275"/>
      <c r="R237" s="275"/>
      <c r="S237" s="275"/>
      <c r="T237" s="275"/>
      <c r="U237" s="275"/>
      <c r="V237" s="275"/>
      <c r="W237" s="275"/>
      <c r="X237" s="275"/>
      <c r="Y237" s="275"/>
      <c r="Z237" s="275"/>
      <c r="AA237" s="275"/>
      <c r="AB237" s="275"/>
      <c r="AC237" s="275"/>
      <c r="AD237" s="275"/>
      <c r="AE237" s="275"/>
      <c r="AF237" s="275"/>
      <c r="AG237" s="275"/>
      <c r="AH237" s="275"/>
      <c r="AI237" s="275"/>
      <c r="AJ237" s="275"/>
      <c r="AK237" s="275"/>
      <c r="AL237" s="275"/>
      <c r="AM237" s="275"/>
      <c r="AN237" s="275"/>
      <c r="AO237" s="275"/>
      <c r="AP237" s="275"/>
      <c r="AQ237" s="275"/>
      <c r="AR237" s="275"/>
      <c r="AS237" s="275"/>
      <c r="AT237" s="275"/>
      <c r="AU237" s="275"/>
      <c r="AV237" s="275"/>
      <c r="AW237" s="275"/>
      <c r="AX237" s="275"/>
      <c r="AY237" s="275"/>
      <c r="AZ237" s="275"/>
      <c r="BA237" s="275"/>
      <c r="BB237" s="275"/>
      <c r="BC237" s="275"/>
      <c r="BD237" s="275"/>
      <c r="BE237" s="275"/>
      <c r="BF237" s="275"/>
      <c r="BG237" s="275"/>
    </row>
    <row r="238" spans="4:59" ht="12.75" hidden="1">
      <c r="D238" s="275"/>
      <c r="E238" s="275"/>
      <c r="F238" s="275"/>
      <c r="G238" s="275"/>
      <c r="H238" s="275"/>
      <c r="I238" s="275"/>
      <c r="J238" s="275"/>
      <c r="K238" s="275"/>
      <c r="L238" s="275"/>
      <c r="M238" s="275"/>
      <c r="N238" s="275"/>
      <c r="O238" s="275"/>
      <c r="P238" s="275"/>
      <c r="Q238" s="275"/>
      <c r="R238" s="275"/>
      <c r="S238" s="275"/>
      <c r="T238" s="275"/>
      <c r="U238" s="275"/>
      <c r="V238" s="275"/>
      <c r="W238" s="275"/>
      <c r="X238" s="275"/>
      <c r="Y238" s="275"/>
      <c r="Z238" s="275"/>
      <c r="AA238" s="275"/>
      <c r="AB238" s="275"/>
      <c r="AC238" s="275"/>
      <c r="AD238" s="275"/>
      <c r="AE238" s="275"/>
      <c r="AF238" s="275"/>
      <c r="AG238" s="275"/>
      <c r="AH238" s="275"/>
      <c r="AI238" s="275"/>
      <c r="AJ238" s="275"/>
      <c r="AK238" s="275"/>
      <c r="AL238" s="275"/>
      <c r="AM238" s="275"/>
      <c r="AN238" s="275"/>
      <c r="AO238" s="275"/>
      <c r="AP238" s="275"/>
      <c r="AQ238" s="275"/>
      <c r="AR238" s="275"/>
      <c r="AS238" s="275"/>
      <c r="AT238" s="275"/>
      <c r="AU238" s="275"/>
      <c r="AV238" s="275"/>
      <c r="AW238" s="275"/>
      <c r="AX238" s="275"/>
      <c r="AY238" s="275"/>
      <c r="AZ238" s="275"/>
      <c r="BA238" s="275"/>
      <c r="BB238" s="275"/>
      <c r="BC238" s="275"/>
      <c r="BD238" s="275"/>
      <c r="BE238" s="275"/>
      <c r="BF238" s="275"/>
      <c r="BG238" s="275"/>
    </row>
    <row r="239" spans="4:59" ht="12.75" hidden="1">
      <c r="D239" s="275"/>
      <c r="E239" s="275"/>
      <c r="F239" s="275"/>
      <c r="G239" s="275"/>
      <c r="H239" s="275"/>
      <c r="I239" s="275"/>
      <c r="J239" s="275"/>
      <c r="K239" s="275"/>
      <c r="L239" s="275"/>
      <c r="M239" s="275"/>
      <c r="N239" s="275"/>
      <c r="O239" s="275"/>
      <c r="P239" s="275"/>
      <c r="Q239" s="275"/>
      <c r="R239" s="275"/>
      <c r="S239" s="275"/>
      <c r="T239" s="275"/>
      <c r="U239" s="275"/>
      <c r="V239" s="275"/>
      <c r="W239" s="275"/>
      <c r="X239" s="275"/>
      <c r="Y239" s="275"/>
      <c r="Z239" s="275"/>
      <c r="AA239" s="275"/>
      <c r="AB239" s="275"/>
      <c r="AC239" s="275"/>
      <c r="AD239" s="275"/>
      <c r="AE239" s="275"/>
      <c r="AF239" s="275"/>
      <c r="AG239" s="275"/>
      <c r="AH239" s="275"/>
      <c r="AI239" s="275"/>
      <c r="AJ239" s="275"/>
      <c r="AK239" s="275"/>
      <c r="AL239" s="275"/>
      <c r="AM239" s="275"/>
      <c r="AN239" s="275"/>
      <c r="AO239" s="275"/>
      <c r="AP239" s="275"/>
      <c r="AQ239" s="275"/>
      <c r="AR239" s="275"/>
      <c r="AS239" s="275"/>
      <c r="AT239" s="275"/>
      <c r="AU239" s="275"/>
      <c r="AV239" s="275"/>
      <c r="AW239" s="275"/>
      <c r="AX239" s="275"/>
      <c r="AY239" s="275"/>
      <c r="AZ239" s="275"/>
      <c r="BA239" s="275"/>
      <c r="BB239" s="275"/>
      <c r="BC239" s="275"/>
      <c r="BD239" s="275"/>
      <c r="BE239" s="275"/>
      <c r="BF239" s="275"/>
      <c r="BG239" s="275"/>
    </row>
    <row r="240" spans="4:59" ht="12.75" hidden="1">
      <c r="D240" s="275"/>
      <c r="E240" s="275"/>
      <c r="F240" s="275"/>
      <c r="G240" s="275"/>
      <c r="H240" s="275"/>
      <c r="I240" s="275"/>
      <c r="J240" s="275"/>
      <c r="K240" s="275"/>
      <c r="L240" s="275"/>
      <c r="M240" s="275"/>
      <c r="N240" s="275"/>
      <c r="O240" s="275"/>
      <c r="P240" s="275"/>
      <c r="Q240" s="275"/>
      <c r="R240" s="275"/>
      <c r="S240" s="275"/>
      <c r="T240" s="275"/>
      <c r="U240" s="275"/>
      <c r="V240" s="275"/>
      <c r="W240" s="275"/>
      <c r="X240" s="275"/>
      <c r="Y240" s="275"/>
      <c r="Z240" s="275"/>
      <c r="AA240" s="275"/>
      <c r="AB240" s="275"/>
      <c r="AC240" s="275"/>
      <c r="AD240" s="275"/>
      <c r="AE240" s="275"/>
      <c r="AF240" s="275"/>
      <c r="AG240" s="275"/>
      <c r="AH240" s="275"/>
      <c r="AI240" s="275"/>
      <c r="AJ240" s="275"/>
      <c r="AK240" s="275"/>
      <c r="AL240" s="275"/>
      <c r="AM240" s="275"/>
      <c r="AN240" s="275"/>
      <c r="AO240" s="275"/>
      <c r="AP240" s="275"/>
      <c r="AQ240" s="275"/>
      <c r="AR240" s="275"/>
      <c r="AS240" s="275"/>
      <c r="AT240" s="275"/>
      <c r="AU240" s="275"/>
      <c r="AV240" s="275"/>
      <c r="AW240" s="275"/>
      <c r="AX240" s="275"/>
      <c r="AY240" s="275"/>
      <c r="AZ240" s="275"/>
      <c r="BA240" s="275"/>
      <c r="BB240" s="275"/>
      <c r="BC240" s="275"/>
      <c r="BD240" s="275"/>
      <c r="BE240" s="275"/>
      <c r="BF240" s="275"/>
      <c r="BG240" s="275"/>
    </row>
    <row r="241" spans="4:59" ht="12.75" hidden="1">
      <c r="D241" s="275"/>
      <c r="E241" s="275"/>
      <c r="F241" s="275"/>
      <c r="G241" s="275"/>
      <c r="H241" s="275"/>
      <c r="I241" s="275"/>
      <c r="J241" s="275"/>
      <c r="K241" s="275"/>
      <c r="L241" s="275"/>
      <c r="M241" s="275"/>
      <c r="N241" s="275"/>
      <c r="O241" s="275"/>
      <c r="P241" s="275"/>
      <c r="Q241" s="275"/>
      <c r="R241" s="275"/>
      <c r="S241" s="275"/>
      <c r="T241" s="275"/>
      <c r="U241" s="275"/>
      <c r="V241" s="275"/>
      <c r="W241" s="275"/>
      <c r="X241" s="275"/>
      <c r="Y241" s="275"/>
      <c r="Z241" s="275"/>
      <c r="AA241" s="275"/>
      <c r="AB241" s="275"/>
      <c r="AC241" s="275"/>
      <c r="AD241" s="275"/>
      <c r="AE241" s="275"/>
      <c r="AF241" s="275"/>
      <c r="AG241" s="275"/>
      <c r="AH241" s="275"/>
      <c r="AI241" s="275"/>
      <c r="AJ241" s="275"/>
      <c r="AK241" s="275"/>
      <c r="AL241" s="275"/>
      <c r="AM241" s="275"/>
      <c r="AN241" s="275"/>
      <c r="AO241" s="275"/>
      <c r="AP241" s="275"/>
      <c r="AQ241" s="275"/>
      <c r="AR241" s="275"/>
      <c r="AS241" s="275"/>
      <c r="AT241" s="275"/>
      <c r="AU241" s="275"/>
      <c r="AV241" s="275"/>
      <c r="AW241" s="275"/>
      <c r="AX241" s="275"/>
      <c r="AY241" s="275"/>
      <c r="AZ241" s="275"/>
      <c r="BA241" s="275"/>
      <c r="BB241" s="275"/>
      <c r="BC241" s="275"/>
      <c r="BD241" s="275"/>
      <c r="BE241" s="275"/>
      <c r="BF241" s="275"/>
      <c r="BG241" s="275"/>
    </row>
    <row r="242" spans="4:59" ht="12.75" hidden="1">
      <c r="D242" s="275"/>
      <c r="E242" s="275"/>
      <c r="F242" s="275"/>
      <c r="G242" s="275"/>
      <c r="H242" s="275"/>
      <c r="I242" s="275"/>
      <c r="J242" s="275"/>
      <c r="K242" s="275"/>
      <c r="L242" s="275"/>
      <c r="M242" s="275"/>
      <c r="N242" s="275"/>
      <c r="O242" s="275"/>
      <c r="P242" s="275"/>
      <c r="Q242" s="275"/>
      <c r="R242" s="275"/>
      <c r="S242" s="275"/>
      <c r="T242" s="275"/>
      <c r="U242" s="275"/>
      <c r="V242" s="275"/>
      <c r="W242" s="275"/>
      <c r="X242" s="275"/>
      <c r="Y242" s="275"/>
      <c r="Z242" s="275"/>
      <c r="AA242" s="275"/>
      <c r="AB242" s="275"/>
      <c r="AC242" s="275"/>
      <c r="AD242" s="275"/>
      <c r="AE242" s="275"/>
      <c r="AF242" s="275"/>
      <c r="AG242" s="275"/>
      <c r="AH242" s="275"/>
      <c r="AI242" s="275"/>
      <c r="AJ242" s="275"/>
      <c r="AK242" s="275"/>
      <c r="AL242" s="275"/>
      <c r="AM242" s="275"/>
      <c r="AN242" s="275"/>
      <c r="AO242" s="275"/>
      <c r="AP242" s="275"/>
      <c r="AQ242" s="275"/>
      <c r="AR242" s="275"/>
      <c r="AS242" s="275"/>
      <c r="AT242" s="275"/>
      <c r="AU242" s="275"/>
      <c r="AV242" s="275"/>
      <c r="AW242" s="275"/>
      <c r="AX242" s="275"/>
      <c r="AY242" s="275"/>
      <c r="AZ242" s="275"/>
      <c r="BA242" s="275"/>
      <c r="BB242" s="275"/>
      <c r="BC242" s="275"/>
      <c r="BD242" s="275"/>
      <c r="BE242" s="275"/>
      <c r="BF242" s="275"/>
      <c r="BG242" s="275"/>
    </row>
    <row r="243" spans="4:59" ht="12.75" hidden="1">
      <c r="D243" s="275"/>
      <c r="E243" s="275"/>
      <c r="F243" s="275"/>
      <c r="G243" s="275"/>
      <c r="H243" s="275"/>
      <c r="I243" s="275"/>
      <c r="J243" s="275"/>
      <c r="K243" s="275"/>
      <c r="L243" s="275"/>
      <c r="M243" s="275"/>
      <c r="N243" s="275"/>
      <c r="O243" s="275"/>
      <c r="P243" s="275"/>
      <c r="Q243" s="275"/>
      <c r="R243" s="275"/>
      <c r="S243" s="275"/>
      <c r="T243" s="275"/>
      <c r="U243" s="275"/>
      <c r="V243" s="275"/>
      <c r="W243" s="275"/>
      <c r="X243" s="275"/>
      <c r="Y243" s="275"/>
      <c r="Z243" s="275"/>
      <c r="AA243" s="275"/>
      <c r="AB243" s="275"/>
      <c r="AC243" s="275"/>
      <c r="AD243" s="275"/>
      <c r="AE243" s="275"/>
      <c r="AF243" s="275"/>
      <c r="AG243" s="275"/>
      <c r="AH243" s="275"/>
      <c r="AI243" s="275"/>
      <c r="AJ243" s="275"/>
      <c r="AK243" s="275"/>
      <c r="AL243" s="275"/>
      <c r="AM243" s="275"/>
      <c r="AN243" s="275"/>
      <c r="AO243" s="275"/>
      <c r="AP243" s="275"/>
      <c r="AQ243" s="275"/>
      <c r="AR243" s="275"/>
      <c r="AS243" s="275"/>
      <c r="AT243" s="275"/>
      <c r="AU243" s="275"/>
      <c r="AV243" s="275"/>
      <c r="AW243" s="275"/>
      <c r="AX243" s="275"/>
      <c r="AY243" s="275"/>
      <c r="AZ243" s="275"/>
      <c r="BA243" s="275"/>
      <c r="BB243" s="275"/>
      <c r="BC243" s="275"/>
      <c r="BD243" s="275"/>
      <c r="BE243" s="275"/>
      <c r="BF243" s="275"/>
      <c r="BG243" s="275"/>
    </row>
    <row r="244" spans="4:59" ht="12.75" hidden="1">
      <c r="D244" s="275"/>
      <c r="E244" s="275"/>
      <c r="F244" s="275"/>
      <c r="G244" s="275"/>
      <c r="H244" s="275"/>
      <c r="I244" s="275"/>
      <c r="J244" s="275"/>
      <c r="K244" s="275"/>
      <c r="L244" s="275"/>
      <c r="M244" s="275"/>
      <c r="N244" s="275"/>
      <c r="O244" s="275"/>
      <c r="P244" s="275"/>
      <c r="Q244" s="275"/>
      <c r="R244" s="275"/>
      <c r="S244" s="275"/>
      <c r="T244" s="275"/>
      <c r="U244" s="275"/>
      <c r="V244" s="275"/>
      <c r="W244" s="275"/>
      <c r="X244" s="275"/>
      <c r="Y244" s="275"/>
      <c r="Z244" s="275"/>
      <c r="AA244" s="275"/>
      <c r="AB244" s="275"/>
      <c r="AC244" s="275"/>
      <c r="AD244" s="275"/>
      <c r="AE244" s="275"/>
      <c r="AF244" s="275"/>
      <c r="AG244" s="275"/>
      <c r="AH244" s="275"/>
      <c r="AI244" s="275"/>
      <c r="AJ244" s="275"/>
      <c r="AK244" s="275"/>
      <c r="AL244" s="275"/>
      <c r="AM244" s="275"/>
      <c r="AN244" s="275"/>
      <c r="AO244" s="275"/>
      <c r="AP244" s="275"/>
      <c r="AQ244" s="275"/>
      <c r="AR244" s="275"/>
      <c r="AS244" s="275"/>
      <c r="AT244" s="275"/>
      <c r="AU244" s="275"/>
      <c r="AV244" s="275"/>
      <c r="AW244" s="275"/>
      <c r="AX244" s="275"/>
      <c r="AY244" s="275"/>
      <c r="AZ244" s="275"/>
      <c r="BA244" s="275"/>
      <c r="BB244" s="275"/>
      <c r="BC244" s="275"/>
      <c r="BD244" s="275"/>
      <c r="BE244" s="275"/>
      <c r="BF244" s="275"/>
      <c r="BG244" s="275"/>
    </row>
    <row r="245" spans="4:59" ht="12.75" hidden="1">
      <c r="D245" s="275"/>
      <c r="E245" s="275"/>
      <c r="F245" s="275"/>
      <c r="G245" s="275"/>
      <c r="H245" s="275"/>
      <c r="I245" s="275"/>
      <c r="J245" s="275"/>
      <c r="K245" s="275"/>
      <c r="L245" s="275"/>
      <c r="M245" s="275"/>
      <c r="N245" s="275"/>
      <c r="O245" s="275"/>
      <c r="P245" s="275"/>
      <c r="Q245" s="275"/>
      <c r="R245" s="275"/>
      <c r="S245" s="275"/>
      <c r="T245" s="275"/>
      <c r="U245" s="275"/>
      <c r="V245" s="275"/>
      <c r="W245" s="275"/>
      <c r="X245" s="275"/>
      <c r="Y245" s="275"/>
      <c r="Z245" s="275"/>
      <c r="AA245" s="275"/>
      <c r="AB245" s="275"/>
      <c r="AC245" s="275"/>
      <c r="AD245" s="275"/>
      <c r="AE245" s="275"/>
      <c r="AF245" s="275"/>
      <c r="AG245" s="275"/>
      <c r="AH245" s="275"/>
      <c r="AI245" s="275"/>
      <c r="AJ245" s="275"/>
      <c r="AK245" s="275"/>
      <c r="AL245" s="275"/>
      <c r="AM245" s="275"/>
      <c r="AN245" s="275"/>
      <c r="AO245" s="275"/>
      <c r="AP245" s="275"/>
      <c r="AQ245" s="275"/>
      <c r="AR245" s="275"/>
      <c r="AS245" s="275"/>
      <c r="AT245" s="275"/>
      <c r="AU245" s="275"/>
      <c r="AV245" s="275"/>
      <c r="AW245" s="275"/>
      <c r="AX245" s="275"/>
      <c r="AY245" s="275"/>
      <c r="AZ245" s="275"/>
      <c r="BA245" s="275"/>
      <c r="BB245" s="275"/>
      <c r="BC245" s="275"/>
      <c r="BD245" s="275"/>
      <c r="BE245" s="275"/>
      <c r="BF245" s="275"/>
      <c r="BG245" s="275"/>
    </row>
    <row r="246" spans="4:59" ht="12.75" hidden="1">
      <c r="D246" s="275"/>
      <c r="E246" s="275"/>
      <c r="F246" s="275"/>
      <c r="G246" s="275"/>
      <c r="H246" s="275"/>
      <c r="I246" s="275"/>
      <c r="J246" s="275"/>
      <c r="K246" s="275"/>
      <c r="L246" s="275"/>
      <c r="M246" s="275"/>
      <c r="N246" s="275"/>
      <c r="O246" s="275"/>
      <c r="P246" s="275"/>
      <c r="Q246" s="275"/>
      <c r="R246" s="275"/>
      <c r="S246" s="275"/>
      <c r="T246" s="275"/>
      <c r="U246" s="275"/>
      <c r="V246" s="275"/>
      <c r="W246" s="275"/>
      <c r="X246" s="275"/>
      <c r="Y246" s="275"/>
      <c r="Z246" s="275"/>
      <c r="AA246" s="275"/>
      <c r="AB246" s="275"/>
      <c r="AC246" s="275"/>
      <c r="AD246" s="275"/>
      <c r="AE246" s="275"/>
      <c r="AF246" s="275"/>
      <c r="AG246" s="275"/>
      <c r="AH246" s="275"/>
      <c r="AI246" s="275"/>
      <c r="AJ246" s="275"/>
      <c r="AK246" s="275"/>
      <c r="AL246" s="275"/>
      <c r="AM246" s="275"/>
      <c r="AN246" s="275"/>
      <c r="AO246" s="275"/>
      <c r="AP246" s="275"/>
      <c r="AQ246" s="275"/>
      <c r="AR246" s="275"/>
      <c r="AS246" s="275"/>
      <c r="AT246" s="275"/>
      <c r="AU246" s="275"/>
      <c r="AV246" s="275"/>
      <c r="AW246" s="275"/>
      <c r="AX246" s="275"/>
      <c r="AY246" s="275"/>
      <c r="AZ246" s="275"/>
      <c r="BA246" s="275"/>
      <c r="BB246" s="275"/>
      <c r="BC246" s="275"/>
      <c r="BD246" s="275"/>
      <c r="BE246" s="275"/>
      <c r="BF246" s="275"/>
      <c r="BG246" s="275"/>
    </row>
    <row r="247" spans="4:59" ht="12.75" hidden="1">
      <c r="D247" s="275"/>
      <c r="E247" s="275"/>
      <c r="F247" s="275"/>
      <c r="G247" s="275"/>
      <c r="H247" s="275"/>
      <c r="I247" s="275"/>
      <c r="J247" s="275"/>
      <c r="K247" s="275"/>
      <c r="L247" s="275"/>
      <c r="M247" s="275"/>
      <c r="N247" s="275"/>
      <c r="O247" s="275"/>
      <c r="P247" s="275"/>
      <c r="Q247" s="275"/>
      <c r="R247" s="275"/>
      <c r="S247" s="275"/>
      <c r="T247" s="275"/>
      <c r="U247" s="275"/>
      <c r="V247" s="275"/>
      <c r="W247" s="275"/>
      <c r="X247" s="275"/>
      <c r="Y247" s="275"/>
      <c r="Z247" s="275"/>
      <c r="AA247" s="275"/>
      <c r="AB247" s="275"/>
      <c r="AC247" s="275"/>
      <c r="AD247" s="275"/>
      <c r="AE247" s="275"/>
      <c r="AF247" s="275"/>
      <c r="AG247" s="275"/>
      <c r="AH247" s="275"/>
      <c r="AI247" s="275"/>
      <c r="AJ247" s="275"/>
      <c r="AK247" s="275"/>
      <c r="AL247" s="275"/>
      <c r="AM247" s="275"/>
      <c r="AN247" s="275"/>
      <c r="AO247" s="275"/>
      <c r="AP247" s="275"/>
      <c r="AQ247" s="275"/>
      <c r="AR247" s="275"/>
      <c r="AS247" s="275"/>
      <c r="AT247" s="275"/>
      <c r="AU247" s="275"/>
      <c r="AV247" s="275"/>
      <c r="AW247" s="275"/>
      <c r="AX247" s="275"/>
      <c r="AY247" s="275"/>
      <c r="AZ247" s="275"/>
      <c r="BA247" s="275"/>
      <c r="BB247" s="275"/>
      <c r="BC247" s="275"/>
      <c r="BD247" s="275"/>
      <c r="BE247" s="275"/>
      <c r="BF247" s="275"/>
      <c r="BG247" s="275"/>
    </row>
    <row r="248" spans="4:59" ht="12.75" hidden="1">
      <c r="D248" s="275"/>
      <c r="E248" s="275"/>
      <c r="F248" s="275"/>
      <c r="G248" s="275"/>
      <c r="H248" s="275"/>
      <c r="I248" s="275"/>
      <c r="J248" s="275"/>
      <c r="K248" s="275"/>
      <c r="L248" s="275"/>
      <c r="M248" s="275"/>
      <c r="N248" s="275"/>
      <c r="O248" s="275"/>
      <c r="P248" s="275"/>
      <c r="Q248" s="275"/>
      <c r="R248" s="275"/>
      <c r="S248" s="275"/>
      <c r="T248" s="275"/>
      <c r="U248" s="275"/>
      <c r="V248" s="275"/>
      <c r="W248" s="275"/>
      <c r="X248" s="275"/>
      <c r="Y248" s="275"/>
      <c r="Z248" s="275"/>
      <c r="AA248" s="275"/>
      <c r="AB248" s="275"/>
      <c r="AC248" s="275"/>
      <c r="AD248" s="275"/>
      <c r="AE248" s="275"/>
      <c r="AF248" s="275"/>
      <c r="AG248" s="275"/>
      <c r="AH248" s="275"/>
      <c r="AI248" s="275"/>
      <c r="AJ248" s="275"/>
      <c r="AK248" s="275"/>
      <c r="AL248" s="275"/>
      <c r="AM248" s="275"/>
      <c r="AN248" s="275"/>
      <c r="AO248" s="275"/>
      <c r="AP248" s="275"/>
      <c r="AQ248" s="275"/>
      <c r="AR248" s="275"/>
      <c r="AS248" s="275"/>
      <c r="AT248" s="275"/>
      <c r="AU248" s="275"/>
      <c r="AV248" s="275"/>
      <c r="AW248" s="275"/>
      <c r="AX248" s="275"/>
      <c r="AY248" s="275"/>
      <c r="AZ248" s="275"/>
      <c r="BA248" s="275"/>
      <c r="BB248" s="275"/>
      <c r="BC248" s="275"/>
      <c r="BD248" s="275"/>
      <c r="BE248" s="275"/>
      <c r="BF248" s="275"/>
      <c r="BG248" s="275"/>
    </row>
    <row r="249" spans="4:59" ht="12.75" hidden="1">
      <c r="D249" s="275"/>
      <c r="E249" s="275"/>
      <c r="F249" s="275"/>
      <c r="G249" s="275"/>
      <c r="H249" s="275"/>
      <c r="I249" s="275"/>
      <c r="J249" s="275"/>
      <c r="K249" s="275"/>
      <c r="L249" s="275"/>
      <c r="M249" s="275"/>
      <c r="N249" s="275"/>
      <c r="O249" s="275"/>
      <c r="P249" s="275"/>
      <c r="Q249" s="275"/>
      <c r="R249" s="275"/>
      <c r="S249" s="275"/>
      <c r="T249" s="275"/>
      <c r="U249" s="275"/>
      <c r="V249" s="275"/>
      <c r="W249" s="275"/>
      <c r="X249" s="275"/>
      <c r="Y249" s="275"/>
      <c r="Z249" s="275"/>
      <c r="AA249" s="275"/>
      <c r="AB249" s="275"/>
      <c r="AC249" s="275"/>
      <c r="AD249" s="275"/>
      <c r="AE249" s="275"/>
      <c r="AF249" s="275"/>
      <c r="AG249" s="275"/>
      <c r="AH249" s="275"/>
      <c r="AI249" s="275"/>
      <c r="AJ249" s="275"/>
      <c r="AK249" s="275"/>
      <c r="AL249" s="275"/>
      <c r="AM249" s="275"/>
      <c r="AN249" s="275"/>
      <c r="AO249" s="275"/>
      <c r="AP249" s="275"/>
      <c r="AQ249" s="275"/>
      <c r="AR249" s="275"/>
      <c r="AS249" s="275"/>
      <c r="AT249" s="275"/>
      <c r="AU249" s="275"/>
      <c r="AV249" s="275"/>
      <c r="AW249" s="275"/>
      <c r="AX249" s="275"/>
      <c r="AY249" s="275"/>
      <c r="AZ249" s="275"/>
      <c r="BA249" s="275"/>
      <c r="BB249" s="275"/>
      <c r="BC249" s="275"/>
      <c r="BD249" s="275"/>
      <c r="BE249" s="275"/>
      <c r="BF249" s="275"/>
      <c r="BG249" s="275"/>
    </row>
    <row r="250" spans="4:59" ht="12.75" hidden="1">
      <c r="D250" s="275"/>
      <c r="E250" s="275"/>
      <c r="F250" s="275"/>
      <c r="G250" s="275"/>
      <c r="H250" s="275"/>
      <c r="I250" s="275"/>
      <c r="J250" s="275"/>
      <c r="K250" s="275"/>
      <c r="L250" s="275"/>
      <c r="M250" s="275"/>
      <c r="N250" s="275"/>
      <c r="O250" s="275"/>
      <c r="P250" s="275"/>
      <c r="Q250" s="275"/>
      <c r="R250" s="275"/>
      <c r="S250" s="275"/>
      <c r="T250" s="275"/>
      <c r="U250" s="275"/>
      <c r="V250" s="275"/>
      <c r="W250" s="275"/>
      <c r="X250" s="275"/>
      <c r="Y250" s="275"/>
      <c r="Z250" s="275"/>
      <c r="AA250" s="275"/>
      <c r="AB250" s="275"/>
      <c r="AC250" s="275"/>
      <c r="AD250" s="275"/>
      <c r="AE250" s="275"/>
      <c r="AF250" s="275"/>
      <c r="AG250" s="275"/>
      <c r="AH250" s="275"/>
      <c r="AI250" s="275"/>
      <c r="AJ250" s="275"/>
      <c r="AK250" s="275"/>
      <c r="AL250" s="275"/>
      <c r="AM250" s="275"/>
      <c r="AN250" s="275"/>
      <c r="AO250" s="275"/>
      <c r="AP250" s="275"/>
      <c r="AQ250" s="275"/>
      <c r="AR250" s="275"/>
      <c r="AS250" s="275"/>
      <c r="AT250" s="275"/>
      <c r="AU250" s="275"/>
      <c r="AV250" s="275"/>
      <c r="AW250" s="275"/>
      <c r="AX250" s="275"/>
      <c r="AY250" s="275"/>
      <c r="AZ250" s="275"/>
      <c r="BA250" s="275"/>
      <c r="BB250" s="275"/>
      <c r="BC250" s="275"/>
      <c r="BD250" s="275"/>
      <c r="BE250" s="275"/>
      <c r="BF250" s="275"/>
      <c r="BG250" s="275"/>
    </row>
    <row r="251" spans="4:59" ht="12.75" hidden="1">
      <c r="D251" s="275"/>
      <c r="E251" s="275"/>
      <c r="F251" s="275"/>
      <c r="G251" s="275"/>
      <c r="H251" s="275"/>
      <c r="I251" s="275"/>
      <c r="J251" s="275"/>
      <c r="K251" s="275"/>
      <c r="L251" s="275"/>
      <c r="M251" s="275"/>
      <c r="N251" s="275"/>
      <c r="O251" s="275"/>
      <c r="P251" s="275"/>
      <c r="Q251" s="275"/>
      <c r="R251" s="275"/>
      <c r="S251" s="275"/>
      <c r="T251" s="275"/>
      <c r="U251" s="275"/>
      <c r="V251" s="275"/>
      <c r="W251" s="275"/>
      <c r="X251" s="275"/>
      <c r="Y251" s="275"/>
      <c r="Z251" s="275"/>
      <c r="AA251" s="275"/>
      <c r="AB251" s="275"/>
      <c r="AC251" s="275"/>
      <c r="AD251" s="275"/>
      <c r="AE251" s="275"/>
      <c r="AF251" s="275"/>
      <c r="AG251" s="275"/>
      <c r="AH251" s="275"/>
      <c r="AI251" s="275"/>
      <c r="AJ251" s="275"/>
      <c r="AK251" s="275"/>
      <c r="AL251" s="275"/>
      <c r="AM251" s="275"/>
      <c r="AN251" s="275"/>
      <c r="AO251" s="275"/>
      <c r="AP251" s="275"/>
      <c r="AQ251" s="275"/>
      <c r="AR251" s="275"/>
      <c r="AS251" s="275"/>
      <c r="AT251" s="275"/>
      <c r="AU251" s="275"/>
      <c r="AV251" s="275"/>
      <c r="AW251" s="275"/>
      <c r="AX251" s="275"/>
      <c r="AY251" s="275"/>
      <c r="AZ251" s="275"/>
      <c r="BA251" s="275"/>
      <c r="BB251" s="275"/>
      <c r="BC251" s="275"/>
      <c r="BD251" s="275"/>
      <c r="BE251" s="275"/>
      <c r="BF251" s="275"/>
      <c r="BG251" s="275"/>
    </row>
    <row r="252" spans="4:59" ht="12.75" hidden="1">
      <c r="D252" s="275"/>
      <c r="E252" s="275"/>
      <c r="F252" s="275"/>
      <c r="G252" s="275"/>
      <c r="H252" s="275"/>
      <c r="I252" s="275"/>
      <c r="J252" s="275"/>
      <c r="K252" s="275"/>
      <c r="L252" s="275"/>
      <c r="M252" s="275"/>
      <c r="N252" s="275"/>
      <c r="O252" s="275"/>
      <c r="P252" s="275"/>
      <c r="Q252" s="275"/>
      <c r="R252" s="275"/>
      <c r="S252" s="275"/>
      <c r="T252" s="275"/>
      <c r="U252" s="275"/>
      <c r="V252" s="275"/>
      <c r="W252" s="275"/>
      <c r="X252" s="275"/>
      <c r="Y252" s="275"/>
      <c r="Z252" s="275"/>
      <c r="AA252" s="275"/>
      <c r="AB252" s="275"/>
      <c r="AC252" s="275"/>
      <c r="AD252" s="275"/>
      <c r="AE252" s="275"/>
      <c r="AF252" s="275"/>
      <c r="AG252" s="275"/>
      <c r="AH252" s="275"/>
      <c r="AI252" s="275"/>
      <c r="AJ252" s="275"/>
      <c r="AK252" s="275"/>
      <c r="AL252" s="275"/>
      <c r="AM252" s="275"/>
      <c r="AN252" s="275"/>
      <c r="AO252" s="275"/>
      <c r="AP252" s="275"/>
      <c r="AQ252" s="275"/>
      <c r="AR252" s="275"/>
      <c r="AS252" s="275"/>
      <c r="AT252" s="275"/>
      <c r="AU252" s="275"/>
      <c r="AV252" s="275"/>
      <c r="AW252" s="275"/>
      <c r="AX252" s="275"/>
      <c r="AY252" s="275"/>
      <c r="AZ252" s="275"/>
      <c r="BA252" s="275"/>
      <c r="BB252" s="275"/>
      <c r="BC252" s="275"/>
      <c r="BD252" s="275"/>
      <c r="BE252" s="275"/>
      <c r="BF252" s="275"/>
      <c r="BG252" s="275"/>
    </row>
    <row r="253" spans="4:59" ht="12.75" hidden="1">
      <c r="D253" s="275"/>
      <c r="E253" s="275"/>
      <c r="F253" s="275"/>
      <c r="G253" s="275"/>
      <c r="H253" s="275"/>
      <c r="I253" s="275"/>
      <c r="J253" s="275"/>
      <c r="K253" s="275"/>
      <c r="L253" s="275"/>
      <c r="M253" s="275"/>
      <c r="N253" s="275"/>
      <c r="O253" s="275"/>
      <c r="P253" s="275"/>
      <c r="Q253" s="275"/>
      <c r="R253" s="275"/>
      <c r="S253" s="275"/>
      <c r="T253" s="275"/>
      <c r="U253" s="275"/>
      <c r="V253" s="275"/>
      <c r="W253" s="275"/>
      <c r="X253" s="275"/>
      <c r="Y253" s="275"/>
      <c r="Z253" s="275"/>
      <c r="AA253" s="275"/>
      <c r="AB253" s="275"/>
      <c r="AC253" s="275"/>
      <c r="AD253" s="275"/>
      <c r="AE253" s="275"/>
      <c r="AF253" s="275"/>
      <c r="AG253" s="275"/>
      <c r="AH253" s="275"/>
      <c r="AI253" s="275"/>
      <c r="AJ253" s="275"/>
      <c r="AK253" s="275"/>
      <c r="AL253" s="275"/>
      <c r="AM253" s="275"/>
      <c r="AN253" s="275"/>
      <c r="AO253" s="275"/>
      <c r="AP253" s="275"/>
      <c r="AQ253" s="275"/>
      <c r="AR253" s="275"/>
      <c r="AS253" s="275"/>
      <c r="AT253" s="275"/>
      <c r="AU253" s="275"/>
      <c r="AV253" s="275"/>
      <c r="AW253" s="275"/>
      <c r="AX253" s="275"/>
      <c r="AY253" s="275"/>
      <c r="AZ253" s="275"/>
      <c r="BA253" s="275"/>
      <c r="BB253" s="275"/>
      <c r="BC253" s="275"/>
      <c r="BD253" s="275"/>
      <c r="BE253" s="275"/>
      <c r="BF253" s="275"/>
      <c r="BG253" s="275"/>
    </row>
    <row r="254" spans="4:59" ht="12.75" hidden="1">
      <c r="D254" s="275"/>
      <c r="E254" s="275"/>
      <c r="F254" s="275"/>
      <c r="G254" s="275"/>
      <c r="H254" s="275"/>
      <c r="I254" s="275"/>
      <c r="J254" s="275"/>
      <c r="K254" s="275"/>
      <c r="L254" s="275"/>
      <c r="M254" s="275"/>
      <c r="N254" s="275"/>
      <c r="O254" s="275"/>
      <c r="P254" s="275"/>
      <c r="Q254" s="275"/>
      <c r="R254" s="275"/>
      <c r="S254" s="275"/>
      <c r="T254" s="275"/>
      <c r="U254" s="275"/>
      <c r="V254" s="275"/>
      <c r="W254" s="275"/>
      <c r="X254" s="275"/>
      <c r="Y254" s="275"/>
      <c r="Z254" s="275"/>
      <c r="AA254" s="275"/>
      <c r="AB254" s="275"/>
      <c r="AC254" s="275"/>
      <c r="AD254" s="275"/>
      <c r="AE254" s="275"/>
      <c r="AF254" s="275"/>
      <c r="AG254" s="275"/>
      <c r="AH254" s="275"/>
      <c r="AI254" s="275"/>
      <c r="AJ254" s="275"/>
      <c r="AK254" s="275"/>
      <c r="AL254" s="275"/>
      <c r="AM254" s="275"/>
      <c r="AN254" s="275"/>
      <c r="AO254" s="275"/>
      <c r="AP254" s="275"/>
      <c r="AQ254" s="275"/>
      <c r="AR254" s="275"/>
      <c r="AS254" s="275"/>
      <c r="AT254" s="275"/>
      <c r="AU254" s="275"/>
      <c r="AV254" s="275"/>
      <c r="AW254" s="275"/>
      <c r="AX254" s="275"/>
      <c r="AY254" s="275"/>
      <c r="AZ254" s="275"/>
      <c r="BA254" s="275"/>
      <c r="BB254" s="275"/>
      <c r="BC254" s="275"/>
      <c r="BD254" s="275"/>
      <c r="BE254" s="275"/>
      <c r="BF254" s="275"/>
      <c r="BG254" s="275"/>
    </row>
    <row r="255" spans="4:59" ht="12.75" hidden="1">
      <c r="D255" s="275"/>
      <c r="E255" s="275"/>
      <c r="F255" s="275"/>
      <c r="G255" s="275"/>
      <c r="H255" s="275"/>
      <c r="I255" s="275"/>
      <c r="J255" s="275"/>
      <c r="K255" s="275"/>
      <c r="L255" s="275"/>
      <c r="M255" s="275"/>
      <c r="N255" s="275"/>
      <c r="O255" s="275"/>
      <c r="P255" s="275"/>
      <c r="Q255" s="275"/>
      <c r="R255" s="275"/>
      <c r="S255" s="275"/>
      <c r="T255" s="275"/>
      <c r="U255" s="275"/>
      <c r="V255" s="275"/>
      <c r="W255" s="275"/>
      <c r="X255" s="275"/>
      <c r="Y255" s="275"/>
      <c r="Z255" s="275"/>
      <c r="AA255" s="275"/>
      <c r="AB255" s="275"/>
      <c r="AC255" s="275"/>
      <c r="AD255" s="275"/>
      <c r="AE255" s="275"/>
      <c r="AF255" s="275"/>
      <c r="AG255" s="275"/>
      <c r="AH255" s="275"/>
      <c r="AI255" s="275"/>
      <c r="AJ255" s="275"/>
      <c r="AK255" s="275"/>
      <c r="AL255" s="275"/>
      <c r="AM255" s="275"/>
      <c r="AN255" s="275"/>
      <c r="AO255" s="275"/>
      <c r="AP255" s="275"/>
      <c r="AQ255" s="275"/>
      <c r="AR255" s="275"/>
      <c r="AS255" s="275"/>
      <c r="AT255" s="275"/>
      <c r="AU255" s="275"/>
      <c r="AV255" s="275"/>
      <c r="AW255" s="275"/>
      <c r="AX255" s="275"/>
      <c r="AY255" s="275"/>
      <c r="AZ255" s="275"/>
      <c r="BA255" s="275"/>
      <c r="BB255" s="275"/>
      <c r="BC255" s="275"/>
      <c r="BD255" s="275"/>
      <c r="BE255" s="275"/>
      <c r="BF255" s="275"/>
      <c r="BG255" s="275"/>
    </row>
    <row r="256" spans="4:59" ht="12.75" hidden="1">
      <c r="D256" s="275"/>
      <c r="E256" s="275"/>
      <c r="F256" s="275"/>
      <c r="G256" s="275"/>
      <c r="H256" s="275"/>
      <c r="I256" s="275"/>
      <c r="J256" s="275"/>
      <c r="K256" s="275"/>
      <c r="L256" s="275"/>
      <c r="M256" s="275"/>
      <c r="N256" s="275"/>
      <c r="O256" s="275"/>
      <c r="P256" s="275"/>
      <c r="Q256" s="275"/>
      <c r="R256" s="275"/>
      <c r="S256" s="275"/>
      <c r="T256" s="275"/>
      <c r="U256" s="275"/>
      <c r="V256" s="275"/>
      <c r="W256" s="275"/>
      <c r="X256" s="275"/>
      <c r="Y256" s="275"/>
      <c r="Z256" s="275"/>
      <c r="AA256" s="275"/>
      <c r="AB256" s="275"/>
      <c r="AC256" s="275"/>
      <c r="AD256" s="275"/>
      <c r="AE256" s="275"/>
      <c r="AF256" s="275"/>
      <c r="AG256" s="275"/>
      <c r="AH256" s="275"/>
      <c r="AI256" s="275"/>
      <c r="AJ256" s="275"/>
      <c r="AK256" s="275"/>
      <c r="AL256" s="275"/>
      <c r="AM256" s="275"/>
      <c r="AN256" s="275"/>
      <c r="AO256" s="275"/>
      <c r="AP256" s="275"/>
      <c r="AQ256" s="275"/>
      <c r="AR256" s="275"/>
      <c r="AS256" s="275"/>
      <c r="AT256" s="275"/>
      <c r="AU256" s="275"/>
      <c r="AV256" s="275"/>
      <c r="AW256" s="275"/>
      <c r="AX256" s="275"/>
      <c r="AY256" s="275"/>
      <c r="AZ256" s="275"/>
      <c r="BA256" s="275"/>
      <c r="BB256" s="275"/>
      <c r="BC256" s="275"/>
      <c r="BD256" s="275"/>
      <c r="BE256" s="275"/>
      <c r="BF256" s="275"/>
      <c r="BG256" s="275"/>
    </row>
    <row r="257" spans="4:59" ht="12.75" hidden="1">
      <c r="D257" s="275"/>
      <c r="E257" s="275"/>
      <c r="F257" s="275"/>
      <c r="G257" s="275"/>
      <c r="H257" s="275"/>
      <c r="I257" s="275"/>
      <c r="J257" s="275"/>
      <c r="K257" s="275"/>
      <c r="L257" s="275"/>
      <c r="M257" s="275"/>
      <c r="N257" s="275"/>
      <c r="O257" s="275"/>
      <c r="P257" s="275"/>
      <c r="Q257" s="275"/>
      <c r="R257" s="275"/>
      <c r="S257" s="275"/>
      <c r="T257" s="275"/>
      <c r="U257" s="275"/>
      <c r="V257" s="275"/>
      <c r="W257" s="275"/>
      <c r="X257" s="275"/>
      <c r="Y257" s="275"/>
      <c r="Z257" s="275"/>
      <c r="AA257" s="275"/>
      <c r="AB257" s="275"/>
      <c r="AC257" s="275"/>
      <c r="AD257" s="275"/>
      <c r="AE257" s="275"/>
      <c r="AF257" s="275"/>
      <c r="AG257" s="275"/>
      <c r="AH257" s="275"/>
      <c r="AI257" s="275"/>
      <c r="AJ257" s="275"/>
      <c r="AK257" s="275"/>
      <c r="AL257" s="275"/>
      <c r="AM257" s="275"/>
      <c r="AN257" s="275"/>
      <c r="AO257" s="275"/>
      <c r="AP257" s="275"/>
      <c r="AQ257" s="275"/>
      <c r="AR257" s="275"/>
      <c r="AS257" s="275"/>
      <c r="AT257" s="275"/>
      <c r="AU257" s="275"/>
      <c r="AV257" s="275"/>
      <c r="AW257" s="275"/>
      <c r="AX257" s="275"/>
      <c r="AY257" s="275"/>
      <c r="AZ257" s="275"/>
      <c r="BA257" s="275"/>
      <c r="BB257" s="275"/>
      <c r="BC257" s="275"/>
      <c r="BD257" s="275"/>
      <c r="BE257" s="275"/>
      <c r="BF257" s="275"/>
      <c r="BG257" s="275"/>
    </row>
    <row r="258" spans="4:59" ht="12.75" hidden="1">
      <c r="D258" s="275"/>
      <c r="E258" s="275"/>
      <c r="F258" s="275"/>
      <c r="G258" s="275"/>
      <c r="H258" s="275"/>
      <c r="I258" s="275"/>
      <c r="J258" s="275"/>
      <c r="K258" s="275"/>
      <c r="L258" s="275"/>
      <c r="M258" s="275"/>
      <c r="N258" s="275"/>
      <c r="O258" s="275"/>
      <c r="P258" s="275"/>
      <c r="Q258" s="275"/>
      <c r="R258" s="275"/>
      <c r="S258" s="275"/>
      <c r="T258" s="275"/>
      <c r="U258" s="275"/>
      <c r="V258" s="275"/>
      <c r="W258" s="275"/>
      <c r="X258" s="275"/>
      <c r="Y258" s="275"/>
      <c r="Z258" s="275"/>
      <c r="AA258" s="275"/>
      <c r="AB258" s="275"/>
      <c r="AC258" s="275"/>
      <c r="AD258" s="275"/>
      <c r="AE258" s="275"/>
      <c r="AF258" s="275"/>
      <c r="AG258" s="275"/>
      <c r="AH258" s="275"/>
      <c r="AI258" s="275"/>
      <c r="AJ258" s="275"/>
      <c r="AK258" s="275"/>
      <c r="AL258" s="275"/>
      <c r="AM258" s="275"/>
      <c r="AN258" s="275"/>
      <c r="AO258" s="275"/>
      <c r="AP258" s="275"/>
      <c r="AQ258" s="275"/>
      <c r="AR258" s="275"/>
      <c r="AS258" s="275"/>
      <c r="AT258" s="275"/>
      <c r="AU258" s="275"/>
      <c r="AV258" s="275"/>
      <c r="AW258" s="275"/>
      <c r="AX258" s="275"/>
      <c r="AY258" s="275"/>
      <c r="AZ258" s="275"/>
      <c r="BA258" s="275"/>
      <c r="BB258" s="275"/>
      <c r="BC258" s="275"/>
      <c r="BD258" s="275"/>
      <c r="BE258" s="275"/>
      <c r="BF258" s="275"/>
      <c r="BG258" s="275"/>
    </row>
    <row r="259" spans="4:59" ht="12.75" hidden="1">
      <c r="D259" s="275"/>
      <c r="E259" s="275"/>
      <c r="F259" s="275"/>
      <c r="G259" s="275"/>
      <c r="H259" s="275"/>
      <c r="I259" s="275"/>
      <c r="J259" s="275"/>
      <c r="K259" s="275"/>
      <c r="L259" s="275"/>
      <c r="M259" s="275"/>
      <c r="N259" s="275"/>
      <c r="O259" s="275"/>
      <c r="P259" s="275"/>
      <c r="Q259" s="275"/>
      <c r="R259" s="275"/>
      <c r="S259" s="275"/>
      <c r="T259" s="275"/>
      <c r="U259" s="275"/>
      <c r="V259" s="275"/>
      <c r="W259" s="275"/>
      <c r="X259" s="275"/>
      <c r="Y259" s="275"/>
      <c r="Z259" s="275"/>
      <c r="AA259" s="275"/>
      <c r="AB259" s="275"/>
      <c r="AC259" s="275"/>
      <c r="AD259" s="275"/>
      <c r="AE259" s="275"/>
      <c r="AF259" s="275"/>
      <c r="AG259" s="275"/>
      <c r="AH259" s="275"/>
      <c r="AI259" s="275"/>
      <c r="AJ259" s="275"/>
      <c r="AK259" s="275"/>
      <c r="AL259" s="275"/>
      <c r="AM259" s="275"/>
      <c r="AN259" s="275"/>
      <c r="AO259" s="275"/>
      <c r="AP259" s="275"/>
      <c r="AQ259" s="275"/>
      <c r="AR259" s="275"/>
      <c r="AS259" s="275"/>
      <c r="AT259" s="275"/>
      <c r="AU259" s="275"/>
      <c r="AV259" s="275"/>
      <c r="AW259" s="275"/>
      <c r="AX259" s="275"/>
      <c r="AY259" s="275"/>
      <c r="AZ259" s="275"/>
      <c r="BA259" s="275"/>
      <c r="BB259" s="275"/>
      <c r="BC259" s="275"/>
      <c r="BD259" s="275"/>
      <c r="BE259" s="275"/>
      <c r="BF259" s="275"/>
      <c r="BG259" s="275"/>
    </row>
    <row r="260" spans="4:59" ht="12.75" hidden="1">
      <c r="D260" s="275"/>
      <c r="E260" s="275"/>
      <c r="F260" s="275"/>
      <c r="G260" s="275"/>
      <c r="H260" s="275"/>
      <c r="I260" s="275"/>
      <c r="J260" s="275"/>
      <c r="K260" s="275"/>
      <c r="L260" s="275"/>
      <c r="M260" s="275"/>
      <c r="N260" s="275"/>
      <c r="O260" s="275"/>
      <c r="P260" s="275"/>
      <c r="Q260" s="275"/>
      <c r="R260" s="275"/>
      <c r="S260" s="275"/>
      <c r="T260" s="275"/>
      <c r="U260" s="275"/>
      <c r="V260" s="275"/>
      <c r="W260" s="275"/>
      <c r="X260" s="275"/>
      <c r="Y260" s="275"/>
      <c r="Z260" s="275"/>
      <c r="AA260" s="275"/>
      <c r="AB260" s="275"/>
      <c r="AC260" s="275"/>
      <c r="AD260" s="275"/>
      <c r="AE260" s="275"/>
      <c r="AF260" s="275"/>
      <c r="AG260" s="275"/>
      <c r="AH260" s="275"/>
      <c r="AI260" s="275"/>
      <c r="AJ260" s="275"/>
      <c r="AK260" s="275"/>
      <c r="AL260" s="275"/>
      <c r="AM260" s="275"/>
      <c r="AN260" s="275"/>
      <c r="AO260" s="275"/>
      <c r="AP260" s="275"/>
      <c r="AQ260" s="275"/>
      <c r="AR260" s="275"/>
      <c r="AS260" s="275"/>
      <c r="AT260" s="275"/>
      <c r="AU260" s="275"/>
      <c r="AV260" s="275"/>
      <c r="AW260" s="275"/>
      <c r="AX260" s="275"/>
      <c r="AY260" s="275"/>
      <c r="AZ260" s="275"/>
      <c r="BA260" s="275"/>
      <c r="BB260" s="275"/>
      <c r="BC260" s="275"/>
      <c r="BD260" s="275"/>
      <c r="BE260" s="275"/>
      <c r="BF260" s="275"/>
      <c r="BG260" s="275"/>
    </row>
    <row r="261" spans="4:59" ht="12.75" hidden="1">
      <c r="D261" s="275"/>
      <c r="E261" s="275"/>
      <c r="F261" s="275"/>
      <c r="G261" s="275"/>
      <c r="H261" s="275"/>
      <c r="I261" s="275"/>
      <c r="J261" s="275"/>
      <c r="K261" s="275"/>
      <c r="L261" s="275"/>
      <c r="M261" s="275"/>
      <c r="N261" s="275"/>
      <c r="O261" s="275"/>
      <c r="P261" s="275"/>
      <c r="Q261" s="275"/>
      <c r="R261" s="275"/>
      <c r="S261" s="275"/>
      <c r="T261" s="275"/>
      <c r="U261" s="275"/>
      <c r="V261" s="275"/>
      <c r="W261" s="275"/>
      <c r="X261" s="275"/>
      <c r="Y261" s="275"/>
      <c r="Z261" s="275"/>
      <c r="AA261" s="275"/>
      <c r="AB261" s="275"/>
      <c r="AC261" s="275"/>
      <c r="AD261" s="275"/>
      <c r="AE261" s="275"/>
      <c r="AF261" s="275"/>
      <c r="AG261" s="275"/>
      <c r="AH261" s="275"/>
      <c r="AI261" s="275"/>
      <c r="AJ261" s="275"/>
      <c r="AK261" s="275"/>
      <c r="AL261" s="275"/>
      <c r="AM261" s="275"/>
      <c r="AN261" s="275"/>
      <c r="AO261" s="275"/>
      <c r="AP261" s="275"/>
      <c r="AQ261" s="275"/>
      <c r="AR261" s="275"/>
      <c r="AS261" s="275"/>
      <c r="AT261" s="275"/>
      <c r="AU261" s="275"/>
      <c r="AV261" s="275"/>
      <c r="AW261" s="275"/>
      <c r="AX261" s="275"/>
      <c r="AY261" s="275"/>
      <c r="AZ261" s="275"/>
      <c r="BA261" s="275"/>
      <c r="BB261" s="275"/>
      <c r="BC261" s="275"/>
      <c r="BD261" s="275"/>
      <c r="BE261" s="275"/>
      <c r="BF261" s="275"/>
      <c r="BG261" s="275"/>
    </row>
    <row r="262" spans="4:59" ht="12.75" hidden="1">
      <c r="D262" s="275"/>
      <c r="E262" s="275"/>
      <c r="F262" s="275"/>
      <c r="G262" s="275"/>
      <c r="H262" s="275"/>
      <c r="I262" s="275"/>
      <c r="J262" s="275"/>
      <c r="K262" s="275"/>
      <c r="L262" s="275"/>
      <c r="M262" s="275"/>
      <c r="N262" s="275"/>
      <c r="O262" s="275"/>
      <c r="P262" s="275"/>
      <c r="Q262" s="275"/>
      <c r="R262" s="275"/>
      <c r="S262" s="275"/>
      <c r="T262" s="275"/>
      <c r="U262" s="275"/>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c r="AW262" s="275"/>
      <c r="AX262" s="275"/>
      <c r="AY262" s="275"/>
      <c r="AZ262" s="275"/>
      <c r="BA262" s="275"/>
      <c r="BB262" s="275"/>
      <c r="BC262" s="275"/>
      <c r="BD262" s="275"/>
      <c r="BE262" s="275"/>
      <c r="BF262" s="275"/>
      <c r="BG262" s="275"/>
    </row>
    <row r="263" spans="4:59" ht="12.75" hidden="1">
      <c r="D263" s="275"/>
      <c r="E263" s="275"/>
      <c r="F263" s="275"/>
      <c r="G263" s="275"/>
      <c r="H263" s="275"/>
      <c r="I263" s="275"/>
      <c r="J263" s="275"/>
      <c r="K263" s="275"/>
      <c r="L263" s="275"/>
      <c r="M263" s="275"/>
      <c r="N263" s="275"/>
      <c r="O263" s="275"/>
      <c r="P263" s="275"/>
      <c r="Q263" s="275"/>
      <c r="R263" s="275"/>
      <c r="S263" s="275"/>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c r="AW263" s="275"/>
      <c r="AX263" s="275"/>
      <c r="AY263" s="275"/>
      <c r="AZ263" s="275"/>
      <c r="BA263" s="275"/>
      <c r="BB263" s="275"/>
      <c r="BC263" s="275"/>
      <c r="BD263" s="275"/>
      <c r="BE263" s="275"/>
      <c r="BF263" s="275"/>
      <c r="BG263" s="275"/>
    </row>
    <row r="264" spans="4:59" ht="12.75" hidden="1">
      <c r="D264" s="275"/>
      <c r="E264" s="275"/>
      <c r="F264" s="275"/>
      <c r="G264" s="275"/>
      <c r="H264" s="275"/>
      <c r="I264" s="275"/>
      <c r="J264" s="275"/>
      <c r="K264" s="275"/>
      <c r="L264" s="275"/>
      <c r="M264" s="275"/>
      <c r="N264" s="275"/>
      <c r="O264" s="275"/>
      <c r="P264" s="275"/>
      <c r="Q264" s="275"/>
      <c r="R264" s="275"/>
      <c r="S264" s="275"/>
      <c r="T264" s="275"/>
      <c r="U264" s="275"/>
      <c r="V264" s="275"/>
      <c r="W264" s="275"/>
      <c r="X264" s="275"/>
      <c r="Y264" s="275"/>
      <c r="Z264" s="275"/>
      <c r="AA264" s="275"/>
      <c r="AB264" s="275"/>
      <c r="AC264" s="275"/>
      <c r="AD264" s="275"/>
      <c r="AE264" s="275"/>
      <c r="AF264" s="275"/>
      <c r="AG264" s="275"/>
      <c r="AH264" s="275"/>
      <c r="AI264" s="275"/>
      <c r="AJ264" s="275"/>
      <c r="AK264" s="275"/>
      <c r="AL264" s="275"/>
      <c r="AM264" s="275"/>
      <c r="AN264" s="275"/>
      <c r="AO264" s="275"/>
      <c r="AP264" s="275"/>
      <c r="AQ264" s="275"/>
      <c r="AR264" s="275"/>
      <c r="AS264" s="275"/>
      <c r="AT264" s="275"/>
      <c r="AU264" s="275"/>
      <c r="AV264" s="275"/>
      <c r="AW264" s="275"/>
      <c r="AX264" s="275"/>
      <c r="AY264" s="275"/>
      <c r="AZ264" s="275"/>
      <c r="BA264" s="275"/>
      <c r="BB264" s="275"/>
      <c r="BC264" s="275"/>
      <c r="BD264" s="275"/>
      <c r="BE264" s="275"/>
      <c r="BF264" s="275"/>
      <c r="BG264" s="275"/>
    </row>
    <row r="265" spans="4:59" ht="12.75" hidden="1">
      <c r="D265" s="275"/>
      <c r="E265" s="275"/>
      <c r="F265" s="275"/>
      <c r="G265" s="275"/>
      <c r="H265" s="275"/>
      <c r="I265" s="275"/>
      <c r="J265" s="275"/>
      <c r="K265" s="275"/>
      <c r="L265" s="275"/>
      <c r="M265" s="275"/>
      <c r="N265" s="275"/>
      <c r="O265" s="275"/>
      <c r="P265" s="275"/>
      <c r="Q265" s="275"/>
      <c r="R265" s="275"/>
      <c r="S265" s="275"/>
      <c r="T265" s="275"/>
      <c r="U265" s="275"/>
      <c r="V265" s="275"/>
      <c r="W265" s="275"/>
      <c r="X265" s="275"/>
      <c r="Y265" s="275"/>
      <c r="Z265" s="275"/>
      <c r="AA265" s="275"/>
      <c r="AB265" s="275"/>
      <c r="AC265" s="275"/>
      <c r="AD265" s="275"/>
      <c r="AE265" s="275"/>
      <c r="AF265" s="275"/>
      <c r="AG265" s="275"/>
      <c r="AH265" s="275"/>
      <c r="AI265" s="275"/>
      <c r="AJ265" s="275"/>
      <c r="AK265" s="275"/>
      <c r="AL265" s="275"/>
      <c r="AM265" s="275"/>
      <c r="AN265" s="275"/>
      <c r="AO265" s="275"/>
      <c r="AP265" s="275"/>
      <c r="AQ265" s="275"/>
      <c r="AR265" s="275"/>
      <c r="AS265" s="275"/>
      <c r="AT265" s="275"/>
      <c r="AU265" s="275"/>
      <c r="AV265" s="275"/>
      <c r="AW265" s="275"/>
      <c r="AX265" s="275"/>
      <c r="AY265" s="275"/>
      <c r="AZ265" s="275"/>
      <c r="BA265" s="275"/>
      <c r="BB265" s="275"/>
      <c r="BC265" s="275"/>
      <c r="BD265" s="275"/>
      <c r="BE265" s="275"/>
      <c r="BF265" s="275"/>
      <c r="BG265" s="275"/>
    </row>
    <row r="266" spans="4:59" ht="12.75" hidden="1">
      <c r="D266" s="275"/>
      <c r="E266" s="275"/>
      <c r="F266" s="275"/>
      <c r="G266" s="275"/>
      <c r="H266" s="275"/>
      <c r="I266" s="275"/>
      <c r="J266" s="275"/>
      <c r="K266" s="275"/>
      <c r="L266" s="275"/>
      <c r="M266" s="275"/>
      <c r="N266" s="275"/>
      <c r="O266" s="275"/>
      <c r="P266" s="275"/>
      <c r="Q266" s="275"/>
      <c r="R266" s="275"/>
      <c r="S266" s="275"/>
      <c r="T266" s="275"/>
      <c r="U266" s="275"/>
      <c r="V266" s="275"/>
      <c r="W266" s="275"/>
      <c r="X266" s="275"/>
      <c r="Y266" s="275"/>
      <c r="Z266" s="275"/>
      <c r="AA266" s="275"/>
      <c r="AB266" s="275"/>
      <c r="AC266" s="275"/>
      <c r="AD266" s="275"/>
      <c r="AE266" s="275"/>
      <c r="AF266" s="275"/>
      <c r="AG266" s="275"/>
      <c r="AH266" s="275"/>
      <c r="AI266" s="275"/>
      <c r="AJ266" s="275"/>
      <c r="AK266" s="275"/>
      <c r="AL266" s="275"/>
      <c r="AM266" s="275"/>
      <c r="AN266" s="275"/>
      <c r="AO266" s="275"/>
      <c r="AP266" s="275"/>
      <c r="AQ266" s="275"/>
      <c r="AR266" s="275"/>
      <c r="AS266" s="275"/>
      <c r="AT266" s="275"/>
      <c r="AU266" s="275"/>
      <c r="AV266" s="275"/>
      <c r="AW266" s="275"/>
      <c r="AX266" s="275"/>
      <c r="AY266" s="275"/>
      <c r="AZ266" s="275"/>
      <c r="BA266" s="275"/>
      <c r="BB266" s="275"/>
      <c r="BC266" s="275"/>
      <c r="BD266" s="275"/>
      <c r="BE266" s="275"/>
      <c r="BF266" s="275"/>
      <c r="BG266" s="275"/>
    </row>
    <row r="267" spans="4:59" ht="12.75" hidden="1">
      <c r="D267" s="275"/>
      <c r="E267" s="275"/>
      <c r="F267" s="275"/>
      <c r="G267" s="275"/>
      <c r="H267" s="275"/>
      <c r="I267" s="275"/>
      <c r="J267" s="275"/>
      <c r="K267" s="275"/>
      <c r="L267" s="275"/>
      <c r="M267" s="275"/>
      <c r="N267" s="275"/>
      <c r="O267" s="275"/>
      <c r="P267" s="275"/>
      <c r="Q267" s="275"/>
      <c r="R267" s="275"/>
      <c r="S267" s="275"/>
      <c r="T267" s="275"/>
      <c r="U267" s="275"/>
      <c r="V267" s="275"/>
      <c r="W267" s="275"/>
      <c r="X267" s="275"/>
      <c r="Y267" s="275"/>
      <c r="Z267" s="275"/>
      <c r="AA267" s="275"/>
      <c r="AB267" s="275"/>
      <c r="AC267" s="275"/>
      <c r="AD267" s="275"/>
      <c r="AE267" s="275"/>
      <c r="AF267" s="275"/>
      <c r="AG267" s="275"/>
      <c r="AH267" s="275"/>
      <c r="AI267" s="275"/>
      <c r="AJ267" s="275"/>
      <c r="AK267" s="275"/>
      <c r="AL267" s="275"/>
      <c r="AM267" s="275"/>
      <c r="AN267" s="275"/>
      <c r="AO267" s="275"/>
      <c r="AP267" s="275"/>
      <c r="AQ267" s="275"/>
      <c r="AR267" s="275"/>
      <c r="AS267" s="275"/>
      <c r="AT267" s="275"/>
      <c r="AU267" s="275"/>
      <c r="AV267" s="275"/>
      <c r="AW267" s="275"/>
      <c r="AX267" s="275"/>
      <c r="AY267" s="275"/>
      <c r="AZ267" s="275"/>
      <c r="BA267" s="275"/>
      <c r="BB267" s="275"/>
      <c r="BC267" s="275"/>
      <c r="BD267" s="275"/>
      <c r="BE267" s="275"/>
      <c r="BF267" s="275"/>
      <c r="BG267" s="275"/>
    </row>
    <row r="268" spans="4:59" ht="12.75" hidden="1">
      <c r="D268" s="275"/>
      <c r="E268" s="275"/>
      <c r="F268" s="275"/>
      <c r="G268" s="275"/>
      <c r="H268" s="275"/>
      <c r="I268" s="275"/>
      <c r="J268" s="275"/>
      <c r="K268" s="275"/>
      <c r="L268" s="275"/>
      <c r="M268" s="275"/>
      <c r="N268" s="275"/>
      <c r="O268" s="275"/>
      <c r="P268" s="275"/>
      <c r="Q268" s="275"/>
      <c r="R268" s="275"/>
      <c r="S268" s="275"/>
      <c r="T268" s="275"/>
      <c r="U268" s="275"/>
      <c r="V268" s="275"/>
      <c r="W268" s="275"/>
      <c r="X268" s="275"/>
      <c r="Y268" s="275"/>
      <c r="Z268" s="275"/>
      <c r="AA268" s="275"/>
      <c r="AB268" s="275"/>
      <c r="AC268" s="275"/>
      <c r="AD268" s="275"/>
      <c r="AE268" s="275"/>
      <c r="AF268" s="275"/>
      <c r="AG268" s="275"/>
      <c r="AH268" s="275"/>
      <c r="AI268" s="275"/>
      <c r="AJ268" s="275"/>
      <c r="AK268" s="275"/>
      <c r="AL268" s="275"/>
      <c r="AM268" s="275"/>
      <c r="AN268" s="275"/>
      <c r="AO268" s="275"/>
      <c r="AP268" s="275"/>
      <c r="AQ268" s="275"/>
      <c r="AR268" s="275"/>
      <c r="AS268" s="275"/>
      <c r="AT268" s="275"/>
      <c r="AU268" s="275"/>
      <c r="AV268" s="275"/>
      <c r="AW268" s="275"/>
      <c r="AX268" s="275"/>
      <c r="AY268" s="275"/>
      <c r="AZ268" s="275"/>
      <c r="BA268" s="275"/>
      <c r="BB268" s="275"/>
      <c r="BC268" s="275"/>
      <c r="BD268" s="275"/>
      <c r="BE268" s="275"/>
      <c r="BF268" s="275"/>
      <c r="BG268" s="275"/>
    </row>
    <row r="269" spans="4:59" ht="12.75" hidden="1">
      <c r="D269" s="275"/>
      <c r="E269" s="275"/>
      <c r="F269" s="275"/>
      <c r="G269" s="275"/>
      <c r="H269" s="275"/>
      <c r="I269" s="275"/>
      <c r="J269" s="275"/>
      <c r="K269" s="275"/>
      <c r="L269" s="275"/>
      <c r="M269" s="275"/>
      <c r="N269" s="275"/>
      <c r="O269" s="275"/>
      <c r="P269" s="275"/>
      <c r="Q269" s="275"/>
      <c r="R269" s="275"/>
      <c r="S269" s="275"/>
      <c r="T269" s="275"/>
      <c r="U269" s="275"/>
      <c r="V269" s="275"/>
      <c r="W269" s="275"/>
      <c r="X269" s="275"/>
      <c r="Y269" s="275"/>
      <c r="Z269" s="275"/>
      <c r="AA269" s="275"/>
      <c r="AB269" s="275"/>
      <c r="AC269" s="275"/>
      <c r="AD269" s="275"/>
      <c r="AE269" s="275"/>
      <c r="AF269" s="275"/>
      <c r="AG269" s="275"/>
      <c r="AH269" s="275"/>
      <c r="AI269" s="275"/>
      <c r="AJ269" s="275"/>
      <c r="AK269" s="275"/>
      <c r="AL269" s="275"/>
      <c r="AM269" s="275"/>
      <c r="AN269" s="275"/>
      <c r="AO269" s="275"/>
      <c r="AP269" s="275"/>
      <c r="AQ269" s="275"/>
      <c r="AR269" s="275"/>
      <c r="AS269" s="275"/>
      <c r="AT269" s="275"/>
      <c r="AU269" s="275"/>
      <c r="AV269" s="275"/>
      <c r="AW269" s="275"/>
      <c r="AX269" s="275"/>
      <c r="AY269" s="275"/>
      <c r="AZ269" s="275"/>
      <c r="BA269" s="275"/>
      <c r="BB269" s="275"/>
      <c r="BC269" s="275"/>
      <c r="BD269" s="275"/>
      <c r="BE269" s="275"/>
      <c r="BF269" s="275"/>
      <c r="BG269" s="275"/>
    </row>
    <row r="270" spans="4:59" ht="12.75" hidden="1">
      <c r="D270" s="275"/>
      <c r="E270" s="275"/>
      <c r="F270" s="275"/>
      <c r="G270" s="275"/>
      <c r="H270" s="275"/>
      <c r="I270" s="275"/>
      <c r="J270" s="275"/>
      <c r="K270" s="275"/>
      <c r="L270" s="275"/>
      <c r="M270" s="275"/>
      <c r="N270" s="275"/>
      <c r="O270" s="275"/>
      <c r="P270" s="275"/>
      <c r="Q270" s="275"/>
      <c r="R270" s="275"/>
      <c r="S270" s="275"/>
      <c r="T270" s="275"/>
      <c r="U270" s="275"/>
      <c r="V270" s="275"/>
      <c r="W270" s="275"/>
      <c r="X270" s="275"/>
      <c r="Y270" s="275"/>
      <c r="Z270" s="275"/>
      <c r="AA270" s="275"/>
      <c r="AB270" s="275"/>
      <c r="AC270" s="275"/>
      <c r="AD270" s="275"/>
      <c r="AE270" s="275"/>
      <c r="AF270" s="275"/>
      <c r="AG270" s="275"/>
      <c r="AH270" s="275"/>
      <c r="AI270" s="275"/>
      <c r="AJ270" s="275"/>
      <c r="AK270" s="275"/>
      <c r="AL270" s="275"/>
      <c r="AM270" s="275"/>
      <c r="AN270" s="275"/>
      <c r="AO270" s="275"/>
      <c r="AP270" s="275"/>
      <c r="AQ270" s="275"/>
      <c r="AR270" s="275"/>
      <c r="AS270" s="275"/>
      <c r="AT270" s="275"/>
      <c r="AU270" s="275"/>
      <c r="AV270" s="275"/>
      <c r="AW270" s="275"/>
      <c r="AX270" s="275"/>
      <c r="AY270" s="275"/>
      <c r="AZ270" s="275"/>
      <c r="BA270" s="275"/>
      <c r="BB270" s="275"/>
      <c r="BC270" s="275"/>
      <c r="BD270" s="275"/>
      <c r="BE270" s="275"/>
      <c r="BF270" s="275"/>
      <c r="BG270" s="275"/>
    </row>
    <row r="271" spans="4:59" ht="12.75" hidden="1">
      <c r="D271" s="275"/>
      <c r="E271" s="275"/>
      <c r="F271" s="275"/>
      <c r="G271" s="275"/>
      <c r="H271" s="275"/>
      <c r="I271" s="275"/>
      <c r="J271" s="275"/>
      <c r="K271" s="275"/>
      <c r="L271" s="275"/>
      <c r="M271" s="275"/>
      <c r="N271" s="275"/>
      <c r="O271" s="275"/>
      <c r="P271" s="275"/>
      <c r="Q271" s="275"/>
      <c r="R271" s="275"/>
      <c r="S271" s="275"/>
      <c r="T271" s="275"/>
      <c r="U271" s="275"/>
      <c r="V271" s="275"/>
      <c r="W271" s="275"/>
      <c r="X271" s="275"/>
      <c r="Y271" s="275"/>
      <c r="Z271" s="275"/>
      <c r="AA271" s="275"/>
      <c r="AB271" s="275"/>
      <c r="AC271" s="275"/>
      <c r="AD271" s="275"/>
      <c r="AE271" s="275"/>
      <c r="AF271" s="275"/>
      <c r="AG271" s="275"/>
      <c r="AH271" s="275"/>
      <c r="AI271" s="275"/>
      <c r="AJ271" s="275"/>
      <c r="AK271" s="275"/>
      <c r="AL271" s="275"/>
      <c r="AM271" s="275"/>
      <c r="AN271" s="275"/>
      <c r="AO271" s="275"/>
      <c r="AP271" s="275"/>
      <c r="AQ271" s="275"/>
      <c r="AR271" s="275"/>
      <c r="AS271" s="275"/>
      <c r="AT271" s="275"/>
      <c r="AU271" s="275"/>
      <c r="AV271" s="275"/>
      <c r="AW271" s="275"/>
      <c r="AX271" s="275"/>
      <c r="AY271" s="275"/>
      <c r="AZ271" s="275"/>
      <c r="BA271" s="275"/>
      <c r="BB271" s="275"/>
      <c r="BC271" s="275"/>
      <c r="BD271" s="275"/>
      <c r="BE271" s="275"/>
      <c r="BF271" s="275"/>
      <c r="BG271" s="275"/>
    </row>
    <row r="272" spans="4:59" ht="12.75" hidden="1">
      <c r="D272" s="275"/>
      <c r="E272" s="275"/>
      <c r="F272" s="275"/>
      <c r="G272" s="275"/>
      <c r="H272" s="275"/>
      <c r="I272" s="275"/>
      <c r="J272" s="275"/>
      <c r="K272" s="275"/>
      <c r="L272" s="275"/>
      <c r="M272" s="275"/>
      <c r="N272" s="275"/>
      <c r="O272" s="275"/>
      <c r="P272" s="275"/>
      <c r="Q272" s="275"/>
      <c r="R272" s="275"/>
      <c r="S272" s="275"/>
      <c r="T272" s="275"/>
      <c r="U272" s="275"/>
      <c r="V272" s="275"/>
      <c r="W272" s="275"/>
      <c r="X272" s="275"/>
      <c r="Y272" s="275"/>
      <c r="Z272" s="275"/>
      <c r="AA272" s="275"/>
      <c r="AB272" s="275"/>
      <c r="AC272" s="275"/>
      <c r="AD272" s="275"/>
      <c r="AE272" s="275"/>
      <c r="AF272" s="275"/>
      <c r="AG272" s="275"/>
      <c r="AH272" s="275"/>
      <c r="AI272" s="275"/>
      <c r="AJ272" s="275"/>
      <c r="AK272" s="275"/>
      <c r="AL272" s="275"/>
      <c r="AM272" s="275"/>
      <c r="AN272" s="275"/>
      <c r="AO272" s="275"/>
      <c r="AP272" s="275"/>
      <c r="AQ272" s="275"/>
      <c r="AR272" s="275"/>
      <c r="AS272" s="275"/>
      <c r="AT272" s="275"/>
      <c r="AU272" s="275"/>
      <c r="AV272" s="275"/>
      <c r="AW272" s="275"/>
      <c r="AX272" s="275"/>
      <c r="AY272" s="275"/>
      <c r="AZ272" s="275"/>
      <c r="BA272" s="275"/>
      <c r="BB272" s="275"/>
      <c r="BC272" s="275"/>
      <c r="BD272" s="275"/>
      <c r="BE272" s="275"/>
      <c r="BF272" s="275"/>
      <c r="BG272" s="275"/>
    </row>
    <row r="273" spans="4:59" ht="12.75" hidden="1">
      <c r="D273" s="275"/>
      <c r="E273" s="275"/>
      <c r="F273" s="275"/>
      <c r="G273" s="275"/>
      <c r="H273" s="275"/>
      <c r="I273" s="275"/>
      <c r="J273" s="275"/>
      <c r="K273" s="275"/>
      <c r="L273" s="275"/>
      <c r="M273" s="275"/>
      <c r="N273" s="275"/>
      <c r="O273" s="275"/>
      <c r="P273" s="275"/>
      <c r="Q273" s="275"/>
      <c r="R273" s="275"/>
      <c r="S273" s="275"/>
      <c r="T273" s="275"/>
      <c r="U273" s="275"/>
      <c r="V273" s="275"/>
      <c r="W273" s="275"/>
      <c r="X273" s="275"/>
      <c r="Y273" s="275"/>
      <c r="Z273" s="275"/>
      <c r="AA273" s="275"/>
      <c r="AB273" s="275"/>
      <c r="AC273" s="275"/>
      <c r="AD273" s="275"/>
      <c r="AE273" s="275"/>
      <c r="AF273" s="275"/>
      <c r="AG273" s="275"/>
      <c r="AH273" s="275"/>
      <c r="AI273" s="275"/>
      <c r="AJ273" s="275"/>
      <c r="AK273" s="275"/>
      <c r="AL273" s="275"/>
      <c r="AM273" s="275"/>
      <c r="AN273" s="275"/>
      <c r="AO273" s="275"/>
      <c r="AP273" s="275"/>
      <c r="AQ273" s="275"/>
      <c r="AR273" s="275"/>
      <c r="AS273" s="275"/>
      <c r="AT273" s="275"/>
      <c r="AU273" s="275"/>
      <c r="AV273" s="275"/>
      <c r="AW273" s="275"/>
      <c r="AX273" s="275"/>
      <c r="AY273" s="275"/>
      <c r="AZ273" s="275"/>
      <c r="BA273" s="275"/>
      <c r="BB273" s="275"/>
      <c r="BC273" s="275"/>
      <c r="BD273" s="275"/>
      <c r="BE273" s="275"/>
      <c r="BF273" s="275"/>
      <c r="BG273" s="275"/>
    </row>
    <row r="274" spans="4:59" ht="12.75" hidden="1">
      <c r="D274" s="275"/>
      <c r="E274" s="275"/>
      <c r="F274" s="275"/>
      <c r="G274" s="275"/>
      <c r="H274" s="275"/>
      <c r="I274" s="275"/>
      <c r="J274" s="275"/>
      <c r="K274" s="275"/>
      <c r="L274" s="275"/>
      <c r="M274" s="275"/>
      <c r="N274" s="275"/>
      <c r="O274" s="275"/>
      <c r="P274" s="275"/>
      <c r="Q274" s="275"/>
      <c r="R274" s="275"/>
      <c r="S274" s="275"/>
      <c r="T274" s="275"/>
      <c r="U274" s="275"/>
      <c r="V274" s="275"/>
      <c r="W274" s="275"/>
      <c r="X274" s="275"/>
      <c r="Y274" s="275"/>
      <c r="Z274" s="275"/>
      <c r="AA274" s="275"/>
      <c r="AB274" s="275"/>
      <c r="AC274" s="275"/>
      <c r="AD274" s="275"/>
      <c r="AE274" s="275"/>
      <c r="AF274" s="275"/>
      <c r="AG274" s="275"/>
      <c r="AH274" s="275"/>
      <c r="AI274" s="275"/>
      <c r="AJ274" s="275"/>
      <c r="AK274" s="275"/>
      <c r="AL274" s="275"/>
      <c r="AM274" s="275"/>
      <c r="AN274" s="275"/>
      <c r="AO274" s="275"/>
      <c r="AP274" s="275"/>
      <c r="AQ274" s="275"/>
      <c r="AR274" s="275"/>
      <c r="AS274" s="275"/>
      <c r="AT274" s="275"/>
      <c r="AU274" s="275"/>
      <c r="AV274" s="275"/>
      <c r="AW274" s="275"/>
      <c r="AX274" s="275"/>
      <c r="AY274" s="275"/>
      <c r="AZ274" s="275"/>
      <c r="BA274" s="275"/>
      <c r="BB274" s="275"/>
      <c r="BC274" s="275"/>
      <c r="BD274" s="275"/>
      <c r="BE274" s="275"/>
      <c r="BF274" s="275"/>
      <c r="BG274" s="275"/>
    </row>
    <row r="275" spans="4:59" ht="12.75" hidden="1">
      <c r="D275" s="275"/>
      <c r="E275" s="275"/>
      <c r="F275" s="275"/>
      <c r="G275" s="275"/>
      <c r="H275" s="275"/>
      <c r="I275" s="275"/>
      <c r="J275" s="275"/>
      <c r="K275" s="275"/>
      <c r="L275" s="275"/>
      <c r="M275" s="275"/>
      <c r="N275" s="275"/>
      <c r="O275" s="275"/>
      <c r="P275" s="275"/>
      <c r="Q275" s="275"/>
      <c r="R275" s="275"/>
      <c r="S275" s="275"/>
      <c r="T275" s="275"/>
      <c r="U275" s="275"/>
      <c r="V275" s="275"/>
      <c r="W275" s="275"/>
      <c r="X275" s="275"/>
      <c r="Y275" s="275"/>
      <c r="Z275" s="275"/>
      <c r="AA275" s="275"/>
      <c r="AB275" s="275"/>
      <c r="AC275" s="275"/>
      <c r="AD275" s="275"/>
      <c r="AE275" s="275"/>
      <c r="AF275" s="275"/>
      <c r="AG275" s="275"/>
      <c r="AH275" s="275"/>
      <c r="AI275" s="275"/>
      <c r="AJ275" s="275"/>
      <c r="AK275" s="275"/>
      <c r="AL275" s="275"/>
      <c r="AM275" s="275"/>
      <c r="AN275" s="275"/>
      <c r="AO275" s="275"/>
      <c r="AP275" s="275"/>
      <c r="AQ275" s="275"/>
      <c r="AR275" s="275"/>
      <c r="AS275" s="275"/>
      <c r="AT275" s="275"/>
      <c r="AU275" s="275"/>
      <c r="AV275" s="275"/>
      <c r="AW275" s="275"/>
      <c r="AX275" s="275"/>
      <c r="AY275" s="275"/>
      <c r="AZ275" s="275"/>
      <c r="BA275" s="275"/>
      <c r="BB275" s="275"/>
      <c r="BC275" s="275"/>
      <c r="BD275" s="275"/>
      <c r="BE275" s="275"/>
      <c r="BF275" s="275"/>
      <c r="BG275" s="275"/>
    </row>
    <row r="276" spans="4:59" ht="12.75" hidden="1">
      <c r="D276" s="275"/>
      <c r="E276" s="275"/>
      <c r="F276" s="275"/>
      <c r="G276" s="275"/>
      <c r="H276" s="275"/>
      <c r="I276" s="275"/>
      <c r="J276" s="275"/>
      <c r="K276" s="275"/>
      <c r="L276" s="275"/>
      <c r="M276" s="275"/>
      <c r="N276" s="275"/>
      <c r="O276" s="275"/>
      <c r="P276" s="275"/>
      <c r="Q276" s="275"/>
      <c r="R276" s="275"/>
      <c r="S276" s="275"/>
      <c r="T276" s="275"/>
      <c r="U276" s="275"/>
      <c r="V276" s="275"/>
      <c r="W276" s="275"/>
      <c r="X276" s="275"/>
      <c r="Y276" s="275"/>
      <c r="Z276" s="275"/>
      <c r="AA276" s="275"/>
      <c r="AB276" s="275"/>
      <c r="AC276" s="275"/>
      <c r="AD276" s="275"/>
      <c r="AE276" s="275"/>
      <c r="AF276" s="275"/>
      <c r="AG276" s="275"/>
      <c r="AH276" s="275"/>
      <c r="AI276" s="275"/>
      <c r="AJ276" s="275"/>
      <c r="AK276" s="275"/>
      <c r="AL276" s="275"/>
      <c r="AM276" s="275"/>
      <c r="AN276" s="275"/>
      <c r="AO276" s="275"/>
      <c r="AP276" s="275"/>
      <c r="AQ276" s="275"/>
      <c r="AR276" s="275"/>
      <c r="AS276" s="275"/>
      <c r="AT276" s="275"/>
      <c r="AU276" s="275"/>
      <c r="AV276" s="275"/>
      <c r="AW276" s="275"/>
      <c r="AX276" s="275"/>
      <c r="AY276" s="275"/>
      <c r="AZ276" s="275"/>
      <c r="BA276" s="275"/>
      <c r="BB276" s="275"/>
      <c r="BC276" s="275"/>
      <c r="BD276" s="275"/>
      <c r="BE276" s="275"/>
      <c r="BF276" s="275"/>
      <c r="BG276" s="275"/>
    </row>
    <row r="277" spans="4:59" ht="12.75" hidden="1">
      <c r="D277" s="275"/>
      <c r="E277" s="275"/>
      <c r="F277" s="275"/>
      <c r="G277" s="275"/>
      <c r="H277" s="275"/>
      <c r="I277" s="275"/>
      <c r="J277" s="275"/>
      <c r="K277" s="275"/>
      <c r="L277" s="275"/>
      <c r="M277" s="275"/>
      <c r="N277" s="275"/>
      <c r="O277" s="275"/>
      <c r="P277" s="275"/>
      <c r="Q277" s="275"/>
      <c r="R277" s="275"/>
      <c r="S277" s="275"/>
      <c r="T277" s="275"/>
      <c r="U277" s="275"/>
      <c r="V277" s="275"/>
      <c r="W277" s="275"/>
      <c r="X277" s="275"/>
      <c r="Y277" s="275"/>
      <c r="Z277" s="275"/>
      <c r="AA277" s="275"/>
      <c r="AB277" s="275"/>
      <c r="AC277" s="275"/>
      <c r="AD277" s="275"/>
      <c r="AE277" s="275"/>
      <c r="AF277" s="275"/>
      <c r="AG277" s="275"/>
      <c r="AH277" s="275"/>
      <c r="AI277" s="275"/>
      <c r="AJ277" s="275"/>
      <c r="AK277" s="275"/>
      <c r="AL277" s="275"/>
      <c r="AM277" s="275"/>
      <c r="AN277" s="275"/>
      <c r="AO277" s="275"/>
      <c r="AP277" s="275"/>
      <c r="AQ277" s="275"/>
      <c r="AR277" s="275"/>
      <c r="AS277" s="275"/>
      <c r="AT277" s="275"/>
      <c r="AU277" s="275"/>
      <c r="AV277" s="275"/>
      <c r="AW277" s="275"/>
      <c r="AX277" s="275"/>
      <c r="AY277" s="275"/>
      <c r="AZ277" s="275"/>
      <c r="BA277" s="275"/>
      <c r="BB277" s="275"/>
      <c r="BC277" s="275"/>
      <c r="BD277" s="275"/>
      <c r="BE277" s="275"/>
      <c r="BF277" s="275"/>
      <c r="BG277" s="275"/>
    </row>
    <row r="278" spans="4:59" ht="12.75" hidden="1">
      <c r="D278" s="275"/>
      <c r="E278" s="275"/>
      <c r="F278" s="275"/>
      <c r="G278" s="275"/>
      <c r="H278" s="275"/>
      <c r="I278" s="275"/>
      <c r="J278" s="275"/>
      <c r="K278" s="275"/>
      <c r="L278" s="275"/>
      <c r="M278" s="275"/>
      <c r="N278" s="275"/>
      <c r="O278" s="275"/>
      <c r="P278" s="275"/>
      <c r="Q278" s="275"/>
      <c r="R278" s="275"/>
      <c r="S278" s="275"/>
      <c r="T278" s="275"/>
      <c r="U278" s="275"/>
      <c r="V278" s="275"/>
      <c r="W278" s="275"/>
      <c r="X278" s="275"/>
      <c r="Y278" s="275"/>
      <c r="Z278" s="275"/>
      <c r="AA278" s="275"/>
      <c r="AB278" s="275"/>
      <c r="AC278" s="275"/>
      <c r="AD278" s="275"/>
      <c r="AE278" s="275"/>
      <c r="AF278" s="275"/>
      <c r="AG278" s="275"/>
      <c r="AH278" s="275"/>
      <c r="AI278" s="275"/>
      <c r="AJ278" s="275"/>
      <c r="AK278" s="275"/>
      <c r="AL278" s="275"/>
      <c r="AM278" s="275"/>
      <c r="AN278" s="275"/>
      <c r="AO278" s="275"/>
      <c r="AP278" s="275"/>
      <c r="AQ278" s="275"/>
      <c r="AR278" s="275"/>
      <c r="AS278" s="275"/>
      <c r="AT278" s="275"/>
      <c r="AU278" s="275"/>
      <c r="AV278" s="275"/>
      <c r="AW278" s="275"/>
      <c r="AX278" s="275"/>
      <c r="AY278" s="275"/>
      <c r="AZ278" s="275"/>
      <c r="BA278" s="275"/>
      <c r="BB278" s="275"/>
      <c r="BC278" s="275"/>
      <c r="BD278" s="275"/>
      <c r="BE278" s="275"/>
      <c r="BF278" s="275"/>
      <c r="BG278" s="275"/>
    </row>
    <row r="279" spans="4:59" ht="12.75" hidden="1">
      <c r="D279" s="275"/>
      <c r="E279" s="275"/>
      <c r="F279" s="275"/>
      <c r="G279" s="275"/>
      <c r="H279" s="275"/>
      <c r="I279" s="275"/>
      <c r="J279" s="275"/>
      <c r="K279" s="275"/>
      <c r="L279" s="275"/>
      <c r="M279" s="275"/>
      <c r="N279" s="275"/>
      <c r="O279" s="275"/>
      <c r="P279" s="275"/>
      <c r="Q279" s="275"/>
      <c r="R279" s="275"/>
      <c r="S279" s="275"/>
      <c r="T279" s="275"/>
      <c r="U279" s="275"/>
      <c r="V279" s="275"/>
      <c r="W279" s="275"/>
      <c r="X279" s="275"/>
      <c r="Y279" s="275"/>
      <c r="Z279" s="275"/>
      <c r="AA279" s="275"/>
      <c r="AB279" s="275"/>
      <c r="AC279" s="275"/>
      <c r="AD279" s="275"/>
      <c r="AE279" s="275"/>
      <c r="AF279" s="275"/>
      <c r="AG279" s="275"/>
      <c r="AH279" s="275"/>
      <c r="AI279" s="275"/>
      <c r="AJ279" s="275"/>
      <c r="AK279" s="275"/>
      <c r="AL279" s="275"/>
      <c r="AM279" s="275"/>
      <c r="AN279" s="275"/>
      <c r="AO279" s="275"/>
      <c r="AP279" s="275"/>
      <c r="AQ279" s="275"/>
      <c r="AR279" s="275"/>
      <c r="AS279" s="275"/>
      <c r="AT279" s="275"/>
      <c r="AU279" s="275"/>
      <c r="AV279" s="275"/>
      <c r="AW279" s="275"/>
      <c r="AX279" s="275"/>
      <c r="AY279" s="275"/>
      <c r="AZ279" s="275"/>
      <c r="BA279" s="275"/>
      <c r="BB279" s="275"/>
      <c r="BC279" s="275"/>
      <c r="BD279" s="275"/>
      <c r="BE279" s="275"/>
      <c r="BF279" s="275"/>
      <c r="BG279" s="275"/>
    </row>
    <row r="280" spans="4:59" ht="12.75" hidden="1">
      <c r="D280" s="275"/>
      <c r="E280" s="275"/>
      <c r="F280" s="275"/>
      <c r="G280" s="275"/>
      <c r="H280" s="275"/>
      <c r="I280" s="275"/>
      <c r="J280" s="275"/>
      <c r="K280" s="275"/>
      <c r="L280" s="275"/>
      <c r="M280" s="275"/>
      <c r="N280" s="275"/>
      <c r="O280" s="275"/>
      <c r="P280" s="275"/>
      <c r="Q280" s="275"/>
      <c r="R280" s="275"/>
      <c r="S280" s="275"/>
      <c r="T280" s="275"/>
      <c r="U280" s="275"/>
      <c r="V280" s="275"/>
      <c r="W280" s="275"/>
      <c r="X280" s="275"/>
      <c r="Y280" s="275"/>
      <c r="Z280" s="275"/>
      <c r="AA280" s="275"/>
      <c r="AB280" s="275"/>
      <c r="AC280" s="275"/>
      <c r="AD280" s="275"/>
      <c r="AE280" s="275"/>
      <c r="AF280" s="275"/>
      <c r="AG280" s="275"/>
      <c r="AH280" s="275"/>
      <c r="AI280" s="275"/>
      <c r="AJ280" s="275"/>
      <c r="AK280" s="275"/>
      <c r="AL280" s="275"/>
      <c r="AM280" s="275"/>
      <c r="AN280" s="275"/>
      <c r="AO280" s="275"/>
      <c r="AP280" s="275"/>
      <c r="AQ280" s="275"/>
      <c r="AR280" s="275"/>
      <c r="AS280" s="275"/>
      <c r="AT280" s="275"/>
      <c r="AU280" s="275"/>
      <c r="AV280" s="275"/>
      <c r="AW280" s="275"/>
      <c r="AX280" s="275"/>
      <c r="AY280" s="275"/>
      <c r="AZ280" s="275"/>
      <c r="BA280" s="275"/>
      <c r="BB280" s="275"/>
      <c r="BC280" s="275"/>
      <c r="BD280" s="275"/>
      <c r="BE280" s="275"/>
      <c r="BF280" s="275"/>
      <c r="BG280" s="275"/>
    </row>
    <row r="281" spans="4:59" ht="12.75" hidden="1">
      <c r="D281" s="275"/>
      <c r="E281" s="275"/>
      <c r="F281" s="275"/>
      <c r="G281" s="275"/>
      <c r="H281" s="275"/>
      <c r="I281" s="275"/>
      <c r="J281" s="275"/>
      <c r="K281" s="275"/>
      <c r="L281" s="275"/>
      <c r="M281" s="275"/>
      <c r="N281" s="275"/>
      <c r="O281" s="275"/>
      <c r="P281" s="275"/>
      <c r="Q281" s="275"/>
      <c r="R281" s="275"/>
      <c r="S281" s="275"/>
      <c r="T281" s="275"/>
      <c r="U281" s="275"/>
      <c r="V281" s="275"/>
      <c r="W281" s="275"/>
      <c r="X281" s="275"/>
      <c r="Y281" s="275"/>
      <c r="Z281" s="275"/>
      <c r="AA281" s="275"/>
      <c r="AB281" s="275"/>
      <c r="AC281" s="275"/>
      <c r="AD281" s="275"/>
      <c r="AE281" s="275"/>
      <c r="AF281" s="275"/>
      <c r="AG281" s="275"/>
      <c r="AH281" s="275"/>
      <c r="AI281" s="275"/>
      <c r="AJ281" s="275"/>
      <c r="AK281" s="275"/>
      <c r="AL281" s="275"/>
      <c r="AM281" s="275"/>
      <c r="AN281" s="275"/>
      <c r="AO281" s="275"/>
      <c r="AP281" s="275"/>
      <c r="AQ281" s="275"/>
      <c r="AR281" s="275"/>
      <c r="AS281" s="275"/>
      <c r="AT281" s="275"/>
      <c r="AU281" s="275"/>
      <c r="AV281" s="275"/>
      <c r="AW281" s="275"/>
      <c r="AX281" s="275"/>
      <c r="AY281" s="275"/>
      <c r="AZ281" s="275"/>
      <c r="BA281" s="275"/>
      <c r="BB281" s="275"/>
      <c r="BC281" s="275"/>
      <c r="BD281" s="275"/>
      <c r="BE281" s="275"/>
      <c r="BF281" s="275"/>
      <c r="BG281" s="275"/>
    </row>
    <row r="282" spans="4:59" ht="12.75" hidden="1">
      <c r="D282" s="275"/>
      <c r="E282" s="275"/>
      <c r="F282" s="275"/>
      <c r="G282" s="275"/>
      <c r="H282" s="275"/>
      <c r="I282" s="275"/>
      <c r="J282" s="275"/>
      <c r="K282" s="275"/>
      <c r="L282" s="275"/>
      <c r="M282" s="275"/>
      <c r="N282" s="275"/>
      <c r="O282" s="275"/>
      <c r="P282" s="275"/>
      <c r="Q282" s="275"/>
      <c r="R282" s="275"/>
      <c r="S282" s="275"/>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c r="AW282" s="275"/>
      <c r="AX282" s="275"/>
      <c r="AY282" s="275"/>
      <c r="AZ282" s="275"/>
      <c r="BA282" s="275"/>
      <c r="BB282" s="275"/>
      <c r="BC282" s="275"/>
      <c r="BD282" s="275"/>
      <c r="BE282" s="275"/>
      <c r="BF282" s="275"/>
      <c r="BG282" s="275"/>
    </row>
    <row r="283" spans="4:59" ht="12.75" hidden="1">
      <c r="D283" s="275"/>
      <c r="E283" s="275"/>
      <c r="F283" s="275"/>
      <c r="G283" s="275"/>
      <c r="H283" s="275"/>
      <c r="I283" s="275"/>
      <c r="J283" s="275"/>
      <c r="K283" s="275"/>
      <c r="L283" s="275"/>
      <c r="M283" s="275"/>
      <c r="N283" s="275"/>
      <c r="O283" s="275"/>
      <c r="P283" s="275"/>
      <c r="Q283" s="275"/>
      <c r="R283" s="275"/>
      <c r="S283" s="275"/>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c r="AW283" s="275"/>
      <c r="AX283" s="275"/>
      <c r="AY283" s="275"/>
      <c r="AZ283" s="275"/>
      <c r="BA283" s="275"/>
      <c r="BB283" s="275"/>
      <c r="BC283" s="275"/>
      <c r="BD283" s="275"/>
      <c r="BE283" s="275"/>
      <c r="BF283" s="275"/>
      <c r="BG283" s="275"/>
    </row>
    <row r="284" spans="4:59" ht="12.75" hidden="1">
      <c r="D284" s="275"/>
      <c r="E284" s="275"/>
      <c r="F284" s="275"/>
      <c r="G284" s="275"/>
      <c r="H284" s="275"/>
      <c r="I284" s="275"/>
      <c r="J284" s="275"/>
      <c r="K284" s="275"/>
      <c r="L284" s="275"/>
      <c r="M284" s="275"/>
      <c r="N284" s="275"/>
      <c r="O284" s="275"/>
      <c r="P284" s="275"/>
      <c r="Q284" s="275"/>
      <c r="R284" s="275"/>
      <c r="S284" s="275"/>
      <c r="T284" s="275"/>
      <c r="U284" s="275"/>
      <c r="V284" s="275"/>
      <c r="W284" s="275"/>
      <c r="X284" s="275"/>
      <c r="Y284" s="275"/>
      <c r="Z284" s="275"/>
      <c r="AA284" s="275"/>
      <c r="AB284" s="275"/>
      <c r="AC284" s="275"/>
      <c r="AD284" s="275"/>
      <c r="AE284" s="275"/>
      <c r="AF284" s="275"/>
      <c r="AG284" s="275"/>
      <c r="AH284" s="275"/>
      <c r="AI284" s="275"/>
      <c r="AJ284" s="275"/>
      <c r="AK284" s="275"/>
      <c r="AL284" s="275"/>
      <c r="AM284" s="275"/>
      <c r="AN284" s="275"/>
      <c r="AO284" s="275"/>
      <c r="AP284" s="275"/>
      <c r="AQ284" s="275"/>
      <c r="AR284" s="275"/>
      <c r="AS284" s="275"/>
      <c r="AT284" s="275"/>
      <c r="AU284" s="275"/>
      <c r="AV284" s="275"/>
      <c r="AW284" s="275"/>
      <c r="AX284" s="275"/>
      <c r="AY284" s="275"/>
      <c r="AZ284" s="275"/>
      <c r="BA284" s="275"/>
      <c r="BB284" s="275"/>
      <c r="BC284" s="275"/>
      <c r="BD284" s="275"/>
      <c r="BE284" s="275"/>
      <c r="BF284" s="275"/>
      <c r="BG284" s="275"/>
    </row>
    <row r="285" spans="4:59" ht="12.75" hidden="1">
      <c r="D285" s="275"/>
      <c r="E285" s="275"/>
      <c r="F285" s="275"/>
      <c r="G285" s="275"/>
      <c r="H285" s="275"/>
      <c r="I285" s="275"/>
      <c r="J285" s="275"/>
      <c r="K285" s="275"/>
      <c r="L285" s="275"/>
      <c r="M285" s="275"/>
      <c r="N285" s="275"/>
      <c r="O285" s="275"/>
      <c r="P285" s="275"/>
      <c r="Q285" s="275"/>
      <c r="R285" s="275"/>
      <c r="S285" s="275"/>
      <c r="T285" s="275"/>
      <c r="U285" s="275"/>
      <c r="V285" s="275"/>
      <c r="W285" s="275"/>
      <c r="X285" s="275"/>
      <c r="Y285" s="275"/>
      <c r="Z285" s="275"/>
      <c r="AA285" s="275"/>
      <c r="AB285" s="275"/>
      <c r="AC285" s="275"/>
      <c r="AD285" s="275"/>
      <c r="AE285" s="275"/>
      <c r="AF285" s="275"/>
      <c r="AG285" s="275"/>
      <c r="AH285" s="275"/>
      <c r="AI285" s="275"/>
      <c r="AJ285" s="275"/>
      <c r="AK285" s="275"/>
      <c r="AL285" s="275"/>
      <c r="AM285" s="275"/>
      <c r="AN285" s="275"/>
      <c r="AO285" s="275"/>
      <c r="AP285" s="275"/>
      <c r="AQ285" s="275"/>
      <c r="AR285" s="275"/>
      <c r="AS285" s="275"/>
      <c r="AT285" s="275"/>
      <c r="AU285" s="275"/>
      <c r="AV285" s="275"/>
      <c r="AW285" s="275"/>
      <c r="AX285" s="275"/>
      <c r="AY285" s="275"/>
      <c r="AZ285" s="275"/>
      <c r="BA285" s="275"/>
      <c r="BB285" s="275"/>
      <c r="BC285" s="275"/>
      <c r="BD285" s="275"/>
      <c r="BE285" s="275"/>
      <c r="BF285" s="275"/>
      <c r="BG285" s="275"/>
    </row>
    <row r="286" spans="4:59" ht="12.75" hidden="1">
      <c r="D286" s="275"/>
      <c r="E286" s="275"/>
      <c r="F286" s="275"/>
      <c r="G286" s="275"/>
      <c r="H286" s="275"/>
      <c r="I286" s="275"/>
      <c r="J286" s="275"/>
      <c r="K286" s="275"/>
      <c r="L286" s="275"/>
      <c r="M286" s="275"/>
      <c r="N286" s="275"/>
      <c r="O286" s="275"/>
      <c r="P286" s="275"/>
      <c r="Q286" s="275"/>
      <c r="R286" s="275"/>
      <c r="S286" s="275"/>
      <c r="T286" s="275"/>
      <c r="U286" s="275"/>
      <c r="V286" s="275"/>
      <c r="W286" s="275"/>
      <c r="X286" s="275"/>
      <c r="Y286" s="275"/>
      <c r="Z286" s="275"/>
      <c r="AA286" s="275"/>
      <c r="AB286" s="275"/>
      <c r="AC286" s="275"/>
      <c r="AD286" s="275"/>
      <c r="AE286" s="275"/>
      <c r="AF286" s="275"/>
      <c r="AG286" s="275"/>
      <c r="AH286" s="275"/>
      <c r="AI286" s="275"/>
      <c r="AJ286" s="275"/>
      <c r="AK286" s="275"/>
      <c r="AL286" s="275"/>
      <c r="AM286" s="275"/>
      <c r="AN286" s="275"/>
      <c r="AO286" s="275"/>
      <c r="AP286" s="275"/>
      <c r="AQ286" s="275"/>
      <c r="AR286" s="275"/>
      <c r="AS286" s="275"/>
      <c r="AT286" s="275"/>
      <c r="AU286" s="275"/>
      <c r="AV286" s="275"/>
      <c r="AW286" s="275"/>
      <c r="AX286" s="275"/>
      <c r="AY286" s="275"/>
      <c r="AZ286" s="275"/>
      <c r="BA286" s="275"/>
      <c r="BB286" s="275"/>
      <c r="BC286" s="275"/>
      <c r="BD286" s="275"/>
      <c r="BE286" s="275"/>
      <c r="BF286" s="275"/>
      <c r="BG286" s="275"/>
    </row>
    <row r="287" spans="4:59" ht="12.75" hidden="1">
      <c r="D287" s="275"/>
      <c r="E287" s="275"/>
      <c r="F287" s="275"/>
      <c r="G287" s="275"/>
      <c r="H287" s="275"/>
      <c r="I287" s="275"/>
      <c r="J287" s="275"/>
      <c r="K287" s="275"/>
      <c r="L287" s="275"/>
      <c r="M287" s="275"/>
      <c r="N287" s="275"/>
      <c r="O287" s="275"/>
      <c r="P287" s="275"/>
      <c r="Q287" s="275"/>
      <c r="R287" s="275"/>
      <c r="S287" s="275"/>
      <c r="T287" s="275"/>
      <c r="U287" s="275"/>
      <c r="V287" s="275"/>
      <c r="W287" s="275"/>
      <c r="X287" s="275"/>
      <c r="Y287" s="275"/>
      <c r="Z287" s="275"/>
      <c r="AA287" s="275"/>
      <c r="AB287" s="275"/>
      <c r="AC287" s="275"/>
      <c r="AD287" s="275"/>
      <c r="AE287" s="275"/>
      <c r="AF287" s="275"/>
      <c r="AG287" s="275"/>
      <c r="AH287" s="275"/>
      <c r="AI287" s="275"/>
      <c r="AJ287" s="275"/>
      <c r="AK287" s="275"/>
      <c r="AL287" s="275"/>
      <c r="AM287" s="275"/>
      <c r="AN287" s="275"/>
      <c r="AO287" s="275"/>
      <c r="AP287" s="275"/>
      <c r="AQ287" s="275"/>
      <c r="AR287" s="275"/>
      <c r="AS287" s="275"/>
      <c r="AT287" s="275"/>
      <c r="AU287" s="275"/>
      <c r="AV287" s="275"/>
      <c r="AW287" s="275"/>
      <c r="AX287" s="275"/>
      <c r="AY287" s="275"/>
      <c r="AZ287" s="275"/>
      <c r="BA287" s="275"/>
      <c r="BB287" s="275"/>
      <c r="BC287" s="275"/>
      <c r="BD287" s="275"/>
      <c r="BE287" s="275"/>
      <c r="BF287" s="275"/>
      <c r="BG287" s="275"/>
    </row>
    <row r="288" spans="4:59" ht="12.75" hidden="1">
      <c r="D288" s="275"/>
      <c r="E288" s="275"/>
      <c r="F288" s="275"/>
      <c r="G288" s="275"/>
      <c r="H288" s="275"/>
      <c r="I288" s="275"/>
      <c r="J288" s="275"/>
      <c r="K288" s="275"/>
      <c r="L288" s="275"/>
      <c r="M288" s="275"/>
      <c r="N288" s="275"/>
      <c r="O288" s="275"/>
      <c r="P288" s="275"/>
      <c r="Q288" s="275"/>
      <c r="R288" s="275"/>
      <c r="S288" s="275"/>
      <c r="T288" s="275"/>
      <c r="U288" s="275"/>
      <c r="V288" s="275"/>
      <c r="W288" s="275"/>
      <c r="X288" s="275"/>
      <c r="Y288" s="275"/>
      <c r="Z288" s="275"/>
      <c r="AA288" s="275"/>
      <c r="AB288" s="275"/>
      <c r="AC288" s="275"/>
      <c r="AD288" s="275"/>
      <c r="AE288" s="275"/>
      <c r="AF288" s="275"/>
      <c r="AG288" s="275"/>
      <c r="AH288" s="275"/>
      <c r="AI288" s="275"/>
      <c r="AJ288" s="275"/>
      <c r="AK288" s="275"/>
      <c r="AL288" s="275"/>
      <c r="AM288" s="275"/>
      <c r="AN288" s="275"/>
      <c r="AO288" s="275"/>
      <c r="AP288" s="275"/>
      <c r="AQ288" s="275"/>
      <c r="AR288" s="275"/>
      <c r="AS288" s="275"/>
      <c r="AT288" s="275"/>
      <c r="AU288" s="275"/>
      <c r="AV288" s="275"/>
      <c r="AW288" s="275"/>
      <c r="AX288" s="275"/>
      <c r="AY288" s="275"/>
      <c r="AZ288" s="275"/>
      <c r="BA288" s="275"/>
      <c r="BB288" s="275"/>
      <c r="BC288" s="275"/>
      <c r="BD288" s="275"/>
      <c r="BE288" s="275"/>
      <c r="BF288" s="275"/>
      <c r="BG288" s="275"/>
    </row>
    <row r="289" spans="4:59" ht="12.75" hidden="1">
      <c r="D289" s="275"/>
      <c r="E289" s="275"/>
      <c r="F289" s="275"/>
      <c r="G289" s="275"/>
      <c r="H289" s="275"/>
      <c r="I289" s="275"/>
      <c r="J289" s="275"/>
      <c r="K289" s="275"/>
      <c r="L289" s="275"/>
      <c r="M289" s="275"/>
      <c r="N289" s="275"/>
      <c r="O289" s="275"/>
      <c r="P289" s="275"/>
      <c r="Q289" s="275"/>
      <c r="R289" s="275"/>
      <c r="S289" s="275"/>
      <c r="T289" s="275"/>
      <c r="U289" s="275"/>
      <c r="V289" s="275"/>
      <c r="W289" s="275"/>
      <c r="X289" s="275"/>
      <c r="Y289" s="275"/>
      <c r="Z289" s="275"/>
      <c r="AA289" s="275"/>
      <c r="AB289" s="275"/>
      <c r="AC289" s="275"/>
      <c r="AD289" s="275"/>
      <c r="AE289" s="275"/>
      <c r="AF289" s="275"/>
      <c r="AG289" s="275"/>
      <c r="AH289" s="275"/>
      <c r="AI289" s="275"/>
      <c r="AJ289" s="275"/>
      <c r="AK289" s="275"/>
      <c r="AL289" s="275"/>
      <c r="AM289" s="275"/>
      <c r="AN289" s="275"/>
      <c r="AO289" s="275"/>
      <c r="AP289" s="275"/>
      <c r="AQ289" s="275"/>
      <c r="AR289" s="275"/>
      <c r="AS289" s="275"/>
      <c r="AT289" s="275"/>
      <c r="AU289" s="275"/>
      <c r="AV289" s="275"/>
      <c r="AW289" s="275"/>
      <c r="AX289" s="275"/>
      <c r="AY289" s="275"/>
      <c r="AZ289" s="275"/>
      <c r="BA289" s="275"/>
      <c r="BB289" s="275"/>
      <c r="BC289" s="275"/>
      <c r="BD289" s="275"/>
      <c r="BE289" s="275"/>
      <c r="BF289" s="275"/>
      <c r="BG289" s="275"/>
    </row>
    <row r="290" spans="4:59" ht="12.75" hidden="1">
      <c r="D290" s="275"/>
      <c r="E290" s="275"/>
      <c r="F290" s="275"/>
      <c r="G290" s="275"/>
      <c r="H290" s="275"/>
      <c r="I290" s="275"/>
      <c r="J290" s="275"/>
      <c r="K290" s="275"/>
      <c r="L290" s="275"/>
      <c r="M290" s="275"/>
      <c r="N290" s="275"/>
      <c r="O290" s="275"/>
      <c r="P290" s="275"/>
      <c r="Q290" s="275"/>
      <c r="R290" s="275"/>
      <c r="S290" s="275"/>
      <c r="T290" s="275"/>
      <c r="U290" s="275"/>
      <c r="V290" s="275"/>
      <c r="W290" s="275"/>
      <c r="X290" s="275"/>
      <c r="Y290" s="275"/>
      <c r="Z290" s="275"/>
      <c r="AA290" s="275"/>
      <c r="AB290" s="275"/>
      <c r="AC290" s="275"/>
      <c r="AD290" s="275"/>
      <c r="AE290" s="275"/>
      <c r="AF290" s="275"/>
      <c r="AG290" s="275"/>
      <c r="AH290" s="275"/>
      <c r="AI290" s="275"/>
      <c r="AJ290" s="275"/>
      <c r="AK290" s="275"/>
      <c r="AL290" s="275"/>
      <c r="AM290" s="275"/>
      <c r="AN290" s="275"/>
      <c r="AO290" s="275"/>
      <c r="AP290" s="275"/>
      <c r="AQ290" s="275"/>
      <c r="AR290" s="275"/>
      <c r="AS290" s="275"/>
      <c r="AT290" s="275"/>
      <c r="AU290" s="275"/>
      <c r="AV290" s="275"/>
      <c r="AW290" s="275"/>
      <c r="AX290" s="275"/>
      <c r="AY290" s="275"/>
      <c r="AZ290" s="275"/>
      <c r="BA290" s="275"/>
      <c r="BB290" s="275"/>
      <c r="BC290" s="275"/>
      <c r="BD290" s="275"/>
      <c r="BE290" s="275"/>
      <c r="BF290" s="275"/>
      <c r="BG290" s="275"/>
    </row>
    <row r="291" spans="4:59" ht="12.75" hidden="1">
      <c r="D291" s="275"/>
      <c r="E291" s="275"/>
      <c r="F291" s="275"/>
      <c r="G291" s="275"/>
      <c r="H291" s="275"/>
      <c r="I291" s="275"/>
      <c r="J291" s="275"/>
      <c r="K291" s="275"/>
      <c r="L291" s="275"/>
      <c r="M291" s="275"/>
      <c r="N291" s="275"/>
      <c r="O291" s="275"/>
      <c r="P291" s="275"/>
      <c r="Q291" s="275"/>
      <c r="R291" s="275"/>
      <c r="S291" s="275"/>
      <c r="T291" s="275"/>
      <c r="U291" s="275"/>
      <c r="V291" s="275"/>
      <c r="W291" s="275"/>
      <c r="X291" s="275"/>
      <c r="Y291" s="275"/>
      <c r="Z291" s="275"/>
      <c r="AA291" s="275"/>
      <c r="AB291" s="275"/>
      <c r="AC291" s="275"/>
      <c r="AD291" s="275"/>
      <c r="AE291" s="275"/>
      <c r="AF291" s="275"/>
      <c r="AG291" s="275"/>
      <c r="AH291" s="275"/>
      <c r="AI291" s="275"/>
      <c r="AJ291" s="275"/>
      <c r="AK291" s="275"/>
      <c r="AL291" s="275"/>
      <c r="AM291" s="275"/>
      <c r="AN291" s="275"/>
      <c r="AO291" s="275"/>
      <c r="AP291" s="275"/>
      <c r="AQ291" s="275"/>
      <c r="AR291" s="275"/>
      <c r="AS291" s="275"/>
      <c r="AT291" s="275"/>
      <c r="AU291" s="275"/>
      <c r="AV291" s="275"/>
      <c r="AW291" s="275"/>
      <c r="AX291" s="275"/>
      <c r="AY291" s="275"/>
      <c r="AZ291" s="275"/>
      <c r="BA291" s="275"/>
      <c r="BB291" s="275"/>
      <c r="BC291" s="275"/>
      <c r="BD291" s="275"/>
      <c r="BE291" s="275"/>
      <c r="BF291" s="275"/>
      <c r="BG291" s="275"/>
    </row>
    <row r="292" spans="4:59" ht="12.75" hidden="1">
      <c r="D292" s="275"/>
      <c r="E292" s="275"/>
      <c r="F292" s="275"/>
      <c r="G292" s="275"/>
      <c r="H292" s="275"/>
      <c r="I292" s="275"/>
      <c r="J292" s="275"/>
      <c r="K292" s="275"/>
      <c r="L292" s="275"/>
      <c r="M292" s="275"/>
      <c r="N292" s="275"/>
      <c r="O292" s="275"/>
      <c r="P292" s="275"/>
      <c r="Q292" s="275"/>
      <c r="R292" s="275"/>
      <c r="S292" s="275"/>
      <c r="T292" s="275"/>
      <c r="U292" s="275"/>
      <c r="V292" s="275"/>
      <c r="W292" s="275"/>
      <c r="X292" s="275"/>
      <c r="Y292" s="275"/>
      <c r="Z292" s="275"/>
      <c r="AA292" s="275"/>
      <c r="AB292" s="275"/>
      <c r="AC292" s="275"/>
      <c r="AD292" s="275"/>
      <c r="AE292" s="275"/>
      <c r="AF292" s="275"/>
      <c r="AG292" s="275"/>
      <c r="AH292" s="275"/>
      <c r="AI292" s="275"/>
      <c r="AJ292" s="275"/>
      <c r="AK292" s="275"/>
      <c r="AL292" s="275"/>
      <c r="AM292" s="275"/>
      <c r="AN292" s="275"/>
      <c r="AO292" s="275"/>
      <c r="AP292" s="275"/>
      <c r="AQ292" s="275"/>
      <c r="AR292" s="275"/>
      <c r="AS292" s="275"/>
      <c r="AT292" s="275"/>
      <c r="AU292" s="275"/>
      <c r="AV292" s="275"/>
      <c r="AW292" s="275"/>
      <c r="AX292" s="275"/>
      <c r="AY292" s="275"/>
      <c r="AZ292" s="275"/>
      <c r="BA292" s="275"/>
      <c r="BB292" s="275"/>
      <c r="BC292" s="275"/>
      <c r="BD292" s="275"/>
      <c r="BE292" s="275"/>
      <c r="BF292" s="275"/>
      <c r="BG292" s="275"/>
    </row>
    <row r="293" spans="4:59" ht="12.75" hidden="1">
      <c r="D293" s="275"/>
      <c r="E293" s="275"/>
      <c r="F293" s="275"/>
      <c r="G293" s="275"/>
      <c r="H293" s="275"/>
      <c r="I293" s="275"/>
      <c r="J293" s="275"/>
      <c r="K293" s="275"/>
      <c r="L293" s="275"/>
      <c r="M293" s="275"/>
      <c r="N293" s="275"/>
      <c r="O293" s="275"/>
      <c r="P293" s="275"/>
      <c r="Q293" s="275"/>
      <c r="R293" s="275"/>
      <c r="S293" s="275"/>
      <c r="T293" s="275"/>
      <c r="U293" s="275"/>
      <c r="V293" s="275"/>
      <c r="W293" s="275"/>
      <c r="X293" s="275"/>
      <c r="Y293" s="275"/>
      <c r="Z293" s="275"/>
      <c r="AA293" s="275"/>
      <c r="AB293" s="275"/>
      <c r="AC293" s="275"/>
      <c r="AD293" s="275"/>
      <c r="AE293" s="275"/>
      <c r="AF293" s="275"/>
      <c r="AG293" s="275"/>
      <c r="AH293" s="275"/>
      <c r="AI293" s="275"/>
      <c r="AJ293" s="275"/>
      <c r="AK293" s="275"/>
      <c r="AL293" s="275"/>
      <c r="AM293" s="275"/>
      <c r="AN293" s="275"/>
      <c r="AO293" s="275"/>
      <c r="AP293" s="275"/>
      <c r="AQ293" s="275"/>
      <c r="AR293" s="275"/>
      <c r="AS293" s="275"/>
      <c r="AT293" s="275"/>
      <c r="AU293" s="275"/>
      <c r="AV293" s="275"/>
      <c r="AW293" s="275"/>
      <c r="AX293" s="275"/>
      <c r="AY293" s="275"/>
      <c r="AZ293" s="275"/>
      <c r="BA293" s="275"/>
      <c r="BB293" s="275"/>
      <c r="BC293" s="275"/>
      <c r="BD293" s="275"/>
      <c r="BE293" s="275"/>
      <c r="BF293" s="275"/>
      <c r="BG293" s="275"/>
    </row>
    <row r="294" spans="4:59" ht="12.75" hidden="1">
      <c r="D294" s="275"/>
      <c r="E294" s="275"/>
      <c r="F294" s="275"/>
      <c r="G294" s="275"/>
      <c r="H294" s="275"/>
      <c r="I294" s="275"/>
      <c r="J294" s="275"/>
      <c r="K294" s="275"/>
      <c r="L294" s="275"/>
      <c r="M294" s="275"/>
      <c r="N294" s="275"/>
      <c r="O294" s="275"/>
      <c r="P294" s="275"/>
      <c r="Q294" s="275"/>
      <c r="R294" s="275"/>
      <c r="S294" s="275"/>
      <c r="T294" s="275"/>
      <c r="U294" s="275"/>
      <c r="V294" s="275"/>
      <c r="W294" s="275"/>
      <c r="X294" s="275"/>
      <c r="Y294" s="275"/>
      <c r="Z294" s="275"/>
      <c r="AA294" s="275"/>
      <c r="AB294" s="275"/>
      <c r="AC294" s="275"/>
      <c r="AD294" s="275"/>
      <c r="AE294" s="275"/>
      <c r="AF294" s="275"/>
      <c r="AG294" s="275"/>
      <c r="AH294" s="275"/>
      <c r="AI294" s="275"/>
      <c r="AJ294" s="275"/>
      <c r="AK294" s="275"/>
      <c r="AL294" s="275"/>
      <c r="AM294" s="275"/>
      <c r="AN294" s="275"/>
      <c r="AO294" s="275"/>
      <c r="AP294" s="275"/>
      <c r="AQ294" s="275"/>
      <c r="AR294" s="275"/>
      <c r="AS294" s="275"/>
      <c r="AT294" s="275"/>
      <c r="AU294" s="275"/>
      <c r="AV294" s="275"/>
      <c r="AW294" s="275"/>
      <c r="AX294" s="275"/>
      <c r="AY294" s="275"/>
      <c r="AZ294" s="275"/>
      <c r="BA294" s="275"/>
      <c r="BB294" s="275"/>
      <c r="BC294" s="275"/>
      <c r="BD294" s="275"/>
      <c r="BE294" s="275"/>
      <c r="BF294" s="275"/>
      <c r="BG294" s="275"/>
    </row>
    <row r="295" spans="4:59" ht="12.75" hidden="1">
      <c r="D295" s="275"/>
      <c r="E295" s="275"/>
      <c r="F295" s="275"/>
      <c r="G295" s="275"/>
      <c r="H295" s="275"/>
      <c r="I295" s="275"/>
      <c r="J295" s="275"/>
      <c r="K295" s="275"/>
      <c r="L295" s="275"/>
      <c r="M295" s="275"/>
      <c r="N295" s="275"/>
      <c r="O295" s="275"/>
      <c r="P295" s="275"/>
      <c r="Q295" s="275"/>
      <c r="R295" s="275"/>
      <c r="S295" s="275"/>
      <c r="T295" s="275"/>
      <c r="U295" s="275"/>
      <c r="V295" s="275"/>
      <c r="W295" s="275"/>
      <c r="X295" s="275"/>
      <c r="Y295" s="275"/>
      <c r="Z295" s="275"/>
      <c r="AA295" s="275"/>
      <c r="AB295" s="275"/>
      <c r="AC295" s="275"/>
      <c r="AD295" s="275"/>
      <c r="AE295" s="275"/>
      <c r="AF295" s="275"/>
      <c r="AG295" s="275"/>
      <c r="AH295" s="275"/>
      <c r="AI295" s="275"/>
      <c r="AJ295" s="275"/>
      <c r="AK295" s="275"/>
      <c r="AL295" s="275"/>
      <c r="AM295" s="275"/>
      <c r="AN295" s="275"/>
      <c r="AO295" s="275"/>
      <c r="AP295" s="275"/>
      <c r="AQ295" s="275"/>
      <c r="AR295" s="275"/>
      <c r="AS295" s="275"/>
      <c r="AT295" s="275"/>
      <c r="AU295" s="275"/>
      <c r="AV295" s="275"/>
      <c r="AW295" s="275"/>
      <c r="AX295" s="275"/>
      <c r="AY295" s="275"/>
      <c r="AZ295" s="275"/>
      <c r="BA295" s="275"/>
      <c r="BB295" s="275"/>
      <c r="BC295" s="275"/>
      <c r="BD295" s="275"/>
      <c r="BE295" s="275"/>
      <c r="BF295" s="275"/>
      <c r="BG295" s="275"/>
    </row>
    <row r="296" spans="4:59" ht="12.75" hidden="1">
      <c r="D296" s="275"/>
      <c r="E296" s="275"/>
      <c r="F296" s="275"/>
      <c r="G296" s="275"/>
      <c r="H296" s="275"/>
      <c r="I296" s="275"/>
      <c r="J296" s="275"/>
      <c r="K296" s="275"/>
      <c r="L296" s="275"/>
      <c r="M296" s="275"/>
      <c r="N296" s="275"/>
      <c r="O296" s="275"/>
      <c r="P296" s="275"/>
      <c r="Q296" s="275"/>
      <c r="R296" s="275"/>
      <c r="S296" s="275"/>
      <c r="T296" s="275"/>
      <c r="U296" s="275"/>
      <c r="V296" s="275"/>
      <c r="W296" s="275"/>
      <c r="X296" s="275"/>
      <c r="Y296" s="275"/>
      <c r="Z296" s="275"/>
      <c r="AA296" s="275"/>
      <c r="AB296" s="275"/>
      <c r="AC296" s="275"/>
      <c r="AD296" s="275"/>
      <c r="AE296" s="275"/>
      <c r="AF296" s="275"/>
      <c r="AG296" s="275"/>
      <c r="AH296" s="275"/>
      <c r="AI296" s="275"/>
      <c r="AJ296" s="275"/>
      <c r="AK296" s="275"/>
      <c r="AL296" s="275"/>
      <c r="AM296" s="275"/>
      <c r="AN296" s="275"/>
      <c r="AO296" s="275"/>
      <c r="AP296" s="275"/>
      <c r="AQ296" s="275"/>
      <c r="AR296" s="275"/>
      <c r="AS296" s="275"/>
      <c r="AT296" s="275"/>
      <c r="AU296" s="275"/>
      <c r="AV296" s="275"/>
      <c r="AW296" s="275"/>
      <c r="AX296" s="275"/>
      <c r="AY296" s="275"/>
      <c r="AZ296" s="275"/>
      <c r="BA296" s="275"/>
      <c r="BB296" s="275"/>
      <c r="BC296" s="275"/>
      <c r="BD296" s="275"/>
      <c r="BE296" s="275"/>
      <c r="BF296" s="275"/>
      <c r="BG296" s="275"/>
    </row>
    <row r="297" spans="4:59" ht="12.75" hidden="1">
      <c r="D297" s="275"/>
      <c r="E297" s="275"/>
      <c r="F297" s="275"/>
      <c r="G297" s="275"/>
      <c r="H297" s="275"/>
      <c r="I297" s="275"/>
      <c r="J297" s="275"/>
      <c r="K297" s="275"/>
      <c r="L297" s="275"/>
      <c r="M297" s="275"/>
      <c r="N297" s="275"/>
      <c r="O297" s="275"/>
      <c r="P297" s="275"/>
      <c r="Q297" s="275"/>
      <c r="R297" s="275"/>
      <c r="S297" s="275"/>
      <c r="T297" s="275"/>
      <c r="U297" s="275"/>
      <c r="V297" s="275"/>
      <c r="W297" s="275"/>
      <c r="X297" s="275"/>
      <c r="Y297" s="275"/>
      <c r="Z297" s="275"/>
      <c r="AA297" s="275"/>
      <c r="AB297" s="275"/>
      <c r="AC297" s="275"/>
      <c r="AD297" s="275"/>
      <c r="AE297" s="275"/>
      <c r="AF297" s="275"/>
      <c r="AG297" s="275"/>
      <c r="AH297" s="275"/>
      <c r="AI297" s="275"/>
      <c r="AJ297" s="275"/>
      <c r="AK297" s="275"/>
      <c r="AL297" s="275"/>
      <c r="AM297" s="275"/>
      <c r="AN297" s="275"/>
      <c r="AO297" s="275"/>
      <c r="AP297" s="275"/>
      <c r="AQ297" s="275"/>
      <c r="AR297" s="275"/>
      <c r="AS297" s="275"/>
      <c r="AT297" s="275"/>
      <c r="AU297" s="275"/>
      <c r="AV297" s="275"/>
      <c r="AW297" s="275"/>
      <c r="AX297" s="275"/>
      <c r="AY297" s="275"/>
      <c r="AZ297" s="275"/>
      <c r="BA297" s="275"/>
      <c r="BB297" s="275"/>
      <c r="BC297" s="275"/>
      <c r="BD297" s="275"/>
      <c r="BE297" s="275"/>
      <c r="BF297" s="275"/>
      <c r="BG297" s="275"/>
    </row>
    <row r="298" spans="4:59" ht="12.75" hidden="1">
      <c r="D298" s="275"/>
      <c r="E298" s="275"/>
      <c r="F298" s="275"/>
      <c r="G298" s="275"/>
      <c r="H298" s="275"/>
      <c r="I298" s="275"/>
      <c r="J298" s="275"/>
      <c r="K298" s="275"/>
      <c r="L298" s="275"/>
      <c r="M298" s="275"/>
      <c r="N298" s="275"/>
      <c r="O298" s="275"/>
      <c r="P298" s="275"/>
      <c r="Q298" s="275"/>
      <c r="R298" s="275"/>
      <c r="S298" s="275"/>
      <c r="T298" s="275"/>
      <c r="U298" s="275"/>
      <c r="V298" s="275"/>
      <c r="W298" s="275"/>
      <c r="X298" s="275"/>
      <c r="Y298" s="275"/>
      <c r="Z298" s="275"/>
      <c r="AA298" s="275"/>
      <c r="AB298" s="275"/>
      <c r="AC298" s="275"/>
      <c r="AD298" s="275"/>
      <c r="AE298" s="275"/>
      <c r="AF298" s="275"/>
      <c r="AG298" s="275"/>
      <c r="AH298" s="275"/>
      <c r="AI298" s="275"/>
      <c r="AJ298" s="275"/>
      <c r="AK298" s="275"/>
      <c r="AL298" s="275"/>
      <c r="AM298" s="275"/>
      <c r="AN298" s="275"/>
      <c r="AO298" s="275"/>
      <c r="AP298" s="275"/>
      <c r="AQ298" s="275"/>
      <c r="AR298" s="275"/>
      <c r="AS298" s="275"/>
      <c r="AT298" s="275"/>
      <c r="AU298" s="275"/>
      <c r="AV298" s="275"/>
      <c r="AW298" s="275"/>
      <c r="AX298" s="275"/>
      <c r="AY298" s="275"/>
      <c r="AZ298" s="275"/>
      <c r="BA298" s="275"/>
      <c r="BB298" s="275"/>
      <c r="BC298" s="275"/>
      <c r="BD298" s="275"/>
      <c r="BE298" s="275"/>
      <c r="BF298" s="275"/>
      <c r="BG298" s="275"/>
    </row>
    <row r="299" spans="4:59" ht="12.75" hidden="1">
      <c r="D299" s="275"/>
      <c r="E299" s="275"/>
      <c r="F299" s="275"/>
      <c r="G299" s="275"/>
      <c r="H299" s="275"/>
      <c r="I299" s="275"/>
      <c r="J299" s="275"/>
      <c r="K299" s="275"/>
      <c r="L299" s="275"/>
      <c r="M299" s="275"/>
      <c r="N299" s="275"/>
      <c r="O299" s="275"/>
      <c r="P299" s="275"/>
      <c r="Q299" s="275"/>
      <c r="R299" s="275"/>
      <c r="S299" s="275"/>
      <c r="T299" s="275"/>
      <c r="U299" s="275"/>
      <c r="V299" s="275"/>
      <c r="W299" s="275"/>
      <c r="X299" s="275"/>
      <c r="Y299" s="275"/>
      <c r="Z299" s="275"/>
      <c r="AA299" s="275"/>
      <c r="AB299" s="275"/>
      <c r="AC299" s="275"/>
      <c r="AD299" s="275"/>
      <c r="AE299" s="275"/>
      <c r="AF299" s="275"/>
      <c r="AG299" s="275"/>
      <c r="AH299" s="275"/>
      <c r="AI299" s="275"/>
      <c r="AJ299" s="275"/>
      <c r="AK299" s="275"/>
      <c r="AL299" s="275"/>
      <c r="AM299" s="275"/>
      <c r="AN299" s="275"/>
      <c r="AO299" s="275"/>
      <c r="AP299" s="275"/>
      <c r="AQ299" s="275"/>
      <c r="AR299" s="275"/>
      <c r="AS299" s="275"/>
      <c r="AT299" s="275"/>
      <c r="AU299" s="275"/>
      <c r="AV299" s="275"/>
      <c r="AW299" s="275"/>
      <c r="AX299" s="275"/>
      <c r="AY299" s="275"/>
      <c r="AZ299" s="275"/>
      <c r="BA299" s="275"/>
      <c r="BB299" s="275"/>
      <c r="BC299" s="275"/>
      <c r="BD299" s="275"/>
      <c r="BE299" s="275"/>
      <c r="BF299" s="275"/>
      <c r="BG299" s="275"/>
    </row>
    <row r="300" spans="4:59" ht="12.75" hidden="1">
      <c r="D300" s="275"/>
      <c r="E300" s="275"/>
      <c r="F300" s="275"/>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275"/>
      <c r="AI300" s="275"/>
      <c r="AJ300" s="275"/>
      <c r="AK300" s="275"/>
      <c r="AL300" s="275"/>
      <c r="AM300" s="275"/>
      <c r="AN300" s="275"/>
      <c r="AO300" s="275"/>
      <c r="AP300" s="275"/>
      <c r="AQ300" s="275"/>
      <c r="AR300" s="275"/>
      <c r="AS300" s="275"/>
      <c r="AT300" s="275"/>
      <c r="AU300" s="275"/>
      <c r="AV300" s="275"/>
      <c r="AW300" s="275"/>
      <c r="AX300" s="275"/>
      <c r="AY300" s="275"/>
      <c r="AZ300" s="275"/>
      <c r="BA300" s="275"/>
      <c r="BB300" s="275"/>
      <c r="BC300" s="275"/>
      <c r="BD300" s="275"/>
      <c r="BE300" s="275"/>
      <c r="BF300" s="275"/>
      <c r="BG300" s="275"/>
    </row>
    <row r="301" spans="4:59" ht="12.75" hidden="1">
      <c r="D301" s="275"/>
      <c r="E301" s="275"/>
      <c r="F301" s="275"/>
      <c r="G301" s="275"/>
      <c r="H301" s="275"/>
      <c r="I301" s="275"/>
      <c r="J301" s="275"/>
      <c r="K301" s="275"/>
      <c r="L301" s="275"/>
      <c r="M301" s="275"/>
      <c r="N301" s="275"/>
      <c r="O301" s="275"/>
      <c r="P301" s="275"/>
      <c r="Q301" s="275"/>
      <c r="R301" s="275"/>
      <c r="S301" s="275"/>
      <c r="T301" s="275"/>
      <c r="U301" s="275"/>
      <c r="V301" s="275"/>
      <c r="W301" s="275"/>
      <c r="X301" s="275"/>
      <c r="Y301" s="275"/>
      <c r="Z301" s="275"/>
      <c r="AA301" s="275"/>
      <c r="AB301" s="275"/>
      <c r="AC301" s="275"/>
      <c r="AD301" s="275"/>
      <c r="AE301" s="275"/>
      <c r="AF301" s="275"/>
      <c r="AG301" s="275"/>
      <c r="AH301" s="275"/>
      <c r="AI301" s="275"/>
      <c r="AJ301" s="275"/>
      <c r="AK301" s="275"/>
      <c r="AL301" s="275"/>
      <c r="AM301" s="275"/>
      <c r="AN301" s="275"/>
      <c r="AO301" s="275"/>
      <c r="AP301" s="275"/>
      <c r="AQ301" s="275"/>
      <c r="AR301" s="275"/>
      <c r="AS301" s="275"/>
      <c r="AT301" s="275"/>
      <c r="AU301" s="275"/>
      <c r="AV301" s="275"/>
      <c r="AW301" s="275"/>
      <c r="AX301" s="275"/>
      <c r="AY301" s="275"/>
      <c r="AZ301" s="275"/>
      <c r="BA301" s="275"/>
      <c r="BB301" s="275"/>
      <c r="BC301" s="275"/>
      <c r="BD301" s="275"/>
      <c r="BE301" s="275"/>
      <c r="BF301" s="275"/>
      <c r="BG301" s="275"/>
    </row>
    <row r="302" spans="4:59" ht="12.75" hidden="1">
      <c r="D302" s="275"/>
      <c r="E302" s="275"/>
      <c r="F302" s="275"/>
      <c r="G302" s="275"/>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c r="AW302" s="275"/>
      <c r="AX302" s="275"/>
      <c r="AY302" s="275"/>
      <c r="AZ302" s="275"/>
      <c r="BA302" s="275"/>
      <c r="BB302" s="275"/>
      <c r="BC302" s="275"/>
      <c r="BD302" s="275"/>
      <c r="BE302" s="275"/>
      <c r="BF302" s="275"/>
      <c r="BG302" s="275"/>
    </row>
    <row r="303" spans="4:59" ht="12.75" hidden="1">
      <c r="D303" s="275"/>
      <c r="E303" s="275"/>
      <c r="F303" s="275"/>
      <c r="G303" s="275"/>
      <c r="H303" s="275"/>
      <c r="I303" s="275"/>
      <c r="J303" s="275"/>
      <c r="K303" s="275"/>
      <c r="L303" s="275"/>
      <c r="M303" s="275"/>
      <c r="N303" s="275"/>
      <c r="O303" s="275"/>
      <c r="P303" s="275"/>
      <c r="Q303" s="275"/>
      <c r="R303" s="275"/>
      <c r="S303" s="275"/>
      <c r="T303" s="275"/>
      <c r="U303" s="275"/>
      <c r="V303" s="275"/>
      <c r="W303" s="275"/>
      <c r="X303" s="275"/>
      <c r="Y303" s="275"/>
      <c r="Z303" s="275"/>
      <c r="AA303" s="275"/>
      <c r="AB303" s="275"/>
      <c r="AC303" s="275"/>
      <c r="AD303" s="275"/>
      <c r="AE303" s="275"/>
      <c r="AF303" s="275"/>
      <c r="AG303" s="275"/>
      <c r="AH303" s="275"/>
      <c r="AI303" s="275"/>
      <c r="AJ303" s="275"/>
      <c r="AK303" s="275"/>
      <c r="AL303" s="275"/>
      <c r="AM303" s="275"/>
      <c r="AN303" s="275"/>
      <c r="AO303" s="275"/>
      <c r="AP303" s="275"/>
      <c r="AQ303" s="275"/>
      <c r="AR303" s="275"/>
      <c r="AS303" s="275"/>
      <c r="AT303" s="275"/>
      <c r="AU303" s="275"/>
      <c r="AV303" s="275"/>
      <c r="AW303" s="275"/>
      <c r="AX303" s="275"/>
      <c r="AY303" s="275"/>
      <c r="AZ303" s="275"/>
      <c r="BA303" s="275"/>
      <c r="BB303" s="275"/>
      <c r="BC303" s="275"/>
      <c r="BD303" s="275"/>
      <c r="BE303" s="275"/>
      <c r="BF303" s="275"/>
      <c r="BG303" s="275"/>
    </row>
    <row r="304" spans="4:59" ht="12.75" hidden="1">
      <c r="D304" s="275"/>
      <c r="E304" s="275"/>
      <c r="F304" s="275"/>
      <c r="G304" s="275"/>
      <c r="H304" s="275"/>
      <c r="I304" s="275"/>
      <c r="J304" s="275"/>
      <c r="K304" s="275"/>
      <c r="L304" s="275"/>
      <c r="M304" s="275"/>
      <c r="N304" s="275"/>
      <c r="O304" s="275"/>
      <c r="P304" s="275"/>
      <c r="Q304" s="275"/>
      <c r="R304" s="275"/>
      <c r="S304" s="275"/>
      <c r="T304" s="275"/>
      <c r="U304" s="275"/>
      <c r="V304" s="275"/>
      <c r="W304" s="275"/>
      <c r="X304" s="275"/>
      <c r="Y304" s="275"/>
      <c r="Z304" s="275"/>
      <c r="AA304" s="275"/>
      <c r="AB304" s="275"/>
      <c r="AC304" s="275"/>
      <c r="AD304" s="275"/>
      <c r="AE304" s="275"/>
      <c r="AF304" s="275"/>
      <c r="AG304" s="275"/>
      <c r="AH304" s="275"/>
      <c r="AI304" s="275"/>
      <c r="AJ304" s="275"/>
      <c r="AK304" s="275"/>
      <c r="AL304" s="275"/>
      <c r="AM304" s="275"/>
      <c r="AN304" s="275"/>
      <c r="AO304" s="275"/>
      <c r="AP304" s="275"/>
      <c r="AQ304" s="275"/>
      <c r="AR304" s="275"/>
      <c r="AS304" s="275"/>
      <c r="AT304" s="275"/>
      <c r="AU304" s="275"/>
      <c r="AV304" s="275"/>
      <c r="AW304" s="275"/>
      <c r="AX304" s="275"/>
      <c r="AY304" s="275"/>
      <c r="AZ304" s="275"/>
      <c r="BA304" s="275"/>
      <c r="BB304" s="275"/>
      <c r="BC304" s="275"/>
      <c r="BD304" s="275"/>
      <c r="BE304" s="275"/>
      <c r="BF304" s="275"/>
      <c r="BG304" s="275"/>
    </row>
    <row r="305" spans="4:59" ht="12.75" hidden="1">
      <c r="D305" s="275"/>
      <c r="E305" s="275"/>
      <c r="F305" s="275"/>
      <c r="G305" s="275"/>
      <c r="H305" s="275"/>
      <c r="I305" s="275"/>
      <c r="J305" s="275"/>
      <c r="K305" s="275"/>
      <c r="L305" s="275"/>
      <c r="M305" s="275"/>
      <c r="N305" s="275"/>
      <c r="O305" s="275"/>
      <c r="P305" s="275"/>
      <c r="Q305" s="275"/>
      <c r="R305" s="275"/>
      <c r="S305" s="275"/>
      <c r="T305" s="275"/>
      <c r="U305" s="275"/>
      <c r="V305" s="275"/>
      <c r="W305" s="275"/>
      <c r="X305" s="275"/>
      <c r="Y305" s="275"/>
      <c r="Z305" s="275"/>
      <c r="AA305" s="275"/>
      <c r="AB305" s="275"/>
      <c r="AC305" s="275"/>
      <c r="AD305" s="275"/>
      <c r="AE305" s="275"/>
      <c r="AF305" s="275"/>
      <c r="AG305" s="275"/>
      <c r="AH305" s="275"/>
      <c r="AI305" s="275"/>
      <c r="AJ305" s="275"/>
      <c r="AK305" s="275"/>
      <c r="AL305" s="275"/>
      <c r="AM305" s="275"/>
      <c r="AN305" s="275"/>
      <c r="AO305" s="275"/>
      <c r="AP305" s="275"/>
      <c r="AQ305" s="275"/>
      <c r="AR305" s="275"/>
      <c r="AS305" s="275"/>
      <c r="AT305" s="275"/>
      <c r="AU305" s="275"/>
      <c r="AV305" s="275"/>
      <c r="AW305" s="275"/>
      <c r="AX305" s="275"/>
      <c r="AY305" s="275"/>
      <c r="AZ305" s="275"/>
      <c r="BA305" s="275"/>
      <c r="BB305" s="275"/>
      <c r="BC305" s="275"/>
      <c r="BD305" s="275"/>
      <c r="BE305" s="275"/>
      <c r="BF305" s="275"/>
      <c r="BG305" s="275"/>
    </row>
    <row r="306" spans="4:59" ht="12.75" hidden="1">
      <c r="D306" s="275"/>
      <c r="E306" s="275"/>
      <c r="F306" s="275"/>
      <c r="G306" s="275"/>
      <c r="H306" s="275"/>
      <c r="I306" s="275"/>
      <c r="J306" s="275"/>
      <c r="K306" s="275"/>
      <c r="L306" s="275"/>
      <c r="M306" s="275"/>
      <c r="N306" s="275"/>
      <c r="O306" s="275"/>
      <c r="P306" s="275"/>
      <c r="Q306" s="275"/>
      <c r="R306" s="275"/>
      <c r="S306" s="275"/>
      <c r="T306" s="275"/>
      <c r="U306" s="275"/>
      <c r="V306" s="275"/>
      <c r="W306" s="275"/>
      <c r="X306" s="275"/>
      <c r="Y306" s="275"/>
      <c r="Z306" s="275"/>
      <c r="AA306" s="275"/>
      <c r="AB306" s="275"/>
      <c r="AC306" s="275"/>
      <c r="AD306" s="275"/>
      <c r="AE306" s="275"/>
      <c r="AF306" s="275"/>
      <c r="AG306" s="275"/>
      <c r="AH306" s="275"/>
      <c r="AI306" s="275"/>
      <c r="AJ306" s="275"/>
      <c r="AK306" s="275"/>
      <c r="AL306" s="275"/>
      <c r="AM306" s="275"/>
      <c r="AN306" s="275"/>
      <c r="AO306" s="275"/>
      <c r="AP306" s="275"/>
      <c r="AQ306" s="275"/>
      <c r="AR306" s="275"/>
      <c r="AS306" s="275"/>
      <c r="AT306" s="275"/>
      <c r="AU306" s="275"/>
      <c r="AV306" s="275"/>
      <c r="AW306" s="275"/>
      <c r="AX306" s="275"/>
      <c r="AY306" s="275"/>
      <c r="AZ306" s="275"/>
      <c r="BA306" s="275"/>
      <c r="BB306" s="275"/>
      <c r="BC306" s="275"/>
      <c r="BD306" s="275"/>
      <c r="BE306" s="275"/>
      <c r="BF306" s="275"/>
      <c r="BG306" s="275"/>
    </row>
    <row r="307" spans="4:59" ht="12.75" hidden="1">
      <c r="D307" s="275"/>
      <c r="E307" s="275"/>
      <c r="F307" s="275"/>
      <c r="G307" s="275"/>
      <c r="H307" s="275"/>
      <c r="I307" s="275"/>
      <c r="J307" s="275"/>
      <c r="K307" s="275"/>
      <c r="L307" s="275"/>
      <c r="M307" s="275"/>
      <c r="N307" s="275"/>
      <c r="O307" s="275"/>
      <c r="P307" s="275"/>
      <c r="Q307" s="275"/>
      <c r="R307" s="275"/>
      <c r="S307" s="275"/>
      <c r="T307" s="275"/>
      <c r="U307" s="275"/>
      <c r="V307" s="275"/>
      <c r="W307" s="275"/>
      <c r="X307" s="275"/>
      <c r="Y307" s="275"/>
      <c r="Z307" s="275"/>
      <c r="AA307" s="275"/>
      <c r="AB307" s="275"/>
      <c r="AC307" s="275"/>
      <c r="AD307" s="275"/>
      <c r="AE307" s="275"/>
      <c r="AF307" s="275"/>
      <c r="AG307" s="275"/>
      <c r="AH307" s="275"/>
      <c r="AI307" s="275"/>
      <c r="AJ307" s="275"/>
      <c r="AK307" s="275"/>
      <c r="AL307" s="275"/>
      <c r="AM307" s="275"/>
      <c r="AN307" s="275"/>
      <c r="AO307" s="275"/>
      <c r="AP307" s="275"/>
      <c r="AQ307" s="275"/>
      <c r="AR307" s="275"/>
      <c r="AS307" s="275"/>
      <c r="AT307" s="275"/>
      <c r="AU307" s="275"/>
      <c r="AV307" s="275"/>
      <c r="AW307" s="275"/>
      <c r="AX307" s="275"/>
      <c r="AY307" s="275"/>
      <c r="AZ307" s="275"/>
      <c r="BA307" s="275"/>
      <c r="BB307" s="275"/>
      <c r="BC307" s="275"/>
      <c r="BD307" s="275"/>
      <c r="BE307" s="275"/>
      <c r="BF307" s="275"/>
      <c r="BG307" s="275"/>
    </row>
    <row r="308" spans="4:59" ht="12.75" hidden="1">
      <c r="D308" s="275"/>
      <c r="E308" s="275"/>
      <c r="F308" s="275"/>
      <c r="G308" s="275"/>
      <c r="H308" s="275"/>
      <c r="I308" s="275"/>
      <c r="J308" s="275"/>
      <c r="K308" s="275"/>
      <c r="L308" s="275"/>
      <c r="M308" s="275"/>
      <c r="N308" s="275"/>
      <c r="O308" s="275"/>
      <c r="P308" s="275"/>
      <c r="Q308" s="275"/>
      <c r="R308" s="275"/>
      <c r="S308" s="275"/>
      <c r="T308" s="275"/>
      <c r="U308" s="275"/>
      <c r="V308" s="275"/>
      <c r="W308" s="275"/>
      <c r="X308" s="275"/>
      <c r="Y308" s="275"/>
      <c r="Z308" s="275"/>
      <c r="AA308" s="275"/>
      <c r="AB308" s="275"/>
      <c r="AC308" s="275"/>
      <c r="AD308" s="275"/>
      <c r="AE308" s="275"/>
      <c r="AF308" s="275"/>
      <c r="AG308" s="275"/>
      <c r="AH308" s="275"/>
      <c r="AI308" s="275"/>
      <c r="AJ308" s="275"/>
      <c r="AK308" s="275"/>
      <c r="AL308" s="275"/>
      <c r="AM308" s="275"/>
      <c r="AN308" s="275"/>
      <c r="AO308" s="275"/>
      <c r="AP308" s="275"/>
      <c r="AQ308" s="275"/>
      <c r="AR308" s="275"/>
      <c r="AS308" s="275"/>
      <c r="AT308" s="275"/>
      <c r="AU308" s="275"/>
      <c r="AV308" s="275"/>
      <c r="AW308" s="275"/>
      <c r="AX308" s="275"/>
      <c r="AY308" s="275"/>
      <c r="AZ308" s="275"/>
      <c r="BA308" s="275"/>
      <c r="BB308" s="275"/>
      <c r="BC308" s="275"/>
      <c r="BD308" s="275"/>
      <c r="BE308" s="275"/>
      <c r="BF308" s="275"/>
      <c r="BG308" s="275"/>
    </row>
    <row r="309" spans="4:59" ht="12.75" hidden="1">
      <c r="D309" s="275"/>
      <c r="E309" s="275"/>
      <c r="F309" s="275"/>
      <c r="G309" s="275"/>
      <c r="H309" s="275"/>
      <c r="I309" s="275"/>
      <c r="J309" s="275"/>
      <c r="K309" s="275"/>
      <c r="L309" s="275"/>
      <c r="M309" s="275"/>
      <c r="N309" s="275"/>
      <c r="O309" s="275"/>
      <c r="P309" s="275"/>
      <c r="Q309" s="275"/>
      <c r="R309" s="275"/>
      <c r="S309" s="275"/>
      <c r="T309" s="275"/>
      <c r="U309" s="275"/>
      <c r="V309" s="275"/>
      <c r="W309" s="275"/>
      <c r="X309" s="275"/>
      <c r="Y309" s="275"/>
      <c r="Z309" s="275"/>
      <c r="AA309" s="275"/>
      <c r="AB309" s="275"/>
      <c r="AC309" s="275"/>
      <c r="AD309" s="275"/>
      <c r="AE309" s="275"/>
      <c r="AF309" s="275"/>
      <c r="AG309" s="275"/>
      <c r="AH309" s="275"/>
      <c r="AI309" s="275"/>
      <c r="AJ309" s="275"/>
      <c r="AK309" s="275"/>
      <c r="AL309" s="275"/>
      <c r="AM309" s="275"/>
      <c r="AN309" s="275"/>
      <c r="AO309" s="275"/>
      <c r="AP309" s="275"/>
      <c r="AQ309" s="275"/>
      <c r="AR309" s="275"/>
      <c r="AS309" s="275"/>
      <c r="AT309" s="275"/>
      <c r="AU309" s="275"/>
      <c r="AV309" s="275"/>
      <c r="AW309" s="275"/>
      <c r="AX309" s="275"/>
      <c r="AY309" s="275"/>
      <c r="AZ309" s="275"/>
      <c r="BA309" s="275"/>
      <c r="BB309" s="275"/>
      <c r="BC309" s="275"/>
      <c r="BD309" s="275"/>
      <c r="BE309" s="275"/>
      <c r="BF309" s="275"/>
      <c r="BG309" s="275"/>
    </row>
    <row r="310" spans="4:59" ht="12.75" hidden="1">
      <c r="D310" s="275"/>
      <c r="E310" s="275"/>
      <c r="F310" s="275"/>
      <c r="G310" s="275"/>
      <c r="H310" s="275"/>
      <c r="I310" s="275"/>
      <c r="J310" s="275"/>
      <c r="K310" s="275"/>
      <c r="L310" s="275"/>
      <c r="M310" s="275"/>
      <c r="N310" s="275"/>
      <c r="O310" s="275"/>
      <c r="P310" s="275"/>
      <c r="Q310" s="275"/>
      <c r="R310" s="275"/>
      <c r="S310" s="275"/>
      <c r="T310" s="275"/>
      <c r="U310" s="275"/>
      <c r="V310" s="275"/>
      <c r="W310" s="275"/>
      <c r="X310" s="275"/>
      <c r="Y310" s="275"/>
      <c r="Z310" s="275"/>
      <c r="AA310" s="275"/>
      <c r="AB310" s="275"/>
      <c r="AC310" s="275"/>
      <c r="AD310" s="275"/>
      <c r="AE310" s="275"/>
      <c r="AF310" s="275"/>
      <c r="AG310" s="275"/>
      <c r="AH310" s="275"/>
      <c r="AI310" s="275"/>
      <c r="AJ310" s="275"/>
      <c r="AK310" s="275"/>
      <c r="AL310" s="275"/>
      <c r="AM310" s="275"/>
      <c r="AN310" s="275"/>
      <c r="AO310" s="275"/>
      <c r="AP310" s="275"/>
      <c r="AQ310" s="275"/>
      <c r="AR310" s="275"/>
      <c r="AS310" s="275"/>
      <c r="AT310" s="275"/>
      <c r="AU310" s="275"/>
      <c r="AV310" s="275"/>
      <c r="AW310" s="275"/>
      <c r="AX310" s="275"/>
      <c r="AY310" s="275"/>
      <c r="AZ310" s="275"/>
      <c r="BA310" s="275"/>
      <c r="BB310" s="275"/>
      <c r="BC310" s="275"/>
      <c r="BD310" s="275"/>
      <c r="BE310" s="275"/>
      <c r="BF310" s="275"/>
      <c r="BG310" s="275"/>
    </row>
    <row r="311" spans="4:59" ht="12.75" hidden="1">
      <c r="D311" s="275"/>
      <c r="E311" s="275"/>
      <c r="F311" s="275"/>
      <c r="G311" s="275"/>
      <c r="H311" s="275"/>
      <c r="I311" s="275"/>
      <c r="J311" s="275"/>
      <c r="K311" s="275"/>
      <c r="L311" s="275"/>
      <c r="M311" s="275"/>
      <c r="N311" s="275"/>
      <c r="O311" s="275"/>
      <c r="P311" s="275"/>
      <c r="Q311" s="275"/>
      <c r="R311" s="275"/>
      <c r="S311" s="275"/>
      <c r="T311" s="275"/>
      <c r="U311" s="275"/>
      <c r="V311" s="275"/>
      <c r="W311" s="275"/>
      <c r="X311" s="275"/>
      <c r="Y311" s="275"/>
      <c r="Z311" s="275"/>
      <c r="AA311" s="275"/>
      <c r="AB311" s="275"/>
      <c r="AC311" s="275"/>
      <c r="AD311" s="275"/>
      <c r="AE311" s="275"/>
      <c r="AF311" s="275"/>
      <c r="AG311" s="275"/>
      <c r="AH311" s="275"/>
      <c r="AI311" s="275"/>
      <c r="AJ311" s="275"/>
      <c r="AK311" s="275"/>
      <c r="AL311" s="275"/>
      <c r="AM311" s="275"/>
      <c r="AN311" s="275"/>
      <c r="AO311" s="275"/>
      <c r="AP311" s="275"/>
      <c r="AQ311" s="275"/>
      <c r="AR311" s="275"/>
      <c r="AS311" s="275"/>
      <c r="AT311" s="275"/>
      <c r="AU311" s="275"/>
      <c r="AV311" s="275"/>
      <c r="AW311" s="275"/>
      <c r="AX311" s="275"/>
      <c r="AY311" s="275"/>
      <c r="AZ311" s="275"/>
      <c r="BA311" s="275"/>
      <c r="BB311" s="275"/>
      <c r="BC311" s="275"/>
      <c r="BD311" s="275"/>
      <c r="BE311" s="275"/>
      <c r="BF311" s="275"/>
      <c r="BG311" s="275"/>
    </row>
    <row r="312" spans="4:59" ht="12.75" hidden="1">
      <c r="D312" s="275"/>
      <c r="E312" s="275"/>
      <c r="F312" s="275"/>
      <c r="G312" s="275"/>
      <c r="H312" s="275"/>
      <c r="I312" s="275"/>
      <c r="J312" s="275"/>
      <c r="K312" s="275"/>
      <c r="L312" s="275"/>
      <c r="M312" s="275"/>
      <c r="N312" s="275"/>
      <c r="O312" s="275"/>
      <c r="P312" s="275"/>
      <c r="Q312" s="275"/>
      <c r="R312" s="275"/>
      <c r="S312" s="275"/>
      <c r="T312" s="275"/>
      <c r="U312" s="275"/>
      <c r="V312" s="275"/>
      <c r="W312" s="275"/>
      <c r="X312" s="275"/>
      <c r="Y312" s="275"/>
      <c r="Z312" s="275"/>
      <c r="AA312" s="275"/>
      <c r="AB312" s="275"/>
      <c r="AC312" s="275"/>
      <c r="AD312" s="275"/>
      <c r="AE312" s="275"/>
      <c r="AF312" s="275"/>
      <c r="AG312" s="275"/>
      <c r="AH312" s="275"/>
      <c r="AI312" s="275"/>
      <c r="AJ312" s="275"/>
      <c r="AK312" s="275"/>
      <c r="AL312" s="275"/>
      <c r="AM312" s="275"/>
      <c r="AN312" s="275"/>
      <c r="AO312" s="275"/>
      <c r="AP312" s="275"/>
      <c r="AQ312" s="275"/>
      <c r="AR312" s="275"/>
      <c r="AS312" s="275"/>
      <c r="AT312" s="275"/>
      <c r="AU312" s="275"/>
      <c r="AV312" s="275"/>
      <c r="AW312" s="275"/>
      <c r="AX312" s="275"/>
      <c r="AY312" s="275"/>
      <c r="AZ312" s="275"/>
      <c r="BA312" s="275"/>
      <c r="BB312" s="275"/>
      <c r="BC312" s="275"/>
      <c r="BD312" s="275"/>
      <c r="BE312" s="275"/>
      <c r="BF312" s="275"/>
      <c r="BG312" s="275"/>
    </row>
    <row r="313" spans="4:59" ht="12.75" hidden="1">
      <c r="D313" s="275"/>
      <c r="E313" s="275"/>
      <c r="F313" s="275"/>
      <c r="G313" s="275"/>
      <c r="H313" s="275"/>
      <c r="I313" s="275"/>
      <c r="J313" s="275"/>
      <c r="K313" s="275"/>
      <c r="L313" s="275"/>
      <c r="M313" s="275"/>
      <c r="N313" s="275"/>
      <c r="O313" s="275"/>
      <c r="P313" s="275"/>
      <c r="Q313" s="275"/>
      <c r="R313" s="275"/>
      <c r="S313" s="275"/>
      <c r="T313" s="275"/>
      <c r="U313" s="275"/>
      <c r="V313" s="275"/>
      <c r="W313" s="275"/>
      <c r="X313" s="275"/>
      <c r="Y313" s="275"/>
      <c r="Z313" s="275"/>
      <c r="AA313" s="275"/>
      <c r="AB313" s="275"/>
      <c r="AC313" s="275"/>
      <c r="AD313" s="275"/>
      <c r="AE313" s="275"/>
      <c r="AF313" s="275"/>
      <c r="AG313" s="275"/>
      <c r="AH313" s="275"/>
      <c r="AI313" s="275"/>
      <c r="AJ313" s="275"/>
      <c r="AK313" s="275"/>
      <c r="AL313" s="275"/>
      <c r="AM313" s="275"/>
      <c r="AN313" s="275"/>
      <c r="AO313" s="275"/>
      <c r="AP313" s="275"/>
      <c r="AQ313" s="275"/>
      <c r="AR313" s="275"/>
      <c r="AS313" s="275"/>
      <c r="AT313" s="275"/>
      <c r="AU313" s="275"/>
      <c r="AV313" s="275"/>
      <c r="AW313" s="275"/>
      <c r="AX313" s="275"/>
      <c r="AY313" s="275"/>
      <c r="AZ313" s="275"/>
      <c r="BA313" s="275"/>
      <c r="BB313" s="275"/>
      <c r="BC313" s="275"/>
      <c r="BD313" s="275"/>
      <c r="BE313" s="275"/>
      <c r="BF313" s="275"/>
      <c r="BG313" s="275"/>
    </row>
    <row r="314" spans="4:59" ht="12.75" hidden="1">
      <c r="D314" s="275"/>
      <c r="E314" s="275"/>
      <c r="F314" s="275"/>
      <c r="G314" s="275"/>
      <c r="H314" s="275"/>
      <c r="I314" s="275"/>
      <c r="J314" s="275"/>
      <c r="K314" s="275"/>
      <c r="L314" s="275"/>
      <c r="M314" s="275"/>
      <c r="N314" s="275"/>
      <c r="O314" s="275"/>
      <c r="P314" s="275"/>
      <c r="Q314" s="275"/>
      <c r="R314" s="275"/>
      <c r="S314" s="275"/>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c r="AW314" s="275"/>
      <c r="AX314" s="275"/>
      <c r="AY314" s="275"/>
      <c r="AZ314" s="275"/>
      <c r="BA314" s="275"/>
      <c r="BB314" s="275"/>
      <c r="BC314" s="275"/>
      <c r="BD314" s="275"/>
      <c r="BE314" s="275"/>
      <c r="BF314" s="275"/>
      <c r="BG314" s="275"/>
    </row>
    <row r="315" spans="4:59" ht="12.75" hidden="1">
      <c r="D315" s="275"/>
      <c r="E315" s="275"/>
      <c r="F315" s="275"/>
      <c r="G315" s="275"/>
      <c r="H315" s="275"/>
      <c r="I315" s="275"/>
      <c r="J315" s="275"/>
      <c r="K315" s="275"/>
      <c r="L315" s="275"/>
      <c r="M315" s="275"/>
      <c r="N315" s="275"/>
      <c r="O315" s="275"/>
      <c r="P315" s="275"/>
      <c r="Q315" s="275"/>
      <c r="R315" s="275"/>
      <c r="S315" s="275"/>
      <c r="T315" s="275"/>
      <c r="U315" s="275"/>
      <c r="V315" s="275"/>
      <c r="W315" s="275"/>
      <c r="X315" s="275"/>
      <c r="Y315" s="275"/>
      <c r="Z315" s="275"/>
      <c r="AA315" s="275"/>
      <c r="AB315" s="275"/>
      <c r="AC315" s="275"/>
      <c r="AD315" s="275"/>
      <c r="AE315" s="275"/>
      <c r="AF315" s="275"/>
      <c r="AG315" s="275"/>
      <c r="AH315" s="275"/>
      <c r="AI315" s="275"/>
      <c r="AJ315" s="275"/>
      <c r="AK315" s="275"/>
      <c r="AL315" s="275"/>
      <c r="AM315" s="275"/>
      <c r="AN315" s="275"/>
      <c r="AO315" s="275"/>
      <c r="AP315" s="275"/>
      <c r="AQ315" s="275"/>
      <c r="AR315" s="275"/>
      <c r="AS315" s="275"/>
      <c r="AT315" s="275"/>
      <c r="AU315" s="275"/>
      <c r="AV315" s="275"/>
      <c r="AW315" s="275"/>
      <c r="AX315" s="275"/>
      <c r="AY315" s="275"/>
      <c r="AZ315" s="275"/>
      <c r="BA315" s="275"/>
      <c r="BB315" s="275"/>
      <c r="BC315" s="275"/>
      <c r="BD315" s="275"/>
      <c r="BE315" s="275"/>
      <c r="BF315" s="275"/>
      <c r="BG315" s="275"/>
    </row>
    <row r="316" spans="4:59" ht="12.75" hidden="1">
      <c r="D316" s="275"/>
      <c r="E316" s="275"/>
      <c r="F316" s="275"/>
      <c r="G316" s="275"/>
      <c r="H316" s="275"/>
      <c r="I316" s="275"/>
      <c r="J316" s="275"/>
      <c r="K316" s="275"/>
      <c r="L316" s="275"/>
      <c r="M316" s="275"/>
      <c r="N316" s="275"/>
      <c r="O316" s="275"/>
      <c r="P316" s="275"/>
      <c r="Q316" s="275"/>
      <c r="R316" s="275"/>
      <c r="S316" s="275"/>
      <c r="T316" s="275"/>
      <c r="U316" s="275"/>
      <c r="V316" s="275"/>
      <c r="W316" s="275"/>
      <c r="X316" s="275"/>
      <c r="Y316" s="275"/>
      <c r="Z316" s="275"/>
      <c r="AA316" s="275"/>
      <c r="AB316" s="275"/>
      <c r="AC316" s="275"/>
      <c r="AD316" s="275"/>
      <c r="AE316" s="275"/>
      <c r="AF316" s="275"/>
      <c r="AG316" s="275"/>
      <c r="AH316" s="275"/>
      <c r="AI316" s="275"/>
      <c r="AJ316" s="275"/>
      <c r="AK316" s="275"/>
      <c r="AL316" s="275"/>
      <c r="AM316" s="275"/>
      <c r="AN316" s="275"/>
      <c r="AO316" s="275"/>
      <c r="AP316" s="275"/>
      <c r="AQ316" s="275"/>
      <c r="AR316" s="275"/>
      <c r="AS316" s="275"/>
      <c r="AT316" s="275"/>
      <c r="AU316" s="275"/>
      <c r="AV316" s="275"/>
      <c r="AW316" s="275"/>
      <c r="AX316" s="275"/>
      <c r="AY316" s="275"/>
      <c r="AZ316" s="275"/>
      <c r="BA316" s="275"/>
      <c r="BB316" s="275"/>
      <c r="BC316" s="275"/>
      <c r="BD316" s="275"/>
      <c r="BE316" s="275"/>
      <c r="BF316" s="275"/>
      <c r="BG316" s="275"/>
    </row>
    <row r="317" spans="4:59" ht="12.75" hidden="1">
      <c r="D317" s="275"/>
      <c r="E317" s="275"/>
      <c r="F317" s="275"/>
      <c r="G317" s="275"/>
      <c r="H317" s="275"/>
      <c r="I317" s="275"/>
      <c r="J317" s="275"/>
      <c r="K317" s="275"/>
      <c r="L317" s="275"/>
      <c r="M317" s="275"/>
      <c r="N317" s="275"/>
      <c r="O317" s="275"/>
      <c r="P317" s="275"/>
      <c r="Q317" s="275"/>
      <c r="R317" s="275"/>
      <c r="S317" s="275"/>
      <c r="T317" s="275"/>
      <c r="U317" s="275"/>
      <c r="V317" s="275"/>
      <c r="W317" s="275"/>
      <c r="X317" s="275"/>
      <c r="Y317" s="275"/>
      <c r="Z317" s="275"/>
      <c r="AA317" s="275"/>
      <c r="AB317" s="275"/>
      <c r="AC317" s="275"/>
      <c r="AD317" s="275"/>
      <c r="AE317" s="275"/>
      <c r="AF317" s="275"/>
      <c r="AG317" s="275"/>
      <c r="AH317" s="275"/>
      <c r="AI317" s="275"/>
      <c r="AJ317" s="275"/>
      <c r="AK317" s="275"/>
      <c r="AL317" s="275"/>
      <c r="AM317" s="275"/>
      <c r="AN317" s="275"/>
      <c r="AO317" s="275"/>
      <c r="AP317" s="275"/>
      <c r="AQ317" s="275"/>
      <c r="AR317" s="275"/>
      <c r="AS317" s="275"/>
      <c r="AT317" s="275"/>
      <c r="AU317" s="275"/>
      <c r="AV317" s="275"/>
      <c r="AW317" s="275"/>
      <c r="AX317" s="275"/>
      <c r="AY317" s="275"/>
      <c r="AZ317" s="275"/>
      <c r="BA317" s="275"/>
      <c r="BB317" s="275"/>
      <c r="BC317" s="275"/>
      <c r="BD317" s="275"/>
      <c r="BE317" s="275"/>
      <c r="BF317" s="275"/>
      <c r="BG317" s="275"/>
    </row>
    <row r="318" spans="4:59" ht="12.75" hidden="1">
      <c r="D318" s="275"/>
      <c r="E318" s="275"/>
      <c r="F318" s="275"/>
      <c r="G318" s="275"/>
      <c r="H318" s="275"/>
      <c r="I318" s="275"/>
      <c r="J318" s="275"/>
      <c r="K318" s="275"/>
      <c r="L318" s="275"/>
      <c r="M318" s="275"/>
      <c r="N318" s="275"/>
      <c r="O318" s="275"/>
      <c r="P318" s="275"/>
      <c r="Q318" s="275"/>
      <c r="R318" s="275"/>
      <c r="S318" s="275"/>
      <c r="T318" s="275"/>
      <c r="U318" s="275"/>
      <c r="V318" s="275"/>
      <c r="W318" s="275"/>
      <c r="X318" s="275"/>
      <c r="Y318" s="275"/>
      <c r="Z318" s="275"/>
      <c r="AA318" s="275"/>
      <c r="AB318" s="275"/>
      <c r="AC318" s="275"/>
      <c r="AD318" s="275"/>
      <c r="AE318" s="275"/>
      <c r="AF318" s="275"/>
      <c r="AG318" s="275"/>
      <c r="AH318" s="275"/>
      <c r="AI318" s="275"/>
      <c r="AJ318" s="275"/>
      <c r="AK318" s="275"/>
      <c r="AL318" s="275"/>
      <c r="AM318" s="275"/>
      <c r="AN318" s="275"/>
      <c r="AO318" s="275"/>
      <c r="AP318" s="275"/>
      <c r="AQ318" s="275"/>
      <c r="AR318" s="275"/>
      <c r="AS318" s="275"/>
      <c r="AT318" s="275"/>
      <c r="AU318" s="275"/>
      <c r="AV318" s="275"/>
      <c r="AW318" s="275"/>
      <c r="AX318" s="275"/>
      <c r="AY318" s="275"/>
      <c r="AZ318" s="275"/>
      <c r="BA318" s="275"/>
      <c r="BB318" s="275"/>
      <c r="BC318" s="275"/>
      <c r="BD318" s="275"/>
      <c r="BE318" s="275"/>
      <c r="BF318" s="275"/>
      <c r="BG318" s="275"/>
    </row>
    <row r="319" spans="4:59" ht="12.75" hidden="1">
      <c r="D319" s="275"/>
      <c r="E319" s="275"/>
      <c r="F319" s="275"/>
      <c r="G319" s="275"/>
      <c r="H319" s="275"/>
      <c r="I319" s="275"/>
      <c r="J319" s="275"/>
      <c r="K319" s="275"/>
      <c r="L319" s="275"/>
      <c r="M319" s="275"/>
      <c r="N319" s="275"/>
      <c r="O319" s="275"/>
      <c r="P319" s="275"/>
      <c r="Q319" s="275"/>
      <c r="R319" s="275"/>
      <c r="S319" s="275"/>
      <c r="T319" s="275"/>
      <c r="U319" s="275"/>
      <c r="V319" s="275"/>
      <c r="W319" s="275"/>
      <c r="X319" s="275"/>
      <c r="Y319" s="275"/>
      <c r="Z319" s="275"/>
      <c r="AA319" s="275"/>
      <c r="AB319" s="275"/>
      <c r="AC319" s="275"/>
      <c r="AD319" s="275"/>
      <c r="AE319" s="275"/>
      <c r="AF319" s="275"/>
      <c r="AG319" s="275"/>
      <c r="AH319" s="275"/>
      <c r="AI319" s="275"/>
      <c r="AJ319" s="275"/>
      <c r="AK319" s="275"/>
      <c r="AL319" s="275"/>
      <c r="AM319" s="275"/>
      <c r="AN319" s="275"/>
      <c r="AO319" s="275"/>
      <c r="AP319" s="275"/>
      <c r="AQ319" s="275"/>
      <c r="AR319" s="275"/>
      <c r="AS319" s="275"/>
      <c r="AT319" s="275"/>
      <c r="AU319" s="275"/>
      <c r="AV319" s="275"/>
      <c r="AW319" s="275"/>
      <c r="AX319" s="275"/>
      <c r="AY319" s="275"/>
      <c r="AZ319" s="275"/>
      <c r="BA319" s="275"/>
      <c r="BB319" s="275"/>
      <c r="BC319" s="275"/>
      <c r="BD319" s="275"/>
      <c r="BE319" s="275"/>
      <c r="BF319" s="275"/>
      <c r="BG319" s="275"/>
    </row>
    <row r="320" spans="4:59" ht="12.75" hidden="1">
      <c r="D320" s="275"/>
      <c r="E320" s="275"/>
      <c r="F320" s="275"/>
      <c r="G320" s="275"/>
      <c r="H320" s="275"/>
      <c r="I320" s="275"/>
      <c r="J320" s="275"/>
      <c r="K320" s="275"/>
      <c r="L320" s="275"/>
      <c r="M320" s="275"/>
      <c r="N320" s="275"/>
      <c r="O320" s="275"/>
      <c r="P320" s="275"/>
      <c r="Q320" s="275"/>
      <c r="R320" s="275"/>
      <c r="S320" s="275"/>
      <c r="T320" s="275"/>
      <c r="U320" s="275"/>
      <c r="V320" s="275"/>
      <c r="W320" s="275"/>
      <c r="X320" s="275"/>
      <c r="Y320" s="275"/>
      <c r="Z320" s="275"/>
      <c r="AA320" s="275"/>
      <c r="AB320" s="275"/>
      <c r="AC320" s="275"/>
      <c r="AD320" s="275"/>
      <c r="AE320" s="275"/>
      <c r="AF320" s="275"/>
      <c r="AG320" s="275"/>
      <c r="AH320" s="275"/>
      <c r="AI320" s="275"/>
      <c r="AJ320" s="275"/>
      <c r="AK320" s="275"/>
      <c r="AL320" s="275"/>
      <c r="AM320" s="275"/>
      <c r="AN320" s="275"/>
      <c r="AO320" s="275"/>
      <c r="AP320" s="275"/>
      <c r="AQ320" s="275"/>
      <c r="AR320" s="275"/>
      <c r="AS320" s="275"/>
      <c r="AT320" s="275"/>
      <c r="AU320" s="275"/>
      <c r="AV320" s="275"/>
      <c r="AW320" s="275"/>
      <c r="AX320" s="275"/>
      <c r="AY320" s="275"/>
      <c r="AZ320" s="275"/>
      <c r="BA320" s="275"/>
      <c r="BB320" s="275"/>
      <c r="BC320" s="275"/>
      <c r="BD320" s="275"/>
      <c r="BE320" s="275"/>
      <c r="BF320" s="275"/>
      <c r="BG320" s="275"/>
    </row>
    <row r="321" spans="4:59" ht="12.75" hidden="1">
      <c r="D321" s="275"/>
      <c r="E321" s="275"/>
      <c r="F321" s="275"/>
      <c r="G321" s="275"/>
      <c r="H321" s="275"/>
      <c r="I321" s="275"/>
      <c r="J321" s="275"/>
      <c r="K321" s="275"/>
      <c r="L321" s="275"/>
      <c r="M321" s="275"/>
      <c r="N321" s="275"/>
      <c r="O321" s="275"/>
      <c r="P321" s="275"/>
      <c r="Q321" s="275"/>
      <c r="R321" s="275"/>
      <c r="S321" s="275"/>
      <c r="T321" s="275"/>
      <c r="U321" s="275"/>
      <c r="V321" s="275"/>
      <c r="W321" s="275"/>
      <c r="X321" s="275"/>
      <c r="Y321" s="275"/>
      <c r="Z321" s="275"/>
      <c r="AA321" s="275"/>
      <c r="AB321" s="275"/>
      <c r="AC321" s="275"/>
      <c r="AD321" s="275"/>
      <c r="AE321" s="275"/>
      <c r="AF321" s="275"/>
      <c r="AG321" s="275"/>
      <c r="AH321" s="275"/>
      <c r="AI321" s="275"/>
      <c r="AJ321" s="275"/>
      <c r="AK321" s="275"/>
      <c r="AL321" s="275"/>
      <c r="AM321" s="275"/>
      <c r="AN321" s="275"/>
      <c r="AO321" s="275"/>
      <c r="AP321" s="275"/>
      <c r="AQ321" s="275"/>
      <c r="AR321" s="275"/>
      <c r="AS321" s="275"/>
      <c r="AT321" s="275"/>
      <c r="AU321" s="275"/>
      <c r="AV321" s="275"/>
      <c r="AW321" s="275"/>
      <c r="AX321" s="275"/>
      <c r="AY321" s="275"/>
      <c r="AZ321" s="275"/>
      <c r="BA321" s="275"/>
      <c r="BB321" s="275"/>
      <c r="BC321" s="275"/>
      <c r="BD321" s="275"/>
      <c r="BE321" s="275"/>
      <c r="BF321" s="275"/>
      <c r="BG321" s="275"/>
    </row>
    <row r="322" spans="4:59" ht="12.75" hidden="1">
      <c r="D322" s="275"/>
      <c r="E322" s="275"/>
      <c r="F322" s="275"/>
      <c r="G322" s="275"/>
      <c r="H322" s="275"/>
      <c r="I322" s="275"/>
      <c r="J322" s="275"/>
      <c r="K322" s="275"/>
      <c r="L322" s="275"/>
      <c r="M322" s="275"/>
      <c r="N322" s="275"/>
      <c r="O322" s="275"/>
      <c r="P322" s="275"/>
      <c r="Q322" s="275"/>
      <c r="R322" s="275"/>
      <c r="S322" s="275"/>
      <c r="T322" s="275"/>
      <c r="U322" s="275"/>
      <c r="V322" s="275"/>
      <c r="W322" s="275"/>
      <c r="X322" s="275"/>
      <c r="Y322" s="275"/>
      <c r="Z322" s="275"/>
      <c r="AA322" s="275"/>
      <c r="AB322" s="275"/>
      <c r="AC322" s="275"/>
      <c r="AD322" s="275"/>
      <c r="AE322" s="275"/>
      <c r="AF322" s="275"/>
      <c r="AG322" s="275"/>
      <c r="AH322" s="275"/>
      <c r="AI322" s="275"/>
      <c r="AJ322" s="275"/>
      <c r="AK322" s="275"/>
      <c r="AL322" s="275"/>
      <c r="AM322" s="275"/>
      <c r="AN322" s="275"/>
      <c r="AO322" s="275"/>
      <c r="AP322" s="275"/>
      <c r="AQ322" s="275"/>
      <c r="AR322" s="275"/>
      <c r="AS322" s="275"/>
      <c r="AT322" s="275"/>
      <c r="AU322" s="275"/>
      <c r="AV322" s="275"/>
      <c r="AW322" s="275"/>
      <c r="AX322" s="275"/>
      <c r="AY322" s="275"/>
      <c r="AZ322" s="275"/>
      <c r="BA322" s="275"/>
      <c r="BB322" s="275"/>
      <c r="BC322" s="275"/>
      <c r="BD322" s="275"/>
      <c r="BE322" s="275"/>
      <c r="BF322" s="275"/>
      <c r="BG322" s="275"/>
    </row>
  </sheetData>
  <sheetProtection sheet="1" objects="1" scenarios="1"/>
  <mergeCells count="5">
    <mergeCell ref="E2:L2"/>
    <mergeCell ref="E4:L8"/>
    <mergeCell ref="E11:L11"/>
    <mergeCell ref="E23:M24"/>
    <mergeCell ref="N23:X24"/>
  </mergeCells>
  <printOptions horizontalCentered="1"/>
  <pageMargins left="0.39370078740157483" right="0.39370078740157483" top="0.78740157480314965" bottom="0.78740157480314965" header="0.51181102362204722" footer="0.51181102362204722"/>
  <pageSetup paperSize="11" scale="58" fitToWidth="3"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2" manualBreakCount="2">
    <brk id="76" max="16383" man="1"/>
    <brk id="127" max="16383" man="1"/>
  </rowBreaks>
  <colBreaks count="1" manualBreakCount="1">
    <brk id="13" min="13" max="180" man="1"/>
  </col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1">
    <pageSetUpPr fitToPage="1"/>
  </sheetPr>
  <dimension ref="A1:WWF344"/>
  <sheetViews>
    <sheetView showGridLines="0" zoomScaleNormal="100" workbookViewId="0">
      <pane ySplit="12" topLeftCell="A13" activePane="bottomLeft" state="frozen"/>
      <selection pane="bottomLeft" activeCell="M19" sqref="M19"/>
    </sheetView>
  </sheetViews>
  <sheetFormatPr baseColWidth="10" defaultColWidth="0" defaultRowHeight="0" customHeight="1" zeroHeight="1"/>
  <cols>
    <col min="1" max="1" width="9.42578125" style="266" customWidth="1"/>
    <col min="2" max="2" width="0.42578125" style="266" customWidth="1"/>
    <col min="3" max="3" width="2.85546875" style="266" customWidth="1"/>
    <col min="4" max="4" width="17.42578125" style="266" customWidth="1"/>
    <col min="5" max="13" width="12.42578125" style="266" customWidth="1"/>
    <col min="14" max="245" width="11.140625" style="266" hidden="1"/>
    <col min="246" max="246" width="9.42578125" style="266" hidden="1"/>
    <col min="247" max="247" width="0.42578125" style="266" hidden="1"/>
    <col min="248" max="248" width="2.85546875" style="266" hidden="1"/>
    <col min="249" max="249" width="17.42578125" style="266" hidden="1"/>
    <col min="250" max="269" width="12.42578125" style="266" hidden="1"/>
    <col min="270" max="501" width="11.140625" style="266" hidden="1"/>
    <col min="502" max="502" width="9.42578125" style="266" hidden="1"/>
    <col min="503" max="503" width="0.42578125" style="266" hidden="1"/>
    <col min="504" max="504" width="2.85546875" style="266" hidden="1"/>
    <col min="505" max="505" width="17.42578125" style="266" hidden="1"/>
    <col min="506" max="525" width="12.42578125" style="266" hidden="1"/>
    <col min="526" max="757" width="11.140625" style="266" hidden="1"/>
    <col min="758" max="758" width="9.42578125" style="266" hidden="1"/>
    <col min="759" max="759" width="0.42578125" style="266" hidden="1"/>
    <col min="760" max="760" width="2.85546875" style="266" hidden="1"/>
    <col min="761" max="761" width="17.42578125" style="266" hidden="1"/>
    <col min="762" max="781" width="12.42578125" style="266" hidden="1"/>
    <col min="782" max="1013" width="11.140625" style="266" hidden="1"/>
    <col min="1014" max="1014" width="9.42578125" style="266" hidden="1"/>
    <col min="1015" max="1015" width="0.42578125" style="266" hidden="1"/>
    <col min="1016" max="1016" width="2.85546875" style="266" hidden="1"/>
    <col min="1017" max="1017" width="17.42578125" style="266" hidden="1"/>
    <col min="1018" max="1037" width="12.42578125" style="266" hidden="1"/>
    <col min="1038" max="1269" width="11.140625" style="266" hidden="1"/>
    <col min="1270" max="1270" width="9.42578125" style="266" hidden="1"/>
    <col min="1271" max="1271" width="0.42578125" style="266" hidden="1"/>
    <col min="1272" max="1272" width="2.85546875" style="266" hidden="1"/>
    <col min="1273" max="1273" width="17.42578125" style="266" hidden="1"/>
    <col min="1274" max="1293" width="12.42578125" style="266" hidden="1"/>
    <col min="1294" max="1525" width="11.140625" style="266" hidden="1"/>
    <col min="1526" max="1526" width="9.42578125" style="266" hidden="1"/>
    <col min="1527" max="1527" width="0.42578125" style="266" hidden="1"/>
    <col min="1528" max="1528" width="2.85546875" style="266" hidden="1"/>
    <col min="1529" max="1529" width="17.42578125" style="266" hidden="1"/>
    <col min="1530" max="1549" width="12.42578125" style="266" hidden="1"/>
    <col min="1550" max="1781" width="11.140625" style="266" hidden="1"/>
    <col min="1782" max="1782" width="9.42578125" style="266" hidden="1"/>
    <col min="1783" max="1783" width="0.42578125" style="266" hidden="1"/>
    <col min="1784" max="1784" width="2.85546875" style="266" hidden="1"/>
    <col min="1785" max="1785" width="17.42578125" style="266" hidden="1"/>
    <col min="1786" max="1805" width="12.42578125" style="266" hidden="1"/>
    <col min="1806" max="2037" width="11.140625" style="266" hidden="1"/>
    <col min="2038" max="2038" width="9.42578125" style="266" hidden="1"/>
    <col min="2039" max="2039" width="0.42578125" style="266" hidden="1"/>
    <col min="2040" max="2040" width="2.85546875" style="266" hidden="1"/>
    <col min="2041" max="2041" width="17.42578125" style="266" hidden="1"/>
    <col min="2042" max="2061" width="12.42578125" style="266" hidden="1"/>
    <col min="2062" max="2293" width="11.140625" style="266" hidden="1"/>
    <col min="2294" max="2294" width="9.42578125" style="266" hidden="1"/>
    <col min="2295" max="2295" width="0.42578125" style="266" hidden="1"/>
    <col min="2296" max="2296" width="2.85546875" style="266" hidden="1"/>
    <col min="2297" max="2297" width="17.42578125" style="266" hidden="1"/>
    <col min="2298" max="2317" width="12.42578125" style="266" hidden="1"/>
    <col min="2318" max="2549" width="11.140625" style="266" hidden="1"/>
    <col min="2550" max="2550" width="9.42578125" style="266" hidden="1"/>
    <col min="2551" max="2551" width="0.42578125" style="266" hidden="1"/>
    <col min="2552" max="2552" width="2.85546875" style="266" hidden="1"/>
    <col min="2553" max="2553" width="17.42578125" style="266" hidden="1"/>
    <col min="2554" max="2573" width="12.42578125" style="266" hidden="1"/>
    <col min="2574" max="2805" width="11.140625" style="266" hidden="1"/>
    <col min="2806" max="2806" width="9.42578125" style="266" hidden="1"/>
    <col min="2807" max="2807" width="0.42578125" style="266" hidden="1"/>
    <col min="2808" max="2808" width="2.85546875" style="266" hidden="1"/>
    <col min="2809" max="2809" width="17.42578125" style="266" hidden="1"/>
    <col min="2810" max="2829" width="12.42578125" style="266" hidden="1"/>
    <col min="2830" max="3061" width="11.140625" style="266" hidden="1"/>
    <col min="3062" max="3062" width="9.42578125" style="266" hidden="1"/>
    <col min="3063" max="3063" width="0.42578125" style="266" hidden="1"/>
    <col min="3064" max="3064" width="2.85546875" style="266" hidden="1"/>
    <col min="3065" max="3065" width="17.42578125" style="266" hidden="1"/>
    <col min="3066" max="3085" width="12.42578125" style="266" hidden="1"/>
    <col min="3086" max="3317" width="11.140625" style="266" hidden="1"/>
    <col min="3318" max="3318" width="9.42578125" style="266" hidden="1"/>
    <col min="3319" max="3319" width="0.42578125" style="266" hidden="1"/>
    <col min="3320" max="3320" width="2.85546875" style="266" hidden="1"/>
    <col min="3321" max="3321" width="17.42578125" style="266" hidden="1"/>
    <col min="3322" max="3341" width="12.42578125" style="266" hidden="1"/>
    <col min="3342" max="3573" width="11.140625" style="266" hidden="1"/>
    <col min="3574" max="3574" width="9.42578125" style="266" hidden="1"/>
    <col min="3575" max="3575" width="0.42578125" style="266" hidden="1"/>
    <col min="3576" max="3576" width="2.85546875" style="266" hidden="1"/>
    <col min="3577" max="3577" width="17.42578125" style="266" hidden="1"/>
    <col min="3578" max="3597" width="12.42578125" style="266" hidden="1"/>
    <col min="3598" max="3829" width="11.140625" style="266" hidden="1"/>
    <col min="3830" max="3830" width="9.42578125" style="266" hidden="1"/>
    <col min="3831" max="3831" width="0.42578125" style="266" hidden="1"/>
    <col min="3832" max="3832" width="2.85546875" style="266" hidden="1"/>
    <col min="3833" max="3833" width="17.42578125" style="266" hidden="1"/>
    <col min="3834" max="3853" width="12.42578125" style="266" hidden="1"/>
    <col min="3854" max="4085" width="11.140625" style="266" hidden="1"/>
    <col min="4086" max="4086" width="9.42578125" style="266" hidden="1"/>
    <col min="4087" max="4087" width="0.42578125" style="266" hidden="1"/>
    <col min="4088" max="4088" width="2.85546875" style="266" hidden="1"/>
    <col min="4089" max="4089" width="17.42578125" style="266" hidden="1"/>
    <col min="4090" max="4109" width="12.42578125" style="266" hidden="1"/>
    <col min="4110" max="4341" width="11.140625" style="266" hidden="1"/>
    <col min="4342" max="4342" width="9.42578125" style="266" hidden="1"/>
    <col min="4343" max="4343" width="0.42578125" style="266" hidden="1"/>
    <col min="4344" max="4344" width="2.85546875" style="266" hidden="1"/>
    <col min="4345" max="4345" width="17.42578125" style="266" hidden="1"/>
    <col min="4346" max="4365" width="12.42578125" style="266" hidden="1"/>
    <col min="4366" max="4597" width="11.140625" style="266" hidden="1"/>
    <col min="4598" max="4598" width="9.42578125" style="266" hidden="1"/>
    <col min="4599" max="4599" width="0.42578125" style="266" hidden="1"/>
    <col min="4600" max="4600" width="2.85546875" style="266" hidden="1"/>
    <col min="4601" max="4601" width="17.42578125" style="266" hidden="1"/>
    <col min="4602" max="4621" width="12.42578125" style="266" hidden="1"/>
    <col min="4622" max="4853" width="11.140625" style="266" hidden="1"/>
    <col min="4854" max="4854" width="9.42578125" style="266" hidden="1"/>
    <col min="4855" max="4855" width="0.42578125" style="266" hidden="1"/>
    <col min="4856" max="4856" width="2.85546875" style="266" hidden="1"/>
    <col min="4857" max="4857" width="17.42578125" style="266" hidden="1"/>
    <col min="4858" max="4877" width="12.42578125" style="266" hidden="1"/>
    <col min="4878" max="5109" width="11.140625" style="266" hidden="1"/>
    <col min="5110" max="5110" width="9.42578125" style="266" hidden="1"/>
    <col min="5111" max="5111" width="0.42578125" style="266" hidden="1"/>
    <col min="5112" max="5112" width="2.85546875" style="266" hidden="1"/>
    <col min="5113" max="5113" width="17.42578125" style="266" hidden="1"/>
    <col min="5114" max="5133" width="12.42578125" style="266" hidden="1"/>
    <col min="5134" max="5365" width="11.140625" style="266" hidden="1"/>
    <col min="5366" max="5366" width="9.42578125" style="266" hidden="1"/>
    <col min="5367" max="5367" width="0.42578125" style="266" hidden="1"/>
    <col min="5368" max="5368" width="2.85546875" style="266" hidden="1"/>
    <col min="5369" max="5369" width="17.42578125" style="266" hidden="1"/>
    <col min="5370" max="5389" width="12.42578125" style="266" hidden="1"/>
    <col min="5390" max="5621" width="11.140625" style="266" hidden="1"/>
    <col min="5622" max="5622" width="9.42578125" style="266" hidden="1"/>
    <col min="5623" max="5623" width="0.42578125" style="266" hidden="1"/>
    <col min="5624" max="5624" width="2.85546875" style="266" hidden="1"/>
    <col min="5625" max="5625" width="17.42578125" style="266" hidden="1"/>
    <col min="5626" max="5645" width="12.42578125" style="266" hidden="1"/>
    <col min="5646" max="5877" width="11.140625" style="266" hidden="1"/>
    <col min="5878" max="5878" width="9.42578125" style="266" hidden="1"/>
    <col min="5879" max="5879" width="0.42578125" style="266" hidden="1"/>
    <col min="5880" max="5880" width="2.85546875" style="266" hidden="1"/>
    <col min="5881" max="5881" width="17.42578125" style="266" hidden="1"/>
    <col min="5882" max="5901" width="12.42578125" style="266" hidden="1"/>
    <col min="5902" max="6133" width="11.140625" style="266" hidden="1"/>
    <col min="6134" max="6134" width="9.42578125" style="266" hidden="1"/>
    <col min="6135" max="6135" width="0.42578125" style="266" hidden="1"/>
    <col min="6136" max="6136" width="2.85546875" style="266" hidden="1"/>
    <col min="6137" max="6137" width="17.42578125" style="266" hidden="1"/>
    <col min="6138" max="6157" width="12.42578125" style="266" hidden="1"/>
    <col min="6158" max="6389" width="11.140625" style="266" hidden="1"/>
    <col min="6390" max="6390" width="9.42578125" style="266" hidden="1"/>
    <col min="6391" max="6391" width="0.42578125" style="266" hidden="1"/>
    <col min="6392" max="6392" width="2.85546875" style="266" hidden="1"/>
    <col min="6393" max="6393" width="17.42578125" style="266" hidden="1"/>
    <col min="6394" max="6413" width="12.42578125" style="266" hidden="1"/>
    <col min="6414" max="6645" width="11.140625" style="266" hidden="1"/>
    <col min="6646" max="6646" width="9.42578125" style="266" hidden="1"/>
    <col min="6647" max="6647" width="0.42578125" style="266" hidden="1"/>
    <col min="6648" max="6648" width="2.85546875" style="266" hidden="1"/>
    <col min="6649" max="6649" width="17.42578125" style="266" hidden="1"/>
    <col min="6650" max="6669" width="12.42578125" style="266" hidden="1"/>
    <col min="6670" max="6901" width="11.140625" style="266" hidden="1"/>
    <col min="6902" max="6902" width="9.42578125" style="266" hidden="1"/>
    <col min="6903" max="6903" width="0.42578125" style="266" hidden="1"/>
    <col min="6904" max="6904" width="2.85546875" style="266" hidden="1"/>
    <col min="6905" max="6905" width="17.42578125" style="266" hidden="1"/>
    <col min="6906" max="6925" width="12.42578125" style="266" hidden="1"/>
    <col min="6926" max="7157" width="11.140625" style="266" hidden="1"/>
    <col min="7158" max="7158" width="9.42578125" style="266" hidden="1"/>
    <col min="7159" max="7159" width="0.42578125" style="266" hidden="1"/>
    <col min="7160" max="7160" width="2.85546875" style="266" hidden="1"/>
    <col min="7161" max="7161" width="17.42578125" style="266" hidden="1"/>
    <col min="7162" max="7181" width="12.42578125" style="266" hidden="1"/>
    <col min="7182" max="7413" width="11.140625" style="266" hidden="1"/>
    <col min="7414" max="7414" width="9.42578125" style="266" hidden="1"/>
    <col min="7415" max="7415" width="0.42578125" style="266" hidden="1"/>
    <col min="7416" max="7416" width="2.85546875" style="266" hidden="1"/>
    <col min="7417" max="7417" width="17.42578125" style="266" hidden="1"/>
    <col min="7418" max="7437" width="12.42578125" style="266" hidden="1"/>
    <col min="7438" max="7669" width="11.140625" style="266" hidden="1"/>
    <col min="7670" max="7670" width="9.42578125" style="266" hidden="1"/>
    <col min="7671" max="7671" width="0.42578125" style="266" hidden="1"/>
    <col min="7672" max="7672" width="2.85546875" style="266" hidden="1"/>
    <col min="7673" max="7673" width="17.42578125" style="266" hidden="1"/>
    <col min="7674" max="7693" width="12.42578125" style="266" hidden="1"/>
    <col min="7694" max="7925" width="11.140625" style="266" hidden="1"/>
    <col min="7926" max="7926" width="9.42578125" style="266" hidden="1"/>
    <col min="7927" max="7927" width="0.42578125" style="266" hidden="1"/>
    <col min="7928" max="7928" width="2.85546875" style="266" hidden="1"/>
    <col min="7929" max="7929" width="17.42578125" style="266" hidden="1"/>
    <col min="7930" max="7949" width="12.42578125" style="266" hidden="1"/>
    <col min="7950" max="8181" width="11.140625" style="266" hidden="1"/>
    <col min="8182" max="8182" width="9.42578125" style="266" hidden="1"/>
    <col min="8183" max="8183" width="0.42578125" style="266" hidden="1"/>
    <col min="8184" max="8184" width="2.85546875" style="266" hidden="1"/>
    <col min="8185" max="8185" width="17.42578125" style="266" hidden="1"/>
    <col min="8186" max="8205" width="12.42578125" style="266" hidden="1"/>
    <col min="8206" max="8437" width="11.140625" style="266" hidden="1"/>
    <col min="8438" max="8438" width="9.42578125" style="266" hidden="1"/>
    <col min="8439" max="8439" width="0.42578125" style="266" hidden="1"/>
    <col min="8440" max="8440" width="2.85546875" style="266" hidden="1"/>
    <col min="8441" max="8441" width="17.42578125" style="266" hidden="1"/>
    <col min="8442" max="8461" width="12.42578125" style="266" hidden="1"/>
    <col min="8462" max="8693" width="11.140625" style="266" hidden="1"/>
    <col min="8694" max="8694" width="9.42578125" style="266" hidden="1"/>
    <col min="8695" max="8695" width="0.42578125" style="266" hidden="1"/>
    <col min="8696" max="8696" width="2.85546875" style="266" hidden="1"/>
    <col min="8697" max="8697" width="17.42578125" style="266" hidden="1"/>
    <col min="8698" max="8717" width="12.42578125" style="266" hidden="1"/>
    <col min="8718" max="8949" width="11.140625" style="266" hidden="1"/>
    <col min="8950" max="8950" width="9.42578125" style="266" hidden="1"/>
    <col min="8951" max="8951" width="0.42578125" style="266" hidden="1"/>
    <col min="8952" max="8952" width="2.85546875" style="266" hidden="1"/>
    <col min="8953" max="8953" width="17.42578125" style="266" hidden="1"/>
    <col min="8954" max="8973" width="12.42578125" style="266" hidden="1"/>
    <col min="8974" max="9205" width="11.140625" style="266" hidden="1"/>
    <col min="9206" max="9206" width="9.42578125" style="266" hidden="1"/>
    <col min="9207" max="9207" width="0.42578125" style="266" hidden="1"/>
    <col min="9208" max="9208" width="2.85546875" style="266" hidden="1"/>
    <col min="9209" max="9209" width="17.42578125" style="266" hidden="1"/>
    <col min="9210" max="9229" width="12.42578125" style="266" hidden="1"/>
    <col min="9230" max="9461" width="11.140625" style="266" hidden="1"/>
    <col min="9462" max="9462" width="9.42578125" style="266" hidden="1"/>
    <col min="9463" max="9463" width="0.42578125" style="266" hidden="1"/>
    <col min="9464" max="9464" width="2.85546875" style="266" hidden="1"/>
    <col min="9465" max="9465" width="17.42578125" style="266" hidden="1"/>
    <col min="9466" max="9485" width="12.42578125" style="266" hidden="1"/>
    <col min="9486" max="9717" width="11.140625" style="266" hidden="1"/>
    <col min="9718" max="9718" width="9.42578125" style="266" hidden="1"/>
    <col min="9719" max="9719" width="0.42578125" style="266" hidden="1"/>
    <col min="9720" max="9720" width="2.85546875" style="266" hidden="1"/>
    <col min="9721" max="9721" width="17.42578125" style="266" hidden="1"/>
    <col min="9722" max="9741" width="12.42578125" style="266" hidden="1"/>
    <col min="9742" max="9973" width="11.140625" style="266" hidden="1"/>
    <col min="9974" max="9974" width="9.42578125" style="266" hidden="1"/>
    <col min="9975" max="9975" width="0.42578125" style="266" hidden="1"/>
    <col min="9976" max="9976" width="2.85546875" style="266" hidden="1"/>
    <col min="9977" max="9977" width="17.42578125" style="266" hidden="1"/>
    <col min="9978" max="9997" width="12.42578125" style="266" hidden="1"/>
    <col min="9998" max="10229" width="11.140625" style="266" hidden="1"/>
    <col min="10230" max="10230" width="9.42578125" style="266" hidden="1"/>
    <col min="10231" max="10231" width="0.42578125" style="266" hidden="1"/>
    <col min="10232" max="10232" width="2.85546875" style="266" hidden="1"/>
    <col min="10233" max="10233" width="17.42578125" style="266" hidden="1"/>
    <col min="10234" max="10253" width="12.42578125" style="266" hidden="1"/>
    <col min="10254" max="10485" width="11.140625" style="266" hidden="1"/>
    <col min="10486" max="10486" width="9.42578125" style="266" hidden="1"/>
    <col min="10487" max="10487" width="0.42578125" style="266" hidden="1"/>
    <col min="10488" max="10488" width="2.85546875" style="266" hidden="1"/>
    <col min="10489" max="10489" width="17.42578125" style="266" hidden="1"/>
    <col min="10490" max="10509" width="12.42578125" style="266" hidden="1"/>
    <col min="10510" max="10741" width="11.140625" style="266" hidden="1"/>
    <col min="10742" max="10742" width="9.42578125" style="266" hidden="1"/>
    <col min="10743" max="10743" width="0.42578125" style="266" hidden="1"/>
    <col min="10744" max="10744" width="2.85546875" style="266" hidden="1"/>
    <col min="10745" max="10745" width="17.42578125" style="266" hidden="1"/>
    <col min="10746" max="10765" width="12.42578125" style="266" hidden="1"/>
    <col min="10766" max="10997" width="11.140625" style="266" hidden="1"/>
    <col min="10998" max="10998" width="9.42578125" style="266" hidden="1"/>
    <col min="10999" max="10999" width="0.42578125" style="266" hidden="1"/>
    <col min="11000" max="11000" width="2.85546875" style="266" hidden="1"/>
    <col min="11001" max="11001" width="17.42578125" style="266" hidden="1"/>
    <col min="11002" max="11021" width="12.42578125" style="266" hidden="1"/>
    <col min="11022" max="11253" width="11.140625" style="266" hidden="1"/>
    <col min="11254" max="11254" width="9.42578125" style="266" hidden="1"/>
    <col min="11255" max="11255" width="0.42578125" style="266" hidden="1"/>
    <col min="11256" max="11256" width="2.85546875" style="266" hidden="1"/>
    <col min="11257" max="11257" width="17.42578125" style="266" hidden="1"/>
    <col min="11258" max="11277" width="12.42578125" style="266" hidden="1"/>
    <col min="11278" max="11509" width="11.140625" style="266" hidden="1"/>
    <col min="11510" max="11510" width="9.42578125" style="266" hidden="1"/>
    <col min="11511" max="11511" width="0.42578125" style="266" hidden="1"/>
    <col min="11512" max="11512" width="2.85546875" style="266" hidden="1"/>
    <col min="11513" max="11513" width="17.42578125" style="266" hidden="1"/>
    <col min="11514" max="11533" width="12.42578125" style="266" hidden="1"/>
    <col min="11534" max="11765" width="11.140625" style="266" hidden="1"/>
    <col min="11766" max="11766" width="9.42578125" style="266" hidden="1"/>
    <col min="11767" max="11767" width="0.42578125" style="266" hidden="1"/>
    <col min="11768" max="11768" width="2.85546875" style="266" hidden="1"/>
    <col min="11769" max="11769" width="17.42578125" style="266" hidden="1"/>
    <col min="11770" max="11789" width="12.42578125" style="266" hidden="1"/>
    <col min="11790" max="12021" width="11.140625" style="266" hidden="1"/>
    <col min="12022" max="12022" width="9.42578125" style="266" hidden="1"/>
    <col min="12023" max="12023" width="0.42578125" style="266" hidden="1"/>
    <col min="12024" max="12024" width="2.85546875" style="266" hidden="1"/>
    <col min="12025" max="12025" width="17.42578125" style="266" hidden="1"/>
    <col min="12026" max="12045" width="12.42578125" style="266" hidden="1"/>
    <col min="12046" max="12277" width="11.140625" style="266" hidden="1"/>
    <col min="12278" max="12278" width="9.42578125" style="266" hidden="1"/>
    <col min="12279" max="12279" width="0.42578125" style="266" hidden="1"/>
    <col min="12280" max="12280" width="2.85546875" style="266" hidden="1"/>
    <col min="12281" max="12281" width="17.42578125" style="266" hidden="1"/>
    <col min="12282" max="12301" width="12.42578125" style="266" hidden="1"/>
    <col min="12302" max="12533" width="11.140625" style="266" hidden="1"/>
    <col min="12534" max="12534" width="9.42578125" style="266" hidden="1"/>
    <col min="12535" max="12535" width="0.42578125" style="266" hidden="1"/>
    <col min="12536" max="12536" width="2.85546875" style="266" hidden="1"/>
    <col min="12537" max="12537" width="17.42578125" style="266" hidden="1"/>
    <col min="12538" max="12557" width="12.42578125" style="266" hidden="1"/>
    <col min="12558" max="12789" width="11.140625" style="266" hidden="1"/>
    <col min="12790" max="12790" width="9.42578125" style="266" hidden="1"/>
    <col min="12791" max="12791" width="0.42578125" style="266" hidden="1"/>
    <col min="12792" max="12792" width="2.85546875" style="266" hidden="1"/>
    <col min="12793" max="12793" width="17.42578125" style="266" hidden="1"/>
    <col min="12794" max="12813" width="12.42578125" style="266" hidden="1"/>
    <col min="12814" max="13045" width="11.140625" style="266" hidden="1"/>
    <col min="13046" max="13046" width="9.42578125" style="266" hidden="1"/>
    <col min="13047" max="13047" width="0.42578125" style="266" hidden="1"/>
    <col min="13048" max="13048" width="2.85546875" style="266" hidden="1"/>
    <col min="13049" max="13049" width="17.42578125" style="266" hidden="1"/>
    <col min="13050" max="13069" width="12.42578125" style="266" hidden="1"/>
    <col min="13070" max="13301" width="11.140625" style="266" hidden="1"/>
    <col min="13302" max="13302" width="9.42578125" style="266" hidden="1"/>
    <col min="13303" max="13303" width="0.42578125" style="266" hidden="1"/>
    <col min="13304" max="13304" width="2.85546875" style="266" hidden="1"/>
    <col min="13305" max="13305" width="17.42578125" style="266" hidden="1"/>
    <col min="13306" max="13325" width="12.42578125" style="266" hidden="1"/>
    <col min="13326" max="13557" width="11.140625" style="266" hidden="1"/>
    <col min="13558" max="13558" width="9.42578125" style="266" hidden="1"/>
    <col min="13559" max="13559" width="0.42578125" style="266" hidden="1"/>
    <col min="13560" max="13560" width="2.85546875" style="266" hidden="1"/>
    <col min="13561" max="13561" width="17.42578125" style="266" hidden="1"/>
    <col min="13562" max="13581" width="12.42578125" style="266" hidden="1"/>
    <col min="13582" max="13813" width="11.140625" style="266" hidden="1"/>
    <col min="13814" max="13814" width="9.42578125" style="266" hidden="1"/>
    <col min="13815" max="13815" width="0.42578125" style="266" hidden="1"/>
    <col min="13816" max="13816" width="2.85546875" style="266" hidden="1"/>
    <col min="13817" max="13817" width="17.42578125" style="266" hidden="1"/>
    <col min="13818" max="13837" width="12.42578125" style="266" hidden="1"/>
    <col min="13838" max="14069" width="11.140625" style="266" hidden="1"/>
    <col min="14070" max="14070" width="9.42578125" style="266" hidden="1"/>
    <col min="14071" max="14071" width="0.42578125" style="266" hidden="1"/>
    <col min="14072" max="14072" width="2.85546875" style="266" hidden="1"/>
    <col min="14073" max="14073" width="17.42578125" style="266" hidden="1"/>
    <col min="14074" max="14093" width="12.42578125" style="266" hidden="1"/>
    <col min="14094" max="14325" width="11.140625" style="266" hidden="1"/>
    <col min="14326" max="14326" width="9.42578125" style="266" hidden="1"/>
    <col min="14327" max="14327" width="0.42578125" style="266" hidden="1"/>
    <col min="14328" max="14328" width="2.85546875" style="266" hidden="1"/>
    <col min="14329" max="14329" width="17.42578125" style="266" hidden="1"/>
    <col min="14330" max="14349" width="12.42578125" style="266" hidden="1"/>
    <col min="14350" max="14581" width="11.140625" style="266" hidden="1"/>
    <col min="14582" max="14582" width="9.42578125" style="266" hidden="1"/>
    <col min="14583" max="14583" width="0.42578125" style="266" hidden="1"/>
    <col min="14584" max="14584" width="2.85546875" style="266" hidden="1"/>
    <col min="14585" max="14585" width="17.42578125" style="266" hidden="1"/>
    <col min="14586" max="14605" width="12.42578125" style="266" hidden="1"/>
    <col min="14606" max="14837" width="11.140625" style="266" hidden="1"/>
    <col min="14838" max="14838" width="9.42578125" style="266" hidden="1"/>
    <col min="14839" max="14839" width="0.42578125" style="266" hidden="1"/>
    <col min="14840" max="14840" width="2.85546875" style="266" hidden="1"/>
    <col min="14841" max="14841" width="17.42578125" style="266" hidden="1"/>
    <col min="14842" max="14861" width="12.42578125" style="266" hidden="1"/>
    <col min="14862" max="15093" width="11.140625" style="266" hidden="1"/>
    <col min="15094" max="15094" width="9.42578125" style="266" hidden="1"/>
    <col min="15095" max="15095" width="0.42578125" style="266" hidden="1"/>
    <col min="15096" max="15096" width="2.85546875" style="266" hidden="1"/>
    <col min="15097" max="15097" width="17.42578125" style="266" hidden="1"/>
    <col min="15098" max="15117" width="12.42578125" style="266" hidden="1"/>
    <col min="15118" max="15349" width="11.140625" style="266" hidden="1"/>
    <col min="15350" max="15350" width="9.42578125" style="266" hidden="1"/>
    <col min="15351" max="15351" width="0.42578125" style="266" hidden="1"/>
    <col min="15352" max="15352" width="2.85546875" style="266" hidden="1"/>
    <col min="15353" max="15353" width="17.42578125" style="266" hidden="1"/>
    <col min="15354" max="15373" width="12.42578125" style="266" hidden="1"/>
    <col min="15374" max="15605" width="11.140625" style="266" hidden="1"/>
    <col min="15606" max="15606" width="9.42578125" style="266" hidden="1"/>
    <col min="15607" max="15607" width="0.42578125" style="266" hidden="1"/>
    <col min="15608" max="15608" width="2.85546875" style="266" hidden="1"/>
    <col min="15609" max="15609" width="17.42578125" style="266" hidden="1"/>
    <col min="15610" max="15629" width="12.42578125" style="266" hidden="1"/>
    <col min="15630" max="15861" width="11.140625" style="266" hidden="1"/>
    <col min="15862" max="15862" width="9.42578125" style="266" hidden="1"/>
    <col min="15863" max="15863" width="0.42578125" style="266" hidden="1"/>
    <col min="15864" max="15864" width="2.85546875" style="266" hidden="1"/>
    <col min="15865" max="15865" width="17.42578125" style="266" hidden="1"/>
    <col min="15866" max="15885" width="12.42578125" style="266" hidden="1"/>
    <col min="15886" max="16117" width="11.140625" style="266" hidden="1"/>
    <col min="16118" max="16118" width="9.42578125" style="266" hidden="1"/>
    <col min="16119" max="16119" width="0.42578125" style="266" hidden="1"/>
    <col min="16120" max="16120" width="2.85546875" style="266" hidden="1"/>
    <col min="16121" max="16121" width="17.42578125" style="266" hidden="1"/>
    <col min="16122" max="16141" width="12.42578125" style="266" hidden="1"/>
    <col min="16142" max="16152" width="11.140625" style="266" hidden="1"/>
    <col min="16153" max="16384" width="0" style="266" hidden="1"/>
  </cols>
  <sheetData>
    <row r="1" spans="1:13" ht="12.75">
      <c r="A1" s="286"/>
      <c r="B1" s="286"/>
      <c r="C1" s="286"/>
      <c r="D1" s="286"/>
      <c r="E1" s="286"/>
      <c r="F1" s="286"/>
      <c r="G1" s="286"/>
      <c r="H1" s="286"/>
      <c r="I1" s="286"/>
      <c r="J1" s="286"/>
      <c r="K1" s="286"/>
      <c r="L1" s="286"/>
      <c r="M1" s="286"/>
    </row>
    <row r="2" spans="1:13" ht="23.1" customHeight="1" thickBot="1">
      <c r="A2" s="286"/>
      <c r="B2" s="286"/>
      <c r="C2" s="286"/>
      <c r="D2" s="286"/>
      <c r="E2" s="924" t="s">
        <v>2184</v>
      </c>
      <c r="F2" s="924"/>
      <c r="G2" s="924"/>
      <c r="H2" s="924"/>
      <c r="I2" s="924"/>
      <c r="J2" s="924"/>
      <c r="K2" s="924"/>
      <c r="L2" s="924"/>
      <c r="M2" s="286"/>
    </row>
    <row r="3" spans="1:13" ht="12.75">
      <c r="A3" s="286"/>
      <c r="B3" s="286"/>
      <c r="C3" s="286"/>
      <c r="D3" s="286"/>
      <c r="E3" s="286"/>
      <c r="F3" s="286"/>
      <c r="G3" s="286"/>
      <c r="H3" s="286"/>
      <c r="I3" s="286"/>
      <c r="J3" s="286"/>
      <c r="K3" s="286"/>
      <c r="L3" s="286"/>
      <c r="M3" s="286"/>
    </row>
    <row r="4" spans="1:13" ht="12.75">
      <c r="A4" s="286"/>
      <c r="B4" s="286"/>
      <c r="C4" s="286"/>
      <c r="D4" s="286"/>
      <c r="E4" s="925" t="s">
        <v>2185</v>
      </c>
      <c r="F4" s="925"/>
      <c r="G4" s="925"/>
      <c r="H4" s="925"/>
      <c r="I4" s="925"/>
      <c r="J4" s="925"/>
      <c r="K4" s="925"/>
      <c r="L4" s="925"/>
      <c r="M4" s="286"/>
    </row>
    <row r="5" spans="1:13" ht="12.75">
      <c r="A5" s="286"/>
      <c r="B5" s="286"/>
      <c r="C5" s="286"/>
      <c r="D5" s="286"/>
      <c r="E5" s="925"/>
      <c r="F5" s="925"/>
      <c r="G5" s="925"/>
      <c r="H5" s="925"/>
      <c r="I5" s="925"/>
      <c r="J5" s="925"/>
      <c r="K5" s="925"/>
      <c r="L5" s="925"/>
      <c r="M5" s="286"/>
    </row>
    <row r="6" spans="1:13" ht="12.75">
      <c r="A6" s="286"/>
      <c r="B6" s="286"/>
      <c r="C6" s="286"/>
      <c r="D6" s="286"/>
      <c r="E6" s="925"/>
      <c r="F6" s="925"/>
      <c r="G6" s="925"/>
      <c r="H6" s="925"/>
      <c r="I6" s="925"/>
      <c r="J6" s="925"/>
      <c r="K6" s="925"/>
      <c r="L6" s="925"/>
      <c r="M6" s="286"/>
    </row>
    <row r="7" spans="1:13" ht="12.75">
      <c r="A7" s="286"/>
      <c r="B7" s="286"/>
      <c r="C7" s="286"/>
      <c r="D7" s="286"/>
      <c r="E7" s="925"/>
      <c r="F7" s="925"/>
      <c r="G7" s="925"/>
      <c r="H7" s="925"/>
      <c r="I7" s="925"/>
      <c r="J7" s="925"/>
      <c r="K7" s="925"/>
      <c r="L7" s="925"/>
      <c r="M7" s="286"/>
    </row>
    <row r="8" spans="1:13" ht="12.75">
      <c r="A8" s="286"/>
      <c r="B8" s="286"/>
      <c r="C8" s="286"/>
      <c r="D8" s="286"/>
      <c r="E8" s="925"/>
      <c r="F8" s="925"/>
      <c r="G8" s="925"/>
      <c r="H8" s="925"/>
      <c r="I8" s="925"/>
      <c r="J8" s="925"/>
      <c r="K8" s="925"/>
      <c r="L8" s="925"/>
      <c r="M8" s="286"/>
    </row>
    <row r="9" spans="1:13" ht="12.75">
      <c r="A9" s="286"/>
      <c r="B9" s="286"/>
      <c r="C9" s="286"/>
      <c r="D9" s="286"/>
      <c r="E9" s="300"/>
      <c r="F9" s="300"/>
      <c r="G9" s="300"/>
      <c r="H9" s="300"/>
      <c r="I9" s="300"/>
      <c r="J9" s="300"/>
      <c r="K9" s="300"/>
      <c r="L9" s="300"/>
      <c r="M9" s="286"/>
    </row>
    <row r="10" spans="1:13" ht="12.75">
      <c r="A10" s="286"/>
      <c r="B10" s="286"/>
      <c r="C10" s="286"/>
      <c r="D10" s="286"/>
      <c r="E10" s="301"/>
      <c r="F10" s="300"/>
      <c r="G10" s="300"/>
      <c r="H10" s="300"/>
      <c r="I10" s="300"/>
      <c r="J10" s="300"/>
      <c r="K10" s="300"/>
      <c r="L10" s="300"/>
      <c r="M10" s="286"/>
    </row>
    <row r="11" spans="1:13" ht="12.75">
      <c r="A11" s="286"/>
      <c r="B11" s="286"/>
      <c r="C11" s="286"/>
      <c r="D11" s="286"/>
      <c r="E11" s="926"/>
      <c r="F11" s="926"/>
      <c r="G11" s="926"/>
      <c r="H11" s="926"/>
      <c r="I11" s="926"/>
      <c r="J11" s="926"/>
      <c r="K11" s="926"/>
      <c r="L11" s="926"/>
      <c r="M11" s="286"/>
    </row>
    <row r="12" spans="1:13" ht="16.5" thickBot="1">
      <c r="A12" s="287"/>
      <c r="B12" s="287"/>
      <c r="C12" s="287"/>
      <c r="D12" s="287"/>
      <c r="E12" s="287"/>
      <c r="F12" s="287"/>
      <c r="G12" s="287"/>
      <c r="H12" s="287"/>
      <c r="I12" s="287"/>
      <c r="J12" s="287"/>
      <c r="K12" s="287"/>
      <c r="L12" s="287"/>
      <c r="M12" s="287"/>
    </row>
    <row r="13" spans="1:13" ht="12.75"/>
    <row r="14" spans="1:13" s="260" customFormat="1" ht="16.5" customHeight="1">
      <c r="A14" s="281"/>
      <c r="B14" s="281"/>
      <c r="C14" s="281"/>
      <c r="D14" s="281"/>
      <c r="E14" s="281"/>
      <c r="F14" s="281"/>
      <c r="G14" s="261" t="s">
        <v>2175</v>
      </c>
      <c r="H14" s="281"/>
      <c r="I14" s="281"/>
      <c r="J14" s="281"/>
      <c r="K14" s="281"/>
      <c r="L14" s="281"/>
      <c r="M14" s="281"/>
    </row>
    <row r="15" spans="1:13" s="260" customFormat="1" ht="16.5" customHeight="1">
      <c r="A15" s="281"/>
      <c r="B15" s="281"/>
      <c r="C15" s="281"/>
      <c r="D15" s="281"/>
      <c r="E15" s="281"/>
      <c r="F15" s="281"/>
      <c r="G15" s="261" t="s">
        <v>2176</v>
      </c>
      <c r="H15" s="281"/>
      <c r="I15" s="281"/>
      <c r="J15" s="281"/>
      <c r="K15" s="281"/>
      <c r="L15" s="281"/>
      <c r="M15" s="281"/>
    </row>
    <row r="16" spans="1:13" s="260" customFormat="1" ht="16.5" customHeight="1">
      <c r="A16" s="281"/>
      <c r="B16" s="281"/>
      <c r="C16" s="281"/>
      <c r="D16" s="281"/>
      <c r="E16" s="281"/>
      <c r="F16" s="281"/>
      <c r="G16" s="261" t="s">
        <v>2177</v>
      </c>
      <c r="H16" s="281"/>
      <c r="I16" s="281"/>
      <c r="J16" s="281"/>
      <c r="K16" s="281"/>
      <c r="L16" s="281"/>
      <c r="M16" s="281"/>
    </row>
    <row r="17" spans="1:48" s="262" customFormat="1" ht="16.5" customHeight="1">
      <c r="A17" s="261"/>
      <c r="B17" s="261"/>
      <c r="C17" s="261"/>
    </row>
    <row r="18" spans="1:48" s="260" customFormat="1" ht="16.5" customHeight="1">
      <c r="B18" s="281"/>
      <c r="C18" s="281"/>
      <c r="D18" s="281"/>
      <c r="E18" s="281"/>
      <c r="F18" s="281"/>
      <c r="G18" s="261" t="s">
        <v>2178</v>
      </c>
      <c r="H18" s="281"/>
      <c r="I18" s="281"/>
      <c r="J18" s="281"/>
      <c r="K18" s="281"/>
      <c r="L18" s="281"/>
      <c r="M18" s="281"/>
    </row>
    <row r="19" spans="1:48" s="260" customFormat="1" ht="16.5" customHeight="1">
      <c r="B19" s="282"/>
      <c r="C19" s="282"/>
      <c r="D19" s="282"/>
      <c r="E19" s="282"/>
      <c r="F19" s="282"/>
      <c r="G19" s="284" t="s">
        <v>2179</v>
      </c>
      <c r="H19" s="282"/>
      <c r="I19" s="282"/>
      <c r="J19" s="282"/>
      <c r="K19" s="282"/>
      <c r="L19" s="282"/>
      <c r="M19" s="282"/>
    </row>
    <row r="20" spans="1:48" s="262" customFormat="1" ht="6.75" customHeight="1">
      <c r="B20" s="283"/>
      <c r="C20" s="283"/>
      <c r="D20" s="283"/>
      <c r="E20" s="283"/>
      <c r="F20" s="283"/>
      <c r="G20" s="285"/>
      <c r="H20" s="283"/>
      <c r="I20" s="283"/>
      <c r="J20" s="283"/>
      <c r="K20" s="283"/>
      <c r="L20" s="283"/>
      <c r="M20" s="283"/>
    </row>
    <row r="21" spans="1:48" ht="16.5" customHeight="1">
      <c r="B21" s="283"/>
      <c r="C21" s="283"/>
      <c r="D21" s="283"/>
      <c r="E21" s="283"/>
      <c r="F21" s="283"/>
      <c r="G21" s="285" t="s">
        <v>2180</v>
      </c>
      <c r="H21" s="283"/>
      <c r="I21" s="283"/>
      <c r="J21" s="283"/>
      <c r="K21" s="283"/>
      <c r="L21" s="283"/>
      <c r="M21" s="283"/>
    </row>
    <row r="22" spans="1:48" ht="15.95" customHeight="1">
      <c r="A22" s="267"/>
      <c r="B22" s="267"/>
      <c r="C22" s="267"/>
      <c r="D22" s="267"/>
      <c r="E22" s="267"/>
      <c r="F22" s="267"/>
      <c r="G22" s="267"/>
      <c r="H22" s="267"/>
      <c r="I22" s="267"/>
      <c r="J22" s="267"/>
      <c r="K22" s="267"/>
      <c r="L22" s="267"/>
      <c r="M22" s="267"/>
    </row>
    <row r="23" spans="1:48" ht="15">
      <c r="A23" s="288" t="s">
        <v>2077</v>
      </c>
      <c r="B23" s="288"/>
      <c r="C23" s="289"/>
      <c r="D23" s="303"/>
      <c r="E23" s="927" t="s">
        <v>2078</v>
      </c>
      <c r="F23" s="919"/>
      <c r="G23" s="919"/>
      <c r="H23" s="919"/>
      <c r="I23" s="919"/>
      <c r="J23" s="919"/>
      <c r="K23" s="919"/>
      <c r="L23" s="919"/>
      <c r="M23" s="919"/>
    </row>
    <row r="24" spans="1:48" ht="15">
      <c r="A24" s="288" t="s">
        <v>2079</v>
      </c>
      <c r="B24" s="288"/>
      <c r="C24" s="291"/>
      <c r="D24" s="304" t="s">
        <v>2080</v>
      </c>
      <c r="E24" s="928"/>
      <c r="F24" s="920"/>
      <c r="G24" s="920"/>
      <c r="H24" s="920"/>
      <c r="I24" s="920"/>
      <c r="J24" s="920"/>
      <c r="K24" s="920"/>
      <c r="L24" s="920"/>
      <c r="M24" s="920"/>
    </row>
    <row r="25" spans="1:48" ht="15">
      <c r="A25" s="293" t="s">
        <v>2081</v>
      </c>
      <c r="B25" s="293"/>
      <c r="C25" s="294"/>
      <c r="D25" s="305"/>
      <c r="E25" s="306" t="s">
        <v>2082</v>
      </c>
      <c r="F25" s="270" t="s">
        <v>2083</v>
      </c>
      <c r="G25" s="271" t="s">
        <v>2084</v>
      </c>
      <c r="H25" s="271" t="s">
        <v>2085</v>
      </c>
      <c r="I25" s="271" t="s">
        <v>2086</v>
      </c>
      <c r="J25" s="271" t="s">
        <v>2087</v>
      </c>
      <c r="K25" s="270" t="s">
        <v>2088</v>
      </c>
      <c r="L25" s="306" t="s">
        <v>2089</v>
      </c>
      <c r="M25" s="272" t="s">
        <v>2090</v>
      </c>
    </row>
    <row r="26" spans="1:48" ht="24" customHeight="1">
      <c r="A26" s="307" t="s">
        <v>2102</v>
      </c>
      <c r="B26" s="307" t="s">
        <v>114</v>
      </c>
      <c r="C26" s="291" t="s">
        <v>2103</v>
      </c>
      <c r="D26" s="274">
        <v>40070</v>
      </c>
      <c r="E26" s="274">
        <v>1745</v>
      </c>
      <c r="F26" s="274">
        <v>1870</v>
      </c>
      <c r="G26" s="274">
        <v>2035</v>
      </c>
      <c r="H26" s="274">
        <v>2211</v>
      </c>
      <c r="I26" s="274">
        <v>2513</v>
      </c>
      <c r="J26" s="274">
        <v>2521</v>
      </c>
      <c r="K26" s="274">
        <v>2393</v>
      </c>
      <c r="L26" s="274">
        <v>2659</v>
      </c>
      <c r="M26" s="274">
        <v>3511</v>
      </c>
      <c r="N26" s="275"/>
      <c r="O26" s="275"/>
      <c r="P26" s="275"/>
      <c r="Q26" s="275"/>
      <c r="R26" s="275"/>
      <c r="S26" s="275"/>
      <c r="T26" s="275"/>
      <c r="U26" s="275"/>
      <c r="V26" s="275"/>
      <c r="W26" s="275"/>
      <c r="X26" s="275"/>
      <c r="Y26" s="275"/>
      <c r="Z26" s="275"/>
      <c r="AA26" s="275"/>
      <c r="AB26" s="275"/>
      <c r="AC26" s="275"/>
      <c r="AD26" s="275"/>
      <c r="AE26" s="275"/>
      <c r="AF26" s="275"/>
      <c r="AG26" s="275"/>
      <c r="AH26" s="275"/>
      <c r="AI26" s="275"/>
      <c r="AJ26" s="275"/>
      <c r="AK26" s="275"/>
      <c r="AL26" s="275"/>
      <c r="AM26" s="275"/>
      <c r="AN26" s="275"/>
      <c r="AO26" s="275"/>
      <c r="AP26" s="275"/>
      <c r="AQ26" s="275"/>
      <c r="AR26" s="275"/>
      <c r="AS26" s="275"/>
      <c r="AT26" s="275"/>
      <c r="AU26" s="275"/>
      <c r="AV26" s="275"/>
    </row>
    <row r="27" spans="1:48" ht="15.95" customHeight="1">
      <c r="A27" s="307" t="s">
        <v>2104</v>
      </c>
      <c r="B27" s="307" t="s">
        <v>114</v>
      </c>
      <c r="C27" s="291" t="s">
        <v>2105</v>
      </c>
      <c r="D27" s="274">
        <v>41665</v>
      </c>
      <c r="E27" s="274">
        <v>1654</v>
      </c>
      <c r="F27" s="274">
        <v>1777</v>
      </c>
      <c r="G27" s="274">
        <v>1929</v>
      </c>
      <c r="H27" s="274">
        <v>2102</v>
      </c>
      <c r="I27" s="274">
        <v>2413</v>
      </c>
      <c r="J27" s="274">
        <v>2454</v>
      </c>
      <c r="K27" s="274">
        <v>2335</v>
      </c>
      <c r="L27" s="274">
        <v>2581</v>
      </c>
      <c r="M27" s="274">
        <v>3353</v>
      </c>
      <c r="N27" s="275"/>
      <c r="O27" s="275"/>
      <c r="P27" s="275"/>
      <c r="Q27" s="275"/>
      <c r="R27" s="275"/>
      <c r="S27" s="275"/>
      <c r="T27" s="275"/>
      <c r="U27" s="275"/>
      <c r="V27" s="275"/>
      <c r="W27" s="275"/>
      <c r="X27" s="275"/>
      <c r="Y27" s="275"/>
      <c r="Z27" s="275"/>
      <c r="AA27" s="275"/>
      <c r="AB27" s="275"/>
      <c r="AC27" s="275"/>
      <c r="AD27" s="275"/>
      <c r="AE27" s="275"/>
      <c r="AF27" s="275"/>
      <c r="AG27" s="275"/>
      <c r="AH27" s="275"/>
      <c r="AI27" s="275"/>
      <c r="AJ27" s="275"/>
      <c r="AK27" s="275"/>
      <c r="AL27" s="275"/>
      <c r="AM27" s="275"/>
      <c r="AN27" s="275"/>
      <c r="AO27" s="275"/>
      <c r="AP27" s="275"/>
      <c r="AQ27" s="275"/>
      <c r="AR27" s="275"/>
      <c r="AS27" s="275"/>
      <c r="AT27" s="275"/>
      <c r="AU27" s="275"/>
      <c r="AV27" s="275"/>
    </row>
    <row r="28" spans="1:48" ht="15.95" customHeight="1">
      <c r="A28" s="307" t="s">
        <v>2104</v>
      </c>
      <c r="B28" s="307" t="s">
        <v>114</v>
      </c>
      <c r="C28" s="291" t="s">
        <v>2106</v>
      </c>
      <c r="D28" s="274">
        <v>81735</v>
      </c>
      <c r="E28" s="274">
        <v>3400</v>
      </c>
      <c r="F28" s="274">
        <v>3647</v>
      </c>
      <c r="G28" s="274">
        <v>3963</v>
      </c>
      <c r="H28" s="274">
        <v>4312</v>
      </c>
      <c r="I28" s="274">
        <v>4926</v>
      </c>
      <c r="J28" s="274">
        <v>4975</v>
      </c>
      <c r="K28" s="274">
        <v>4729</v>
      </c>
      <c r="L28" s="274">
        <v>5241</v>
      </c>
      <c r="M28" s="274">
        <v>6864</v>
      </c>
      <c r="N28" s="275"/>
      <c r="O28" s="275"/>
      <c r="P28" s="275"/>
      <c r="Q28" s="275"/>
      <c r="R28" s="275"/>
      <c r="S28" s="275"/>
      <c r="T28" s="275"/>
      <c r="U28" s="275"/>
      <c r="V28" s="275"/>
      <c r="W28" s="275"/>
      <c r="X28" s="275"/>
      <c r="Y28" s="275"/>
      <c r="Z28" s="275"/>
      <c r="AA28" s="275"/>
      <c r="AB28" s="275"/>
      <c r="AC28" s="275"/>
      <c r="AD28" s="275"/>
      <c r="AE28" s="275"/>
      <c r="AF28" s="275"/>
      <c r="AG28" s="275"/>
      <c r="AH28" s="275"/>
      <c r="AI28" s="275"/>
      <c r="AJ28" s="275"/>
      <c r="AK28" s="275"/>
      <c r="AL28" s="275"/>
      <c r="AM28" s="275"/>
      <c r="AN28" s="275"/>
      <c r="AO28" s="275"/>
      <c r="AP28" s="275"/>
      <c r="AQ28" s="275"/>
      <c r="AR28" s="275"/>
      <c r="AS28" s="275"/>
      <c r="AT28" s="275"/>
      <c r="AU28" s="275"/>
      <c r="AV28" s="275"/>
    </row>
    <row r="29" spans="1:48" ht="24" customHeight="1">
      <c r="A29" s="307" t="s">
        <v>2107</v>
      </c>
      <c r="B29" s="307" t="s">
        <v>114</v>
      </c>
      <c r="C29" s="291" t="s">
        <v>2103</v>
      </c>
      <c r="D29" s="274">
        <v>39987</v>
      </c>
      <c r="E29" s="274">
        <v>1731</v>
      </c>
      <c r="F29" s="274">
        <v>1829</v>
      </c>
      <c r="G29" s="274">
        <v>2029</v>
      </c>
      <c r="H29" s="274">
        <v>2115</v>
      </c>
      <c r="I29" s="274">
        <v>2530</v>
      </c>
      <c r="J29" s="274">
        <v>2497</v>
      </c>
      <c r="K29" s="274">
        <v>2439</v>
      </c>
      <c r="L29" s="274">
        <v>2507</v>
      </c>
      <c r="M29" s="274">
        <v>3378</v>
      </c>
      <c r="N29" s="275"/>
      <c r="O29" s="275"/>
      <c r="P29" s="275"/>
      <c r="Q29" s="275"/>
      <c r="R29" s="275"/>
      <c r="S29" s="275"/>
      <c r="T29" s="275"/>
      <c r="U29" s="275"/>
      <c r="V29" s="275"/>
      <c r="W29" s="275"/>
      <c r="X29" s="275"/>
      <c r="Y29" s="275"/>
      <c r="Z29" s="275"/>
      <c r="AA29" s="275"/>
      <c r="AB29" s="275"/>
      <c r="AC29" s="275"/>
      <c r="AD29" s="275"/>
      <c r="AE29" s="275"/>
      <c r="AF29" s="275"/>
      <c r="AG29" s="275"/>
      <c r="AH29" s="275"/>
      <c r="AI29" s="275"/>
      <c r="AJ29" s="275"/>
      <c r="AK29" s="275"/>
      <c r="AL29" s="275"/>
      <c r="AM29" s="275"/>
      <c r="AN29" s="275"/>
      <c r="AO29" s="275"/>
      <c r="AP29" s="275"/>
      <c r="AQ29" s="275"/>
      <c r="AR29" s="275"/>
      <c r="AS29" s="275"/>
      <c r="AT29" s="275"/>
      <c r="AU29" s="275"/>
      <c r="AV29" s="275"/>
    </row>
    <row r="30" spans="1:48" ht="15.95" customHeight="1">
      <c r="A30" s="307" t="s">
        <v>2104</v>
      </c>
      <c r="B30" s="307" t="s">
        <v>2104</v>
      </c>
      <c r="C30" s="291" t="s">
        <v>2105</v>
      </c>
      <c r="D30" s="274">
        <v>41557</v>
      </c>
      <c r="E30" s="274">
        <v>1639</v>
      </c>
      <c r="F30" s="274">
        <v>1735</v>
      </c>
      <c r="G30" s="274">
        <v>1926</v>
      </c>
      <c r="H30" s="274">
        <v>2013</v>
      </c>
      <c r="I30" s="274">
        <v>2426</v>
      </c>
      <c r="J30" s="274">
        <v>2429</v>
      </c>
      <c r="K30" s="274">
        <v>2386</v>
      </c>
      <c r="L30" s="274">
        <v>2444</v>
      </c>
      <c r="M30" s="274">
        <v>3239</v>
      </c>
      <c r="N30" s="275"/>
      <c r="O30" s="275"/>
      <c r="P30" s="275"/>
      <c r="Q30" s="275"/>
      <c r="R30" s="275"/>
      <c r="S30" s="275"/>
      <c r="T30" s="275"/>
      <c r="U30" s="275"/>
      <c r="V30" s="275"/>
      <c r="W30" s="275"/>
      <c r="X30" s="275"/>
      <c r="Y30" s="275"/>
      <c r="Z30" s="275"/>
      <c r="AA30" s="275"/>
      <c r="AB30" s="275"/>
      <c r="AC30" s="275"/>
      <c r="AD30" s="275"/>
      <c r="AE30" s="275"/>
      <c r="AF30" s="275"/>
      <c r="AG30" s="275"/>
      <c r="AH30" s="275"/>
      <c r="AI30" s="275"/>
      <c r="AJ30" s="275"/>
      <c r="AK30" s="275"/>
      <c r="AL30" s="275"/>
      <c r="AM30" s="275"/>
      <c r="AN30" s="275"/>
      <c r="AO30" s="275"/>
      <c r="AP30" s="275"/>
      <c r="AQ30" s="275"/>
      <c r="AR30" s="275"/>
      <c r="AS30" s="275"/>
      <c r="AT30" s="275"/>
      <c r="AU30" s="275"/>
      <c r="AV30" s="275"/>
    </row>
    <row r="31" spans="1:48" ht="15.95" customHeight="1">
      <c r="A31" s="307" t="s">
        <v>2104</v>
      </c>
      <c r="B31" s="307" t="s">
        <v>2104</v>
      </c>
      <c r="C31" s="291" t="s">
        <v>2106</v>
      </c>
      <c r="D31" s="274">
        <v>81545</v>
      </c>
      <c r="E31" s="274">
        <v>3370</v>
      </c>
      <c r="F31" s="274">
        <v>3564</v>
      </c>
      <c r="G31" s="274">
        <v>3955</v>
      </c>
      <c r="H31" s="274">
        <v>4128</v>
      </c>
      <c r="I31" s="274">
        <v>4957</v>
      </c>
      <c r="J31" s="274">
        <v>4926</v>
      </c>
      <c r="K31" s="274">
        <v>4826</v>
      </c>
      <c r="L31" s="274">
        <v>4950</v>
      </c>
      <c r="M31" s="274">
        <v>6617</v>
      </c>
      <c r="N31" s="275"/>
      <c r="O31" s="275"/>
      <c r="P31" s="275"/>
      <c r="Q31" s="275"/>
      <c r="R31" s="275"/>
      <c r="S31" s="275"/>
      <c r="T31" s="275"/>
      <c r="U31" s="275"/>
      <c r="V31" s="275"/>
      <c r="W31" s="275"/>
      <c r="X31" s="275"/>
      <c r="Y31" s="275"/>
      <c r="Z31" s="275"/>
      <c r="AA31" s="275"/>
      <c r="AB31" s="275"/>
      <c r="AC31" s="275"/>
      <c r="AD31" s="275"/>
      <c r="AE31" s="275"/>
      <c r="AF31" s="275"/>
      <c r="AG31" s="275"/>
      <c r="AH31" s="275"/>
      <c r="AI31" s="275"/>
      <c r="AJ31" s="275"/>
      <c r="AK31" s="275"/>
      <c r="AL31" s="275"/>
      <c r="AM31" s="275"/>
      <c r="AN31" s="275"/>
      <c r="AO31" s="275"/>
      <c r="AP31" s="275"/>
      <c r="AQ31" s="275"/>
      <c r="AR31" s="275"/>
      <c r="AS31" s="275"/>
      <c r="AT31" s="275"/>
      <c r="AU31" s="275"/>
      <c r="AV31" s="275"/>
    </row>
    <row r="32" spans="1:48" ht="24" customHeight="1">
      <c r="A32" s="307" t="s">
        <v>2108</v>
      </c>
      <c r="B32" s="307" t="s">
        <v>2104</v>
      </c>
      <c r="C32" s="291" t="s">
        <v>2103</v>
      </c>
      <c r="D32" s="274">
        <v>39915</v>
      </c>
      <c r="E32" s="274">
        <v>1721</v>
      </c>
      <c r="F32" s="274">
        <v>1798</v>
      </c>
      <c r="G32" s="274">
        <v>1996</v>
      </c>
      <c r="H32" s="274">
        <v>2079</v>
      </c>
      <c r="I32" s="274">
        <v>2491</v>
      </c>
      <c r="J32" s="274">
        <v>2497</v>
      </c>
      <c r="K32" s="274">
        <v>2473</v>
      </c>
      <c r="L32" s="274">
        <v>2396</v>
      </c>
      <c r="M32" s="274">
        <v>3225</v>
      </c>
      <c r="N32" s="275"/>
      <c r="O32" s="275"/>
      <c r="P32" s="275"/>
      <c r="Q32" s="275"/>
      <c r="R32" s="275"/>
      <c r="S32" s="275"/>
      <c r="T32" s="275"/>
      <c r="U32" s="275"/>
      <c r="V32" s="275"/>
      <c r="W32" s="275"/>
      <c r="X32" s="275"/>
      <c r="Y32" s="275"/>
      <c r="Z32" s="275"/>
      <c r="AA32" s="275"/>
      <c r="AB32" s="275"/>
      <c r="AC32" s="275"/>
      <c r="AD32" s="275"/>
      <c r="AE32" s="275"/>
      <c r="AF32" s="275"/>
      <c r="AG32" s="275"/>
      <c r="AH32" s="275"/>
      <c r="AI32" s="275"/>
      <c r="AJ32" s="275"/>
      <c r="AK32" s="275"/>
      <c r="AL32" s="275"/>
      <c r="AM32" s="275"/>
      <c r="AN32" s="275"/>
      <c r="AO32" s="275"/>
      <c r="AP32" s="275"/>
      <c r="AQ32" s="275"/>
      <c r="AR32" s="275"/>
      <c r="AS32" s="275"/>
      <c r="AT32" s="275"/>
      <c r="AU32" s="275"/>
      <c r="AV32" s="275"/>
    </row>
    <row r="33" spans="1:48" ht="15.95" customHeight="1">
      <c r="A33" s="307" t="s">
        <v>2104</v>
      </c>
      <c r="B33" s="307" t="s">
        <v>2104</v>
      </c>
      <c r="C33" s="291" t="s">
        <v>2105</v>
      </c>
      <c r="D33" s="274">
        <v>41459</v>
      </c>
      <c r="E33" s="274">
        <v>1631</v>
      </c>
      <c r="F33" s="274">
        <v>1704</v>
      </c>
      <c r="G33" s="274">
        <v>1895</v>
      </c>
      <c r="H33" s="274">
        <v>1979</v>
      </c>
      <c r="I33" s="274">
        <v>2387</v>
      </c>
      <c r="J33" s="274">
        <v>2423</v>
      </c>
      <c r="K33" s="274">
        <v>2422</v>
      </c>
      <c r="L33" s="274">
        <v>2344</v>
      </c>
      <c r="M33" s="274">
        <v>3104</v>
      </c>
      <c r="N33" s="275"/>
      <c r="O33" s="275"/>
      <c r="P33" s="275"/>
      <c r="Q33" s="275"/>
      <c r="R33" s="275"/>
      <c r="S33" s="275"/>
      <c r="T33" s="275"/>
      <c r="U33" s="275"/>
      <c r="V33" s="275"/>
      <c r="W33" s="275"/>
      <c r="X33" s="275"/>
      <c r="Y33" s="275"/>
      <c r="Z33" s="275"/>
      <c r="AA33" s="275"/>
      <c r="AB33" s="275"/>
      <c r="AC33" s="275"/>
      <c r="AD33" s="275"/>
      <c r="AE33" s="275"/>
      <c r="AF33" s="275"/>
      <c r="AG33" s="275"/>
      <c r="AH33" s="275"/>
      <c r="AI33" s="275"/>
      <c r="AJ33" s="275"/>
      <c r="AK33" s="275"/>
      <c r="AL33" s="275"/>
      <c r="AM33" s="275"/>
      <c r="AN33" s="275"/>
      <c r="AO33" s="275"/>
      <c r="AP33" s="275"/>
      <c r="AQ33" s="275"/>
      <c r="AR33" s="275"/>
      <c r="AS33" s="275"/>
      <c r="AT33" s="275"/>
      <c r="AU33" s="275"/>
      <c r="AV33" s="275"/>
    </row>
    <row r="34" spans="1:48" ht="15.95" customHeight="1">
      <c r="A34" s="307" t="s">
        <v>2104</v>
      </c>
      <c r="B34" s="307" t="s">
        <v>2104</v>
      </c>
      <c r="C34" s="291" t="s">
        <v>2106</v>
      </c>
      <c r="D34" s="274">
        <v>81374</v>
      </c>
      <c r="E34" s="274">
        <v>3352</v>
      </c>
      <c r="F34" s="274">
        <v>3502</v>
      </c>
      <c r="G34" s="274">
        <v>3891</v>
      </c>
      <c r="H34" s="274">
        <v>4058</v>
      </c>
      <c r="I34" s="274">
        <v>4878</v>
      </c>
      <c r="J34" s="274">
        <v>4920</v>
      </c>
      <c r="K34" s="274">
        <v>4895</v>
      </c>
      <c r="L34" s="274">
        <v>4740</v>
      </c>
      <c r="M34" s="274">
        <v>6329</v>
      </c>
      <c r="N34" s="275"/>
      <c r="O34" s="275"/>
      <c r="P34" s="275"/>
      <c r="Q34" s="275"/>
      <c r="R34" s="275"/>
      <c r="S34" s="275"/>
      <c r="T34" s="275"/>
      <c r="U34" s="275"/>
      <c r="V34" s="275"/>
      <c r="W34" s="275"/>
      <c r="X34" s="275"/>
      <c r="Y34" s="275"/>
      <c r="Z34" s="275"/>
      <c r="AA34" s="275"/>
      <c r="AB34" s="275"/>
      <c r="AC34" s="275"/>
      <c r="AD34" s="275"/>
      <c r="AE34" s="275"/>
      <c r="AF34" s="275"/>
      <c r="AG34" s="275"/>
      <c r="AH34" s="275"/>
      <c r="AI34" s="275"/>
      <c r="AJ34" s="275"/>
      <c r="AK34" s="275"/>
      <c r="AL34" s="275"/>
      <c r="AM34" s="275"/>
      <c r="AN34" s="275"/>
      <c r="AO34" s="275"/>
      <c r="AP34" s="275"/>
      <c r="AQ34" s="275"/>
      <c r="AR34" s="275"/>
      <c r="AS34" s="275"/>
      <c r="AT34" s="275"/>
      <c r="AU34" s="275"/>
      <c r="AV34" s="275"/>
    </row>
    <row r="35" spans="1:48" ht="24" customHeight="1">
      <c r="A35" s="307" t="s">
        <v>2109</v>
      </c>
      <c r="B35" s="307" t="s">
        <v>2104</v>
      </c>
      <c r="C35" s="291" t="s">
        <v>2103</v>
      </c>
      <c r="D35" s="274">
        <v>39846</v>
      </c>
      <c r="E35" s="274">
        <v>1706</v>
      </c>
      <c r="F35" s="274">
        <v>1781</v>
      </c>
      <c r="G35" s="274">
        <v>1947</v>
      </c>
      <c r="H35" s="274">
        <v>2067</v>
      </c>
      <c r="I35" s="274">
        <v>2427</v>
      </c>
      <c r="J35" s="274">
        <v>2504</v>
      </c>
      <c r="K35" s="274">
        <v>2506</v>
      </c>
      <c r="L35" s="274">
        <v>2351</v>
      </c>
      <c r="M35" s="274">
        <v>3039</v>
      </c>
      <c r="N35" s="275"/>
      <c r="O35" s="275"/>
      <c r="P35" s="275"/>
      <c r="Q35" s="275"/>
      <c r="R35" s="275"/>
      <c r="S35" s="275"/>
      <c r="T35" s="275"/>
      <c r="U35" s="275"/>
      <c r="V35" s="275"/>
      <c r="W35" s="275"/>
      <c r="X35" s="275"/>
      <c r="Y35" s="275"/>
      <c r="Z35" s="275"/>
      <c r="AA35" s="275"/>
      <c r="AB35" s="275"/>
      <c r="AC35" s="275"/>
      <c r="AD35" s="275"/>
      <c r="AE35" s="275"/>
      <c r="AF35" s="275"/>
      <c r="AG35" s="275"/>
      <c r="AH35" s="275"/>
      <c r="AI35" s="275"/>
      <c r="AJ35" s="275"/>
      <c r="AK35" s="275"/>
      <c r="AL35" s="275"/>
      <c r="AM35" s="275"/>
      <c r="AN35" s="275"/>
      <c r="AO35" s="275"/>
      <c r="AP35" s="275"/>
      <c r="AQ35" s="275"/>
      <c r="AR35" s="275"/>
      <c r="AS35" s="275"/>
      <c r="AT35" s="275"/>
      <c r="AU35" s="275"/>
      <c r="AV35" s="275"/>
    </row>
    <row r="36" spans="1:48" ht="15.95" customHeight="1">
      <c r="A36" s="307" t="s">
        <v>2104</v>
      </c>
      <c r="B36" s="307" t="s">
        <v>2104</v>
      </c>
      <c r="C36" s="291" t="s">
        <v>2105</v>
      </c>
      <c r="D36" s="274">
        <v>41366</v>
      </c>
      <c r="E36" s="274">
        <v>1617</v>
      </c>
      <c r="F36" s="274">
        <v>1688</v>
      </c>
      <c r="G36" s="274">
        <v>1849</v>
      </c>
      <c r="H36" s="274">
        <v>1968</v>
      </c>
      <c r="I36" s="274">
        <v>2329</v>
      </c>
      <c r="J36" s="274">
        <v>2424</v>
      </c>
      <c r="K36" s="274">
        <v>2452</v>
      </c>
      <c r="L36" s="274">
        <v>2304</v>
      </c>
      <c r="M36" s="274">
        <v>2935</v>
      </c>
      <c r="N36" s="275"/>
      <c r="O36" s="275"/>
      <c r="P36" s="275"/>
      <c r="Q36" s="275"/>
      <c r="R36" s="275"/>
      <c r="S36" s="275"/>
      <c r="T36" s="275"/>
      <c r="U36" s="275"/>
      <c r="V36" s="275"/>
      <c r="W36" s="275"/>
      <c r="X36" s="275"/>
      <c r="Y36" s="275"/>
      <c r="Z36" s="275"/>
      <c r="AA36" s="275"/>
      <c r="AB36" s="275"/>
      <c r="AC36" s="275"/>
      <c r="AD36" s="275"/>
      <c r="AE36" s="275"/>
      <c r="AF36" s="275"/>
      <c r="AG36" s="275"/>
      <c r="AH36" s="275"/>
      <c r="AI36" s="275"/>
      <c r="AJ36" s="275"/>
      <c r="AK36" s="275"/>
      <c r="AL36" s="275"/>
      <c r="AM36" s="275"/>
      <c r="AN36" s="275"/>
      <c r="AO36" s="275"/>
      <c r="AP36" s="275"/>
      <c r="AQ36" s="275"/>
      <c r="AR36" s="275"/>
      <c r="AS36" s="275"/>
      <c r="AT36" s="275"/>
      <c r="AU36" s="275"/>
      <c r="AV36" s="275"/>
    </row>
    <row r="37" spans="1:48" ht="15.95" customHeight="1">
      <c r="A37" s="307" t="s">
        <v>2104</v>
      </c>
      <c r="B37" s="307" t="s">
        <v>2104</v>
      </c>
      <c r="C37" s="291" t="s">
        <v>2106</v>
      </c>
      <c r="D37" s="274">
        <v>81212</v>
      </c>
      <c r="E37" s="274">
        <v>3322</v>
      </c>
      <c r="F37" s="274">
        <v>3469</v>
      </c>
      <c r="G37" s="274">
        <v>3796</v>
      </c>
      <c r="H37" s="274">
        <v>4036</v>
      </c>
      <c r="I37" s="274">
        <v>4757</v>
      </c>
      <c r="J37" s="274">
        <v>4928</v>
      </c>
      <c r="K37" s="274">
        <v>4958</v>
      </c>
      <c r="L37" s="274">
        <v>4655</v>
      </c>
      <c r="M37" s="274">
        <v>5975</v>
      </c>
      <c r="N37" s="275"/>
      <c r="O37" s="275"/>
      <c r="P37" s="275"/>
      <c r="Q37" s="275"/>
      <c r="R37" s="275"/>
      <c r="S37" s="275"/>
      <c r="T37" s="275"/>
      <c r="U37" s="275"/>
      <c r="V37" s="275"/>
      <c r="W37" s="275"/>
      <c r="X37" s="275"/>
      <c r="Y37" s="275"/>
      <c r="Z37" s="275"/>
      <c r="AA37" s="275"/>
      <c r="AB37" s="275"/>
      <c r="AC37" s="275"/>
      <c r="AD37" s="275"/>
      <c r="AE37" s="275"/>
      <c r="AF37" s="275"/>
      <c r="AG37" s="275"/>
      <c r="AH37" s="275"/>
      <c r="AI37" s="275"/>
      <c r="AJ37" s="275"/>
      <c r="AK37" s="275"/>
      <c r="AL37" s="275"/>
      <c r="AM37" s="275"/>
      <c r="AN37" s="275"/>
      <c r="AO37" s="275"/>
      <c r="AP37" s="275"/>
      <c r="AQ37" s="275"/>
      <c r="AR37" s="275"/>
      <c r="AS37" s="275"/>
      <c r="AT37" s="275"/>
      <c r="AU37" s="275"/>
      <c r="AV37" s="275"/>
    </row>
    <row r="38" spans="1:48" ht="24" customHeight="1">
      <c r="A38" s="307" t="s">
        <v>2110</v>
      </c>
      <c r="B38" s="307" t="s">
        <v>2104</v>
      </c>
      <c r="C38" s="291" t="s">
        <v>2103</v>
      </c>
      <c r="D38" s="274">
        <v>39783</v>
      </c>
      <c r="E38" s="274">
        <v>1695</v>
      </c>
      <c r="F38" s="274">
        <v>1768</v>
      </c>
      <c r="G38" s="274">
        <v>1906</v>
      </c>
      <c r="H38" s="274">
        <v>2053</v>
      </c>
      <c r="I38" s="274">
        <v>2345</v>
      </c>
      <c r="J38" s="274">
        <v>2536</v>
      </c>
      <c r="K38" s="274">
        <v>2522</v>
      </c>
      <c r="L38" s="274">
        <v>2359</v>
      </c>
      <c r="M38" s="274">
        <v>2824</v>
      </c>
      <c r="N38" s="275"/>
      <c r="O38" s="275"/>
      <c r="P38" s="275"/>
      <c r="Q38" s="275"/>
      <c r="R38" s="275"/>
      <c r="S38" s="275"/>
      <c r="T38" s="275"/>
      <c r="U38" s="275"/>
      <c r="V38" s="275"/>
      <c r="W38" s="275"/>
      <c r="X38" s="275"/>
      <c r="Y38" s="275"/>
      <c r="Z38" s="275"/>
      <c r="AA38" s="275"/>
      <c r="AB38" s="275"/>
      <c r="AC38" s="275"/>
      <c r="AD38" s="275"/>
      <c r="AE38" s="275"/>
      <c r="AF38" s="275"/>
      <c r="AG38" s="275"/>
      <c r="AH38" s="275"/>
      <c r="AI38" s="275"/>
      <c r="AJ38" s="275"/>
      <c r="AK38" s="275"/>
      <c r="AL38" s="275"/>
      <c r="AM38" s="275"/>
      <c r="AN38" s="275"/>
      <c r="AO38" s="275"/>
      <c r="AP38" s="275"/>
      <c r="AQ38" s="275"/>
      <c r="AR38" s="275"/>
      <c r="AS38" s="275"/>
      <c r="AT38" s="275"/>
      <c r="AU38" s="275"/>
      <c r="AV38" s="275"/>
    </row>
    <row r="39" spans="1:48" ht="15.95" customHeight="1">
      <c r="A39" s="307" t="s">
        <v>2104</v>
      </c>
      <c r="B39" s="307" t="s">
        <v>2104</v>
      </c>
      <c r="C39" s="291" t="s">
        <v>2105</v>
      </c>
      <c r="D39" s="274">
        <v>41278</v>
      </c>
      <c r="E39" s="274">
        <v>1605</v>
      </c>
      <c r="F39" s="274">
        <v>1677</v>
      </c>
      <c r="G39" s="274">
        <v>1810</v>
      </c>
      <c r="H39" s="274">
        <v>1956</v>
      </c>
      <c r="I39" s="274">
        <v>2253</v>
      </c>
      <c r="J39" s="274">
        <v>2450</v>
      </c>
      <c r="K39" s="274">
        <v>2467</v>
      </c>
      <c r="L39" s="274">
        <v>2313</v>
      </c>
      <c r="M39" s="274">
        <v>2742</v>
      </c>
      <c r="N39" s="275"/>
      <c r="O39" s="275"/>
      <c r="P39" s="275"/>
      <c r="Q39" s="275"/>
      <c r="R39" s="275"/>
      <c r="S39" s="275"/>
      <c r="T39" s="275"/>
      <c r="U39" s="275"/>
      <c r="V39" s="275"/>
      <c r="W39" s="275"/>
      <c r="X39" s="275"/>
      <c r="Y39" s="275"/>
      <c r="Z39" s="275"/>
      <c r="AA39" s="275"/>
      <c r="AB39" s="275"/>
      <c r="AC39" s="275"/>
      <c r="AD39" s="275"/>
      <c r="AE39" s="275"/>
      <c r="AF39" s="275"/>
      <c r="AG39" s="275"/>
      <c r="AH39" s="275"/>
      <c r="AI39" s="275"/>
      <c r="AJ39" s="275"/>
      <c r="AK39" s="275"/>
      <c r="AL39" s="275"/>
      <c r="AM39" s="275"/>
      <c r="AN39" s="275"/>
      <c r="AO39" s="275"/>
      <c r="AP39" s="275"/>
      <c r="AQ39" s="275"/>
      <c r="AR39" s="275"/>
      <c r="AS39" s="275"/>
      <c r="AT39" s="275"/>
      <c r="AU39" s="275"/>
      <c r="AV39" s="275"/>
    </row>
    <row r="40" spans="1:48" ht="15.95" customHeight="1">
      <c r="A40" s="307" t="s">
        <v>2104</v>
      </c>
      <c r="B40" s="307" t="s">
        <v>2104</v>
      </c>
      <c r="C40" s="291" t="s">
        <v>2106</v>
      </c>
      <c r="D40" s="274">
        <v>81060</v>
      </c>
      <c r="E40" s="274">
        <v>3299</v>
      </c>
      <c r="F40" s="274">
        <v>3445</v>
      </c>
      <c r="G40" s="274">
        <v>3715</v>
      </c>
      <c r="H40" s="274">
        <v>4009</v>
      </c>
      <c r="I40" s="274">
        <v>4598</v>
      </c>
      <c r="J40" s="274">
        <v>4986</v>
      </c>
      <c r="K40" s="274">
        <v>4989</v>
      </c>
      <c r="L40" s="274">
        <v>4672</v>
      </c>
      <c r="M40" s="274">
        <v>5565</v>
      </c>
      <c r="N40" s="275"/>
      <c r="O40" s="275"/>
      <c r="P40" s="275"/>
      <c r="Q40" s="275"/>
      <c r="R40" s="275"/>
      <c r="S40" s="275"/>
      <c r="T40" s="275"/>
      <c r="U40" s="275"/>
      <c r="V40" s="275"/>
      <c r="W40" s="275"/>
      <c r="X40" s="275"/>
      <c r="Y40" s="275"/>
      <c r="Z40" s="275"/>
      <c r="AA40" s="275"/>
      <c r="AB40" s="275"/>
      <c r="AC40" s="275"/>
      <c r="AD40" s="275"/>
      <c r="AE40" s="275"/>
      <c r="AF40" s="275"/>
      <c r="AG40" s="275"/>
      <c r="AH40" s="275"/>
      <c r="AI40" s="275"/>
      <c r="AJ40" s="275"/>
      <c r="AK40" s="275"/>
      <c r="AL40" s="275"/>
      <c r="AM40" s="275"/>
      <c r="AN40" s="275"/>
      <c r="AO40" s="275"/>
      <c r="AP40" s="275"/>
      <c r="AQ40" s="275"/>
      <c r="AR40" s="275"/>
      <c r="AS40" s="275"/>
      <c r="AT40" s="275"/>
      <c r="AU40" s="275"/>
      <c r="AV40" s="275"/>
    </row>
    <row r="41" spans="1:48" ht="24" customHeight="1">
      <c r="A41" s="307" t="s">
        <v>2111</v>
      </c>
      <c r="B41" s="307" t="s">
        <v>2104</v>
      </c>
      <c r="C41" s="291" t="s">
        <v>2103</v>
      </c>
      <c r="D41" s="274">
        <v>39725</v>
      </c>
      <c r="E41" s="274">
        <v>1693</v>
      </c>
      <c r="F41" s="274">
        <v>1747</v>
      </c>
      <c r="G41" s="274">
        <v>1872</v>
      </c>
      <c r="H41" s="274">
        <v>2047</v>
      </c>
      <c r="I41" s="274">
        <v>2265</v>
      </c>
      <c r="J41" s="274">
        <v>2560</v>
      </c>
      <c r="K41" s="274">
        <v>2530</v>
      </c>
      <c r="L41" s="274">
        <v>2382</v>
      </c>
      <c r="M41" s="274">
        <v>2636</v>
      </c>
      <c r="N41" s="275"/>
      <c r="O41" s="275"/>
      <c r="P41" s="275"/>
      <c r="Q41" s="275"/>
      <c r="R41" s="275"/>
      <c r="S41" s="275"/>
      <c r="T41" s="275"/>
      <c r="U41" s="275"/>
      <c r="V41" s="275"/>
      <c r="W41" s="275"/>
      <c r="X41" s="275"/>
      <c r="Y41" s="275"/>
      <c r="Z41" s="275"/>
      <c r="AA41" s="275"/>
      <c r="AB41" s="275"/>
      <c r="AC41" s="275"/>
      <c r="AD41" s="275"/>
      <c r="AE41" s="275"/>
      <c r="AF41" s="275"/>
      <c r="AG41" s="275"/>
      <c r="AH41" s="275"/>
      <c r="AI41" s="275"/>
      <c r="AJ41" s="275"/>
      <c r="AK41" s="275"/>
      <c r="AL41" s="275"/>
      <c r="AM41" s="275"/>
      <c r="AN41" s="275"/>
      <c r="AO41" s="275"/>
      <c r="AP41" s="275"/>
      <c r="AQ41" s="275"/>
      <c r="AR41" s="275"/>
      <c r="AS41" s="275"/>
      <c r="AT41" s="275"/>
      <c r="AU41" s="275"/>
      <c r="AV41" s="275"/>
    </row>
    <row r="42" spans="1:48" ht="15.95" customHeight="1">
      <c r="A42" s="307" t="s">
        <v>2104</v>
      </c>
      <c r="B42" s="307" t="s">
        <v>2104</v>
      </c>
      <c r="C42" s="291" t="s">
        <v>2105</v>
      </c>
      <c r="D42" s="274">
        <v>41195</v>
      </c>
      <c r="E42" s="274">
        <v>1604</v>
      </c>
      <c r="F42" s="274">
        <v>1656</v>
      </c>
      <c r="G42" s="274">
        <v>1779</v>
      </c>
      <c r="H42" s="274">
        <v>1950</v>
      </c>
      <c r="I42" s="274">
        <v>2177</v>
      </c>
      <c r="J42" s="274">
        <v>2470</v>
      </c>
      <c r="K42" s="274">
        <v>2469</v>
      </c>
      <c r="L42" s="274">
        <v>2335</v>
      </c>
      <c r="M42" s="274">
        <v>2573</v>
      </c>
      <c r="N42" s="275"/>
      <c r="O42" s="275"/>
      <c r="P42" s="275"/>
      <c r="Q42" s="275"/>
      <c r="R42" s="275"/>
      <c r="S42" s="275"/>
      <c r="T42" s="275"/>
      <c r="U42" s="275"/>
      <c r="V42" s="275"/>
      <c r="W42" s="275"/>
      <c r="X42" s="275"/>
      <c r="Y42" s="275"/>
      <c r="Z42" s="275"/>
      <c r="AA42" s="275"/>
      <c r="AB42" s="275"/>
      <c r="AC42" s="275"/>
      <c r="AD42" s="275"/>
      <c r="AE42" s="275"/>
      <c r="AF42" s="275"/>
      <c r="AG42" s="275"/>
      <c r="AH42" s="275"/>
      <c r="AI42" s="275"/>
      <c r="AJ42" s="275"/>
      <c r="AK42" s="275"/>
      <c r="AL42" s="275"/>
      <c r="AM42" s="275"/>
      <c r="AN42" s="275"/>
      <c r="AO42" s="275"/>
      <c r="AP42" s="275"/>
      <c r="AQ42" s="275"/>
      <c r="AR42" s="275"/>
      <c r="AS42" s="275"/>
      <c r="AT42" s="275"/>
      <c r="AU42" s="275"/>
      <c r="AV42" s="275"/>
    </row>
    <row r="43" spans="1:48" ht="15.95" customHeight="1">
      <c r="A43" s="307" t="s">
        <v>2104</v>
      </c>
      <c r="B43" s="307" t="s">
        <v>2104</v>
      </c>
      <c r="C43" s="291" t="s">
        <v>2106</v>
      </c>
      <c r="D43" s="274">
        <v>80920</v>
      </c>
      <c r="E43" s="274">
        <v>3297</v>
      </c>
      <c r="F43" s="274">
        <v>3403</v>
      </c>
      <c r="G43" s="274">
        <v>3651</v>
      </c>
      <c r="H43" s="274">
        <v>3997</v>
      </c>
      <c r="I43" s="274">
        <v>4442</v>
      </c>
      <c r="J43" s="274">
        <v>5030</v>
      </c>
      <c r="K43" s="274">
        <v>5000</v>
      </c>
      <c r="L43" s="274">
        <v>4717</v>
      </c>
      <c r="M43" s="274">
        <v>5209</v>
      </c>
      <c r="N43" s="275"/>
      <c r="O43" s="275"/>
      <c r="P43" s="275"/>
      <c r="Q43" s="275"/>
      <c r="R43" s="275"/>
      <c r="S43" s="275"/>
      <c r="T43" s="275"/>
      <c r="U43" s="275"/>
      <c r="V43" s="275"/>
      <c r="W43" s="275"/>
      <c r="X43" s="275"/>
      <c r="Y43" s="275"/>
      <c r="Z43" s="275"/>
      <c r="AA43" s="275"/>
      <c r="AB43" s="275"/>
      <c r="AC43" s="275"/>
      <c r="AD43" s="275"/>
      <c r="AE43" s="275"/>
      <c r="AF43" s="275"/>
      <c r="AG43" s="275"/>
      <c r="AH43" s="275"/>
      <c r="AI43" s="275"/>
      <c r="AJ43" s="275"/>
      <c r="AK43" s="275"/>
      <c r="AL43" s="275"/>
      <c r="AM43" s="275"/>
      <c r="AN43" s="275"/>
      <c r="AO43" s="275"/>
      <c r="AP43" s="275"/>
      <c r="AQ43" s="275"/>
      <c r="AR43" s="275"/>
      <c r="AS43" s="275"/>
      <c r="AT43" s="275"/>
      <c r="AU43" s="275"/>
      <c r="AV43" s="275"/>
    </row>
    <row r="44" spans="1:48" ht="24" customHeight="1">
      <c r="A44" s="307" t="s">
        <v>2112</v>
      </c>
      <c r="B44" s="307" t="s">
        <v>2104</v>
      </c>
      <c r="C44" s="291" t="s">
        <v>2103</v>
      </c>
      <c r="D44" s="274">
        <v>39661</v>
      </c>
      <c r="E44" s="274">
        <v>1694</v>
      </c>
      <c r="F44" s="274">
        <v>1734</v>
      </c>
      <c r="G44" s="274">
        <v>1832</v>
      </c>
      <c r="H44" s="274">
        <v>2044</v>
      </c>
      <c r="I44" s="274">
        <v>2174</v>
      </c>
      <c r="J44" s="274">
        <v>2586</v>
      </c>
      <c r="K44" s="274">
        <v>2515</v>
      </c>
      <c r="L44" s="274">
        <v>2435</v>
      </c>
      <c r="M44" s="274">
        <v>2491</v>
      </c>
      <c r="N44" s="275"/>
      <c r="O44" s="275"/>
      <c r="P44" s="275"/>
      <c r="Q44" s="275"/>
      <c r="R44" s="275"/>
      <c r="S44" s="275"/>
      <c r="T44" s="275"/>
      <c r="U44" s="275"/>
      <c r="V44" s="275"/>
      <c r="W44" s="275"/>
      <c r="X44" s="275"/>
      <c r="Y44" s="275"/>
      <c r="Z44" s="275"/>
      <c r="AA44" s="275"/>
      <c r="AB44" s="275"/>
      <c r="AC44" s="275"/>
      <c r="AD44" s="275"/>
      <c r="AE44" s="275"/>
      <c r="AF44" s="275"/>
      <c r="AG44" s="275"/>
      <c r="AH44" s="275"/>
      <c r="AI44" s="275"/>
      <c r="AJ44" s="275"/>
      <c r="AK44" s="275"/>
      <c r="AL44" s="275"/>
      <c r="AM44" s="275"/>
      <c r="AN44" s="275"/>
      <c r="AO44" s="275"/>
      <c r="AP44" s="275"/>
      <c r="AQ44" s="275"/>
      <c r="AR44" s="275"/>
      <c r="AS44" s="275"/>
      <c r="AT44" s="275"/>
      <c r="AU44" s="275"/>
      <c r="AV44" s="275"/>
    </row>
    <row r="45" spans="1:48" ht="15.95" customHeight="1">
      <c r="A45" s="307" t="s">
        <v>2104</v>
      </c>
      <c r="B45" s="307" t="s">
        <v>2104</v>
      </c>
      <c r="C45" s="291" t="s">
        <v>2105</v>
      </c>
      <c r="D45" s="274">
        <v>41111</v>
      </c>
      <c r="E45" s="274">
        <v>1605</v>
      </c>
      <c r="F45" s="274">
        <v>1642</v>
      </c>
      <c r="G45" s="274">
        <v>1738</v>
      </c>
      <c r="H45" s="274">
        <v>1949</v>
      </c>
      <c r="I45" s="274">
        <v>2094</v>
      </c>
      <c r="J45" s="274">
        <v>2491</v>
      </c>
      <c r="K45" s="274">
        <v>2450</v>
      </c>
      <c r="L45" s="274">
        <v>2390</v>
      </c>
      <c r="M45" s="274">
        <v>2439</v>
      </c>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5"/>
      <c r="AM45" s="275"/>
      <c r="AN45" s="275"/>
      <c r="AO45" s="275"/>
      <c r="AP45" s="275"/>
      <c r="AQ45" s="275"/>
      <c r="AR45" s="275"/>
      <c r="AS45" s="275"/>
      <c r="AT45" s="275"/>
      <c r="AU45" s="275"/>
      <c r="AV45" s="275"/>
    </row>
    <row r="46" spans="1:48" ht="15.95" customHeight="1">
      <c r="A46" s="307" t="s">
        <v>2104</v>
      </c>
      <c r="B46" s="307" t="s">
        <v>2104</v>
      </c>
      <c r="C46" s="291" t="s">
        <v>2106</v>
      </c>
      <c r="D46" s="274">
        <v>80772</v>
      </c>
      <c r="E46" s="274">
        <v>3299</v>
      </c>
      <c r="F46" s="274">
        <v>3376</v>
      </c>
      <c r="G46" s="274">
        <v>3571</v>
      </c>
      <c r="H46" s="274">
        <v>3993</v>
      </c>
      <c r="I46" s="274">
        <v>4268</v>
      </c>
      <c r="J46" s="274">
        <v>5077</v>
      </c>
      <c r="K46" s="274">
        <v>4965</v>
      </c>
      <c r="L46" s="274">
        <v>4824</v>
      </c>
      <c r="M46" s="274">
        <v>4929</v>
      </c>
      <c r="N46" s="275"/>
      <c r="O46" s="275"/>
      <c r="P46" s="275"/>
      <c r="Q46" s="275"/>
      <c r="R46" s="275"/>
      <c r="S46" s="275"/>
      <c r="T46" s="275"/>
      <c r="U46" s="275"/>
      <c r="V46" s="275"/>
      <c r="W46" s="275"/>
      <c r="X46" s="275"/>
      <c r="Y46" s="275"/>
      <c r="Z46" s="275"/>
      <c r="AA46" s="275"/>
      <c r="AB46" s="275"/>
      <c r="AC46" s="275"/>
      <c r="AD46" s="275"/>
      <c r="AE46" s="275"/>
      <c r="AF46" s="275"/>
      <c r="AG46" s="275"/>
      <c r="AH46" s="275"/>
      <c r="AI46" s="275"/>
      <c r="AJ46" s="275"/>
      <c r="AK46" s="275"/>
      <c r="AL46" s="275"/>
      <c r="AM46" s="275"/>
      <c r="AN46" s="275"/>
      <c r="AO46" s="275"/>
      <c r="AP46" s="275"/>
      <c r="AQ46" s="275"/>
      <c r="AR46" s="275"/>
      <c r="AS46" s="275"/>
      <c r="AT46" s="275"/>
      <c r="AU46" s="275"/>
      <c r="AV46" s="275"/>
    </row>
    <row r="47" spans="1:48" ht="24" customHeight="1">
      <c r="A47" s="307" t="s">
        <v>2113</v>
      </c>
      <c r="B47" s="307" t="s">
        <v>2104</v>
      </c>
      <c r="C47" s="291" t="s">
        <v>2103</v>
      </c>
      <c r="D47" s="274">
        <v>39592</v>
      </c>
      <c r="E47" s="274">
        <v>1696</v>
      </c>
      <c r="F47" s="274">
        <v>1725</v>
      </c>
      <c r="G47" s="274">
        <v>1803</v>
      </c>
      <c r="H47" s="274">
        <v>2012</v>
      </c>
      <c r="I47" s="274">
        <v>2141</v>
      </c>
      <c r="J47" s="274">
        <v>2552</v>
      </c>
      <c r="K47" s="274">
        <v>2520</v>
      </c>
      <c r="L47" s="274">
        <v>2473</v>
      </c>
      <c r="M47" s="274">
        <v>2385</v>
      </c>
      <c r="N47" s="275"/>
      <c r="O47" s="275"/>
      <c r="P47" s="275"/>
      <c r="Q47" s="275"/>
      <c r="R47" s="275"/>
      <c r="S47" s="275"/>
      <c r="T47" s="275"/>
      <c r="U47" s="275"/>
      <c r="V47" s="275"/>
      <c r="W47" s="275"/>
      <c r="X47" s="275"/>
      <c r="Y47" s="275"/>
      <c r="Z47" s="275"/>
      <c r="AA47" s="275"/>
      <c r="AB47" s="275"/>
      <c r="AC47" s="275"/>
      <c r="AD47" s="275"/>
      <c r="AE47" s="275"/>
      <c r="AF47" s="275"/>
      <c r="AG47" s="275"/>
      <c r="AH47" s="275"/>
      <c r="AI47" s="275"/>
      <c r="AJ47" s="275"/>
      <c r="AK47" s="275"/>
      <c r="AL47" s="275"/>
      <c r="AM47" s="275"/>
      <c r="AN47" s="275"/>
      <c r="AO47" s="275"/>
      <c r="AP47" s="275"/>
      <c r="AQ47" s="275"/>
      <c r="AR47" s="275"/>
      <c r="AS47" s="275"/>
      <c r="AT47" s="275"/>
      <c r="AU47" s="275"/>
      <c r="AV47" s="275"/>
    </row>
    <row r="48" spans="1:48" ht="15.95" customHeight="1">
      <c r="A48" s="307" t="s">
        <v>2104</v>
      </c>
      <c r="B48" s="307" t="s">
        <v>2104</v>
      </c>
      <c r="C48" s="291" t="s">
        <v>2105</v>
      </c>
      <c r="D48" s="274">
        <v>41025</v>
      </c>
      <c r="E48" s="274">
        <v>1607</v>
      </c>
      <c r="F48" s="274">
        <v>1635</v>
      </c>
      <c r="G48" s="274">
        <v>1709</v>
      </c>
      <c r="H48" s="274">
        <v>1919</v>
      </c>
      <c r="I48" s="274">
        <v>2063</v>
      </c>
      <c r="J48" s="274">
        <v>2456</v>
      </c>
      <c r="K48" s="274">
        <v>2448</v>
      </c>
      <c r="L48" s="274">
        <v>2429</v>
      </c>
      <c r="M48" s="274">
        <v>2342</v>
      </c>
      <c r="N48" s="275"/>
      <c r="O48" s="275"/>
      <c r="P48" s="275"/>
      <c r="Q48" s="275"/>
      <c r="R48" s="275"/>
      <c r="S48" s="275"/>
      <c r="T48" s="275"/>
      <c r="U48" s="275"/>
      <c r="V48" s="275"/>
      <c r="W48" s="275"/>
      <c r="X48" s="275"/>
      <c r="Y48" s="275"/>
      <c r="Z48" s="275"/>
      <c r="AA48" s="275"/>
      <c r="AB48" s="275"/>
      <c r="AC48" s="275"/>
      <c r="AD48" s="275"/>
      <c r="AE48" s="275"/>
      <c r="AF48" s="275"/>
      <c r="AG48" s="275"/>
      <c r="AH48" s="275"/>
      <c r="AI48" s="275"/>
      <c r="AJ48" s="275"/>
      <c r="AK48" s="275"/>
      <c r="AL48" s="275"/>
      <c r="AM48" s="275"/>
      <c r="AN48" s="275"/>
      <c r="AO48" s="275"/>
      <c r="AP48" s="275"/>
      <c r="AQ48" s="275"/>
      <c r="AR48" s="275"/>
      <c r="AS48" s="275"/>
      <c r="AT48" s="275"/>
      <c r="AU48" s="275"/>
      <c r="AV48" s="275"/>
    </row>
    <row r="49" spans="1:48" ht="15.95" customHeight="1">
      <c r="A49" s="307" t="s">
        <v>2104</v>
      </c>
      <c r="B49" s="307" t="s">
        <v>2104</v>
      </c>
      <c r="C49" s="291" t="s">
        <v>2106</v>
      </c>
      <c r="D49" s="274">
        <v>80616</v>
      </c>
      <c r="E49" s="274">
        <v>3303</v>
      </c>
      <c r="F49" s="274">
        <v>3360</v>
      </c>
      <c r="G49" s="274">
        <v>3511</v>
      </c>
      <c r="H49" s="274">
        <v>3931</v>
      </c>
      <c r="I49" s="274">
        <v>4204</v>
      </c>
      <c r="J49" s="274">
        <v>5008</v>
      </c>
      <c r="K49" s="274">
        <v>4968</v>
      </c>
      <c r="L49" s="274">
        <v>4901</v>
      </c>
      <c r="M49" s="274">
        <v>4727</v>
      </c>
      <c r="N49" s="275"/>
      <c r="O49" s="275"/>
      <c r="P49" s="275"/>
      <c r="Q49" s="275"/>
      <c r="R49" s="275"/>
      <c r="S49" s="275"/>
      <c r="T49" s="275"/>
      <c r="U49" s="275"/>
      <c r="V49" s="275"/>
      <c r="W49" s="275"/>
      <c r="X49" s="275"/>
      <c r="Y49" s="275"/>
      <c r="Z49" s="275"/>
      <c r="AA49" s="275"/>
      <c r="AB49" s="275"/>
      <c r="AC49" s="275"/>
      <c r="AD49" s="275"/>
      <c r="AE49" s="275"/>
      <c r="AF49" s="275"/>
      <c r="AG49" s="275"/>
      <c r="AH49" s="275"/>
      <c r="AI49" s="275"/>
      <c r="AJ49" s="275"/>
      <c r="AK49" s="275"/>
      <c r="AL49" s="275"/>
      <c r="AM49" s="275"/>
      <c r="AN49" s="275"/>
      <c r="AO49" s="275"/>
      <c r="AP49" s="275"/>
      <c r="AQ49" s="275"/>
      <c r="AR49" s="275"/>
      <c r="AS49" s="275"/>
      <c r="AT49" s="275"/>
      <c r="AU49" s="275"/>
      <c r="AV49" s="275"/>
    </row>
    <row r="50" spans="1:48" ht="24" customHeight="1">
      <c r="A50" s="307" t="s">
        <v>2114</v>
      </c>
      <c r="B50" s="307" t="s">
        <v>2104</v>
      </c>
      <c r="C50" s="291" t="s">
        <v>2103</v>
      </c>
      <c r="D50" s="274">
        <v>39517</v>
      </c>
      <c r="E50" s="274">
        <v>1699</v>
      </c>
      <c r="F50" s="274">
        <v>1711</v>
      </c>
      <c r="G50" s="274">
        <v>1787</v>
      </c>
      <c r="H50" s="274">
        <v>1964</v>
      </c>
      <c r="I50" s="274">
        <v>2131</v>
      </c>
      <c r="J50" s="274">
        <v>2492</v>
      </c>
      <c r="K50" s="274">
        <v>2531</v>
      </c>
      <c r="L50" s="274">
        <v>2509</v>
      </c>
      <c r="M50" s="274">
        <v>2343</v>
      </c>
      <c r="N50" s="275"/>
      <c r="O50" s="275"/>
      <c r="P50" s="275"/>
      <c r="Q50" s="275"/>
      <c r="R50" s="275"/>
      <c r="S50" s="275"/>
      <c r="T50" s="275"/>
      <c r="U50" s="275"/>
      <c r="V50" s="275"/>
      <c r="W50" s="275"/>
      <c r="X50" s="275"/>
      <c r="Y50" s="275"/>
      <c r="Z50" s="275"/>
      <c r="AA50" s="275"/>
      <c r="AB50" s="275"/>
      <c r="AC50" s="275"/>
      <c r="AD50" s="275"/>
      <c r="AE50" s="275"/>
      <c r="AF50" s="275"/>
      <c r="AG50" s="275"/>
      <c r="AH50" s="275"/>
      <c r="AI50" s="275"/>
      <c r="AJ50" s="275"/>
      <c r="AK50" s="275"/>
      <c r="AL50" s="275"/>
      <c r="AM50" s="275"/>
      <c r="AN50" s="275"/>
      <c r="AO50" s="275"/>
      <c r="AP50" s="275"/>
      <c r="AQ50" s="275"/>
      <c r="AR50" s="275"/>
      <c r="AS50" s="275"/>
      <c r="AT50" s="275"/>
      <c r="AU50" s="275"/>
      <c r="AV50" s="275"/>
    </row>
    <row r="51" spans="1:48" ht="15.95" customHeight="1">
      <c r="A51" s="307" t="s">
        <v>2104</v>
      </c>
      <c r="B51" s="307" t="s">
        <v>2104</v>
      </c>
      <c r="C51" s="291" t="s">
        <v>2105</v>
      </c>
      <c r="D51" s="274">
        <v>40936</v>
      </c>
      <c r="E51" s="274">
        <v>1609</v>
      </c>
      <c r="F51" s="274">
        <v>1622</v>
      </c>
      <c r="G51" s="274">
        <v>1694</v>
      </c>
      <c r="H51" s="274">
        <v>1874</v>
      </c>
      <c r="I51" s="274">
        <v>2053</v>
      </c>
      <c r="J51" s="274">
        <v>2402</v>
      </c>
      <c r="K51" s="274">
        <v>2452</v>
      </c>
      <c r="L51" s="274">
        <v>2461</v>
      </c>
      <c r="M51" s="274">
        <v>2304</v>
      </c>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c r="AL51" s="275"/>
      <c r="AM51" s="275"/>
      <c r="AN51" s="275"/>
      <c r="AO51" s="275"/>
      <c r="AP51" s="275"/>
      <c r="AQ51" s="275"/>
      <c r="AR51" s="275"/>
      <c r="AS51" s="275"/>
      <c r="AT51" s="275"/>
      <c r="AU51" s="275"/>
      <c r="AV51" s="275"/>
    </row>
    <row r="52" spans="1:48" ht="15.95" customHeight="1">
      <c r="A52" s="307" t="s">
        <v>2104</v>
      </c>
      <c r="B52" s="307" t="s">
        <v>2104</v>
      </c>
      <c r="C52" s="291" t="s">
        <v>2106</v>
      </c>
      <c r="D52" s="274">
        <v>80453</v>
      </c>
      <c r="E52" s="274">
        <v>3307</v>
      </c>
      <c r="F52" s="274">
        <v>3333</v>
      </c>
      <c r="G52" s="274">
        <v>3481</v>
      </c>
      <c r="H52" s="274">
        <v>3838</v>
      </c>
      <c r="I52" s="274">
        <v>4185</v>
      </c>
      <c r="J52" s="274">
        <v>4893</v>
      </c>
      <c r="K52" s="274">
        <v>4982</v>
      </c>
      <c r="L52" s="274">
        <v>4969</v>
      </c>
      <c r="M52" s="274">
        <v>4647</v>
      </c>
      <c r="N52" s="275"/>
      <c r="O52" s="275"/>
      <c r="P52" s="275"/>
      <c r="Q52" s="275"/>
      <c r="R52" s="275"/>
      <c r="S52" s="275"/>
      <c r="T52" s="275"/>
      <c r="U52" s="275"/>
      <c r="V52" s="275"/>
      <c r="W52" s="275"/>
      <c r="X52" s="275"/>
      <c r="Y52" s="275"/>
      <c r="Z52" s="275"/>
      <c r="AA52" s="275"/>
      <c r="AB52" s="275"/>
      <c r="AC52" s="275"/>
      <c r="AD52" s="275"/>
      <c r="AE52" s="275"/>
      <c r="AF52" s="275"/>
      <c r="AG52" s="275"/>
      <c r="AH52" s="275"/>
      <c r="AI52" s="275"/>
      <c r="AJ52" s="275"/>
      <c r="AK52" s="275"/>
      <c r="AL52" s="275"/>
      <c r="AM52" s="275"/>
      <c r="AN52" s="275"/>
      <c r="AO52" s="275"/>
      <c r="AP52" s="275"/>
      <c r="AQ52" s="275"/>
      <c r="AR52" s="275"/>
      <c r="AS52" s="275"/>
      <c r="AT52" s="275"/>
      <c r="AU52" s="275"/>
      <c r="AV52" s="275"/>
    </row>
    <row r="53" spans="1:48" ht="24" customHeight="1">
      <c r="A53" s="307" t="s">
        <v>2115</v>
      </c>
      <c r="B53" s="307" t="s">
        <v>2104</v>
      </c>
      <c r="C53" s="291" t="s">
        <v>2103</v>
      </c>
      <c r="D53" s="274">
        <v>39436</v>
      </c>
      <c r="E53" s="274">
        <v>1700</v>
      </c>
      <c r="F53" s="274">
        <v>1701</v>
      </c>
      <c r="G53" s="274">
        <v>1775</v>
      </c>
      <c r="H53" s="274">
        <v>1923</v>
      </c>
      <c r="I53" s="274">
        <v>2118</v>
      </c>
      <c r="J53" s="274">
        <v>2411</v>
      </c>
      <c r="K53" s="274">
        <v>2565</v>
      </c>
      <c r="L53" s="274">
        <v>2527</v>
      </c>
      <c r="M53" s="274">
        <v>2353</v>
      </c>
      <c r="N53" s="275"/>
      <c r="O53" s="275"/>
      <c r="P53" s="275"/>
      <c r="Q53" s="275"/>
      <c r="R53" s="275"/>
      <c r="S53" s="275"/>
      <c r="T53" s="275"/>
      <c r="U53" s="275"/>
      <c r="V53" s="275"/>
      <c r="W53" s="275"/>
      <c r="X53" s="275"/>
      <c r="Y53" s="275"/>
      <c r="Z53" s="275"/>
      <c r="AA53" s="275"/>
      <c r="AB53" s="275"/>
      <c r="AC53" s="275"/>
      <c r="AD53" s="275"/>
      <c r="AE53" s="275"/>
      <c r="AF53" s="275"/>
      <c r="AG53" s="275"/>
      <c r="AH53" s="275"/>
      <c r="AI53" s="275"/>
      <c r="AJ53" s="275"/>
      <c r="AK53" s="275"/>
      <c r="AL53" s="275"/>
      <c r="AM53" s="275"/>
      <c r="AN53" s="275"/>
      <c r="AO53" s="275"/>
      <c r="AP53" s="275"/>
      <c r="AQ53" s="275"/>
      <c r="AR53" s="275"/>
      <c r="AS53" s="275"/>
      <c r="AT53" s="275"/>
      <c r="AU53" s="275"/>
      <c r="AV53" s="275"/>
    </row>
    <row r="54" spans="1:48" ht="15.95" customHeight="1">
      <c r="A54" s="307" t="s">
        <v>114</v>
      </c>
      <c r="B54" s="307" t="s">
        <v>2104</v>
      </c>
      <c r="C54" s="291" t="s">
        <v>2105</v>
      </c>
      <c r="D54" s="274">
        <v>40845</v>
      </c>
      <c r="E54" s="274">
        <v>1610</v>
      </c>
      <c r="F54" s="274">
        <v>1610</v>
      </c>
      <c r="G54" s="274">
        <v>1682</v>
      </c>
      <c r="H54" s="274">
        <v>1835</v>
      </c>
      <c r="I54" s="274">
        <v>2042</v>
      </c>
      <c r="J54" s="274">
        <v>2327</v>
      </c>
      <c r="K54" s="274">
        <v>2479</v>
      </c>
      <c r="L54" s="274">
        <v>2476</v>
      </c>
      <c r="M54" s="274">
        <v>2314</v>
      </c>
      <c r="N54" s="275"/>
      <c r="O54" s="275"/>
      <c r="P54" s="275"/>
      <c r="Q54" s="275"/>
      <c r="R54" s="275"/>
      <c r="S54" s="275"/>
      <c r="T54" s="275"/>
      <c r="U54" s="275"/>
      <c r="V54" s="275"/>
      <c r="W54" s="275"/>
      <c r="X54" s="275"/>
      <c r="Y54" s="275"/>
      <c r="Z54" s="275"/>
      <c r="AA54" s="275"/>
      <c r="AB54" s="275"/>
      <c r="AC54" s="275"/>
      <c r="AD54" s="275"/>
      <c r="AE54" s="275"/>
      <c r="AF54" s="275"/>
      <c r="AG54" s="275"/>
      <c r="AH54" s="275"/>
      <c r="AI54" s="275"/>
      <c r="AJ54" s="275"/>
      <c r="AK54" s="275"/>
      <c r="AL54" s="275"/>
      <c r="AM54" s="275"/>
      <c r="AN54" s="275"/>
      <c r="AO54" s="275"/>
      <c r="AP54" s="275"/>
      <c r="AQ54" s="275"/>
      <c r="AR54" s="275"/>
      <c r="AS54" s="275"/>
      <c r="AT54" s="275"/>
      <c r="AU54" s="275"/>
      <c r="AV54" s="275"/>
    </row>
    <row r="55" spans="1:48" ht="15.95" customHeight="1">
      <c r="A55" s="307" t="s">
        <v>114</v>
      </c>
      <c r="B55" s="307" t="s">
        <v>2104</v>
      </c>
      <c r="C55" s="291" t="s">
        <v>2106</v>
      </c>
      <c r="D55" s="274">
        <v>80282</v>
      </c>
      <c r="E55" s="274">
        <v>3310</v>
      </c>
      <c r="F55" s="274">
        <v>3311</v>
      </c>
      <c r="G55" s="274">
        <v>3457</v>
      </c>
      <c r="H55" s="274">
        <v>3759</v>
      </c>
      <c r="I55" s="274">
        <v>4159</v>
      </c>
      <c r="J55" s="274">
        <v>4738</v>
      </c>
      <c r="K55" s="274">
        <v>5044</v>
      </c>
      <c r="L55" s="274">
        <v>5003</v>
      </c>
      <c r="M55" s="274">
        <v>4667</v>
      </c>
      <c r="N55" s="275"/>
      <c r="O55" s="275"/>
      <c r="P55" s="275"/>
      <c r="Q55" s="275"/>
      <c r="R55" s="275"/>
      <c r="S55" s="275"/>
      <c r="T55" s="275"/>
      <c r="U55" s="275"/>
      <c r="V55" s="275"/>
      <c r="W55" s="275"/>
      <c r="X55" s="275"/>
      <c r="Y55" s="275"/>
      <c r="Z55" s="275"/>
      <c r="AA55" s="275"/>
      <c r="AB55" s="275"/>
      <c r="AC55" s="275"/>
      <c r="AD55" s="275"/>
      <c r="AE55" s="275"/>
      <c r="AF55" s="275"/>
      <c r="AG55" s="275"/>
      <c r="AH55" s="275"/>
      <c r="AI55" s="275"/>
      <c r="AJ55" s="275"/>
      <c r="AK55" s="275"/>
      <c r="AL55" s="275"/>
      <c r="AM55" s="275"/>
      <c r="AN55" s="275"/>
      <c r="AO55" s="275"/>
      <c r="AP55" s="275"/>
      <c r="AQ55" s="275"/>
      <c r="AR55" s="275"/>
      <c r="AS55" s="275"/>
      <c r="AT55" s="275"/>
      <c r="AU55" s="275"/>
      <c r="AV55" s="275"/>
    </row>
    <row r="56" spans="1:48" ht="24" customHeight="1">
      <c r="A56" s="307" t="s">
        <v>2116</v>
      </c>
      <c r="B56" s="307" t="s">
        <v>2104</v>
      </c>
      <c r="C56" s="291" t="s">
        <v>2103</v>
      </c>
      <c r="D56" s="274">
        <v>39351</v>
      </c>
      <c r="E56" s="274">
        <v>1701</v>
      </c>
      <c r="F56" s="274">
        <v>1699</v>
      </c>
      <c r="G56" s="274">
        <v>1753</v>
      </c>
      <c r="H56" s="274">
        <v>1890</v>
      </c>
      <c r="I56" s="274">
        <v>2112</v>
      </c>
      <c r="J56" s="274">
        <v>2331</v>
      </c>
      <c r="K56" s="274">
        <v>2589</v>
      </c>
      <c r="L56" s="274">
        <v>2535</v>
      </c>
      <c r="M56" s="274">
        <v>2376</v>
      </c>
      <c r="N56" s="275"/>
      <c r="O56" s="275"/>
      <c r="P56" s="275"/>
      <c r="Q56" s="275"/>
      <c r="R56" s="275"/>
      <c r="S56" s="275"/>
      <c r="T56" s="275"/>
      <c r="U56" s="275"/>
      <c r="V56" s="275"/>
      <c r="W56" s="275"/>
      <c r="X56" s="275"/>
      <c r="Y56" s="275"/>
      <c r="Z56" s="275"/>
      <c r="AA56" s="275"/>
      <c r="AB56" s="275"/>
      <c r="AC56" s="275"/>
      <c r="AD56" s="275"/>
      <c r="AE56" s="275"/>
      <c r="AF56" s="275"/>
      <c r="AG56" s="275"/>
      <c r="AH56" s="275"/>
      <c r="AI56" s="275"/>
      <c r="AJ56" s="275"/>
      <c r="AK56" s="275"/>
      <c r="AL56" s="275"/>
      <c r="AM56" s="275"/>
      <c r="AN56" s="275"/>
      <c r="AO56" s="275"/>
      <c r="AP56" s="275"/>
      <c r="AQ56" s="275"/>
      <c r="AR56" s="275"/>
      <c r="AS56" s="275"/>
      <c r="AT56" s="275"/>
      <c r="AU56" s="275"/>
      <c r="AV56" s="275"/>
    </row>
    <row r="57" spans="1:48" ht="15.95" customHeight="1">
      <c r="A57" s="307" t="s">
        <v>114</v>
      </c>
      <c r="B57" s="307" t="s">
        <v>2104</v>
      </c>
      <c r="C57" s="291" t="s">
        <v>2105</v>
      </c>
      <c r="D57" s="274">
        <v>40752</v>
      </c>
      <c r="E57" s="274">
        <v>1611</v>
      </c>
      <c r="F57" s="274">
        <v>1609</v>
      </c>
      <c r="G57" s="274">
        <v>1661</v>
      </c>
      <c r="H57" s="274">
        <v>1805</v>
      </c>
      <c r="I57" s="274">
        <v>2036</v>
      </c>
      <c r="J57" s="274">
        <v>2251</v>
      </c>
      <c r="K57" s="274">
        <v>2499</v>
      </c>
      <c r="L57" s="274">
        <v>2479</v>
      </c>
      <c r="M57" s="274">
        <v>2336</v>
      </c>
      <c r="N57" s="275"/>
      <c r="O57" s="275"/>
      <c r="P57" s="275"/>
      <c r="Q57" s="275"/>
      <c r="R57" s="275"/>
      <c r="S57" s="275"/>
      <c r="T57" s="275"/>
      <c r="U57" s="275"/>
      <c r="V57" s="275"/>
      <c r="W57" s="275"/>
      <c r="X57" s="275"/>
      <c r="Y57" s="275"/>
      <c r="Z57" s="275"/>
      <c r="AA57" s="275"/>
      <c r="AB57" s="275"/>
      <c r="AC57" s="275"/>
      <c r="AD57" s="275"/>
      <c r="AE57" s="275"/>
      <c r="AF57" s="275"/>
      <c r="AG57" s="275"/>
      <c r="AH57" s="275"/>
      <c r="AI57" s="275"/>
      <c r="AJ57" s="275"/>
      <c r="AK57" s="275"/>
      <c r="AL57" s="275"/>
      <c r="AM57" s="275"/>
      <c r="AN57" s="275"/>
      <c r="AO57" s="275"/>
      <c r="AP57" s="275"/>
      <c r="AQ57" s="275"/>
      <c r="AR57" s="275"/>
      <c r="AS57" s="275"/>
      <c r="AT57" s="275"/>
      <c r="AU57" s="275"/>
      <c r="AV57" s="275"/>
    </row>
    <row r="58" spans="1:48" ht="15.95" customHeight="1">
      <c r="A58" s="307" t="s">
        <v>114</v>
      </c>
      <c r="B58" s="307" t="s">
        <v>2104</v>
      </c>
      <c r="C58" s="291" t="s">
        <v>2106</v>
      </c>
      <c r="D58" s="274">
        <v>80102</v>
      </c>
      <c r="E58" s="274">
        <v>3311</v>
      </c>
      <c r="F58" s="274">
        <v>3309</v>
      </c>
      <c r="G58" s="274">
        <v>3415</v>
      </c>
      <c r="H58" s="274">
        <v>3694</v>
      </c>
      <c r="I58" s="274">
        <v>4148</v>
      </c>
      <c r="J58" s="274">
        <v>4583</v>
      </c>
      <c r="K58" s="274">
        <v>5088</v>
      </c>
      <c r="L58" s="274">
        <v>5014</v>
      </c>
      <c r="M58" s="274">
        <v>4711</v>
      </c>
      <c r="N58" s="275"/>
      <c r="O58" s="275"/>
      <c r="P58" s="275"/>
      <c r="Q58" s="275"/>
      <c r="R58" s="275"/>
      <c r="S58" s="275"/>
      <c r="T58" s="275"/>
      <c r="U58" s="275"/>
      <c r="V58" s="275"/>
      <c r="W58" s="275"/>
      <c r="X58" s="275"/>
      <c r="Y58" s="275"/>
      <c r="Z58" s="275"/>
      <c r="AA58" s="275"/>
      <c r="AB58" s="275"/>
      <c r="AC58" s="275"/>
      <c r="AD58" s="275"/>
      <c r="AE58" s="275"/>
      <c r="AF58" s="275"/>
      <c r="AG58" s="275"/>
      <c r="AH58" s="275"/>
      <c r="AI58" s="275"/>
      <c r="AJ58" s="275"/>
      <c r="AK58" s="275"/>
      <c r="AL58" s="275"/>
      <c r="AM58" s="275"/>
      <c r="AN58" s="275"/>
      <c r="AO58" s="275"/>
      <c r="AP58" s="275"/>
      <c r="AQ58" s="275"/>
      <c r="AR58" s="275"/>
      <c r="AS58" s="275"/>
      <c r="AT58" s="275"/>
      <c r="AU58" s="275"/>
      <c r="AV58" s="275"/>
    </row>
    <row r="59" spans="1:48" ht="24" customHeight="1">
      <c r="A59" s="307" t="s">
        <v>2117</v>
      </c>
      <c r="B59" s="307" t="s">
        <v>2104</v>
      </c>
      <c r="C59" s="291" t="s">
        <v>2103</v>
      </c>
      <c r="D59" s="274">
        <v>39259</v>
      </c>
      <c r="E59" s="274">
        <v>1700</v>
      </c>
      <c r="F59" s="274">
        <v>1701</v>
      </c>
      <c r="G59" s="274">
        <v>1741</v>
      </c>
      <c r="H59" s="274">
        <v>1850</v>
      </c>
      <c r="I59" s="274">
        <v>2107</v>
      </c>
      <c r="J59" s="274">
        <v>2240</v>
      </c>
      <c r="K59" s="274">
        <v>2614</v>
      </c>
      <c r="L59" s="274">
        <v>2520</v>
      </c>
      <c r="M59" s="274">
        <v>2429</v>
      </c>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row>
    <row r="60" spans="1:48" ht="15.95" customHeight="1">
      <c r="A60" s="307" t="s">
        <v>114</v>
      </c>
      <c r="B60" s="307" t="s">
        <v>2104</v>
      </c>
      <c r="C60" s="291" t="s">
        <v>2105</v>
      </c>
      <c r="D60" s="274">
        <v>40656</v>
      </c>
      <c r="E60" s="274">
        <v>1610</v>
      </c>
      <c r="F60" s="274">
        <v>1611</v>
      </c>
      <c r="G60" s="274">
        <v>1648</v>
      </c>
      <c r="H60" s="274">
        <v>1764</v>
      </c>
      <c r="I60" s="274">
        <v>2034</v>
      </c>
      <c r="J60" s="274">
        <v>2168</v>
      </c>
      <c r="K60" s="274">
        <v>2520</v>
      </c>
      <c r="L60" s="274">
        <v>2460</v>
      </c>
      <c r="M60" s="274">
        <v>2391</v>
      </c>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row>
    <row r="61" spans="1:48" ht="15.95" customHeight="1">
      <c r="A61" s="307" t="s">
        <v>114</v>
      </c>
      <c r="B61" s="307" t="s">
        <v>2104</v>
      </c>
      <c r="C61" s="291" t="s">
        <v>2106</v>
      </c>
      <c r="D61" s="274">
        <v>79914</v>
      </c>
      <c r="E61" s="274">
        <v>3310</v>
      </c>
      <c r="F61" s="274">
        <v>3311</v>
      </c>
      <c r="G61" s="274">
        <v>3389</v>
      </c>
      <c r="H61" s="274">
        <v>3614</v>
      </c>
      <c r="I61" s="274">
        <v>4141</v>
      </c>
      <c r="J61" s="274">
        <v>4408</v>
      </c>
      <c r="K61" s="274">
        <v>5134</v>
      </c>
      <c r="L61" s="274">
        <v>4980</v>
      </c>
      <c r="M61" s="274">
        <v>4820</v>
      </c>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row>
    <row r="62" spans="1:48" ht="24" hidden="1" customHeight="1">
      <c r="A62" s="307" t="s">
        <v>2118</v>
      </c>
      <c r="B62" s="307" t="s">
        <v>114</v>
      </c>
      <c r="C62" s="291" t="s">
        <v>2103</v>
      </c>
      <c r="D62" s="274">
        <v>39160</v>
      </c>
      <c r="E62" s="274">
        <v>1696</v>
      </c>
      <c r="F62" s="274">
        <v>1703</v>
      </c>
      <c r="G62" s="274">
        <v>1733</v>
      </c>
      <c r="H62" s="274">
        <v>1820</v>
      </c>
      <c r="I62" s="274">
        <v>2075</v>
      </c>
      <c r="J62" s="274">
        <v>2206</v>
      </c>
      <c r="K62" s="274">
        <v>2580</v>
      </c>
      <c r="L62" s="274">
        <v>2525</v>
      </c>
      <c r="M62" s="274">
        <v>2467</v>
      </c>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row>
    <row r="63" spans="1:48" ht="15.95" hidden="1" customHeight="1">
      <c r="A63" s="307" t="s">
        <v>114</v>
      </c>
      <c r="B63" s="307" t="s">
        <v>114</v>
      </c>
      <c r="C63" s="291" t="s">
        <v>2105</v>
      </c>
      <c r="D63" s="274">
        <v>40555</v>
      </c>
      <c r="E63" s="274">
        <v>1606</v>
      </c>
      <c r="F63" s="274">
        <v>1613</v>
      </c>
      <c r="G63" s="274">
        <v>1641</v>
      </c>
      <c r="H63" s="274">
        <v>1735</v>
      </c>
      <c r="I63" s="274">
        <v>2003</v>
      </c>
      <c r="J63" s="274">
        <v>2137</v>
      </c>
      <c r="K63" s="274">
        <v>2486</v>
      </c>
      <c r="L63" s="274">
        <v>2458</v>
      </c>
      <c r="M63" s="274">
        <v>2430</v>
      </c>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row>
    <row r="64" spans="1:48" ht="15.95" hidden="1" customHeight="1">
      <c r="A64" s="307" t="s">
        <v>114</v>
      </c>
      <c r="B64" s="307" t="s">
        <v>114</v>
      </c>
      <c r="C64" s="291" t="s">
        <v>2106</v>
      </c>
      <c r="D64" s="274">
        <v>79715</v>
      </c>
      <c r="E64" s="274">
        <v>3302</v>
      </c>
      <c r="F64" s="274">
        <v>3316</v>
      </c>
      <c r="G64" s="274">
        <v>3374</v>
      </c>
      <c r="H64" s="274">
        <v>3555</v>
      </c>
      <c r="I64" s="274">
        <v>4078</v>
      </c>
      <c r="J64" s="274">
        <v>4343</v>
      </c>
      <c r="K64" s="274">
        <v>5065</v>
      </c>
      <c r="L64" s="274">
        <v>4983</v>
      </c>
      <c r="M64" s="274">
        <v>4897</v>
      </c>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row>
    <row r="65" spans="1:48" ht="24" hidden="1" customHeight="1">
      <c r="A65" s="307" t="s">
        <v>2119</v>
      </c>
      <c r="B65" s="307" t="s">
        <v>114</v>
      </c>
      <c r="C65" s="291" t="s">
        <v>2103</v>
      </c>
      <c r="D65" s="274">
        <v>39054</v>
      </c>
      <c r="E65" s="274">
        <v>1689</v>
      </c>
      <c r="F65" s="274">
        <v>1706</v>
      </c>
      <c r="G65" s="274">
        <v>1719</v>
      </c>
      <c r="H65" s="274">
        <v>1805</v>
      </c>
      <c r="I65" s="274">
        <v>2027</v>
      </c>
      <c r="J65" s="274">
        <v>2196</v>
      </c>
      <c r="K65" s="274">
        <v>2519</v>
      </c>
      <c r="L65" s="274">
        <v>2536</v>
      </c>
      <c r="M65" s="274">
        <v>2503</v>
      </c>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row>
    <row r="66" spans="1:48" ht="15.95" hidden="1" customHeight="1">
      <c r="A66" s="307" t="s">
        <v>114</v>
      </c>
      <c r="B66" s="307" t="s">
        <v>114</v>
      </c>
      <c r="C66" s="291" t="s">
        <v>2105</v>
      </c>
      <c r="D66" s="274">
        <v>40449</v>
      </c>
      <c r="E66" s="274">
        <v>1599</v>
      </c>
      <c r="F66" s="274">
        <v>1615</v>
      </c>
      <c r="G66" s="274">
        <v>1628</v>
      </c>
      <c r="H66" s="274">
        <v>1719</v>
      </c>
      <c r="I66" s="274">
        <v>1957</v>
      </c>
      <c r="J66" s="274">
        <v>2127</v>
      </c>
      <c r="K66" s="274">
        <v>2431</v>
      </c>
      <c r="L66" s="274">
        <v>2462</v>
      </c>
      <c r="M66" s="274">
        <v>2462</v>
      </c>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row>
    <row r="67" spans="1:48" ht="15.95" hidden="1" customHeight="1">
      <c r="A67" s="307" t="s">
        <v>114</v>
      </c>
      <c r="B67" s="307" t="s">
        <v>114</v>
      </c>
      <c r="C67" s="291" t="s">
        <v>2106</v>
      </c>
      <c r="D67" s="274">
        <v>79503</v>
      </c>
      <c r="E67" s="274">
        <v>3288</v>
      </c>
      <c r="F67" s="274">
        <v>3321</v>
      </c>
      <c r="G67" s="274">
        <v>3347</v>
      </c>
      <c r="H67" s="274">
        <v>3524</v>
      </c>
      <c r="I67" s="274">
        <v>3984</v>
      </c>
      <c r="J67" s="274">
        <v>4323</v>
      </c>
      <c r="K67" s="274">
        <v>4951</v>
      </c>
      <c r="L67" s="274">
        <v>4998</v>
      </c>
      <c r="M67" s="274">
        <v>4966</v>
      </c>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row>
    <row r="68" spans="1:48" ht="24" hidden="1" customHeight="1">
      <c r="A68" s="307" t="s">
        <v>2120</v>
      </c>
      <c r="B68" s="307" t="s">
        <v>114</v>
      </c>
      <c r="C68" s="291" t="s">
        <v>2103</v>
      </c>
      <c r="D68" s="274">
        <v>38941</v>
      </c>
      <c r="E68" s="274">
        <v>1678</v>
      </c>
      <c r="F68" s="274">
        <v>1708</v>
      </c>
      <c r="G68" s="274">
        <v>1708</v>
      </c>
      <c r="H68" s="274">
        <v>1793</v>
      </c>
      <c r="I68" s="274">
        <v>1986</v>
      </c>
      <c r="J68" s="274">
        <v>2181</v>
      </c>
      <c r="K68" s="274">
        <v>2439</v>
      </c>
      <c r="L68" s="274">
        <v>2570</v>
      </c>
      <c r="M68" s="274">
        <v>2522</v>
      </c>
      <c r="N68" s="275"/>
      <c r="O68" s="275"/>
      <c r="P68" s="275"/>
      <c r="Q68" s="275"/>
      <c r="R68" s="275"/>
      <c r="S68" s="275"/>
      <c r="T68" s="275"/>
      <c r="U68" s="275"/>
      <c r="V68" s="275"/>
      <c r="W68" s="275"/>
      <c r="X68" s="275"/>
      <c r="Y68" s="275"/>
      <c r="Z68" s="275"/>
      <c r="AA68" s="275"/>
      <c r="AB68" s="275"/>
      <c r="AC68" s="275"/>
      <c r="AD68" s="275"/>
      <c r="AE68" s="275"/>
      <c r="AF68" s="275"/>
      <c r="AG68" s="275"/>
      <c r="AH68" s="275"/>
      <c r="AI68" s="275"/>
      <c r="AJ68" s="275"/>
      <c r="AK68" s="275"/>
      <c r="AL68" s="275"/>
      <c r="AM68" s="275"/>
      <c r="AN68" s="275"/>
      <c r="AO68" s="275"/>
      <c r="AP68" s="275"/>
      <c r="AQ68" s="275"/>
      <c r="AR68" s="275"/>
      <c r="AS68" s="275"/>
      <c r="AT68" s="275"/>
      <c r="AU68" s="275"/>
      <c r="AV68" s="275"/>
    </row>
    <row r="69" spans="1:48" ht="15.95" hidden="1" customHeight="1">
      <c r="A69" s="307" t="s">
        <v>114</v>
      </c>
      <c r="B69" s="307" t="s">
        <v>114</v>
      </c>
      <c r="C69" s="291" t="s">
        <v>2105</v>
      </c>
      <c r="D69" s="274">
        <v>40338</v>
      </c>
      <c r="E69" s="274">
        <v>1589</v>
      </c>
      <c r="F69" s="274">
        <v>1617</v>
      </c>
      <c r="G69" s="274">
        <v>1617</v>
      </c>
      <c r="H69" s="274">
        <v>1708</v>
      </c>
      <c r="I69" s="274">
        <v>1918</v>
      </c>
      <c r="J69" s="274">
        <v>2114</v>
      </c>
      <c r="K69" s="274">
        <v>2357</v>
      </c>
      <c r="L69" s="274">
        <v>2490</v>
      </c>
      <c r="M69" s="274">
        <v>2478</v>
      </c>
      <c r="N69" s="275"/>
      <c r="O69" s="275"/>
      <c r="P69" s="275"/>
      <c r="Q69" s="275"/>
      <c r="R69" s="275"/>
      <c r="S69" s="275"/>
      <c r="T69" s="275"/>
      <c r="U69" s="275"/>
      <c r="V69" s="275"/>
      <c r="W69" s="275"/>
      <c r="X69" s="275"/>
      <c r="Y69" s="275"/>
      <c r="Z69" s="275"/>
      <c r="AA69" s="275"/>
      <c r="AB69" s="275"/>
      <c r="AC69" s="275"/>
      <c r="AD69" s="275"/>
      <c r="AE69" s="275"/>
      <c r="AF69" s="275"/>
      <c r="AG69" s="275"/>
      <c r="AH69" s="275"/>
      <c r="AI69" s="275"/>
      <c r="AJ69" s="275"/>
      <c r="AK69" s="275"/>
      <c r="AL69" s="275"/>
      <c r="AM69" s="275"/>
      <c r="AN69" s="275"/>
      <c r="AO69" s="275"/>
      <c r="AP69" s="275"/>
      <c r="AQ69" s="275"/>
      <c r="AR69" s="275"/>
      <c r="AS69" s="275"/>
      <c r="AT69" s="275"/>
      <c r="AU69" s="275"/>
      <c r="AV69" s="275"/>
    </row>
    <row r="70" spans="1:48" ht="15.95" hidden="1" customHeight="1">
      <c r="A70" s="307" t="s">
        <v>114</v>
      </c>
      <c r="B70" s="307" t="s">
        <v>114</v>
      </c>
      <c r="C70" s="291" t="s">
        <v>2106</v>
      </c>
      <c r="D70" s="274">
        <v>79279</v>
      </c>
      <c r="E70" s="274">
        <v>3268</v>
      </c>
      <c r="F70" s="274">
        <v>3325</v>
      </c>
      <c r="G70" s="274">
        <v>3326</v>
      </c>
      <c r="H70" s="274">
        <v>3501</v>
      </c>
      <c r="I70" s="274">
        <v>3903</v>
      </c>
      <c r="J70" s="274">
        <v>4296</v>
      </c>
      <c r="K70" s="274">
        <v>4796</v>
      </c>
      <c r="L70" s="274">
        <v>5060</v>
      </c>
      <c r="M70" s="274">
        <v>5000</v>
      </c>
      <c r="N70" s="275"/>
      <c r="O70" s="275"/>
      <c r="P70" s="275"/>
      <c r="Q70" s="275"/>
      <c r="R70" s="275"/>
      <c r="S70" s="275"/>
      <c r="T70" s="275"/>
      <c r="U70" s="275"/>
      <c r="V70" s="275"/>
      <c r="W70" s="275"/>
      <c r="X70" s="275"/>
      <c r="Y70" s="275"/>
      <c r="Z70" s="275"/>
      <c r="AA70" s="275"/>
      <c r="AB70" s="275"/>
      <c r="AC70" s="275"/>
      <c r="AD70" s="275"/>
      <c r="AE70" s="275"/>
      <c r="AF70" s="275"/>
      <c r="AG70" s="275"/>
      <c r="AH70" s="275"/>
      <c r="AI70" s="275"/>
      <c r="AJ70" s="275"/>
      <c r="AK70" s="275"/>
      <c r="AL70" s="275"/>
      <c r="AM70" s="275"/>
      <c r="AN70" s="275"/>
      <c r="AO70" s="275"/>
      <c r="AP70" s="275"/>
      <c r="AQ70" s="275"/>
      <c r="AR70" s="275"/>
      <c r="AS70" s="275"/>
      <c r="AT70" s="275"/>
      <c r="AU70" s="275"/>
      <c r="AV70" s="275"/>
    </row>
    <row r="71" spans="1:48" ht="24" hidden="1" customHeight="1">
      <c r="A71" s="307" t="s">
        <v>2121</v>
      </c>
      <c r="B71" s="307" t="s">
        <v>114</v>
      </c>
      <c r="C71" s="291" t="s">
        <v>2103</v>
      </c>
      <c r="D71" s="274">
        <v>38821</v>
      </c>
      <c r="E71" s="274">
        <v>1664</v>
      </c>
      <c r="F71" s="274">
        <v>1709</v>
      </c>
      <c r="G71" s="274">
        <v>1708</v>
      </c>
      <c r="H71" s="274">
        <v>1772</v>
      </c>
      <c r="I71" s="274">
        <v>1952</v>
      </c>
      <c r="J71" s="274">
        <v>2175</v>
      </c>
      <c r="K71" s="274">
        <v>2358</v>
      </c>
      <c r="L71" s="274">
        <v>2593</v>
      </c>
      <c r="M71" s="274">
        <v>2530</v>
      </c>
      <c r="N71" s="275"/>
      <c r="O71" s="275"/>
      <c r="P71" s="275"/>
      <c r="Q71" s="275"/>
      <c r="R71" s="275"/>
      <c r="S71" s="275"/>
      <c r="T71" s="275"/>
      <c r="U71" s="275"/>
      <c r="V71" s="275"/>
      <c r="W71" s="275"/>
      <c r="X71" s="275"/>
      <c r="Y71" s="275"/>
      <c r="Z71" s="275"/>
      <c r="AA71" s="275"/>
      <c r="AB71" s="275"/>
      <c r="AC71" s="275"/>
      <c r="AD71" s="275"/>
      <c r="AE71" s="275"/>
      <c r="AF71" s="275"/>
      <c r="AG71" s="275"/>
      <c r="AH71" s="275"/>
      <c r="AI71" s="275"/>
      <c r="AJ71" s="275"/>
      <c r="AK71" s="275"/>
      <c r="AL71" s="275"/>
      <c r="AM71" s="275"/>
      <c r="AN71" s="275"/>
      <c r="AO71" s="275"/>
      <c r="AP71" s="275"/>
      <c r="AQ71" s="275"/>
      <c r="AR71" s="275"/>
      <c r="AS71" s="275"/>
      <c r="AT71" s="275"/>
      <c r="AU71" s="275"/>
      <c r="AV71" s="275"/>
    </row>
    <row r="72" spans="1:48" ht="15.95" hidden="1" customHeight="1">
      <c r="A72" s="307" t="s">
        <v>2104</v>
      </c>
      <c r="B72" s="307" t="s">
        <v>114</v>
      </c>
      <c r="C72" s="291" t="s">
        <v>2105</v>
      </c>
      <c r="D72" s="274">
        <v>40220</v>
      </c>
      <c r="E72" s="274">
        <v>1576</v>
      </c>
      <c r="F72" s="274">
        <v>1618</v>
      </c>
      <c r="G72" s="274">
        <v>1617</v>
      </c>
      <c r="H72" s="274">
        <v>1687</v>
      </c>
      <c r="I72" s="274">
        <v>1887</v>
      </c>
      <c r="J72" s="274">
        <v>2107</v>
      </c>
      <c r="K72" s="274">
        <v>2281</v>
      </c>
      <c r="L72" s="274">
        <v>2510</v>
      </c>
      <c r="M72" s="274">
        <v>2481</v>
      </c>
      <c r="N72" s="275"/>
      <c r="O72" s="275"/>
      <c r="P72" s="275"/>
      <c r="Q72" s="275"/>
      <c r="R72" s="275"/>
      <c r="S72" s="275"/>
      <c r="T72" s="275"/>
      <c r="U72" s="275"/>
      <c r="V72" s="275"/>
      <c r="W72" s="275"/>
      <c r="X72" s="275"/>
      <c r="Y72" s="275"/>
      <c r="Z72" s="275"/>
      <c r="AA72" s="275"/>
      <c r="AB72" s="275"/>
      <c r="AC72" s="275"/>
      <c r="AD72" s="275"/>
      <c r="AE72" s="275"/>
      <c r="AF72" s="275"/>
      <c r="AG72" s="275"/>
      <c r="AH72" s="275"/>
      <c r="AI72" s="275"/>
      <c r="AJ72" s="275"/>
      <c r="AK72" s="275"/>
      <c r="AL72" s="275"/>
      <c r="AM72" s="275"/>
      <c r="AN72" s="275"/>
      <c r="AO72" s="275"/>
      <c r="AP72" s="275"/>
      <c r="AQ72" s="275"/>
      <c r="AR72" s="275"/>
      <c r="AS72" s="275"/>
      <c r="AT72" s="275"/>
      <c r="AU72" s="275"/>
      <c r="AV72" s="275"/>
    </row>
    <row r="73" spans="1:48" ht="15.95" hidden="1" customHeight="1">
      <c r="A73" s="307" t="s">
        <v>2104</v>
      </c>
      <c r="B73" s="307" t="s">
        <v>114</v>
      </c>
      <c r="C73" s="291" t="s">
        <v>2106</v>
      </c>
      <c r="D73" s="274">
        <v>79041</v>
      </c>
      <c r="E73" s="274">
        <v>3240</v>
      </c>
      <c r="F73" s="274">
        <v>3327</v>
      </c>
      <c r="G73" s="274">
        <v>3325</v>
      </c>
      <c r="H73" s="274">
        <v>3459</v>
      </c>
      <c r="I73" s="274">
        <v>3839</v>
      </c>
      <c r="J73" s="274">
        <v>4282</v>
      </c>
      <c r="K73" s="274">
        <v>4639</v>
      </c>
      <c r="L73" s="274">
        <v>5103</v>
      </c>
      <c r="M73" s="274">
        <v>5011</v>
      </c>
      <c r="N73" s="275"/>
      <c r="O73" s="275"/>
      <c r="P73" s="275"/>
      <c r="Q73" s="275"/>
      <c r="R73" s="275"/>
      <c r="S73" s="275"/>
      <c r="T73" s="275"/>
      <c r="U73" s="275"/>
      <c r="V73" s="275"/>
      <c r="W73" s="275"/>
      <c r="X73" s="275"/>
      <c r="Y73" s="275"/>
      <c r="Z73" s="275"/>
      <c r="AA73" s="275"/>
      <c r="AB73" s="275"/>
      <c r="AC73" s="275"/>
      <c r="AD73" s="275"/>
      <c r="AE73" s="275"/>
      <c r="AF73" s="275"/>
      <c r="AG73" s="275"/>
      <c r="AH73" s="275"/>
      <c r="AI73" s="275"/>
      <c r="AJ73" s="275"/>
      <c r="AK73" s="275"/>
      <c r="AL73" s="275"/>
      <c r="AM73" s="275"/>
      <c r="AN73" s="275"/>
      <c r="AO73" s="275"/>
      <c r="AP73" s="275"/>
      <c r="AQ73" s="275"/>
      <c r="AR73" s="275"/>
      <c r="AS73" s="275"/>
      <c r="AT73" s="275"/>
      <c r="AU73" s="275"/>
      <c r="AV73" s="275"/>
    </row>
    <row r="74" spans="1:48" ht="24" hidden="1" customHeight="1">
      <c r="A74" s="307" t="s">
        <v>2122</v>
      </c>
      <c r="B74" s="307" t="s">
        <v>114</v>
      </c>
      <c r="C74" s="291" t="s">
        <v>2103</v>
      </c>
      <c r="D74" s="274">
        <v>38695</v>
      </c>
      <c r="E74" s="274">
        <v>1646</v>
      </c>
      <c r="F74" s="274">
        <v>1708</v>
      </c>
      <c r="G74" s="274">
        <v>1709</v>
      </c>
      <c r="H74" s="274">
        <v>1759</v>
      </c>
      <c r="I74" s="274">
        <v>1912</v>
      </c>
      <c r="J74" s="274">
        <v>2170</v>
      </c>
      <c r="K74" s="274">
        <v>2267</v>
      </c>
      <c r="L74" s="274">
        <v>2619</v>
      </c>
      <c r="M74" s="274">
        <v>2516</v>
      </c>
      <c r="N74" s="275"/>
      <c r="O74" s="275"/>
      <c r="P74" s="275"/>
      <c r="Q74" s="275"/>
      <c r="R74" s="275"/>
      <c r="S74" s="275"/>
      <c r="T74" s="275"/>
      <c r="U74" s="275"/>
      <c r="V74" s="275"/>
      <c r="W74" s="275"/>
      <c r="X74" s="275"/>
      <c r="Y74" s="275"/>
      <c r="Z74" s="275"/>
      <c r="AA74" s="275"/>
      <c r="AB74" s="275"/>
      <c r="AC74" s="275"/>
      <c r="AD74" s="275"/>
      <c r="AE74" s="275"/>
      <c r="AF74" s="275"/>
      <c r="AG74" s="275"/>
      <c r="AH74" s="275"/>
      <c r="AI74" s="275"/>
      <c r="AJ74" s="275"/>
      <c r="AK74" s="275"/>
      <c r="AL74" s="275"/>
      <c r="AM74" s="275"/>
      <c r="AN74" s="275"/>
      <c r="AO74" s="275"/>
      <c r="AP74" s="275"/>
      <c r="AQ74" s="275"/>
      <c r="AR74" s="275"/>
      <c r="AS74" s="275"/>
      <c r="AT74" s="275"/>
      <c r="AU74" s="275"/>
      <c r="AV74" s="275"/>
    </row>
    <row r="75" spans="1:48" ht="15.95" hidden="1" customHeight="1">
      <c r="A75" s="307" t="s">
        <v>2104</v>
      </c>
      <c r="B75" s="307" t="s">
        <v>114</v>
      </c>
      <c r="C75" s="291" t="s">
        <v>2105</v>
      </c>
      <c r="D75" s="274">
        <v>40096</v>
      </c>
      <c r="E75" s="274">
        <v>1559</v>
      </c>
      <c r="F75" s="274">
        <v>1617</v>
      </c>
      <c r="G75" s="274">
        <v>1618</v>
      </c>
      <c r="H75" s="274">
        <v>1674</v>
      </c>
      <c r="I75" s="274">
        <v>1846</v>
      </c>
      <c r="J75" s="274">
        <v>2106</v>
      </c>
      <c r="K75" s="274">
        <v>2198</v>
      </c>
      <c r="L75" s="274">
        <v>2531</v>
      </c>
      <c r="M75" s="274">
        <v>2462</v>
      </c>
      <c r="N75" s="275"/>
      <c r="O75" s="275"/>
      <c r="P75" s="275"/>
      <c r="Q75" s="275"/>
      <c r="R75" s="275"/>
      <c r="S75" s="275"/>
      <c r="T75" s="275"/>
      <c r="U75" s="275"/>
      <c r="V75" s="275"/>
      <c r="W75" s="275"/>
      <c r="X75" s="275"/>
      <c r="Y75" s="275"/>
      <c r="Z75" s="275"/>
      <c r="AA75" s="275"/>
      <c r="AB75" s="275"/>
      <c r="AC75" s="275"/>
      <c r="AD75" s="275"/>
      <c r="AE75" s="275"/>
      <c r="AF75" s="275"/>
      <c r="AG75" s="275"/>
      <c r="AH75" s="275"/>
      <c r="AI75" s="275"/>
      <c r="AJ75" s="275"/>
      <c r="AK75" s="275"/>
      <c r="AL75" s="275"/>
      <c r="AM75" s="275"/>
      <c r="AN75" s="275"/>
      <c r="AO75" s="275"/>
      <c r="AP75" s="275"/>
      <c r="AQ75" s="275"/>
      <c r="AR75" s="275"/>
      <c r="AS75" s="275"/>
      <c r="AT75" s="275"/>
      <c r="AU75" s="275"/>
      <c r="AV75" s="275"/>
    </row>
    <row r="76" spans="1:48" ht="15.95" hidden="1" customHeight="1">
      <c r="A76" s="307" t="s">
        <v>2104</v>
      </c>
      <c r="B76" s="307" t="s">
        <v>114</v>
      </c>
      <c r="C76" s="291" t="s">
        <v>2106</v>
      </c>
      <c r="D76" s="274">
        <v>78790</v>
      </c>
      <c r="E76" s="274">
        <v>3205</v>
      </c>
      <c r="F76" s="274">
        <v>3325</v>
      </c>
      <c r="G76" s="274">
        <v>3327</v>
      </c>
      <c r="H76" s="274">
        <v>3434</v>
      </c>
      <c r="I76" s="274">
        <v>3758</v>
      </c>
      <c r="J76" s="274">
        <v>4276</v>
      </c>
      <c r="K76" s="274">
        <v>4465</v>
      </c>
      <c r="L76" s="274">
        <v>5150</v>
      </c>
      <c r="M76" s="274">
        <v>4978</v>
      </c>
      <c r="N76" s="275"/>
      <c r="O76" s="275"/>
      <c r="P76" s="275"/>
      <c r="Q76" s="275"/>
      <c r="R76" s="275"/>
      <c r="S76" s="275"/>
      <c r="T76" s="275"/>
      <c r="U76" s="275"/>
      <c r="V76" s="275"/>
      <c r="W76" s="275"/>
      <c r="X76" s="275"/>
      <c r="Y76" s="275"/>
      <c r="Z76" s="275"/>
      <c r="AA76" s="275"/>
      <c r="AB76" s="275"/>
      <c r="AC76" s="275"/>
      <c r="AD76" s="275"/>
      <c r="AE76" s="275"/>
      <c r="AF76" s="275"/>
      <c r="AG76" s="275"/>
      <c r="AH76" s="275"/>
      <c r="AI76" s="275"/>
      <c r="AJ76" s="275"/>
      <c r="AK76" s="275"/>
      <c r="AL76" s="275"/>
      <c r="AM76" s="275"/>
      <c r="AN76" s="275"/>
      <c r="AO76" s="275"/>
      <c r="AP76" s="275"/>
      <c r="AQ76" s="275"/>
      <c r="AR76" s="275"/>
      <c r="AS76" s="275"/>
      <c r="AT76" s="275"/>
      <c r="AU76" s="275"/>
      <c r="AV76" s="275"/>
    </row>
    <row r="77" spans="1:48" ht="24" hidden="1" customHeight="1">
      <c r="A77" s="307" t="s">
        <v>2123</v>
      </c>
      <c r="B77" s="307" t="s">
        <v>114</v>
      </c>
      <c r="C77" s="291" t="s">
        <v>2103</v>
      </c>
      <c r="D77" s="274">
        <v>38561</v>
      </c>
      <c r="E77" s="274">
        <v>1626</v>
      </c>
      <c r="F77" s="274">
        <v>1704</v>
      </c>
      <c r="G77" s="274">
        <v>1712</v>
      </c>
      <c r="H77" s="274">
        <v>1751</v>
      </c>
      <c r="I77" s="274">
        <v>1883</v>
      </c>
      <c r="J77" s="274">
        <v>2138</v>
      </c>
      <c r="K77" s="274">
        <v>2234</v>
      </c>
      <c r="L77" s="274">
        <v>2585</v>
      </c>
      <c r="M77" s="274">
        <v>2521</v>
      </c>
      <c r="N77" s="275"/>
      <c r="O77" s="275"/>
      <c r="P77" s="275"/>
      <c r="Q77" s="275"/>
      <c r="R77" s="275"/>
      <c r="S77" s="275"/>
      <c r="T77" s="275"/>
      <c r="U77" s="275"/>
      <c r="V77" s="275"/>
      <c r="W77" s="275"/>
      <c r="X77" s="275"/>
      <c r="Y77" s="275"/>
      <c r="Z77" s="275"/>
      <c r="AA77" s="275"/>
      <c r="AB77" s="275"/>
      <c r="AC77" s="275"/>
      <c r="AD77" s="275"/>
      <c r="AE77" s="275"/>
      <c r="AF77" s="275"/>
      <c r="AG77" s="275"/>
      <c r="AH77" s="275"/>
      <c r="AI77" s="275"/>
      <c r="AJ77" s="275"/>
      <c r="AK77" s="275"/>
      <c r="AL77" s="275"/>
      <c r="AM77" s="275"/>
      <c r="AN77" s="275"/>
      <c r="AO77" s="275"/>
      <c r="AP77" s="275"/>
      <c r="AQ77" s="275"/>
      <c r="AR77" s="275"/>
      <c r="AS77" s="275"/>
      <c r="AT77" s="275"/>
      <c r="AU77" s="275"/>
      <c r="AV77" s="275"/>
    </row>
    <row r="78" spans="1:48" ht="15.95" hidden="1" customHeight="1">
      <c r="A78" s="307" t="s">
        <v>2104</v>
      </c>
      <c r="B78" s="307" t="s">
        <v>114</v>
      </c>
      <c r="C78" s="291" t="s">
        <v>2105</v>
      </c>
      <c r="D78" s="274">
        <v>39965</v>
      </c>
      <c r="E78" s="274">
        <v>1540</v>
      </c>
      <c r="F78" s="274">
        <v>1614</v>
      </c>
      <c r="G78" s="274">
        <v>1620</v>
      </c>
      <c r="H78" s="274">
        <v>1668</v>
      </c>
      <c r="I78" s="274">
        <v>1817</v>
      </c>
      <c r="J78" s="274">
        <v>2075</v>
      </c>
      <c r="K78" s="274">
        <v>2167</v>
      </c>
      <c r="L78" s="274">
        <v>2497</v>
      </c>
      <c r="M78" s="274">
        <v>2461</v>
      </c>
      <c r="N78" s="275"/>
      <c r="O78" s="275"/>
      <c r="P78" s="275"/>
      <c r="Q78" s="275"/>
      <c r="R78" s="275"/>
      <c r="S78" s="275"/>
      <c r="T78" s="275"/>
      <c r="U78" s="275"/>
      <c r="V78" s="275"/>
      <c r="W78" s="275"/>
      <c r="X78" s="275"/>
      <c r="Y78" s="275"/>
      <c r="Z78" s="275"/>
      <c r="AA78" s="275"/>
      <c r="AB78" s="275"/>
      <c r="AC78" s="275"/>
      <c r="AD78" s="275"/>
      <c r="AE78" s="275"/>
      <c r="AF78" s="275"/>
      <c r="AG78" s="275"/>
      <c r="AH78" s="275"/>
      <c r="AI78" s="275"/>
      <c r="AJ78" s="275"/>
      <c r="AK78" s="275"/>
      <c r="AL78" s="275"/>
      <c r="AM78" s="275"/>
      <c r="AN78" s="275"/>
      <c r="AO78" s="275"/>
      <c r="AP78" s="275"/>
      <c r="AQ78" s="275"/>
      <c r="AR78" s="275"/>
      <c r="AS78" s="275"/>
      <c r="AT78" s="275"/>
      <c r="AU78" s="275"/>
      <c r="AV78" s="275"/>
    </row>
    <row r="79" spans="1:48" ht="15.95" hidden="1" customHeight="1">
      <c r="A79" s="307" t="s">
        <v>2104</v>
      </c>
      <c r="B79" s="307" t="s">
        <v>114</v>
      </c>
      <c r="C79" s="291" t="s">
        <v>2106</v>
      </c>
      <c r="D79" s="274">
        <v>78526</v>
      </c>
      <c r="E79" s="274">
        <v>3167</v>
      </c>
      <c r="F79" s="274">
        <v>3318</v>
      </c>
      <c r="G79" s="274">
        <v>3332</v>
      </c>
      <c r="H79" s="274">
        <v>3419</v>
      </c>
      <c r="I79" s="274">
        <v>3699</v>
      </c>
      <c r="J79" s="274">
        <v>4213</v>
      </c>
      <c r="K79" s="274">
        <v>4400</v>
      </c>
      <c r="L79" s="274">
        <v>5082</v>
      </c>
      <c r="M79" s="274">
        <v>4982</v>
      </c>
      <c r="N79" s="275"/>
      <c r="O79" s="275"/>
      <c r="P79" s="275"/>
      <c r="Q79" s="275"/>
      <c r="R79" s="275"/>
      <c r="S79" s="275"/>
      <c r="T79" s="275"/>
      <c r="U79" s="275"/>
      <c r="V79" s="275"/>
      <c r="W79" s="275"/>
      <c r="X79" s="275"/>
      <c r="Y79" s="275"/>
      <c r="Z79" s="275"/>
      <c r="AA79" s="275"/>
      <c r="AB79" s="275"/>
      <c r="AC79" s="275"/>
      <c r="AD79" s="275"/>
      <c r="AE79" s="275"/>
      <c r="AF79" s="275"/>
      <c r="AG79" s="275"/>
      <c r="AH79" s="275"/>
      <c r="AI79" s="275"/>
      <c r="AJ79" s="275"/>
      <c r="AK79" s="275"/>
      <c r="AL79" s="275"/>
      <c r="AM79" s="275"/>
      <c r="AN79" s="275"/>
      <c r="AO79" s="275"/>
      <c r="AP79" s="275"/>
      <c r="AQ79" s="275"/>
      <c r="AR79" s="275"/>
      <c r="AS79" s="275"/>
      <c r="AT79" s="275"/>
      <c r="AU79" s="275"/>
      <c r="AV79" s="275"/>
    </row>
    <row r="80" spans="1:48" ht="24" hidden="1" customHeight="1">
      <c r="A80" s="307" t="s">
        <v>2124</v>
      </c>
      <c r="B80" s="307" t="s">
        <v>114</v>
      </c>
      <c r="C80" s="291" t="s">
        <v>2103</v>
      </c>
      <c r="D80" s="274">
        <v>38421</v>
      </c>
      <c r="E80" s="274">
        <v>1605</v>
      </c>
      <c r="F80" s="274">
        <v>1697</v>
      </c>
      <c r="G80" s="274">
        <v>1714</v>
      </c>
      <c r="H80" s="274">
        <v>1737</v>
      </c>
      <c r="I80" s="274">
        <v>1868</v>
      </c>
      <c r="J80" s="274">
        <v>2090</v>
      </c>
      <c r="K80" s="274">
        <v>2223</v>
      </c>
      <c r="L80" s="274">
        <v>2525</v>
      </c>
      <c r="M80" s="274">
        <v>2532</v>
      </c>
      <c r="N80" s="275"/>
      <c r="O80" s="275"/>
      <c r="P80" s="275"/>
      <c r="Q80" s="275"/>
      <c r="R80" s="275"/>
      <c r="S80" s="275"/>
      <c r="T80" s="275"/>
      <c r="U80" s="275"/>
      <c r="V80" s="275"/>
      <c r="W80" s="275"/>
      <c r="X80" s="275"/>
      <c r="Y80" s="275"/>
      <c r="Z80" s="275"/>
      <c r="AA80" s="275"/>
      <c r="AB80" s="275"/>
      <c r="AC80" s="275"/>
      <c r="AD80" s="275"/>
      <c r="AE80" s="275"/>
      <c r="AF80" s="275"/>
      <c r="AG80" s="275"/>
      <c r="AH80" s="275"/>
      <c r="AI80" s="275"/>
      <c r="AJ80" s="275"/>
      <c r="AK80" s="275"/>
      <c r="AL80" s="275"/>
      <c r="AM80" s="275"/>
      <c r="AN80" s="275"/>
      <c r="AO80" s="275"/>
      <c r="AP80" s="275"/>
      <c r="AQ80" s="275"/>
      <c r="AR80" s="275"/>
      <c r="AS80" s="275"/>
      <c r="AT80" s="275"/>
      <c r="AU80" s="275"/>
      <c r="AV80" s="275"/>
    </row>
    <row r="81" spans="1:48" ht="15.95" hidden="1" customHeight="1">
      <c r="A81" s="307" t="s">
        <v>2104</v>
      </c>
      <c r="B81" s="307" t="s">
        <v>2104</v>
      </c>
      <c r="C81" s="291" t="s">
        <v>2105</v>
      </c>
      <c r="D81" s="274">
        <v>39828</v>
      </c>
      <c r="E81" s="274">
        <v>1520</v>
      </c>
      <c r="F81" s="274">
        <v>1607</v>
      </c>
      <c r="G81" s="274">
        <v>1623</v>
      </c>
      <c r="H81" s="274">
        <v>1655</v>
      </c>
      <c r="I81" s="274">
        <v>1801</v>
      </c>
      <c r="J81" s="274">
        <v>2029</v>
      </c>
      <c r="K81" s="274">
        <v>2157</v>
      </c>
      <c r="L81" s="274">
        <v>2443</v>
      </c>
      <c r="M81" s="274">
        <v>2465</v>
      </c>
      <c r="N81" s="275"/>
      <c r="O81" s="275"/>
      <c r="P81" s="275"/>
      <c r="Q81" s="275"/>
      <c r="R81" s="275"/>
      <c r="S81" s="275"/>
      <c r="T81" s="275"/>
      <c r="U81" s="275"/>
      <c r="V81" s="275"/>
      <c r="W81" s="275"/>
      <c r="X81" s="275"/>
      <c r="Y81" s="275"/>
      <c r="Z81" s="275"/>
      <c r="AA81" s="275"/>
      <c r="AB81" s="275"/>
      <c r="AC81" s="275"/>
      <c r="AD81" s="275"/>
      <c r="AE81" s="275"/>
      <c r="AF81" s="275"/>
      <c r="AG81" s="275"/>
      <c r="AH81" s="275"/>
      <c r="AI81" s="275"/>
      <c r="AJ81" s="275"/>
      <c r="AK81" s="275"/>
      <c r="AL81" s="275"/>
      <c r="AM81" s="275"/>
      <c r="AN81" s="275"/>
      <c r="AO81" s="275"/>
      <c r="AP81" s="275"/>
      <c r="AQ81" s="275"/>
      <c r="AR81" s="275"/>
      <c r="AS81" s="275"/>
      <c r="AT81" s="275"/>
      <c r="AU81" s="275"/>
      <c r="AV81" s="275"/>
    </row>
    <row r="82" spans="1:48" ht="15.95" hidden="1" customHeight="1">
      <c r="A82" s="307" t="s">
        <v>2104</v>
      </c>
      <c r="B82" s="307" t="s">
        <v>2104</v>
      </c>
      <c r="C82" s="291" t="s">
        <v>2106</v>
      </c>
      <c r="D82" s="274">
        <v>78249</v>
      </c>
      <c r="E82" s="274">
        <v>3124</v>
      </c>
      <c r="F82" s="274">
        <v>3304</v>
      </c>
      <c r="G82" s="274">
        <v>3337</v>
      </c>
      <c r="H82" s="274">
        <v>3392</v>
      </c>
      <c r="I82" s="274">
        <v>3669</v>
      </c>
      <c r="J82" s="274">
        <v>4119</v>
      </c>
      <c r="K82" s="274">
        <v>4380</v>
      </c>
      <c r="L82" s="274">
        <v>4967</v>
      </c>
      <c r="M82" s="274">
        <v>4997</v>
      </c>
      <c r="N82" s="275"/>
      <c r="O82" s="275"/>
      <c r="P82" s="275"/>
      <c r="Q82" s="275"/>
      <c r="R82" s="275"/>
      <c r="S82" s="275"/>
      <c r="T82" s="275"/>
      <c r="U82" s="275"/>
      <c r="V82" s="275"/>
      <c r="W82" s="275"/>
      <c r="X82" s="275"/>
      <c r="Y82" s="275"/>
      <c r="Z82" s="275"/>
      <c r="AA82" s="275"/>
      <c r="AB82" s="275"/>
      <c r="AC82" s="275"/>
      <c r="AD82" s="275"/>
      <c r="AE82" s="275"/>
      <c r="AF82" s="275"/>
      <c r="AG82" s="275"/>
      <c r="AH82" s="275"/>
      <c r="AI82" s="275"/>
      <c r="AJ82" s="275"/>
      <c r="AK82" s="275"/>
      <c r="AL82" s="275"/>
      <c r="AM82" s="275"/>
      <c r="AN82" s="275"/>
      <c r="AO82" s="275"/>
      <c r="AP82" s="275"/>
      <c r="AQ82" s="275"/>
      <c r="AR82" s="275"/>
      <c r="AS82" s="275"/>
      <c r="AT82" s="275"/>
      <c r="AU82" s="275"/>
      <c r="AV82" s="275"/>
    </row>
    <row r="83" spans="1:48" ht="24" hidden="1" customHeight="1">
      <c r="A83" s="307" t="s">
        <v>2125</v>
      </c>
      <c r="B83" s="307" t="s">
        <v>2104</v>
      </c>
      <c r="C83" s="291" t="s">
        <v>2103</v>
      </c>
      <c r="D83" s="274">
        <v>38275</v>
      </c>
      <c r="E83" s="274">
        <v>1582</v>
      </c>
      <c r="F83" s="274">
        <v>1686</v>
      </c>
      <c r="G83" s="274">
        <v>1716</v>
      </c>
      <c r="H83" s="274">
        <v>1727</v>
      </c>
      <c r="I83" s="274">
        <v>1856</v>
      </c>
      <c r="J83" s="274">
        <v>2049</v>
      </c>
      <c r="K83" s="274">
        <v>2209</v>
      </c>
      <c r="L83" s="274">
        <v>2445</v>
      </c>
      <c r="M83" s="274">
        <v>2566</v>
      </c>
      <c r="N83" s="275"/>
      <c r="O83" s="275"/>
      <c r="P83" s="275"/>
      <c r="Q83" s="275"/>
      <c r="R83" s="275"/>
      <c r="S83" s="275"/>
      <c r="T83" s="275"/>
      <c r="U83" s="275"/>
      <c r="V83" s="275"/>
      <c r="W83" s="275"/>
      <c r="X83" s="275"/>
      <c r="Y83" s="275"/>
      <c r="Z83" s="275"/>
      <c r="AA83" s="275"/>
      <c r="AB83" s="275"/>
      <c r="AC83" s="275"/>
      <c r="AD83" s="275"/>
      <c r="AE83" s="275"/>
      <c r="AF83" s="275"/>
      <c r="AG83" s="275"/>
      <c r="AH83" s="275"/>
      <c r="AI83" s="275"/>
      <c r="AJ83" s="275"/>
      <c r="AK83" s="275"/>
      <c r="AL83" s="275"/>
      <c r="AM83" s="275"/>
      <c r="AN83" s="275"/>
      <c r="AO83" s="275"/>
      <c r="AP83" s="275"/>
      <c r="AQ83" s="275"/>
      <c r="AR83" s="275"/>
      <c r="AS83" s="275"/>
      <c r="AT83" s="275"/>
      <c r="AU83" s="275"/>
      <c r="AV83" s="275"/>
    </row>
    <row r="84" spans="1:48" ht="15.95" hidden="1" customHeight="1">
      <c r="A84" s="307" t="s">
        <v>2104</v>
      </c>
      <c r="B84" s="307" t="s">
        <v>2104</v>
      </c>
      <c r="C84" s="291" t="s">
        <v>2105</v>
      </c>
      <c r="D84" s="274">
        <v>39685</v>
      </c>
      <c r="E84" s="274">
        <v>1498</v>
      </c>
      <c r="F84" s="274">
        <v>1597</v>
      </c>
      <c r="G84" s="274">
        <v>1625</v>
      </c>
      <c r="H84" s="274">
        <v>1644</v>
      </c>
      <c r="I84" s="274">
        <v>1790</v>
      </c>
      <c r="J84" s="274">
        <v>1990</v>
      </c>
      <c r="K84" s="274">
        <v>2145</v>
      </c>
      <c r="L84" s="274">
        <v>2368</v>
      </c>
      <c r="M84" s="274">
        <v>2493</v>
      </c>
      <c r="N84" s="275"/>
      <c r="O84" s="275"/>
      <c r="P84" s="275"/>
      <c r="Q84" s="275"/>
      <c r="R84" s="275"/>
      <c r="S84" s="275"/>
      <c r="T84" s="275"/>
      <c r="U84" s="275"/>
      <c r="V84" s="275"/>
      <c r="W84" s="275"/>
      <c r="X84" s="275"/>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row>
    <row r="85" spans="1:48" ht="15.95" hidden="1" customHeight="1">
      <c r="A85" s="307" t="s">
        <v>2104</v>
      </c>
      <c r="B85" s="307" t="s">
        <v>2104</v>
      </c>
      <c r="C85" s="291" t="s">
        <v>2106</v>
      </c>
      <c r="D85" s="274">
        <v>77959</v>
      </c>
      <c r="E85" s="274">
        <v>3080</v>
      </c>
      <c r="F85" s="274">
        <v>3283</v>
      </c>
      <c r="G85" s="274">
        <v>3341</v>
      </c>
      <c r="H85" s="274">
        <v>3371</v>
      </c>
      <c r="I85" s="274">
        <v>3646</v>
      </c>
      <c r="J85" s="274">
        <v>4039</v>
      </c>
      <c r="K85" s="274">
        <v>4354</v>
      </c>
      <c r="L85" s="274">
        <v>4813</v>
      </c>
      <c r="M85" s="274">
        <v>5059</v>
      </c>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row>
    <row r="86" spans="1:48" ht="24" hidden="1" customHeight="1">
      <c r="A86" s="307" t="s">
        <v>2126</v>
      </c>
      <c r="B86" s="307" t="s">
        <v>2104</v>
      </c>
      <c r="C86" s="291" t="s">
        <v>2103</v>
      </c>
      <c r="D86" s="274">
        <v>38123</v>
      </c>
      <c r="E86" s="274">
        <v>1559</v>
      </c>
      <c r="F86" s="274">
        <v>1672</v>
      </c>
      <c r="G86" s="274">
        <v>1717</v>
      </c>
      <c r="H86" s="274">
        <v>1727</v>
      </c>
      <c r="I86" s="274">
        <v>1835</v>
      </c>
      <c r="J86" s="274">
        <v>2016</v>
      </c>
      <c r="K86" s="274">
        <v>2203</v>
      </c>
      <c r="L86" s="274">
        <v>2364</v>
      </c>
      <c r="M86" s="274">
        <v>2590</v>
      </c>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row>
    <row r="87" spans="1:48" ht="15.95" hidden="1" customHeight="1">
      <c r="A87" s="307" t="s">
        <v>2104</v>
      </c>
      <c r="B87" s="307" t="s">
        <v>2104</v>
      </c>
      <c r="C87" s="291" t="s">
        <v>2105</v>
      </c>
      <c r="D87" s="274">
        <v>39536</v>
      </c>
      <c r="E87" s="274">
        <v>1476</v>
      </c>
      <c r="F87" s="274">
        <v>1583</v>
      </c>
      <c r="G87" s="274">
        <v>1626</v>
      </c>
      <c r="H87" s="274">
        <v>1643</v>
      </c>
      <c r="I87" s="274">
        <v>1770</v>
      </c>
      <c r="J87" s="274">
        <v>1959</v>
      </c>
      <c r="K87" s="274">
        <v>2138</v>
      </c>
      <c r="L87" s="274">
        <v>2293</v>
      </c>
      <c r="M87" s="274">
        <v>2513</v>
      </c>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row>
    <row r="88" spans="1:48" ht="15.95" hidden="1" customHeight="1">
      <c r="A88" s="307" t="s">
        <v>2104</v>
      </c>
      <c r="B88" s="307" t="s">
        <v>2104</v>
      </c>
      <c r="C88" s="291" t="s">
        <v>2106</v>
      </c>
      <c r="D88" s="274">
        <v>77659</v>
      </c>
      <c r="E88" s="274">
        <v>3036</v>
      </c>
      <c r="F88" s="274">
        <v>3256</v>
      </c>
      <c r="G88" s="274">
        <v>3343</v>
      </c>
      <c r="H88" s="274">
        <v>3370</v>
      </c>
      <c r="I88" s="274">
        <v>3604</v>
      </c>
      <c r="J88" s="274">
        <v>3974</v>
      </c>
      <c r="K88" s="274">
        <v>4340</v>
      </c>
      <c r="L88" s="274">
        <v>4657</v>
      </c>
      <c r="M88" s="274">
        <v>5103</v>
      </c>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row>
    <row r="89" spans="1:48" ht="24" hidden="1" customHeight="1">
      <c r="A89" s="307" t="s">
        <v>2127</v>
      </c>
      <c r="B89" s="307" t="s">
        <v>2104</v>
      </c>
      <c r="C89" s="291" t="s">
        <v>2103</v>
      </c>
      <c r="D89" s="274">
        <v>37967</v>
      </c>
      <c r="E89" s="274">
        <v>1537</v>
      </c>
      <c r="F89" s="274">
        <v>1655</v>
      </c>
      <c r="G89" s="274">
        <v>1716</v>
      </c>
      <c r="H89" s="274">
        <v>1728</v>
      </c>
      <c r="I89" s="274">
        <v>1822</v>
      </c>
      <c r="J89" s="274">
        <v>1976</v>
      </c>
      <c r="K89" s="274">
        <v>2198</v>
      </c>
      <c r="L89" s="274">
        <v>2274</v>
      </c>
      <c r="M89" s="274">
        <v>2615</v>
      </c>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row>
    <row r="90" spans="1:48" ht="15.95" hidden="1" customHeight="1">
      <c r="A90" s="307" t="s">
        <v>114</v>
      </c>
      <c r="B90" s="307" t="s">
        <v>2104</v>
      </c>
      <c r="C90" s="291" t="s">
        <v>2105</v>
      </c>
      <c r="D90" s="274">
        <v>39383</v>
      </c>
      <c r="E90" s="274">
        <v>1455</v>
      </c>
      <c r="F90" s="274">
        <v>1567</v>
      </c>
      <c r="G90" s="274">
        <v>1625</v>
      </c>
      <c r="H90" s="274">
        <v>1644</v>
      </c>
      <c r="I90" s="274">
        <v>1757</v>
      </c>
      <c r="J90" s="274">
        <v>1918</v>
      </c>
      <c r="K90" s="274">
        <v>2136</v>
      </c>
      <c r="L90" s="274">
        <v>2210</v>
      </c>
      <c r="M90" s="274">
        <v>2534</v>
      </c>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row>
    <row r="91" spans="1:48" ht="15.95" hidden="1" customHeight="1">
      <c r="A91" s="307" t="s">
        <v>114</v>
      </c>
      <c r="B91" s="307" t="s">
        <v>2104</v>
      </c>
      <c r="C91" s="291" t="s">
        <v>2106</v>
      </c>
      <c r="D91" s="274">
        <v>77350</v>
      </c>
      <c r="E91" s="274">
        <v>2992</v>
      </c>
      <c r="F91" s="274">
        <v>3221</v>
      </c>
      <c r="G91" s="274">
        <v>3341</v>
      </c>
      <c r="H91" s="274">
        <v>3372</v>
      </c>
      <c r="I91" s="274">
        <v>3579</v>
      </c>
      <c r="J91" s="274">
        <v>3894</v>
      </c>
      <c r="K91" s="274">
        <v>4334</v>
      </c>
      <c r="L91" s="274">
        <v>4483</v>
      </c>
      <c r="M91" s="274">
        <v>5150</v>
      </c>
      <c r="N91" s="275"/>
      <c r="O91" s="275"/>
      <c r="P91" s="275"/>
      <c r="Q91" s="275"/>
      <c r="R91" s="275"/>
      <c r="S91" s="275"/>
      <c r="T91" s="275"/>
      <c r="U91" s="275"/>
      <c r="V91" s="275"/>
      <c r="W91" s="275"/>
      <c r="X91" s="275"/>
      <c r="Y91" s="275"/>
      <c r="Z91" s="275"/>
      <c r="AA91" s="275"/>
      <c r="AB91" s="275"/>
      <c r="AC91" s="275"/>
      <c r="AD91" s="275"/>
      <c r="AE91" s="275"/>
      <c r="AF91" s="275"/>
      <c r="AG91" s="275"/>
      <c r="AH91" s="275"/>
      <c r="AI91" s="275"/>
      <c r="AJ91" s="275"/>
      <c r="AK91" s="275"/>
      <c r="AL91" s="275"/>
      <c r="AM91" s="275"/>
      <c r="AN91" s="275"/>
      <c r="AO91" s="275"/>
      <c r="AP91" s="275"/>
      <c r="AQ91" s="275"/>
      <c r="AR91" s="275"/>
      <c r="AS91" s="275"/>
      <c r="AT91" s="275"/>
      <c r="AU91" s="275"/>
      <c r="AV91" s="275"/>
    </row>
    <row r="92" spans="1:48" ht="24" hidden="1" customHeight="1">
      <c r="A92" s="307" t="s">
        <v>2128</v>
      </c>
      <c r="B92" s="307" t="s">
        <v>2104</v>
      </c>
      <c r="C92" s="291" t="s">
        <v>2103</v>
      </c>
      <c r="D92" s="274">
        <v>37806</v>
      </c>
      <c r="E92" s="274">
        <v>1515</v>
      </c>
      <c r="F92" s="274">
        <v>1635</v>
      </c>
      <c r="G92" s="274">
        <v>1713</v>
      </c>
      <c r="H92" s="274">
        <v>1730</v>
      </c>
      <c r="I92" s="274">
        <v>1814</v>
      </c>
      <c r="J92" s="274">
        <v>1947</v>
      </c>
      <c r="K92" s="274">
        <v>2166</v>
      </c>
      <c r="L92" s="274">
        <v>2240</v>
      </c>
      <c r="M92" s="274">
        <v>2581</v>
      </c>
      <c r="N92" s="275"/>
      <c r="O92" s="275"/>
      <c r="P92" s="275"/>
      <c r="Q92" s="275"/>
      <c r="R92" s="275"/>
      <c r="S92" s="275"/>
      <c r="T92" s="275"/>
      <c r="U92" s="275"/>
      <c r="V92" s="275"/>
      <c r="W92" s="275"/>
      <c r="X92" s="275"/>
      <c r="Y92" s="275"/>
      <c r="Z92" s="275"/>
      <c r="AA92" s="275"/>
      <c r="AB92" s="275"/>
      <c r="AC92" s="275"/>
      <c r="AD92" s="275"/>
      <c r="AE92" s="275"/>
      <c r="AF92" s="275"/>
      <c r="AG92" s="275"/>
      <c r="AH92" s="275"/>
      <c r="AI92" s="275"/>
      <c r="AJ92" s="275"/>
      <c r="AK92" s="275"/>
      <c r="AL92" s="275"/>
      <c r="AM92" s="275"/>
      <c r="AN92" s="275"/>
      <c r="AO92" s="275"/>
      <c r="AP92" s="275"/>
      <c r="AQ92" s="275"/>
      <c r="AR92" s="275"/>
      <c r="AS92" s="275"/>
      <c r="AT92" s="275"/>
      <c r="AU92" s="275"/>
      <c r="AV92" s="275"/>
    </row>
    <row r="93" spans="1:48" ht="15.95" hidden="1" customHeight="1">
      <c r="A93" s="307" t="s">
        <v>114</v>
      </c>
      <c r="B93" s="307" t="s">
        <v>2104</v>
      </c>
      <c r="C93" s="291" t="s">
        <v>2105</v>
      </c>
      <c r="D93" s="274">
        <v>39226</v>
      </c>
      <c r="E93" s="274">
        <v>1435</v>
      </c>
      <c r="F93" s="274">
        <v>1548</v>
      </c>
      <c r="G93" s="274">
        <v>1621</v>
      </c>
      <c r="H93" s="274">
        <v>1647</v>
      </c>
      <c r="I93" s="274">
        <v>1750</v>
      </c>
      <c r="J93" s="274">
        <v>1889</v>
      </c>
      <c r="K93" s="274">
        <v>2105</v>
      </c>
      <c r="L93" s="274">
        <v>2179</v>
      </c>
      <c r="M93" s="274">
        <v>2500</v>
      </c>
      <c r="N93" s="275"/>
      <c r="O93" s="275"/>
      <c r="P93" s="275"/>
      <c r="Q93" s="275"/>
      <c r="R93" s="275"/>
      <c r="S93" s="275"/>
      <c r="T93" s="275"/>
      <c r="U93" s="275"/>
      <c r="V93" s="275"/>
      <c r="W93" s="275"/>
      <c r="X93" s="275"/>
      <c r="Y93" s="275"/>
      <c r="Z93" s="275"/>
      <c r="AA93" s="275"/>
      <c r="AB93" s="275"/>
      <c r="AC93" s="275"/>
      <c r="AD93" s="275"/>
      <c r="AE93" s="275"/>
      <c r="AF93" s="275"/>
      <c r="AG93" s="275"/>
      <c r="AH93" s="275"/>
      <c r="AI93" s="275"/>
      <c r="AJ93" s="275"/>
      <c r="AK93" s="275"/>
      <c r="AL93" s="275"/>
      <c r="AM93" s="275"/>
      <c r="AN93" s="275"/>
      <c r="AO93" s="275"/>
      <c r="AP93" s="275"/>
      <c r="AQ93" s="275"/>
      <c r="AR93" s="275"/>
      <c r="AS93" s="275"/>
      <c r="AT93" s="275"/>
      <c r="AU93" s="275"/>
      <c r="AV93" s="275"/>
    </row>
    <row r="94" spans="1:48" ht="15.95" hidden="1" customHeight="1">
      <c r="A94" s="307" t="s">
        <v>114</v>
      </c>
      <c r="B94" s="307" t="s">
        <v>2104</v>
      </c>
      <c r="C94" s="291" t="s">
        <v>2106</v>
      </c>
      <c r="D94" s="274">
        <v>77032</v>
      </c>
      <c r="E94" s="274">
        <v>2950</v>
      </c>
      <c r="F94" s="274">
        <v>3182</v>
      </c>
      <c r="G94" s="274">
        <v>3334</v>
      </c>
      <c r="H94" s="274">
        <v>3377</v>
      </c>
      <c r="I94" s="274">
        <v>3564</v>
      </c>
      <c r="J94" s="274">
        <v>3836</v>
      </c>
      <c r="K94" s="274">
        <v>4271</v>
      </c>
      <c r="L94" s="274">
        <v>4419</v>
      </c>
      <c r="M94" s="274">
        <v>5082</v>
      </c>
      <c r="N94" s="275"/>
      <c r="O94" s="275"/>
      <c r="P94" s="275"/>
      <c r="Q94" s="275"/>
      <c r="R94" s="275"/>
      <c r="S94" s="275"/>
      <c r="T94" s="275"/>
      <c r="U94" s="275"/>
      <c r="V94" s="275"/>
      <c r="W94" s="275"/>
      <c r="X94" s="275"/>
      <c r="Y94" s="275"/>
      <c r="Z94" s="275"/>
      <c r="AA94" s="275"/>
      <c r="AB94" s="275"/>
      <c r="AC94" s="275"/>
      <c r="AD94" s="275"/>
      <c r="AE94" s="275"/>
      <c r="AF94" s="275"/>
      <c r="AG94" s="275"/>
      <c r="AH94" s="275"/>
      <c r="AI94" s="275"/>
      <c r="AJ94" s="275"/>
      <c r="AK94" s="275"/>
      <c r="AL94" s="275"/>
      <c r="AM94" s="275"/>
      <c r="AN94" s="275"/>
      <c r="AO94" s="275"/>
      <c r="AP94" s="275"/>
      <c r="AQ94" s="275"/>
      <c r="AR94" s="275"/>
      <c r="AS94" s="275"/>
      <c r="AT94" s="275"/>
      <c r="AU94" s="275"/>
      <c r="AV94" s="275"/>
    </row>
    <row r="95" spans="1:48" ht="24" hidden="1" customHeight="1">
      <c r="A95" s="307" t="s">
        <v>2129</v>
      </c>
      <c r="B95" s="307" t="s">
        <v>2104</v>
      </c>
      <c r="C95" s="291" t="s">
        <v>2103</v>
      </c>
      <c r="D95" s="274">
        <v>37641</v>
      </c>
      <c r="E95" s="274">
        <v>1495</v>
      </c>
      <c r="F95" s="274">
        <v>1613</v>
      </c>
      <c r="G95" s="274">
        <v>1705</v>
      </c>
      <c r="H95" s="274">
        <v>1733</v>
      </c>
      <c r="I95" s="274">
        <v>1801</v>
      </c>
      <c r="J95" s="274">
        <v>1932</v>
      </c>
      <c r="K95" s="274">
        <v>2118</v>
      </c>
      <c r="L95" s="274">
        <v>2230</v>
      </c>
      <c r="M95" s="274">
        <v>2522</v>
      </c>
      <c r="N95" s="275"/>
      <c r="O95" s="275"/>
      <c r="P95" s="275"/>
      <c r="Q95" s="275"/>
      <c r="R95" s="275"/>
      <c r="S95" s="275"/>
      <c r="T95" s="275"/>
      <c r="U95" s="275"/>
      <c r="V95" s="275"/>
      <c r="W95" s="275"/>
      <c r="X95" s="275"/>
      <c r="Y95" s="275"/>
      <c r="Z95" s="275"/>
      <c r="AA95" s="275"/>
      <c r="AB95" s="275"/>
      <c r="AC95" s="275"/>
      <c r="AD95" s="275"/>
      <c r="AE95" s="275"/>
      <c r="AF95" s="275"/>
      <c r="AG95" s="275"/>
      <c r="AH95" s="275"/>
      <c r="AI95" s="275"/>
      <c r="AJ95" s="275"/>
      <c r="AK95" s="275"/>
      <c r="AL95" s="275"/>
      <c r="AM95" s="275"/>
      <c r="AN95" s="275"/>
      <c r="AO95" s="275"/>
      <c r="AP95" s="275"/>
      <c r="AQ95" s="275"/>
      <c r="AR95" s="275"/>
      <c r="AS95" s="275"/>
      <c r="AT95" s="275"/>
      <c r="AU95" s="275"/>
      <c r="AV95" s="275"/>
    </row>
    <row r="96" spans="1:48" ht="15.95" hidden="1" customHeight="1">
      <c r="A96" s="307" t="s">
        <v>114</v>
      </c>
      <c r="B96" s="307" t="s">
        <v>2104</v>
      </c>
      <c r="C96" s="291" t="s">
        <v>2105</v>
      </c>
      <c r="D96" s="274">
        <v>39065</v>
      </c>
      <c r="E96" s="274">
        <v>1416</v>
      </c>
      <c r="F96" s="274">
        <v>1527</v>
      </c>
      <c r="G96" s="274">
        <v>1615</v>
      </c>
      <c r="H96" s="274">
        <v>1649</v>
      </c>
      <c r="I96" s="274">
        <v>1737</v>
      </c>
      <c r="J96" s="274">
        <v>1874</v>
      </c>
      <c r="K96" s="274">
        <v>2059</v>
      </c>
      <c r="L96" s="274">
        <v>2169</v>
      </c>
      <c r="M96" s="274">
        <v>2446</v>
      </c>
      <c r="N96" s="275"/>
      <c r="O96" s="275"/>
      <c r="P96" s="275"/>
      <c r="Q96" s="275"/>
      <c r="R96" s="275"/>
      <c r="S96" s="275"/>
      <c r="T96" s="275"/>
      <c r="U96" s="275"/>
      <c r="V96" s="275"/>
      <c r="W96" s="275"/>
      <c r="X96" s="275"/>
      <c r="Y96" s="275"/>
      <c r="Z96" s="275"/>
      <c r="AA96" s="275"/>
      <c r="AB96" s="275"/>
      <c r="AC96" s="275"/>
      <c r="AD96" s="275"/>
      <c r="AE96" s="275"/>
      <c r="AF96" s="275"/>
      <c r="AG96" s="275"/>
      <c r="AH96" s="275"/>
      <c r="AI96" s="275"/>
      <c r="AJ96" s="275"/>
      <c r="AK96" s="275"/>
      <c r="AL96" s="275"/>
      <c r="AM96" s="275"/>
      <c r="AN96" s="275"/>
      <c r="AO96" s="275"/>
      <c r="AP96" s="275"/>
      <c r="AQ96" s="275"/>
      <c r="AR96" s="275"/>
      <c r="AS96" s="275"/>
      <c r="AT96" s="275"/>
      <c r="AU96" s="275"/>
      <c r="AV96" s="275"/>
    </row>
    <row r="97" spans="1:48" ht="15.95" hidden="1" customHeight="1">
      <c r="A97" s="307" t="s">
        <v>114</v>
      </c>
      <c r="B97" s="307" t="s">
        <v>2104</v>
      </c>
      <c r="C97" s="291" t="s">
        <v>2106</v>
      </c>
      <c r="D97" s="274">
        <v>76706</v>
      </c>
      <c r="E97" s="274">
        <v>2911</v>
      </c>
      <c r="F97" s="274">
        <v>3140</v>
      </c>
      <c r="G97" s="274">
        <v>3320</v>
      </c>
      <c r="H97" s="274">
        <v>3382</v>
      </c>
      <c r="I97" s="274">
        <v>3538</v>
      </c>
      <c r="J97" s="274">
        <v>3805</v>
      </c>
      <c r="K97" s="274">
        <v>4178</v>
      </c>
      <c r="L97" s="274">
        <v>4399</v>
      </c>
      <c r="M97" s="274">
        <v>4968</v>
      </c>
      <c r="N97" s="275"/>
      <c r="O97" s="275"/>
      <c r="P97" s="275"/>
      <c r="Q97" s="275"/>
      <c r="R97" s="275"/>
      <c r="S97" s="275"/>
      <c r="T97" s="275"/>
      <c r="U97" s="275"/>
      <c r="V97" s="275"/>
      <c r="W97" s="275"/>
      <c r="X97" s="275"/>
      <c r="Y97" s="275"/>
      <c r="Z97" s="275"/>
      <c r="AA97" s="275"/>
      <c r="AB97" s="275"/>
      <c r="AC97" s="275"/>
      <c r="AD97" s="275"/>
      <c r="AE97" s="275"/>
      <c r="AF97" s="275"/>
      <c r="AG97" s="275"/>
      <c r="AH97" s="275"/>
      <c r="AI97" s="275"/>
      <c r="AJ97" s="275"/>
      <c r="AK97" s="275"/>
      <c r="AL97" s="275"/>
      <c r="AM97" s="275"/>
      <c r="AN97" s="275"/>
      <c r="AO97" s="275"/>
      <c r="AP97" s="275"/>
      <c r="AQ97" s="275"/>
      <c r="AR97" s="275"/>
      <c r="AS97" s="275"/>
      <c r="AT97" s="275"/>
      <c r="AU97" s="275"/>
      <c r="AV97" s="275"/>
    </row>
    <row r="98" spans="1:48" ht="24" hidden="1" customHeight="1">
      <c r="A98" s="307" t="s">
        <v>2130</v>
      </c>
      <c r="B98" s="307" t="s">
        <v>114</v>
      </c>
      <c r="C98" s="291" t="s">
        <v>2103</v>
      </c>
      <c r="D98" s="274">
        <v>37471</v>
      </c>
      <c r="E98" s="274">
        <v>1476</v>
      </c>
      <c r="F98" s="274">
        <v>1590</v>
      </c>
      <c r="G98" s="274">
        <v>1695</v>
      </c>
      <c r="H98" s="274">
        <v>1735</v>
      </c>
      <c r="I98" s="274">
        <v>1790</v>
      </c>
      <c r="J98" s="274">
        <v>1920</v>
      </c>
      <c r="K98" s="274">
        <v>2078</v>
      </c>
      <c r="L98" s="274">
        <v>2216</v>
      </c>
      <c r="M98" s="274">
        <v>2442</v>
      </c>
      <c r="N98" s="275"/>
      <c r="O98" s="275"/>
      <c r="P98" s="275"/>
      <c r="Q98" s="275"/>
      <c r="R98" s="275"/>
      <c r="S98" s="275"/>
      <c r="T98" s="275"/>
      <c r="U98" s="275"/>
      <c r="V98" s="275"/>
      <c r="W98" s="275"/>
      <c r="X98" s="275"/>
      <c r="Y98" s="275"/>
      <c r="Z98" s="275"/>
      <c r="AA98" s="275"/>
      <c r="AB98" s="275"/>
      <c r="AC98" s="275"/>
      <c r="AD98" s="275"/>
      <c r="AE98" s="275"/>
      <c r="AF98" s="275"/>
      <c r="AG98" s="275"/>
      <c r="AH98" s="275"/>
      <c r="AI98" s="275"/>
      <c r="AJ98" s="275"/>
      <c r="AK98" s="275"/>
      <c r="AL98" s="275"/>
      <c r="AM98" s="275"/>
      <c r="AN98" s="275"/>
      <c r="AO98" s="275"/>
      <c r="AP98" s="275"/>
      <c r="AQ98" s="275"/>
      <c r="AR98" s="275"/>
      <c r="AS98" s="275"/>
      <c r="AT98" s="275"/>
      <c r="AU98" s="275"/>
      <c r="AV98" s="275"/>
    </row>
    <row r="99" spans="1:48" ht="15.95" hidden="1" customHeight="1">
      <c r="A99" s="307" t="s">
        <v>114</v>
      </c>
      <c r="B99" s="307" t="s">
        <v>114</v>
      </c>
      <c r="C99" s="291" t="s">
        <v>2105</v>
      </c>
      <c r="D99" s="274">
        <v>38902</v>
      </c>
      <c r="E99" s="274">
        <v>1398</v>
      </c>
      <c r="F99" s="274">
        <v>1506</v>
      </c>
      <c r="G99" s="274">
        <v>1604</v>
      </c>
      <c r="H99" s="274">
        <v>1651</v>
      </c>
      <c r="I99" s="274">
        <v>1726</v>
      </c>
      <c r="J99" s="274">
        <v>1863</v>
      </c>
      <c r="K99" s="274">
        <v>2020</v>
      </c>
      <c r="L99" s="274">
        <v>2157</v>
      </c>
      <c r="M99" s="274">
        <v>2372</v>
      </c>
      <c r="N99" s="275"/>
      <c r="O99" s="275"/>
      <c r="P99" s="275"/>
      <c r="Q99" s="275"/>
      <c r="R99" s="275"/>
      <c r="S99" s="275"/>
      <c r="T99" s="275"/>
      <c r="U99" s="275"/>
      <c r="V99" s="275"/>
      <c r="W99" s="275"/>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row>
    <row r="100" spans="1:48" ht="15.95" hidden="1" customHeight="1">
      <c r="A100" s="307" t="s">
        <v>114</v>
      </c>
      <c r="B100" s="307" t="s">
        <v>114</v>
      </c>
      <c r="C100" s="291" t="s">
        <v>2106</v>
      </c>
      <c r="D100" s="274">
        <v>76373</v>
      </c>
      <c r="E100" s="274">
        <v>2874</v>
      </c>
      <c r="F100" s="274">
        <v>3096</v>
      </c>
      <c r="G100" s="274">
        <v>3299</v>
      </c>
      <c r="H100" s="274">
        <v>3386</v>
      </c>
      <c r="I100" s="274">
        <v>3516</v>
      </c>
      <c r="J100" s="274">
        <v>3782</v>
      </c>
      <c r="K100" s="274">
        <v>4098</v>
      </c>
      <c r="L100" s="274">
        <v>4373</v>
      </c>
      <c r="M100" s="274">
        <v>4814</v>
      </c>
      <c r="N100" s="275"/>
      <c r="O100" s="275"/>
      <c r="P100" s="275"/>
      <c r="Q100" s="275"/>
      <c r="R100" s="275"/>
      <c r="S100" s="275"/>
      <c r="T100" s="275"/>
      <c r="U100" s="275"/>
      <c r="V100" s="275"/>
      <c r="W100" s="275"/>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row>
    <row r="101" spans="1:48" ht="24" hidden="1" customHeight="1">
      <c r="A101" s="307" t="s">
        <v>2131</v>
      </c>
      <c r="B101" s="307" t="s">
        <v>114</v>
      </c>
      <c r="C101" s="291" t="s">
        <v>2103</v>
      </c>
      <c r="D101" s="274">
        <v>37296</v>
      </c>
      <c r="E101" s="274">
        <v>1458</v>
      </c>
      <c r="F101" s="274">
        <v>1568</v>
      </c>
      <c r="G101" s="274">
        <v>1681</v>
      </c>
      <c r="H101" s="274">
        <v>1736</v>
      </c>
      <c r="I101" s="274">
        <v>1790</v>
      </c>
      <c r="J101" s="274">
        <v>1899</v>
      </c>
      <c r="K101" s="274">
        <v>2044</v>
      </c>
      <c r="L101" s="274">
        <v>2210</v>
      </c>
      <c r="M101" s="274">
        <v>2363</v>
      </c>
      <c r="N101" s="275"/>
      <c r="O101" s="275"/>
      <c r="P101" s="275"/>
      <c r="Q101" s="275"/>
      <c r="R101" s="275"/>
      <c r="S101" s="275"/>
      <c r="T101" s="275"/>
      <c r="U101" s="275"/>
      <c r="V101" s="275"/>
      <c r="W101" s="275"/>
      <c r="X101" s="275"/>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row>
    <row r="102" spans="1:48" ht="15.95" hidden="1" customHeight="1">
      <c r="A102" s="307" t="s">
        <v>114</v>
      </c>
      <c r="B102" s="307" t="s">
        <v>114</v>
      </c>
      <c r="C102" s="291" t="s">
        <v>2105</v>
      </c>
      <c r="D102" s="274">
        <v>38736</v>
      </c>
      <c r="E102" s="274">
        <v>1381</v>
      </c>
      <c r="F102" s="274">
        <v>1484</v>
      </c>
      <c r="G102" s="274">
        <v>1591</v>
      </c>
      <c r="H102" s="274">
        <v>1652</v>
      </c>
      <c r="I102" s="274">
        <v>1726</v>
      </c>
      <c r="J102" s="274">
        <v>1842</v>
      </c>
      <c r="K102" s="274">
        <v>1989</v>
      </c>
      <c r="L102" s="274">
        <v>2150</v>
      </c>
      <c r="M102" s="274">
        <v>2297</v>
      </c>
      <c r="N102" s="275"/>
      <c r="O102" s="275"/>
      <c r="P102" s="275"/>
      <c r="Q102" s="275"/>
      <c r="R102" s="275"/>
      <c r="S102" s="275"/>
      <c r="T102" s="275"/>
      <c r="U102" s="275"/>
      <c r="V102" s="275"/>
      <c r="W102" s="275"/>
      <c r="X102" s="275"/>
      <c r="Y102" s="275"/>
      <c r="Z102" s="275"/>
      <c r="AA102" s="275"/>
      <c r="AB102" s="275"/>
      <c r="AC102" s="275"/>
      <c r="AD102" s="275"/>
      <c r="AE102" s="275"/>
      <c r="AF102" s="275"/>
      <c r="AG102" s="275"/>
      <c r="AH102" s="275"/>
      <c r="AI102" s="275"/>
      <c r="AJ102" s="275"/>
      <c r="AK102" s="275"/>
      <c r="AL102" s="275"/>
      <c r="AM102" s="275"/>
      <c r="AN102" s="275"/>
      <c r="AO102" s="275"/>
      <c r="AP102" s="275"/>
      <c r="AQ102" s="275"/>
      <c r="AR102" s="275"/>
      <c r="AS102" s="275"/>
      <c r="AT102" s="275"/>
      <c r="AU102" s="275"/>
      <c r="AV102" s="275"/>
    </row>
    <row r="103" spans="1:48" ht="15.95" hidden="1" customHeight="1">
      <c r="A103" s="307" t="s">
        <v>114</v>
      </c>
      <c r="B103" s="307" t="s">
        <v>114</v>
      </c>
      <c r="C103" s="291" t="s">
        <v>2106</v>
      </c>
      <c r="D103" s="274">
        <v>76033</v>
      </c>
      <c r="E103" s="274">
        <v>2839</v>
      </c>
      <c r="F103" s="274">
        <v>3052</v>
      </c>
      <c r="G103" s="274">
        <v>3272</v>
      </c>
      <c r="H103" s="274">
        <v>3388</v>
      </c>
      <c r="I103" s="274">
        <v>3515</v>
      </c>
      <c r="J103" s="274">
        <v>3741</v>
      </c>
      <c r="K103" s="274">
        <v>4034</v>
      </c>
      <c r="L103" s="274">
        <v>4360</v>
      </c>
      <c r="M103" s="274">
        <v>4660</v>
      </c>
      <c r="N103" s="275"/>
      <c r="O103" s="275"/>
      <c r="P103" s="275"/>
      <c r="Q103" s="275"/>
      <c r="R103" s="275"/>
      <c r="S103" s="275"/>
      <c r="T103" s="275"/>
      <c r="U103" s="275"/>
      <c r="V103" s="275"/>
      <c r="W103" s="275"/>
      <c r="X103" s="275"/>
      <c r="Y103" s="275"/>
      <c r="Z103" s="275"/>
      <c r="AA103" s="275"/>
      <c r="AB103" s="275"/>
      <c r="AC103" s="275"/>
      <c r="AD103" s="275"/>
      <c r="AE103" s="275"/>
      <c r="AF103" s="275"/>
      <c r="AG103" s="275"/>
      <c r="AH103" s="275"/>
      <c r="AI103" s="275"/>
      <c r="AJ103" s="275"/>
      <c r="AK103" s="275"/>
      <c r="AL103" s="275"/>
      <c r="AM103" s="275"/>
      <c r="AN103" s="275"/>
      <c r="AO103" s="275"/>
      <c r="AP103" s="275"/>
      <c r="AQ103" s="275"/>
      <c r="AR103" s="275"/>
      <c r="AS103" s="275"/>
      <c r="AT103" s="275"/>
      <c r="AU103" s="275"/>
      <c r="AV103" s="275"/>
    </row>
    <row r="104" spans="1:48" ht="24" hidden="1" customHeight="1">
      <c r="A104" s="307" t="s">
        <v>2132</v>
      </c>
      <c r="B104" s="307" t="s">
        <v>114</v>
      </c>
      <c r="C104" s="291" t="s">
        <v>2103</v>
      </c>
      <c r="D104" s="274">
        <v>37117</v>
      </c>
      <c r="E104" s="274">
        <v>1441</v>
      </c>
      <c r="F104" s="274">
        <v>1545</v>
      </c>
      <c r="G104" s="274">
        <v>1663</v>
      </c>
      <c r="H104" s="274">
        <v>1735</v>
      </c>
      <c r="I104" s="274">
        <v>1791</v>
      </c>
      <c r="J104" s="274">
        <v>1886</v>
      </c>
      <c r="K104" s="274">
        <v>2005</v>
      </c>
      <c r="L104" s="274">
        <v>2206</v>
      </c>
      <c r="M104" s="274">
        <v>2272</v>
      </c>
      <c r="N104" s="275"/>
      <c r="O104" s="275"/>
      <c r="P104" s="275"/>
      <c r="Q104" s="275"/>
      <c r="R104" s="275"/>
      <c r="S104" s="275"/>
      <c r="T104" s="275"/>
      <c r="U104" s="275"/>
      <c r="V104" s="275"/>
      <c r="W104" s="275"/>
      <c r="X104" s="275"/>
      <c r="Y104" s="275"/>
      <c r="Z104" s="275"/>
      <c r="AA104" s="275"/>
      <c r="AB104" s="275"/>
      <c r="AC104" s="275"/>
      <c r="AD104" s="275"/>
      <c r="AE104" s="275"/>
      <c r="AF104" s="275"/>
      <c r="AG104" s="275"/>
      <c r="AH104" s="275"/>
      <c r="AI104" s="275"/>
      <c r="AJ104" s="275"/>
      <c r="AK104" s="275"/>
      <c r="AL104" s="275"/>
      <c r="AM104" s="275"/>
      <c r="AN104" s="275"/>
      <c r="AO104" s="275"/>
      <c r="AP104" s="275"/>
      <c r="AQ104" s="275"/>
      <c r="AR104" s="275"/>
      <c r="AS104" s="275"/>
      <c r="AT104" s="275"/>
      <c r="AU104" s="275"/>
      <c r="AV104" s="275"/>
    </row>
    <row r="105" spans="1:48" ht="15.95" hidden="1" customHeight="1">
      <c r="A105" s="307" t="s">
        <v>2104</v>
      </c>
      <c r="B105" s="307" t="s">
        <v>114</v>
      </c>
      <c r="C105" s="291" t="s">
        <v>2105</v>
      </c>
      <c r="D105" s="274">
        <v>38568</v>
      </c>
      <c r="E105" s="274">
        <v>1365</v>
      </c>
      <c r="F105" s="274">
        <v>1463</v>
      </c>
      <c r="G105" s="274">
        <v>1574</v>
      </c>
      <c r="H105" s="274">
        <v>1651</v>
      </c>
      <c r="I105" s="274">
        <v>1727</v>
      </c>
      <c r="J105" s="274">
        <v>1829</v>
      </c>
      <c r="K105" s="274">
        <v>1949</v>
      </c>
      <c r="L105" s="274">
        <v>2148</v>
      </c>
      <c r="M105" s="274">
        <v>2214</v>
      </c>
      <c r="N105" s="275"/>
      <c r="O105" s="275"/>
      <c r="P105" s="275"/>
      <c r="Q105" s="275"/>
      <c r="R105" s="275"/>
      <c r="S105" s="275"/>
      <c r="T105" s="275"/>
      <c r="U105" s="275"/>
      <c r="V105" s="275"/>
      <c r="W105" s="275"/>
      <c r="X105" s="275"/>
      <c r="Y105" s="275"/>
      <c r="Z105" s="275"/>
      <c r="AA105" s="275"/>
      <c r="AB105" s="275"/>
      <c r="AC105" s="275"/>
      <c r="AD105" s="275"/>
      <c r="AE105" s="275"/>
      <c r="AF105" s="275"/>
      <c r="AG105" s="275"/>
      <c r="AH105" s="275"/>
      <c r="AI105" s="275"/>
      <c r="AJ105" s="275"/>
      <c r="AK105" s="275"/>
      <c r="AL105" s="275"/>
      <c r="AM105" s="275"/>
      <c r="AN105" s="275"/>
      <c r="AO105" s="275"/>
      <c r="AP105" s="275"/>
      <c r="AQ105" s="275"/>
      <c r="AR105" s="275"/>
      <c r="AS105" s="275"/>
      <c r="AT105" s="275"/>
      <c r="AU105" s="275"/>
      <c r="AV105" s="275"/>
    </row>
    <row r="106" spans="1:48" ht="15.95" hidden="1" customHeight="1">
      <c r="A106" s="307" t="s">
        <v>2104</v>
      </c>
      <c r="B106" s="307" t="s">
        <v>114</v>
      </c>
      <c r="C106" s="291" t="s">
        <v>2106</v>
      </c>
      <c r="D106" s="274">
        <v>75686</v>
      </c>
      <c r="E106" s="274">
        <v>2806</v>
      </c>
      <c r="F106" s="274">
        <v>3008</v>
      </c>
      <c r="G106" s="274">
        <v>3237</v>
      </c>
      <c r="H106" s="274">
        <v>3387</v>
      </c>
      <c r="I106" s="274">
        <v>3518</v>
      </c>
      <c r="J106" s="274">
        <v>3716</v>
      </c>
      <c r="K106" s="274">
        <v>3954</v>
      </c>
      <c r="L106" s="274">
        <v>4354</v>
      </c>
      <c r="M106" s="274">
        <v>4487</v>
      </c>
      <c r="N106" s="275"/>
      <c r="O106" s="275"/>
      <c r="P106" s="275"/>
      <c r="Q106" s="275"/>
      <c r="R106" s="275"/>
      <c r="S106" s="275"/>
      <c r="T106" s="275"/>
      <c r="U106" s="275"/>
      <c r="V106" s="275"/>
      <c r="W106" s="275"/>
      <c r="X106" s="275"/>
      <c r="Y106" s="275"/>
      <c r="Z106" s="275"/>
      <c r="AA106" s="275"/>
      <c r="AB106" s="275"/>
      <c r="AC106" s="275"/>
      <c r="AD106" s="275"/>
      <c r="AE106" s="275"/>
      <c r="AF106" s="275"/>
      <c r="AG106" s="275"/>
      <c r="AH106" s="275"/>
      <c r="AI106" s="275"/>
      <c r="AJ106" s="275"/>
      <c r="AK106" s="275"/>
      <c r="AL106" s="275"/>
      <c r="AM106" s="275"/>
      <c r="AN106" s="275"/>
      <c r="AO106" s="275"/>
      <c r="AP106" s="275"/>
      <c r="AQ106" s="275"/>
      <c r="AR106" s="275"/>
      <c r="AS106" s="275"/>
      <c r="AT106" s="275"/>
      <c r="AU106" s="275"/>
      <c r="AV106" s="275"/>
    </row>
    <row r="107" spans="1:48" ht="24" hidden="1" customHeight="1">
      <c r="A107" s="307" t="s">
        <v>2133</v>
      </c>
      <c r="B107" s="307" t="s">
        <v>114</v>
      </c>
      <c r="C107" s="291" t="s">
        <v>2103</v>
      </c>
      <c r="D107" s="274">
        <v>36934</v>
      </c>
      <c r="E107" s="274">
        <v>1425</v>
      </c>
      <c r="F107" s="274">
        <v>1524</v>
      </c>
      <c r="G107" s="274">
        <v>1643</v>
      </c>
      <c r="H107" s="274">
        <v>1732</v>
      </c>
      <c r="I107" s="274">
        <v>1794</v>
      </c>
      <c r="J107" s="274">
        <v>1879</v>
      </c>
      <c r="K107" s="274">
        <v>1976</v>
      </c>
      <c r="L107" s="274">
        <v>2173</v>
      </c>
      <c r="M107" s="274">
        <v>2239</v>
      </c>
      <c r="N107" s="275"/>
      <c r="O107" s="275"/>
      <c r="P107" s="275"/>
      <c r="Q107" s="275"/>
      <c r="R107" s="275"/>
      <c r="S107" s="275"/>
      <c r="T107" s="275"/>
      <c r="U107" s="275"/>
      <c r="V107" s="275"/>
      <c r="W107" s="275"/>
      <c r="X107" s="275"/>
      <c r="Y107" s="275"/>
      <c r="Z107" s="275"/>
      <c r="AA107" s="275"/>
      <c r="AB107" s="275"/>
      <c r="AC107" s="275"/>
      <c r="AD107" s="275"/>
      <c r="AE107" s="275"/>
      <c r="AF107" s="275"/>
      <c r="AG107" s="275"/>
      <c r="AH107" s="275"/>
      <c r="AI107" s="275"/>
      <c r="AJ107" s="275"/>
      <c r="AK107" s="275"/>
      <c r="AL107" s="275"/>
      <c r="AM107" s="275"/>
      <c r="AN107" s="275"/>
      <c r="AO107" s="275"/>
      <c r="AP107" s="275"/>
      <c r="AQ107" s="275"/>
      <c r="AR107" s="275"/>
      <c r="AS107" s="275"/>
      <c r="AT107" s="275"/>
      <c r="AU107" s="275"/>
      <c r="AV107" s="275"/>
    </row>
    <row r="108" spans="1:48" ht="15.95" hidden="1" customHeight="1">
      <c r="A108" s="307" t="s">
        <v>114</v>
      </c>
      <c r="B108" s="307" t="s">
        <v>114</v>
      </c>
      <c r="C108" s="291" t="s">
        <v>2105</v>
      </c>
      <c r="D108" s="274">
        <v>38397</v>
      </c>
      <c r="E108" s="274">
        <v>1349</v>
      </c>
      <c r="F108" s="274">
        <v>1442</v>
      </c>
      <c r="G108" s="274">
        <v>1555</v>
      </c>
      <c r="H108" s="274">
        <v>1648</v>
      </c>
      <c r="I108" s="274">
        <v>1729</v>
      </c>
      <c r="J108" s="274">
        <v>1822</v>
      </c>
      <c r="K108" s="274">
        <v>1920</v>
      </c>
      <c r="L108" s="274">
        <v>2118</v>
      </c>
      <c r="M108" s="274">
        <v>2183</v>
      </c>
      <c r="N108" s="275"/>
      <c r="O108" s="275"/>
      <c r="P108" s="275"/>
      <c r="Q108" s="275"/>
      <c r="R108" s="275"/>
      <c r="S108" s="275"/>
      <c r="T108" s="275"/>
      <c r="U108" s="275"/>
      <c r="V108" s="275"/>
      <c r="W108" s="275"/>
      <c r="X108" s="275"/>
      <c r="Y108" s="275"/>
      <c r="Z108" s="275"/>
      <c r="AA108" s="275"/>
      <c r="AB108" s="275"/>
      <c r="AC108" s="275"/>
      <c r="AD108" s="275"/>
      <c r="AE108" s="275"/>
      <c r="AF108" s="275"/>
      <c r="AG108" s="275"/>
      <c r="AH108" s="275"/>
      <c r="AI108" s="275"/>
      <c r="AJ108" s="275"/>
      <c r="AK108" s="275"/>
      <c r="AL108" s="275"/>
      <c r="AM108" s="275"/>
      <c r="AN108" s="275"/>
      <c r="AO108" s="275"/>
      <c r="AP108" s="275"/>
      <c r="AQ108" s="275"/>
      <c r="AR108" s="275"/>
      <c r="AS108" s="275"/>
      <c r="AT108" s="275"/>
      <c r="AU108" s="275"/>
      <c r="AV108" s="275"/>
    </row>
    <row r="109" spans="1:48" ht="15.95" hidden="1" customHeight="1">
      <c r="A109" s="307" t="s">
        <v>114</v>
      </c>
      <c r="B109" s="307" t="s">
        <v>114</v>
      </c>
      <c r="C109" s="291" t="s">
        <v>2106</v>
      </c>
      <c r="D109" s="274">
        <v>75331</v>
      </c>
      <c r="E109" s="274">
        <v>2774</v>
      </c>
      <c r="F109" s="274">
        <v>2966</v>
      </c>
      <c r="G109" s="274">
        <v>3199</v>
      </c>
      <c r="H109" s="274">
        <v>3379</v>
      </c>
      <c r="I109" s="274">
        <v>3523</v>
      </c>
      <c r="J109" s="274">
        <v>3701</v>
      </c>
      <c r="K109" s="274">
        <v>3895</v>
      </c>
      <c r="L109" s="274">
        <v>4291</v>
      </c>
      <c r="M109" s="274">
        <v>4423</v>
      </c>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row>
    <row r="110" spans="1:48" ht="24" hidden="1" customHeight="1">
      <c r="A110" s="307" t="s">
        <v>2134</v>
      </c>
      <c r="B110" s="307" t="s">
        <v>114</v>
      </c>
      <c r="C110" s="291" t="s">
        <v>2103</v>
      </c>
      <c r="D110" s="274">
        <v>36745</v>
      </c>
      <c r="E110" s="274">
        <v>1409</v>
      </c>
      <c r="F110" s="274">
        <v>1503</v>
      </c>
      <c r="G110" s="274">
        <v>1622</v>
      </c>
      <c r="H110" s="274">
        <v>1724</v>
      </c>
      <c r="I110" s="274">
        <v>1797</v>
      </c>
      <c r="J110" s="274">
        <v>1865</v>
      </c>
      <c r="K110" s="274">
        <v>1961</v>
      </c>
      <c r="L110" s="274">
        <v>2126</v>
      </c>
      <c r="M110" s="274">
        <v>2230</v>
      </c>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row>
    <row r="111" spans="1:48" ht="15.95" hidden="1" customHeight="1">
      <c r="A111" s="307" t="s">
        <v>114</v>
      </c>
      <c r="B111" s="307" t="s">
        <v>114</v>
      </c>
      <c r="C111" s="291" t="s">
        <v>2105</v>
      </c>
      <c r="D111" s="274">
        <v>38224</v>
      </c>
      <c r="E111" s="274">
        <v>1334</v>
      </c>
      <c r="F111" s="274">
        <v>1423</v>
      </c>
      <c r="G111" s="274">
        <v>1535</v>
      </c>
      <c r="H111" s="274">
        <v>1641</v>
      </c>
      <c r="I111" s="274">
        <v>1732</v>
      </c>
      <c r="J111" s="274">
        <v>1809</v>
      </c>
      <c r="K111" s="274">
        <v>1904</v>
      </c>
      <c r="L111" s="274">
        <v>2072</v>
      </c>
      <c r="M111" s="274">
        <v>2174</v>
      </c>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row>
    <row r="112" spans="1:48" ht="15.95" hidden="1" customHeight="1">
      <c r="A112" s="307" t="s">
        <v>114</v>
      </c>
      <c r="B112" s="307" t="s">
        <v>114</v>
      </c>
      <c r="C112" s="291" t="s">
        <v>2106</v>
      </c>
      <c r="D112" s="274">
        <v>74969</v>
      </c>
      <c r="E112" s="274">
        <v>2743</v>
      </c>
      <c r="F112" s="274">
        <v>2927</v>
      </c>
      <c r="G112" s="274">
        <v>3157</v>
      </c>
      <c r="H112" s="274">
        <v>3365</v>
      </c>
      <c r="I112" s="274">
        <v>3528</v>
      </c>
      <c r="J112" s="274">
        <v>3675</v>
      </c>
      <c r="K112" s="274">
        <v>3865</v>
      </c>
      <c r="L112" s="274">
        <v>4198</v>
      </c>
      <c r="M112" s="274">
        <v>4403</v>
      </c>
      <c r="N112" s="275"/>
      <c r="O112" s="275"/>
      <c r="P112" s="275"/>
      <c r="Q112" s="275"/>
      <c r="R112" s="275"/>
      <c r="S112" s="275"/>
      <c r="T112" s="275"/>
      <c r="U112" s="275"/>
      <c r="V112" s="275"/>
      <c r="W112" s="275"/>
      <c r="X112" s="275"/>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row>
    <row r="113" spans="1:48" ht="24" hidden="1" customHeight="1">
      <c r="A113" s="307" t="s">
        <v>2135</v>
      </c>
      <c r="B113" s="307" t="s">
        <v>114</v>
      </c>
      <c r="C113" s="291" t="s">
        <v>2103</v>
      </c>
      <c r="D113" s="274">
        <v>36552</v>
      </c>
      <c r="E113" s="274">
        <v>1394</v>
      </c>
      <c r="F113" s="274">
        <v>1484</v>
      </c>
      <c r="G113" s="274">
        <v>1599</v>
      </c>
      <c r="H113" s="274">
        <v>1714</v>
      </c>
      <c r="I113" s="274">
        <v>1799</v>
      </c>
      <c r="J113" s="274">
        <v>1855</v>
      </c>
      <c r="K113" s="274">
        <v>1949</v>
      </c>
      <c r="L113" s="274">
        <v>2086</v>
      </c>
      <c r="M113" s="274">
        <v>2216</v>
      </c>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row>
    <row r="114" spans="1:48" ht="15.95" hidden="1" customHeight="1">
      <c r="A114" s="307" t="s">
        <v>114</v>
      </c>
      <c r="B114" s="307" t="s">
        <v>2104</v>
      </c>
      <c r="C114" s="291" t="s">
        <v>2105</v>
      </c>
      <c r="D114" s="274">
        <v>38046</v>
      </c>
      <c r="E114" s="274">
        <v>1320</v>
      </c>
      <c r="F114" s="274">
        <v>1405</v>
      </c>
      <c r="G114" s="274">
        <v>1514</v>
      </c>
      <c r="H114" s="274">
        <v>1631</v>
      </c>
      <c r="I114" s="274">
        <v>1734</v>
      </c>
      <c r="J114" s="274">
        <v>1798</v>
      </c>
      <c r="K114" s="274">
        <v>1893</v>
      </c>
      <c r="L114" s="274">
        <v>2033</v>
      </c>
      <c r="M114" s="274">
        <v>2162</v>
      </c>
      <c r="N114" s="275"/>
      <c r="O114" s="275"/>
      <c r="P114" s="275"/>
      <c r="Q114" s="275"/>
      <c r="R114" s="275"/>
      <c r="S114" s="275"/>
      <c r="T114" s="275"/>
      <c r="U114" s="275"/>
      <c r="V114" s="275"/>
      <c r="W114" s="275"/>
      <c r="X114" s="275"/>
      <c r="Y114" s="275"/>
      <c r="Z114" s="275"/>
      <c r="AA114" s="275"/>
      <c r="AB114" s="275"/>
      <c r="AC114" s="275"/>
      <c r="AD114" s="275"/>
      <c r="AE114" s="275"/>
      <c r="AF114" s="275"/>
      <c r="AG114" s="275"/>
      <c r="AH114" s="275"/>
      <c r="AI114" s="275"/>
      <c r="AJ114" s="275"/>
      <c r="AK114" s="275"/>
      <c r="AL114" s="275"/>
      <c r="AM114" s="275"/>
      <c r="AN114" s="275"/>
      <c r="AO114" s="275"/>
      <c r="AP114" s="275"/>
      <c r="AQ114" s="275"/>
      <c r="AR114" s="275"/>
      <c r="AS114" s="275"/>
      <c r="AT114" s="275"/>
      <c r="AU114" s="275"/>
      <c r="AV114" s="275"/>
    </row>
    <row r="115" spans="1:48" ht="15.95" hidden="1" customHeight="1">
      <c r="A115" s="307" t="s">
        <v>114</v>
      </c>
      <c r="B115" s="307" t="s">
        <v>2104</v>
      </c>
      <c r="C115" s="291" t="s">
        <v>2106</v>
      </c>
      <c r="D115" s="274">
        <v>74598</v>
      </c>
      <c r="E115" s="274">
        <v>2714</v>
      </c>
      <c r="F115" s="274">
        <v>2890</v>
      </c>
      <c r="G115" s="274">
        <v>3113</v>
      </c>
      <c r="H115" s="274">
        <v>3345</v>
      </c>
      <c r="I115" s="274">
        <v>3532</v>
      </c>
      <c r="J115" s="274">
        <v>3653</v>
      </c>
      <c r="K115" s="274">
        <v>3842</v>
      </c>
      <c r="L115" s="274">
        <v>4119</v>
      </c>
      <c r="M115" s="274">
        <v>4378</v>
      </c>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row>
    <row r="116" spans="1:48" ht="24" hidden="1" customHeight="1">
      <c r="A116" s="307" t="s">
        <v>2136</v>
      </c>
      <c r="B116" s="307" t="s">
        <v>114</v>
      </c>
      <c r="C116" s="291" t="s">
        <v>2103</v>
      </c>
      <c r="D116" s="274">
        <v>36354</v>
      </c>
      <c r="E116" s="274">
        <v>1380</v>
      </c>
      <c r="F116" s="274">
        <v>1467</v>
      </c>
      <c r="G116" s="274">
        <v>1576</v>
      </c>
      <c r="H116" s="274">
        <v>1700</v>
      </c>
      <c r="I116" s="274">
        <v>1800</v>
      </c>
      <c r="J116" s="274">
        <v>1854</v>
      </c>
      <c r="K116" s="274">
        <v>1928</v>
      </c>
      <c r="L116" s="274">
        <v>2052</v>
      </c>
      <c r="M116" s="274">
        <v>2210</v>
      </c>
      <c r="N116" s="275"/>
      <c r="O116" s="275"/>
      <c r="P116" s="275"/>
      <c r="Q116" s="275"/>
      <c r="R116" s="275"/>
      <c r="S116" s="275"/>
      <c r="T116" s="275"/>
      <c r="U116" s="275"/>
      <c r="V116" s="275"/>
      <c r="W116" s="275"/>
      <c r="X116" s="275"/>
      <c r="Y116" s="275"/>
      <c r="Z116" s="275"/>
      <c r="AA116" s="275"/>
      <c r="AB116" s="275"/>
      <c r="AC116" s="275"/>
      <c r="AD116" s="275"/>
      <c r="AE116" s="275"/>
      <c r="AF116" s="275"/>
      <c r="AG116" s="275"/>
      <c r="AH116" s="275"/>
      <c r="AI116" s="275"/>
      <c r="AJ116" s="275"/>
      <c r="AK116" s="275"/>
      <c r="AL116" s="275"/>
      <c r="AM116" s="275"/>
      <c r="AN116" s="275"/>
      <c r="AO116" s="275"/>
      <c r="AP116" s="275"/>
      <c r="AQ116" s="275"/>
      <c r="AR116" s="275"/>
      <c r="AS116" s="275"/>
      <c r="AT116" s="275"/>
      <c r="AU116" s="275"/>
      <c r="AV116" s="275"/>
    </row>
    <row r="117" spans="1:48" ht="15.95" hidden="1" customHeight="1">
      <c r="A117" s="307" t="s">
        <v>114</v>
      </c>
      <c r="B117" s="307" t="s">
        <v>114</v>
      </c>
      <c r="C117" s="291" t="s">
        <v>2105</v>
      </c>
      <c r="D117" s="274">
        <v>37865</v>
      </c>
      <c r="E117" s="274">
        <v>1307</v>
      </c>
      <c r="F117" s="274">
        <v>1388</v>
      </c>
      <c r="G117" s="274">
        <v>1492</v>
      </c>
      <c r="H117" s="274">
        <v>1617</v>
      </c>
      <c r="I117" s="274">
        <v>1734</v>
      </c>
      <c r="J117" s="274">
        <v>1798</v>
      </c>
      <c r="K117" s="274">
        <v>1873</v>
      </c>
      <c r="L117" s="274">
        <v>2002</v>
      </c>
      <c r="M117" s="274">
        <v>2155</v>
      </c>
      <c r="N117" s="275"/>
      <c r="O117" s="275"/>
      <c r="P117" s="275"/>
      <c r="Q117" s="275"/>
      <c r="R117" s="275"/>
      <c r="S117" s="275"/>
      <c r="T117" s="275"/>
      <c r="U117" s="275"/>
      <c r="V117" s="275"/>
      <c r="W117" s="275"/>
      <c r="X117" s="275"/>
      <c r="Y117" s="275"/>
      <c r="Z117" s="275"/>
      <c r="AA117" s="275"/>
      <c r="AB117" s="275"/>
      <c r="AC117" s="275"/>
      <c r="AD117" s="275"/>
      <c r="AE117" s="275"/>
      <c r="AF117" s="275"/>
      <c r="AG117" s="275"/>
      <c r="AH117" s="275"/>
      <c r="AI117" s="275"/>
      <c r="AJ117" s="275"/>
      <c r="AK117" s="275"/>
      <c r="AL117" s="275"/>
      <c r="AM117" s="275"/>
      <c r="AN117" s="275"/>
      <c r="AO117" s="275"/>
      <c r="AP117" s="275"/>
      <c r="AQ117" s="275"/>
      <c r="AR117" s="275"/>
      <c r="AS117" s="275"/>
      <c r="AT117" s="275"/>
      <c r="AU117" s="275"/>
      <c r="AV117" s="275"/>
    </row>
    <row r="118" spans="1:48" ht="15.95" hidden="1" customHeight="1">
      <c r="A118" s="307" t="s">
        <v>114</v>
      </c>
      <c r="B118" s="307" t="s">
        <v>114</v>
      </c>
      <c r="C118" s="291" t="s">
        <v>2106</v>
      </c>
      <c r="D118" s="274">
        <v>74219</v>
      </c>
      <c r="E118" s="274">
        <v>2687</v>
      </c>
      <c r="F118" s="274">
        <v>2855</v>
      </c>
      <c r="G118" s="274">
        <v>3068</v>
      </c>
      <c r="H118" s="274">
        <v>3317</v>
      </c>
      <c r="I118" s="274">
        <v>3534</v>
      </c>
      <c r="J118" s="274">
        <v>3653</v>
      </c>
      <c r="K118" s="274">
        <v>3801</v>
      </c>
      <c r="L118" s="274">
        <v>4055</v>
      </c>
      <c r="M118" s="274">
        <v>4365</v>
      </c>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row>
    <row r="119" spans="1:48" ht="24" hidden="1" customHeight="1">
      <c r="A119" s="307" t="s">
        <v>2137</v>
      </c>
      <c r="B119" s="307" t="s">
        <v>114</v>
      </c>
      <c r="C119" s="291" t="s">
        <v>2103</v>
      </c>
      <c r="D119" s="274">
        <v>36151</v>
      </c>
      <c r="E119" s="274">
        <v>1368</v>
      </c>
      <c r="F119" s="274">
        <v>1450</v>
      </c>
      <c r="G119" s="274">
        <v>1554</v>
      </c>
      <c r="H119" s="274">
        <v>1682</v>
      </c>
      <c r="I119" s="274">
        <v>1799</v>
      </c>
      <c r="J119" s="274">
        <v>1856</v>
      </c>
      <c r="K119" s="274">
        <v>1916</v>
      </c>
      <c r="L119" s="274">
        <v>2013</v>
      </c>
      <c r="M119" s="274">
        <v>2206</v>
      </c>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row>
    <row r="120" spans="1:48" ht="15.95" hidden="1" customHeight="1">
      <c r="A120" s="307" t="s">
        <v>114</v>
      </c>
      <c r="B120" s="307" t="s">
        <v>114</v>
      </c>
      <c r="C120" s="291" t="s">
        <v>2105</v>
      </c>
      <c r="D120" s="274">
        <v>37678</v>
      </c>
      <c r="E120" s="274">
        <v>1295</v>
      </c>
      <c r="F120" s="274">
        <v>1372</v>
      </c>
      <c r="G120" s="274">
        <v>1471</v>
      </c>
      <c r="H120" s="274">
        <v>1601</v>
      </c>
      <c r="I120" s="274">
        <v>1734</v>
      </c>
      <c r="J120" s="274">
        <v>1799</v>
      </c>
      <c r="K120" s="274">
        <v>1860</v>
      </c>
      <c r="L120" s="274">
        <v>1962</v>
      </c>
      <c r="M120" s="274">
        <v>2153</v>
      </c>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row>
    <row r="121" spans="1:48" ht="15.95" hidden="1" customHeight="1">
      <c r="A121" s="307" t="s">
        <v>114</v>
      </c>
      <c r="B121" s="307" t="s">
        <v>114</v>
      </c>
      <c r="C121" s="291" t="s">
        <v>2106</v>
      </c>
      <c r="D121" s="274">
        <v>73829</v>
      </c>
      <c r="E121" s="274">
        <v>2662</v>
      </c>
      <c r="F121" s="274">
        <v>2822</v>
      </c>
      <c r="G121" s="274">
        <v>3024</v>
      </c>
      <c r="H121" s="274">
        <v>3283</v>
      </c>
      <c r="I121" s="274">
        <v>3533</v>
      </c>
      <c r="J121" s="274">
        <v>3655</v>
      </c>
      <c r="K121" s="274">
        <v>3776</v>
      </c>
      <c r="L121" s="274">
        <v>3975</v>
      </c>
      <c r="M121" s="274">
        <v>4359</v>
      </c>
      <c r="N121" s="275"/>
      <c r="O121" s="275"/>
      <c r="P121" s="275"/>
      <c r="Q121" s="275"/>
      <c r="R121" s="275"/>
      <c r="S121" s="275"/>
      <c r="T121" s="275"/>
      <c r="U121" s="275"/>
      <c r="V121" s="275"/>
      <c r="W121" s="275"/>
      <c r="X121" s="275"/>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row>
    <row r="122" spans="1:48" ht="24" hidden="1" customHeight="1">
      <c r="A122" s="307" t="s">
        <v>2138</v>
      </c>
      <c r="B122" s="307" t="s">
        <v>114</v>
      </c>
      <c r="C122" s="291" t="s">
        <v>2103</v>
      </c>
      <c r="D122" s="274">
        <v>35943</v>
      </c>
      <c r="E122" s="274">
        <v>1356</v>
      </c>
      <c r="F122" s="274">
        <v>1433</v>
      </c>
      <c r="G122" s="274">
        <v>1532</v>
      </c>
      <c r="H122" s="274">
        <v>1662</v>
      </c>
      <c r="I122" s="274">
        <v>1795</v>
      </c>
      <c r="J122" s="274">
        <v>1859</v>
      </c>
      <c r="K122" s="274">
        <v>1908</v>
      </c>
      <c r="L122" s="274">
        <v>1984</v>
      </c>
      <c r="M122" s="274">
        <v>2174</v>
      </c>
      <c r="N122" s="275"/>
      <c r="O122" s="275"/>
      <c r="P122" s="275"/>
      <c r="Q122" s="275"/>
      <c r="R122" s="275"/>
      <c r="S122" s="275"/>
      <c r="T122" s="275"/>
      <c r="U122" s="275"/>
      <c r="V122" s="275"/>
      <c r="W122" s="275"/>
      <c r="X122" s="275"/>
      <c r="Y122" s="275"/>
      <c r="Z122" s="275"/>
      <c r="AA122" s="275"/>
      <c r="AB122" s="275"/>
      <c r="AC122" s="275"/>
      <c r="AD122" s="275"/>
      <c r="AE122" s="275"/>
      <c r="AF122" s="275"/>
      <c r="AG122" s="275"/>
      <c r="AH122" s="275"/>
      <c r="AI122" s="275"/>
      <c r="AJ122" s="275"/>
      <c r="AK122" s="275"/>
      <c r="AL122" s="275"/>
      <c r="AM122" s="275"/>
      <c r="AN122" s="275"/>
      <c r="AO122" s="275"/>
      <c r="AP122" s="275"/>
      <c r="AQ122" s="275"/>
      <c r="AR122" s="275"/>
      <c r="AS122" s="275"/>
      <c r="AT122" s="275"/>
      <c r="AU122" s="275"/>
      <c r="AV122" s="275"/>
    </row>
    <row r="123" spans="1:48" ht="15.95" hidden="1" customHeight="1">
      <c r="A123" s="307" t="s">
        <v>2104</v>
      </c>
      <c r="B123" s="307" t="s">
        <v>114</v>
      </c>
      <c r="C123" s="291" t="s">
        <v>2105</v>
      </c>
      <c r="D123" s="274">
        <v>37486</v>
      </c>
      <c r="E123" s="274">
        <v>1284</v>
      </c>
      <c r="F123" s="274">
        <v>1357</v>
      </c>
      <c r="G123" s="274">
        <v>1450</v>
      </c>
      <c r="H123" s="274">
        <v>1582</v>
      </c>
      <c r="I123" s="274">
        <v>1730</v>
      </c>
      <c r="J123" s="274">
        <v>1802</v>
      </c>
      <c r="K123" s="274">
        <v>1853</v>
      </c>
      <c r="L123" s="274">
        <v>1933</v>
      </c>
      <c r="M123" s="274">
        <v>2123</v>
      </c>
      <c r="N123" s="275"/>
      <c r="O123" s="275"/>
      <c r="P123" s="275"/>
      <c r="Q123" s="275"/>
      <c r="R123" s="275"/>
      <c r="S123" s="275"/>
      <c r="T123" s="275"/>
      <c r="U123" s="275"/>
      <c r="V123" s="275"/>
      <c r="W123" s="275"/>
      <c r="X123" s="275"/>
      <c r="Y123" s="275"/>
      <c r="Z123" s="275"/>
      <c r="AA123" s="275"/>
      <c r="AB123" s="275"/>
      <c r="AC123" s="275"/>
      <c r="AD123" s="275"/>
      <c r="AE123" s="275"/>
      <c r="AF123" s="275"/>
      <c r="AG123" s="275"/>
      <c r="AH123" s="275"/>
      <c r="AI123" s="275"/>
      <c r="AJ123" s="275"/>
      <c r="AK123" s="275"/>
      <c r="AL123" s="275"/>
      <c r="AM123" s="275"/>
      <c r="AN123" s="275"/>
      <c r="AO123" s="275"/>
      <c r="AP123" s="275"/>
      <c r="AQ123" s="275"/>
      <c r="AR123" s="275"/>
      <c r="AS123" s="275"/>
      <c r="AT123" s="275"/>
      <c r="AU123" s="275"/>
      <c r="AV123" s="275"/>
    </row>
    <row r="124" spans="1:48" ht="15.95" hidden="1" customHeight="1">
      <c r="A124" s="307" t="s">
        <v>2104</v>
      </c>
      <c r="B124" s="307" t="s">
        <v>114</v>
      </c>
      <c r="C124" s="291" t="s">
        <v>2106</v>
      </c>
      <c r="D124" s="274">
        <v>73430</v>
      </c>
      <c r="E124" s="274">
        <v>2640</v>
      </c>
      <c r="F124" s="274">
        <v>2790</v>
      </c>
      <c r="G124" s="274">
        <v>2982</v>
      </c>
      <c r="H124" s="274">
        <v>3244</v>
      </c>
      <c r="I124" s="274">
        <v>3525</v>
      </c>
      <c r="J124" s="274">
        <v>3660</v>
      </c>
      <c r="K124" s="274">
        <v>3761</v>
      </c>
      <c r="L124" s="274">
        <v>3917</v>
      </c>
      <c r="M124" s="274">
        <v>4296</v>
      </c>
      <c r="N124" s="275"/>
      <c r="O124" s="275"/>
      <c r="P124" s="275"/>
      <c r="Q124" s="275"/>
      <c r="R124" s="275"/>
      <c r="S124" s="275"/>
      <c r="T124" s="275"/>
      <c r="U124" s="275"/>
      <c r="V124" s="275"/>
      <c r="W124" s="275"/>
      <c r="X124" s="275"/>
      <c r="Y124" s="275"/>
      <c r="Z124" s="275"/>
      <c r="AA124" s="275"/>
      <c r="AB124" s="275"/>
      <c r="AC124" s="275"/>
      <c r="AD124" s="275"/>
      <c r="AE124" s="275"/>
      <c r="AF124" s="275"/>
      <c r="AG124" s="275"/>
      <c r="AH124" s="275"/>
      <c r="AI124" s="275"/>
      <c r="AJ124" s="275"/>
      <c r="AK124" s="275"/>
      <c r="AL124" s="275"/>
      <c r="AM124" s="275"/>
      <c r="AN124" s="275"/>
      <c r="AO124" s="275"/>
      <c r="AP124" s="275"/>
      <c r="AQ124" s="275"/>
      <c r="AR124" s="275"/>
      <c r="AS124" s="275"/>
      <c r="AT124" s="275"/>
      <c r="AU124" s="275"/>
      <c r="AV124" s="275"/>
    </row>
    <row r="125" spans="1:48" ht="24" hidden="1" customHeight="1">
      <c r="A125" s="307" t="s">
        <v>2139</v>
      </c>
      <c r="B125" s="307" t="s">
        <v>114</v>
      </c>
      <c r="C125" s="291" t="s">
        <v>2103</v>
      </c>
      <c r="D125" s="274">
        <v>35731</v>
      </c>
      <c r="E125" s="274">
        <v>1346</v>
      </c>
      <c r="F125" s="274">
        <v>1418</v>
      </c>
      <c r="G125" s="274">
        <v>1512</v>
      </c>
      <c r="H125" s="274">
        <v>1641</v>
      </c>
      <c r="I125" s="274">
        <v>1788</v>
      </c>
      <c r="J125" s="274">
        <v>1861</v>
      </c>
      <c r="K125" s="274">
        <v>1895</v>
      </c>
      <c r="L125" s="274">
        <v>1969</v>
      </c>
      <c r="M125" s="274">
        <v>2127</v>
      </c>
      <c r="N125" s="275"/>
      <c r="O125" s="275"/>
      <c r="P125" s="275"/>
      <c r="Q125" s="275"/>
      <c r="R125" s="275"/>
      <c r="S125" s="275"/>
      <c r="T125" s="275"/>
      <c r="U125" s="275"/>
      <c r="V125" s="275"/>
      <c r="W125" s="275"/>
      <c r="X125" s="275"/>
      <c r="Y125" s="275"/>
      <c r="Z125" s="275"/>
      <c r="AA125" s="275"/>
      <c r="AB125" s="275"/>
      <c r="AC125" s="275"/>
      <c r="AD125" s="275"/>
      <c r="AE125" s="275"/>
      <c r="AF125" s="275"/>
      <c r="AG125" s="275"/>
      <c r="AH125" s="275"/>
      <c r="AI125" s="275"/>
      <c r="AJ125" s="275"/>
      <c r="AK125" s="275"/>
      <c r="AL125" s="275"/>
      <c r="AM125" s="275"/>
      <c r="AN125" s="275"/>
      <c r="AO125" s="275"/>
      <c r="AP125" s="275"/>
      <c r="AQ125" s="275"/>
      <c r="AR125" s="275"/>
      <c r="AS125" s="275"/>
      <c r="AT125" s="275"/>
      <c r="AU125" s="275"/>
      <c r="AV125" s="275"/>
    </row>
    <row r="126" spans="1:48" ht="15.95" hidden="1" customHeight="1">
      <c r="A126" s="307" t="s">
        <v>2104</v>
      </c>
      <c r="B126" s="307" t="s">
        <v>114</v>
      </c>
      <c r="C126" s="291" t="s">
        <v>2105</v>
      </c>
      <c r="D126" s="274">
        <v>37288</v>
      </c>
      <c r="E126" s="274">
        <v>1274</v>
      </c>
      <c r="F126" s="274">
        <v>1342</v>
      </c>
      <c r="G126" s="274">
        <v>1431</v>
      </c>
      <c r="H126" s="274">
        <v>1561</v>
      </c>
      <c r="I126" s="274">
        <v>1723</v>
      </c>
      <c r="J126" s="274">
        <v>1804</v>
      </c>
      <c r="K126" s="274">
        <v>1840</v>
      </c>
      <c r="L126" s="274">
        <v>1917</v>
      </c>
      <c r="M126" s="274">
        <v>2077</v>
      </c>
      <c r="N126" s="275"/>
      <c r="O126" s="275"/>
      <c r="P126" s="275"/>
      <c r="Q126" s="275"/>
      <c r="R126" s="275"/>
      <c r="S126" s="275"/>
      <c r="T126" s="275"/>
      <c r="U126" s="275"/>
      <c r="V126" s="275"/>
      <c r="W126" s="275"/>
      <c r="X126" s="275"/>
      <c r="Y126" s="275"/>
      <c r="Z126" s="275"/>
      <c r="AA126" s="275"/>
      <c r="AB126" s="275"/>
      <c r="AC126" s="275"/>
      <c r="AD126" s="275"/>
      <c r="AE126" s="275"/>
      <c r="AF126" s="275"/>
      <c r="AG126" s="275"/>
      <c r="AH126" s="275"/>
      <c r="AI126" s="275"/>
      <c r="AJ126" s="275"/>
      <c r="AK126" s="275"/>
      <c r="AL126" s="275"/>
      <c r="AM126" s="275"/>
      <c r="AN126" s="275"/>
      <c r="AO126" s="275"/>
      <c r="AP126" s="275"/>
      <c r="AQ126" s="275"/>
      <c r="AR126" s="275"/>
      <c r="AS126" s="275"/>
      <c r="AT126" s="275"/>
      <c r="AU126" s="275"/>
      <c r="AV126" s="275"/>
    </row>
    <row r="127" spans="1:48" ht="15.95" hidden="1" customHeight="1">
      <c r="A127" s="307" t="s">
        <v>2104</v>
      </c>
      <c r="B127" s="307" t="s">
        <v>114</v>
      </c>
      <c r="C127" s="291" t="s">
        <v>2106</v>
      </c>
      <c r="D127" s="274">
        <v>73020</v>
      </c>
      <c r="E127" s="274">
        <v>2620</v>
      </c>
      <c r="F127" s="274">
        <v>2760</v>
      </c>
      <c r="G127" s="274">
        <v>2943</v>
      </c>
      <c r="H127" s="274">
        <v>3202</v>
      </c>
      <c r="I127" s="274">
        <v>3512</v>
      </c>
      <c r="J127" s="274">
        <v>3666</v>
      </c>
      <c r="K127" s="274">
        <v>3735</v>
      </c>
      <c r="L127" s="274">
        <v>3887</v>
      </c>
      <c r="M127" s="274">
        <v>4204</v>
      </c>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row>
    <row r="128" spans="1:48" ht="24" hidden="1" customHeight="1">
      <c r="A128" s="307" t="s">
        <v>2140</v>
      </c>
      <c r="B128" s="307" t="s">
        <v>114</v>
      </c>
      <c r="C128" s="291" t="s">
        <v>2103</v>
      </c>
      <c r="D128" s="274">
        <v>35515</v>
      </c>
      <c r="E128" s="274">
        <v>1337</v>
      </c>
      <c r="F128" s="274">
        <v>1403</v>
      </c>
      <c r="G128" s="274">
        <v>1493</v>
      </c>
      <c r="H128" s="274">
        <v>1618</v>
      </c>
      <c r="I128" s="274">
        <v>1778</v>
      </c>
      <c r="J128" s="274">
        <v>1863</v>
      </c>
      <c r="K128" s="274">
        <v>1885</v>
      </c>
      <c r="L128" s="274">
        <v>1958</v>
      </c>
      <c r="M128" s="274">
        <v>2086</v>
      </c>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row>
    <row r="129" spans="1:48" ht="15.95" hidden="1" customHeight="1">
      <c r="A129" s="307" t="s">
        <v>2104</v>
      </c>
      <c r="B129" s="307" t="s">
        <v>114</v>
      </c>
      <c r="C129" s="291" t="s">
        <v>2105</v>
      </c>
      <c r="D129" s="274">
        <v>37085</v>
      </c>
      <c r="E129" s="274">
        <v>1266</v>
      </c>
      <c r="F129" s="274">
        <v>1328</v>
      </c>
      <c r="G129" s="274">
        <v>1413</v>
      </c>
      <c r="H129" s="274">
        <v>1540</v>
      </c>
      <c r="I129" s="274">
        <v>1713</v>
      </c>
      <c r="J129" s="274">
        <v>1806</v>
      </c>
      <c r="K129" s="274">
        <v>1829</v>
      </c>
      <c r="L129" s="274">
        <v>1906</v>
      </c>
      <c r="M129" s="274">
        <v>2038</v>
      </c>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row>
    <row r="130" spans="1:48" ht="15.95" hidden="1" customHeight="1">
      <c r="A130" s="307" t="s">
        <v>2104</v>
      </c>
      <c r="B130" s="307" t="s">
        <v>114</v>
      </c>
      <c r="C130" s="291" t="s">
        <v>2106</v>
      </c>
      <c r="D130" s="274">
        <v>72599</v>
      </c>
      <c r="E130" s="274">
        <v>2603</v>
      </c>
      <c r="F130" s="274">
        <v>2731</v>
      </c>
      <c r="G130" s="274">
        <v>2906</v>
      </c>
      <c r="H130" s="274">
        <v>3158</v>
      </c>
      <c r="I130" s="274">
        <v>3491</v>
      </c>
      <c r="J130" s="274">
        <v>3670</v>
      </c>
      <c r="K130" s="274">
        <v>3714</v>
      </c>
      <c r="L130" s="274">
        <v>3864</v>
      </c>
      <c r="M130" s="274">
        <v>4125</v>
      </c>
      <c r="N130" s="275"/>
      <c r="O130" s="275"/>
      <c r="P130" s="275"/>
      <c r="Q130" s="275"/>
      <c r="R130" s="275"/>
      <c r="S130" s="275"/>
      <c r="T130" s="275"/>
      <c r="U130" s="275"/>
      <c r="V130" s="275"/>
      <c r="W130" s="275"/>
      <c r="X130" s="275"/>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row>
    <row r="131" spans="1:48" ht="24" hidden="1" customHeight="1">
      <c r="A131" s="307" t="s">
        <v>2141</v>
      </c>
      <c r="B131" s="307" t="s">
        <v>114</v>
      </c>
      <c r="C131" s="291" t="s">
        <v>2103</v>
      </c>
      <c r="D131" s="274">
        <v>35294</v>
      </c>
      <c r="E131" s="274">
        <v>1330</v>
      </c>
      <c r="F131" s="274">
        <v>1389</v>
      </c>
      <c r="G131" s="274">
        <v>1475</v>
      </c>
      <c r="H131" s="274">
        <v>1595</v>
      </c>
      <c r="I131" s="274">
        <v>1764</v>
      </c>
      <c r="J131" s="274">
        <v>1864</v>
      </c>
      <c r="K131" s="274">
        <v>1884</v>
      </c>
      <c r="L131" s="274">
        <v>1937</v>
      </c>
      <c r="M131" s="274">
        <v>2053</v>
      </c>
      <c r="N131" s="275"/>
      <c r="O131" s="275"/>
      <c r="P131" s="275"/>
      <c r="Q131" s="275"/>
      <c r="R131" s="275"/>
      <c r="S131" s="275"/>
      <c r="T131" s="275"/>
      <c r="U131" s="275"/>
      <c r="V131" s="275"/>
      <c r="W131" s="275"/>
      <c r="X131" s="275"/>
      <c r="Y131" s="275"/>
      <c r="Z131" s="275"/>
      <c r="AA131" s="275"/>
      <c r="AB131" s="275"/>
      <c r="AC131" s="275"/>
      <c r="AD131" s="275"/>
      <c r="AE131" s="275"/>
      <c r="AF131" s="275"/>
      <c r="AG131" s="275"/>
      <c r="AH131" s="275"/>
      <c r="AI131" s="275"/>
      <c r="AJ131" s="275"/>
      <c r="AK131" s="275"/>
      <c r="AL131" s="275"/>
      <c r="AM131" s="275"/>
      <c r="AN131" s="275"/>
      <c r="AO131" s="275"/>
      <c r="AP131" s="275"/>
      <c r="AQ131" s="275"/>
      <c r="AR131" s="275"/>
      <c r="AS131" s="275"/>
      <c r="AT131" s="275"/>
      <c r="AU131" s="275"/>
      <c r="AV131" s="275"/>
    </row>
    <row r="132" spans="1:48" ht="15.95" hidden="1" customHeight="1">
      <c r="A132" s="307" t="s">
        <v>2104</v>
      </c>
      <c r="B132" s="307" t="s">
        <v>2104</v>
      </c>
      <c r="C132" s="291" t="s">
        <v>2105</v>
      </c>
      <c r="D132" s="274">
        <v>36875</v>
      </c>
      <c r="E132" s="274">
        <v>1259</v>
      </c>
      <c r="F132" s="274">
        <v>1315</v>
      </c>
      <c r="G132" s="274">
        <v>1396</v>
      </c>
      <c r="H132" s="274">
        <v>1518</v>
      </c>
      <c r="I132" s="274">
        <v>1700</v>
      </c>
      <c r="J132" s="274">
        <v>1807</v>
      </c>
      <c r="K132" s="274">
        <v>1829</v>
      </c>
      <c r="L132" s="274">
        <v>1886</v>
      </c>
      <c r="M132" s="274">
        <v>2008</v>
      </c>
      <c r="N132" s="275"/>
      <c r="O132" s="275"/>
      <c r="P132" s="275"/>
      <c r="Q132" s="275"/>
      <c r="R132" s="275"/>
      <c r="S132" s="275"/>
      <c r="T132" s="275"/>
      <c r="U132" s="275"/>
      <c r="V132" s="275"/>
      <c r="W132" s="275"/>
      <c r="X132" s="275"/>
      <c r="Y132" s="275"/>
      <c r="Z132" s="275"/>
      <c r="AA132" s="275"/>
      <c r="AB132" s="275"/>
      <c r="AC132" s="275"/>
      <c r="AD132" s="275"/>
      <c r="AE132" s="275"/>
      <c r="AF132" s="275"/>
      <c r="AG132" s="275"/>
      <c r="AH132" s="275"/>
      <c r="AI132" s="275"/>
      <c r="AJ132" s="275"/>
      <c r="AK132" s="275"/>
      <c r="AL132" s="275"/>
      <c r="AM132" s="275"/>
      <c r="AN132" s="275"/>
      <c r="AO132" s="275"/>
      <c r="AP132" s="275"/>
      <c r="AQ132" s="275"/>
      <c r="AR132" s="275"/>
      <c r="AS132" s="275"/>
      <c r="AT132" s="275"/>
      <c r="AU132" s="275"/>
      <c r="AV132" s="275"/>
    </row>
    <row r="133" spans="1:48" ht="15.95" hidden="1" customHeight="1">
      <c r="A133" s="307" t="s">
        <v>2104</v>
      </c>
      <c r="B133" s="307" t="s">
        <v>2104</v>
      </c>
      <c r="C133" s="291" t="s">
        <v>2106</v>
      </c>
      <c r="D133" s="274">
        <v>72169</v>
      </c>
      <c r="E133" s="274">
        <v>2589</v>
      </c>
      <c r="F133" s="274">
        <v>2704</v>
      </c>
      <c r="G133" s="274">
        <v>2871</v>
      </c>
      <c r="H133" s="274">
        <v>3114</v>
      </c>
      <c r="I133" s="274">
        <v>3464</v>
      </c>
      <c r="J133" s="274">
        <v>3671</v>
      </c>
      <c r="K133" s="274">
        <v>3713</v>
      </c>
      <c r="L133" s="274">
        <v>3823</v>
      </c>
      <c r="M133" s="274">
        <v>4061</v>
      </c>
      <c r="N133" s="275"/>
      <c r="O133" s="275"/>
      <c r="P133" s="275"/>
      <c r="Q133" s="275"/>
      <c r="R133" s="275"/>
      <c r="S133" s="275"/>
      <c r="T133" s="275"/>
      <c r="U133" s="275"/>
      <c r="V133" s="275"/>
      <c r="W133" s="275"/>
      <c r="X133" s="275"/>
      <c r="Y133" s="275"/>
      <c r="Z133" s="275"/>
      <c r="AA133" s="275"/>
      <c r="AB133" s="275"/>
      <c r="AC133" s="275"/>
      <c r="AD133" s="275"/>
      <c r="AE133" s="275"/>
      <c r="AF133" s="275"/>
      <c r="AG133" s="275"/>
      <c r="AH133" s="275"/>
      <c r="AI133" s="275"/>
      <c r="AJ133" s="275"/>
      <c r="AK133" s="275"/>
      <c r="AL133" s="275"/>
      <c r="AM133" s="275"/>
      <c r="AN133" s="275"/>
      <c r="AO133" s="275"/>
      <c r="AP133" s="275"/>
      <c r="AQ133" s="275"/>
      <c r="AR133" s="275"/>
      <c r="AS133" s="275"/>
      <c r="AT133" s="275"/>
      <c r="AU133" s="275"/>
      <c r="AV133" s="275"/>
    </row>
    <row r="134" spans="1:48" ht="24" hidden="1" customHeight="1">
      <c r="A134" s="307" t="s">
        <v>2142</v>
      </c>
      <c r="B134" s="307" t="s">
        <v>2104</v>
      </c>
      <c r="C134" s="291" t="s">
        <v>2103</v>
      </c>
      <c r="D134" s="274">
        <v>35070</v>
      </c>
      <c r="E134" s="274">
        <v>1323</v>
      </c>
      <c r="F134" s="274">
        <v>1376</v>
      </c>
      <c r="G134" s="274">
        <v>1458</v>
      </c>
      <c r="H134" s="274">
        <v>1573</v>
      </c>
      <c r="I134" s="274">
        <v>1746</v>
      </c>
      <c r="J134" s="274">
        <v>1864</v>
      </c>
      <c r="K134" s="274">
        <v>1886</v>
      </c>
      <c r="L134" s="274">
        <v>1925</v>
      </c>
      <c r="M134" s="274">
        <v>2014</v>
      </c>
      <c r="N134" s="275"/>
      <c r="O134" s="275"/>
      <c r="P134" s="275"/>
      <c r="Q134" s="275"/>
      <c r="R134" s="275"/>
      <c r="S134" s="275"/>
      <c r="T134" s="275"/>
      <c r="U134" s="275"/>
      <c r="V134" s="275"/>
      <c r="W134" s="275"/>
      <c r="X134" s="275"/>
      <c r="Y134" s="275"/>
      <c r="Z134" s="275"/>
      <c r="AA134" s="275"/>
      <c r="AB134" s="275"/>
      <c r="AC134" s="275"/>
      <c r="AD134" s="275"/>
      <c r="AE134" s="275"/>
      <c r="AF134" s="275"/>
      <c r="AG134" s="275"/>
      <c r="AH134" s="275"/>
      <c r="AI134" s="275"/>
      <c r="AJ134" s="275"/>
      <c r="AK134" s="275"/>
      <c r="AL134" s="275"/>
      <c r="AM134" s="275"/>
      <c r="AN134" s="275"/>
      <c r="AO134" s="275"/>
      <c r="AP134" s="275"/>
      <c r="AQ134" s="275"/>
      <c r="AR134" s="275"/>
      <c r="AS134" s="275"/>
      <c r="AT134" s="275"/>
      <c r="AU134" s="275"/>
      <c r="AV134" s="275"/>
    </row>
    <row r="135" spans="1:48" ht="15.95" hidden="1" customHeight="1">
      <c r="A135" s="307" t="s">
        <v>2104</v>
      </c>
      <c r="B135" s="307" t="s">
        <v>2104</v>
      </c>
      <c r="C135" s="291" t="s">
        <v>2105</v>
      </c>
      <c r="D135" s="274">
        <v>36659</v>
      </c>
      <c r="E135" s="274">
        <v>1253</v>
      </c>
      <c r="F135" s="274">
        <v>1303</v>
      </c>
      <c r="G135" s="274">
        <v>1380</v>
      </c>
      <c r="H135" s="274">
        <v>1497</v>
      </c>
      <c r="I135" s="274">
        <v>1683</v>
      </c>
      <c r="J135" s="274">
        <v>1806</v>
      </c>
      <c r="K135" s="274">
        <v>1830</v>
      </c>
      <c r="L135" s="274">
        <v>1873</v>
      </c>
      <c r="M135" s="274">
        <v>1968</v>
      </c>
      <c r="N135" s="275"/>
      <c r="O135" s="275"/>
      <c r="P135" s="275"/>
      <c r="Q135" s="275"/>
      <c r="R135" s="275"/>
      <c r="S135" s="275"/>
      <c r="T135" s="275"/>
      <c r="U135" s="275"/>
      <c r="V135" s="275"/>
      <c r="W135" s="275"/>
      <c r="X135" s="275"/>
      <c r="Y135" s="275"/>
      <c r="Z135" s="275"/>
      <c r="AA135" s="275"/>
      <c r="AB135" s="275"/>
      <c r="AC135" s="275"/>
      <c r="AD135" s="275"/>
      <c r="AE135" s="275"/>
      <c r="AF135" s="275"/>
      <c r="AG135" s="275"/>
      <c r="AH135" s="275"/>
      <c r="AI135" s="275"/>
      <c r="AJ135" s="275"/>
      <c r="AK135" s="275"/>
      <c r="AL135" s="275"/>
      <c r="AM135" s="275"/>
      <c r="AN135" s="275"/>
      <c r="AO135" s="275"/>
      <c r="AP135" s="275"/>
      <c r="AQ135" s="275"/>
      <c r="AR135" s="275"/>
      <c r="AS135" s="275"/>
      <c r="AT135" s="275"/>
      <c r="AU135" s="275"/>
      <c r="AV135" s="275"/>
    </row>
    <row r="136" spans="1:48" ht="15.95" hidden="1" customHeight="1">
      <c r="A136" s="307" t="s">
        <v>2104</v>
      </c>
      <c r="B136" s="307" t="s">
        <v>2104</v>
      </c>
      <c r="C136" s="291" t="s">
        <v>2106</v>
      </c>
      <c r="D136" s="274">
        <v>71729</v>
      </c>
      <c r="E136" s="274">
        <v>2576</v>
      </c>
      <c r="F136" s="274">
        <v>2679</v>
      </c>
      <c r="G136" s="274">
        <v>2838</v>
      </c>
      <c r="H136" s="274">
        <v>3070</v>
      </c>
      <c r="I136" s="274">
        <v>3429</v>
      </c>
      <c r="J136" s="274">
        <v>3670</v>
      </c>
      <c r="K136" s="274">
        <v>3716</v>
      </c>
      <c r="L136" s="274">
        <v>3798</v>
      </c>
      <c r="M136" s="274">
        <v>3982</v>
      </c>
      <c r="N136" s="275"/>
      <c r="O136" s="275"/>
      <c r="P136" s="275"/>
      <c r="Q136" s="275"/>
      <c r="R136" s="275"/>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row>
    <row r="137" spans="1:48" ht="24" hidden="1" customHeight="1">
      <c r="A137" s="307" t="s">
        <v>2143</v>
      </c>
      <c r="B137" s="307" t="s">
        <v>2104</v>
      </c>
      <c r="C137" s="291" t="s">
        <v>2103</v>
      </c>
      <c r="D137" s="274">
        <v>34843</v>
      </c>
      <c r="E137" s="274">
        <v>1318</v>
      </c>
      <c r="F137" s="274">
        <v>1365</v>
      </c>
      <c r="G137" s="274">
        <v>1442</v>
      </c>
      <c r="H137" s="274">
        <v>1551</v>
      </c>
      <c r="I137" s="274">
        <v>1726</v>
      </c>
      <c r="J137" s="274">
        <v>1860</v>
      </c>
      <c r="K137" s="274">
        <v>1888</v>
      </c>
      <c r="L137" s="274">
        <v>1917</v>
      </c>
      <c r="M137" s="274">
        <v>1986</v>
      </c>
      <c r="N137" s="275"/>
      <c r="O137" s="275"/>
      <c r="P137" s="275"/>
      <c r="Q137" s="275"/>
      <c r="R137" s="275"/>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row>
    <row r="138" spans="1:48" ht="15.95" hidden="1" customHeight="1">
      <c r="A138" s="307" t="s">
        <v>2104</v>
      </c>
      <c r="B138" s="307" t="s">
        <v>2104</v>
      </c>
      <c r="C138" s="291" t="s">
        <v>2105</v>
      </c>
      <c r="D138" s="274">
        <v>36438</v>
      </c>
      <c r="E138" s="274">
        <v>1247</v>
      </c>
      <c r="F138" s="274">
        <v>1292</v>
      </c>
      <c r="G138" s="274">
        <v>1365</v>
      </c>
      <c r="H138" s="274">
        <v>1477</v>
      </c>
      <c r="I138" s="274">
        <v>1664</v>
      </c>
      <c r="J138" s="274">
        <v>1803</v>
      </c>
      <c r="K138" s="274">
        <v>1833</v>
      </c>
      <c r="L138" s="274">
        <v>1866</v>
      </c>
      <c r="M138" s="274">
        <v>1938</v>
      </c>
      <c r="N138" s="275"/>
      <c r="O138" s="275"/>
      <c r="P138" s="275"/>
      <c r="Q138" s="275"/>
      <c r="R138" s="275"/>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row>
    <row r="139" spans="1:48" ht="15.95" hidden="1" customHeight="1">
      <c r="A139" s="307" t="s">
        <v>2104</v>
      </c>
      <c r="B139" s="307" t="s">
        <v>2104</v>
      </c>
      <c r="C139" s="291" t="s">
        <v>2106</v>
      </c>
      <c r="D139" s="274">
        <v>71280</v>
      </c>
      <c r="E139" s="274">
        <v>2565</v>
      </c>
      <c r="F139" s="274">
        <v>2656</v>
      </c>
      <c r="G139" s="274">
        <v>2807</v>
      </c>
      <c r="H139" s="274">
        <v>3028</v>
      </c>
      <c r="I139" s="274">
        <v>3391</v>
      </c>
      <c r="J139" s="274">
        <v>3663</v>
      </c>
      <c r="K139" s="274">
        <v>3721</v>
      </c>
      <c r="L139" s="274">
        <v>3784</v>
      </c>
      <c r="M139" s="274">
        <v>3924</v>
      </c>
      <c r="N139" s="275"/>
      <c r="O139" s="275"/>
      <c r="P139" s="275"/>
      <c r="Q139" s="275"/>
      <c r="R139" s="275"/>
      <c r="S139" s="275"/>
      <c r="T139" s="275"/>
      <c r="U139" s="275"/>
      <c r="V139" s="275"/>
      <c r="W139" s="275"/>
      <c r="X139" s="275"/>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row>
    <row r="140" spans="1:48" ht="24" hidden="1" customHeight="1">
      <c r="A140" s="307" t="s">
        <v>2144</v>
      </c>
      <c r="B140" s="307" t="s">
        <v>2104</v>
      </c>
      <c r="C140" s="291" t="s">
        <v>2103</v>
      </c>
      <c r="D140" s="274">
        <v>34612</v>
      </c>
      <c r="E140" s="274">
        <v>1313</v>
      </c>
      <c r="F140" s="274">
        <v>1355</v>
      </c>
      <c r="G140" s="274">
        <v>1426</v>
      </c>
      <c r="H140" s="274">
        <v>1531</v>
      </c>
      <c r="I140" s="274">
        <v>1705</v>
      </c>
      <c r="J140" s="274">
        <v>1853</v>
      </c>
      <c r="K140" s="274">
        <v>1891</v>
      </c>
      <c r="L140" s="274">
        <v>1904</v>
      </c>
      <c r="M140" s="274">
        <v>1971</v>
      </c>
      <c r="N140" s="275"/>
      <c r="O140" s="275"/>
      <c r="P140" s="275"/>
      <c r="Q140" s="275"/>
      <c r="R140" s="275"/>
      <c r="S140" s="275"/>
      <c r="T140" s="275"/>
      <c r="U140" s="275"/>
      <c r="V140" s="275"/>
      <c r="W140" s="275"/>
      <c r="X140" s="275"/>
      <c r="Y140" s="275"/>
      <c r="Z140" s="275"/>
      <c r="AA140" s="275"/>
      <c r="AB140" s="275"/>
      <c r="AC140" s="275"/>
      <c r="AD140" s="275"/>
      <c r="AE140" s="275"/>
      <c r="AF140" s="275"/>
      <c r="AG140" s="275"/>
      <c r="AH140" s="275"/>
      <c r="AI140" s="275"/>
      <c r="AJ140" s="275"/>
      <c r="AK140" s="275"/>
      <c r="AL140" s="275"/>
      <c r="AM140" s="275"/>
      <c r="AN140" s="275"/>
      <c r="AO140" s="275"/>
      <c r="AP140" s="275"/>
      <c r="AQ140" s="275"/>
      <c r="AR140" s="275"/>
      <c r="AS140" s="275"/>
      <c r="AT140" s="275"/>
      <c r="AU140" s="275"/>
      <c r="AV140" s="275"/>
    </row>
    <row r="141" spans="1:48" ht="15.95" hidden="1" customHeight="1">
      <c r="A141" s="307" t="s">
        <v>114</v>
      </c>
      <c r="B141" s="307" t="s">
        <v>2104</v>
      </c>
      <c r="C141" s="291" t="s">
        <v>2105</v>
      </c>
      <c r="D141" s="274">
        <v>36211</v>
      </c>
      <c r="E141" s="274">
        <v>1243</v>
      </c>
      <c r="F141" s="274">
        <v>1282</v>
      </c>
      <c r="G141" s="274">
        <v>1350</v>
      </c>
      <c r="H141" s="274">
        <v>1458</v>
      </c>
      <c r="I141" s="274">
        <v>1644</v>
      </c>
      <c r="J141" s="274">
        <v>1796</v>
      </c>
      <c r="K141" s="274">
        <v>1835</v>
      </c>
      <c r="L141" s="274">
        <v>1854</v>
      </c>
      <c r="M141" s="274">
        <v>1923</v>
      </c>
      <c r="N141" s="275"/>
      <c r="O141" s="275"/>
      <c r="P141" s="275"/>
      <c r="Q141" s="275"/>
      <c r="R141" s="275"/>
      <c r="S141" s="275"/>
      <c r="T141" s="275"/>
      <c r="U141" s="275"/>
      <c r="V141" s="275"/>
      <c r="W141" s="275"/>
      <c r="X141" s="275"/>
      <c r="Y141" s="275"/>
      <c r="Z141" s="275"/>
      <c r="AA141" s="275"/>
      <c r="AB141" s="275"/>
      <c r="AC141" s="275"/>
      <c r="AD141" s="275"/>
      <c r="AE141" s="275"/>
      <c r="AF141" s="275"/>
      <c r="AG141" s="275"/>
      <c r="AH141" s="275"/>
      <c r="AI141" s="275"/>
      <c r="AJ141" s="275"/>
      <c r="AK141" s="275"/>
      <c r="AL141" s="275"/>
      <c r="AM141" s="275"/>
      <c r="AN141" s="275"/>
      <c r="AO141" s="275"/>
      <c r="AP141" s="275"/>
      <c r="AQ141" s="275"/>
      <c r="AR141" s="275"/>
      <c r="AS141" s="275"/>
      <c r="AT141" s="275"/>
      <c r="AU141" s="275"/>
      <c r="AV141" s="275"/>
    </row>
    <row r="142" spans="1:48" ht="15.95" hidden="1" customHeight="1">
      <c r="A142" s="307" t="s">
        <v>114</v>
      </c>
      <c r="B142" s="307" t="s">
        <v>2104</v>
      </c>
      <c r="C142" s="291" t="s">
        <v>2106</v>
      </c>
      <c r="D142" s="274">
        <v>70823</v>
      </c>
      <c r="E142" s="274">
        <v>2555</v>
      </c>
      <c r="F142" s="274">
        <v>2637</v>
      </c>
      <c r="G142" s="274">
        <v>2776</v>
      </c>
      <c r="H142" s="274">
        <v>2989</v>
      </c>
      <c r="I142" s="274">
        <v>3349</v>
      </c>
      <c r="J142" s="274">
        <v>3649</v>
      </c>
      <c r="K142" s="274">
        <v>3727</v>
      </c>
      <c r="L142" s="274">
        <v>3757</v>
      </c>
      <c r="M142" s="274">
        <v>3894</v>
      </c>
      <c r="N142" s="275"/>
      <c r="O142" s="275"/>
      <c r="P142" s="275"/>
      <c r="Q142" s="275"/>
      <c r="R142" s="275"/>
      <c r="S142" s="275"/>
      <c r="T142" s="275"/>
      <c r="U142" s="275"/>
      <c r="V142" s="275"/>
      <c r="W142" s="275"/>
      <c r="X142" s="275"/>
      <c r="Y142" s="275"/>
      <c r="Z142" s="275"/>
      <c r="AA142" s="275"/>
      <c r="AB142" s="275"/>
      <c r="AC142" s="275"/>
      <c r="AD142" s="275"/>
      <c r="AE142" s="275"/>
      <c r="AF142" s="275"/>
      <c r="AG142" s="275"/>
      <c r="AH142" s="275"/>
      <c r="AI142" s="275"/>
      <c r="AJ142" s="275"/>
      <c r="AK142" s="275"/>
      <c r="AL142" s="275"/>
      <c r="AM142" s="275"/>
      <c r="AN142" s="275"/>
      <c r="AO142" s="275"/>
      <c r="AP142" s="275"/>
      <c r="AQ142" s="275"/>
      <c r="AR142" s="275"/>
      <c r="AS142" s="275"/>
      <c r="AT142" s="275"/>
      <c r="AU142" s="275"/>
      <c r="AV142" s="275"/>
    </row>
    <row r="143" spans="1:48" ht="24" hidden="1" customHeight="1">
      <c r="A143" s="307" t="s">
        <v>2145</v>
      </c>
      <c r="B143" s="307" t="s">
        <v>2104</v>
      </c>
      <c r="C143" s="291" t="s">
        <v>2103</v>
      </c>
      <c r="D143" s="274">
        <v>34380</v>
      </c>
      <c r="E143" s="274">
        <v>1308</v>
      </c>
      <c r="F143" s="274">
        <v>1346</v>
      </c>
      <c r="G143" s="274">
        <v>1411</v>
      </c>
      <c r="H143" s="274">
        <v>1512</v>
      </c>
      <c r="I143" s="274">
        <v>1682</v>
      </c>
      <c r="J143" s="274">
        <v>1843</v>
      </c>
      <c r="K143" s="274">
        <v>1893</v>
      </c>
      <c r="L143" s="274">
        <v>1894</v>
      </c>
      <c r="M143" s="274">
        <v>1959</v>
      </c>
      <c r="N143" s="275"/>
      <c r="O143" s="275"/>
      <c r="P143" s="275"/>
      <c r="Q143" s="275"/>
      <c r="R143" s="275"/>
      <c r="S143" s="275"/>
      <c r="T143" s="275"/>
      <c r="U143" s="275"/>
      <c r="V143" s="275"/>
      <c r="W143" s="275"/>
      <c r="X143" s="275"/>
      <c r="Y143" s="275"/>
      <c r="Z143" s="275"/>
      <c r="AA143" s="275"/>
      <c r="AB143" s="275"/>
      <c r="AC143" s="275"/>
      <c r="AD143" s="275"/>
      <c r="AE143" s="275"/>
      <c r="AF143" s="275"/>
      <c r="AG143" s="275"/>
      <c r="AH143" s="275"/>
      <c r="AI143" s="275"/>
      <c r="AJ143" s="275"/>
      <c r="AK143" s="275"/>
      <c r="AL143" s="275"/>
      <c r="AM143" s="275"/>
      <c r="AN143" s="275"/>
      <c r="AO143" s="275"/>
      <c r="AP143" s="275"/>
      <c r="AQ143" s="275"/>
      <c r="AR143" s="275"/>
      <c r="AS143" s="275"/>
      <c r="AT143" s="275"/>
      <c r="AU143" s="275"/>
      <c r="AV143" s="275"/>
    </row>
    <row r="144" spans="1:48" ht="15.95" hidden="1" customHeight="1">
      <c r="A144" s="307" t="s">
        <v>114</v>
      </c>
      <c r="B144" s="307" t="s">
        <v>2104</v>
      </c>
      <c r="C144" s="291" t="s">
        <v>2105</v>
      </c>
      <c r="D144" s="274">
        <v>35978</v>
      </c>
      <c r="E144" s="274">
        <v>1238</v>
      </c>
      <c r="F144" s="274">
        <v>1274</v>
      </c>
      <c r="G144" s="274">
        <v>1336</v>
      </c>
      <c r="H144" s="274">
        <v>1440</v>
      </c>
      <c r="I144" s="274">
        <v>1623</v>
      </c>
      <c r="J144" s="274">
        <v>1786</v>
      </c>
      <c r="K144" s="274">
        <v>1837</v>
      </c>
      <c r="L144" s="274">
        <v>1843</v>
      </c>
      <c r="M144" s="274">
        <v>1913</v>
      </c>
      <c r="N144" s="275"/>
      <c r="O144" s="275"/>
      <c r="P144" s="275"/>
      <c r="Q144" s="275"/>
      <c r="R144" s="275"/>
      <c r="S144" s="275"/>
      <c r="T144" s="275"/>
      <c r="U144" s="275"/>
      <c r="V144" s="275"/>
      <c r="W144" s="275"/>
      <c r="X144" s="275"/>
      <c r="Y144" s="275"/>
      <c r="Z144" s="275"/>
      <c r="AA144" s="275"/>
      <c r="AB144" s="275"/>
      <c r="AC144" s="275"/>
      <c r="AD144" s="275"/>
      <c r="AE144" s="275"/>
      <c r="AF144" s="275"/>
      <c r="AG144" s="275"/>
      <c r="AH144" s="275"/>
      <c r="AI144" s="275"/>
      <c r="AJ144" s="275"/>
      <c r="AK144" s="275"/>
      <c r="AL144" s="275"/>
      <c r="AM144" s="275"/>
      <c r="AN144" s="275"/>
      <c r="AO144" s="275"/>
      <c r="AP144" s="275"/>
      <c r="AQ144" s="275"/>
      <c r="AR144" s="275"/>
      <c r="AS144" s="275"/>
      <c r="AT144" s="275"/>
      <c r="AU144" s="275"/>
      <c r="AV144" s="275"/>
    </row>
    <row r="145" spans="1:48" ht="15.95" hidden="1" customHeight="1">
      <c r="A145" s="307" t="s">
        <v>114</v>
      </c>
      <c r="B145" s="307" t="s">
        <v>2104</v>
      </c>
      <c r="C145" s="291" t="s">
        <v>2106</v>
      </c>
      <c r="D145" s="274">
        <v>70359</v>
      </c>
      <c r="E145" s="274">
        <v>2546</v>
      </c>
      <c r="F145" s="274">
        <v>2620</v>
      </c>
      <c r="G145" s="274">
        <v>2747</v>
      </c>
      <c r="H145" s="274">
        <v>2952</v>
      </c>
      <c r="I145" s="274">
        <v>3305</v>
      </c>
      <c r="J145" s="274">
        <v>3629</v>
      </c>
      <c r="K145" s="274">
        <v>3731</v>
      </c>
      <c r="L145" s="274">
        <v>3737</v>
      </c>
      <c r="M145" s="274">
        <v>3872</v>
      </c>
      <c r="N145" s="275"/>
      <c r="O145" s="275"/>
      <c r="P145" s="275"/>
      <c r="Q145" s="275"/>
      <c r="R145" s="275"/>
      <c r="S145" s="275"/>
      <c r="T145" s="275"/>
      <c r="U145" s="275"/>
      <c r="V145" s="275"/>
      <c r="W145" s="275"/>
      <c r="X145" s="275"/>
      <c r="Y145" s="275"/>
      <c r="Z145" s="275"/>
      <c r="AA145" s="275"/>
      <c r="AB145" s="275"/>
      <c r="AC145" s="275"/>
      <c r="AD145" s="275"/>
      <c r="AE145" s="275"/>
      <c r="AF145" s="275"/>
      <c r="AG145" s="275"/>
      <c r="AH145" s="275"/>
      <c r="AI145" s="275"/>
      <c r="AJ145" s="275"/>
      <c r="AK145" s="275"/>
      <c r="AL145" s="275"/>
      <c r="AM145" s="275"/>
      <c r="AN145" s="275"/>
      <c r="AO145" s="275"/>
      <c r="AP145" s="275"/>
      <c r="AQ145" s="275"/>
      <c r="AR145" s="275"/>
      <c r="AS145" s="275"/>
      <c r="AT145" s="275"/>
      <c r="AU145" s="275"/>
      <c r="AV145" s="275"/>
    </row>
    <row r="146" spans="1:48" ht="24" hidden="1" customHeight="1">
      <c r="A146" s="307" t="s">
        <v>2146</v>
      </c>
      <c r="B146" s="307" t="s">
        <v>2104</v>
      </c>
      <c r="C146" s="291" t="s">
        <v>2103</v>
      </c>
      <c r="D146" s="274">
        <v>34147</v>
      </c>
      <c r="E146" s="274">
        <v>1304</v>
      </c>
      <c r="F146" s="274">
        <v>1338</v>
      </c>
      <c r="G146" s="274">
        <v>1398</v>
      </c>
      <c r="H146" s="274">
        <v>1495</v>
      </c>
      <c r="I146" s="274">
        <v>1660</v>
      </c>
      <c r="J146" s="274">
        <v>1829</v>
      </c>
      <c r="K146" s="274">
        <v>1895</v>
      </c>
      <c r="L146" s="274">
        <v>1893</v>
      </c>
      <c r="M146" s="274">
        <v>1939</v>
      </c>
      <c r="N146" s="275"/>
      <c r="O146" s="275"/>
      <c r="P146" s="275"/>
      <c r="Q146" s="275"/>
      <c r="R146" s="275"/>
      <c r="S146" s="275"/>
      <c r="T146" s="275"/>
      <c r="U146" s="275"/>
      <c r="V146" s="275"/>
      <c r="W146" s="275"/>
      <c r="X146" s="275"/>
      <c r="Y146" s="275"/>
      <c r="Z146" s="275"/>
      <c r="AA146" s="275"/>
      <c r="AB146" s="275"/>
      <c r="AC146" s="275"/>
      <c r="AD146" s="275"/>
      <c r="AE146" s="275"/>
      <c r="AF146" s="275"/>
      <c r="AG146" s="275"/>
      <c r="AH146" s="275"/>
      <c r="AI146" s="275"/>
      <c r="AJ146" s="275"/>
      <c r="AK146" s="275"/>
      <c r="AL146" s="275"/>
      <c r="AM146" s="275"/>
      <c r="AN146" s="275"/>
      <c r="AO146" s="275"/>
      <c r="AP146" s="275"/>
      <c r="AQ146" s="275"/>
      <c r="AR146" s="275"/>
      <c r="AS146" s="275"/>
      <c r="AT146" s="275"/>
      <c r="AU146" s="275"/>
      <c r="AV146" s="275"/>
    </row>
    <row r="147" spans="1:48" ht="15.95" hidden="1" customHeight="1">
      <c r="A147" s="307" t="s">
        <v>114</v>
      </c>
      <c r="B147" s="307" t="s">
        <v>2104</v>
      </c>
      <c r="C147" s="291" t="s">
        <v>2105</v>
      </c>
      <c r="D147" s="274">
        <v>35741</v>
      </c>
      <c r="E147" s="274">
        <v>1234</v>
      </c>
      <c r="F147" s="274">
        <v>1267</v>
      </c>
      <c r="G147" s="274">
        <v>1322</v>
      </c>
      <c r="H147" s="274">
        <v>1423</v>
      </c>
      <c r="I147" s="274">
        <v>1601</v>
      </c>
      <c r="J147" s="274">
        <v>1773</v>
      </c>
      <c r="K147" s="274">
        <v>1838</v>
      </c>
      <c r="L147" s="274">
        <v>1842</v>
      </c>
      <c r="M147" s="274">
        <v>1892</v>
      </c>
      <c r="N147" s="275"/>
      <c r="O147" s="275"/>
      <c r="P147" s="275"/>
      <c r="Q147" s="275"/>
      <c r="R147" s="275"/>
      <c r="S147" s="275"/>
      <c r="T147" s="275"/>
      <c r="U147" s="275"/>
      <c r="V147" s="275"/>
      <c r="W147" s="275"/>
      <c r="X147" s="275"/>
      <c r="Y147" s="275"/>
      <c r="Z147" s="275"/>
      <c r="AA147" s="275"/>
      <c r="AB147" s="275"/>
      <c r="AC147" s="275"/>
      <c r="AD147" s="275"/>
      <c r="AE147" s="275"/>
      <c r="AF147" s="275"/>
      <c r="AG147" s="275"/>
      <c r="AH147" s="275"/>
      <c r="AI147" s="275"/>
      <c r="AJ147" s="275"/>
      <c r="AK147" s="275"/>
      <c r="AL147" s="275"/>
      <c r="AM147" s="275"/>
      <c r="AN147" s="275"/>
      <c r="AO147" s="275"/>
      <c r="AP147" s="275"/>
      <c r="AQ147" s="275"/>
      <c r="AR147" s="275"/>
      <c r="AS147" s="275"/>
      <c r="AT147" s="275"/>
      <c r="AU147" s="275"/>
      <c r="AV147" s="275"/>
    </row>
    <row r="148" spans="1:48" ht="15.95" hidden="1" customHeight="1">
      <c r="A148" s="307" t="s">
        <v>114</v>
      </c>
      <c r="B148" s="307" t="s">
        <v>2104</v>
      </c>
      <c r="C148" s="291" t="s">
        <v>2106</v>
      </c>
      <c r="D148" s="274">
        <v>69888</v>
      </c>
      <c r="E148" s="274">
        <v>2538</v>
      </c>
      <c r="F148" s="274">
        <v>2605</v>
      </c>
      <c r="G148" s="274">
        <v>2720</v>
      </c>
      <c r="H148" s="274">
        <v>2917</v>
      </c>
      <c r="I148" s="274">
        <v>3261</v>
      </c>
      <c r="J148" s="274">
        <v>3602</v>
      </c>
      <c r="K148" s="274">
        <v>3733</v>
      </c>
      <c r="L148" s="274">
        <v>3736</v>
      </c>
      <c r="M148" s="274">
        <v>3831</v>
      </c>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5"/>
      <c r="AK148" s="275"/>
      <c r="AL148" s="275"/>
      <c r="AM148" s="275"/>
      <c r="AN148" s="275"/>
      <c r="AO148" s="275"/>
      <c r="AP148" s="275"/>
      <c r="AQ148" s="275"/>
      <c r="AR148" s="275"/>
      <c r="AS148" s="275"/>
      <c r="AT148" s="275"/>
      <c r="AU148" s="275"/>
      <c r="AV148" s="275"/>
    </row>
    <row r="149" spans="1:48" ht="24" hidden="1" customHeight="1">
      <c r="A149" s="307" t="s">
        <v>2147</v>
      </c>
      <c r="B149" s="307" t="s">
        <v>114</v>
      </c>
      <c r="C149" s="291" t="s">
        <v>2103</v>
      </c>
      <c r="D149" s="274">
        <v>33912</v>
      </c>
      <c r="E149" s="274">
        <v>1299</v>
      </c>
      <c r="F149" s="274">
        <v>1332</v>
      </c>
      <c r="G149" s="274">
        <v>1385</v>
      </c>
      <c r="H149" s="274">
        <v>1478</v>
      </c>
      <c r="I149" s="274">
        <v>1637</v>
      </c>
      <c r="J149" s="274">
        <v>1811</v>
      </c>
      <c r="K149" s="274">
        <v>1894</v>
      </c>
      <c r="L149" s="274">
        <v>1895</v>
      </c>
      <c r="M149" s="274">
        <v>1927</v>
      </c>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5"/>
      <c r="AK149" s="275"/>
      <c r="AL149" s="275"/>
      <c r="AM149" s="275"/>
      <c r="AN149" s="275"/>
      <c r="AO149" s="275"/>
      <c r="AP149" s="275"/>
      <c r="AQ149" s="275"/>
      <c r="AR149" s="275"/>
      <c r="AS149" s="275"/>
      <c r="AT149" s="275"/>
      <c r="AU149" s="275"/>
      <c r="AV149" s="275"/>
    </row>
    <row r="150" spans="1:48" ht="15.95" hidden="1" customHeight="1">
      <c r="A150" s="307" t="s">
        <v>114</v>
      </c>
      <c r="B150" s="307" t="s">
        <v>114</v>
      </c>
      <c r="C150" s="291" t="s">
        <v>2105</v>
      </c>
      <c r="D150" s="274">
        <v>35500</v>
      </c>
      <c r="E150" s="274">
        <v>1230</v>
      </c>
      <c r="F150" s="274">
        <v>1261</v>
      </c>
      <c r="G150" s="274">
        <v>1310</v>
      </c>
      <c r="H150" s="274">
        <v>1407</v>
      </c>
      <c r="I150" s="274">
        <v>1580</v>
      </c>
      <c r="J150" s="274">
        <v>1756</v>
      </c>
      <c r="K150" s="274">
        <v>1838</v>
      </c>
      <c r="L150" s="274">
        <v>1844</v>
      </c>
      <c r="M150" s="274">
        <v>1879</v>
      </c>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5"/>
      <c r="AK150" s="275"/>
      <c r="AL150" s="275"/>
      <c r="AM150" s="275"/>
      <c r="AN150" s="275"/>
      <c r="AO150" s="275"/>
      <c r="AP150" s="275"/>
      <c r="AQ150" s="275"/>
      <c r="AR150" s="275"/>
      <c r="AS150" s="275"/>
      <c r="AT150" s="275"/>
      <c r="AU150" s="275"/>
      <c r="AV150" s="275"/>
    </row>
    <row r="151" spans="1:48" ht="15.95" hidden="1" customHeight="1">
      <c r="A151" s="307" t="s">
        <v>114</v>
      </c>
      <c r="B151" s="307" t="s">
        <v>114</v>
      </c>
      <c r="C151" s="291" t="s">
        <v>2106</v>
      </c>
      <c r="D151" s="274">
        <v>69412</v>
      </c>
      <c r="E151" s="274">
        <v>2529</v>
      </c>
      <c r="F151" s="274">
        <v>2592</v>
      </c>
      <c r="G151" s="274">
        <v>2695</v>
      </c>
      <c r="H151" s="274">
        <v>2884</v>
      </c>
      <c r="I151" s="274">
        <v>3217</v>
      </c>
      <c r="J151" s="274">
        <v>3567</v>
      </c>
      <c r="K151" s="274">
        <v>3732</v>
      </c>
      <c r="L151" s="274">
        <v>3739</v>
      </c>
      <c r="M151" s="274">
        <v>3806</v>
      </c>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5"/>
      <c r="AK151" s="275"/>
      <c r="AL151" s="275"/>
      <c r="AM151" s="275"/>
      <c r="AN151" s="275"/>
      <c r="AO151" s="275"/>
      <c r="AP151" s="275"/>
      <c r="AQ151" s="275"/>
      <c r="AR151" s="275"/>
      <c r="AS151" s="275"/>
      <c r="AT151" s="275"/>
      <c r="AU151" s="275"/>
      <c r="AV151" s="275"/>
    </row>
    <row r="152" spans="1:48" ht="24" hidden="1" customHeight="1">
      <c r="A152" s="308">
        <v>2051</v>
      </c>
      <c r="B152" s="307" t="s">
        <v>114</v>
      </c>
      <c r="C152" s="291" t="s">
        <v>2103</v>
      </c>
      <c r="D152" s="274">
        <v>33677</v>
      </c>
      <c r="E152" s="274">
        <v>1295</v>
      </c>
      <c r="F152" s="274">
        <v>1326</v>
      </c>
      <c r="G152" s="274">
        <v>1373</v>
      </c>
      <c r="H152" s="274">
        <v>1461</v>
      </c>
      <c r="I152" s="274">
        <v>1616</v>
      </c>
      <c r="J152" s="274">
        <v>1792</v>
      </c>
      <c r="K152" s="274">
        <v>1890</v>
      </c>
      <c r="L152" s="274">
        <v>1898</v>
      </c>
      <c r="M152" s="274">
        <v>1919</v>
      </c>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5"/>
      <c r="AK152" s="275"/>
      <c r="AL152" s="275"/>
      <c r="AM152" s="275"/>
      <c r="AN152" s="275"/>
      <c r="AO152" s="275"/>
      <c r="AP152" s="275"/>
      <c r="AQ152" s="275"/>
      <c r="AR152" s="275"/>
      <c r="AS152" s="275"/>
      <c r="AT152" s="275"/>
      <c r="AU152" s="275"/>
      <c r="AV152" s="275"/>
    </row>
    <row r="153" spans="1:48" ht="15.95" hidden="1" customHeight="1">
      <c r="A153" s="308" t="s">
        <v>114</v>
      </c>
      <c r="B153" s="307" t="s">
        <v>114</v>
      </c>
      <c r="C153" s="291" t="s">
        <v>2105</v>
      </c>
      <c r="D153" s="274">
        <v>35254</v>
      </c>
      <c r="E153" s="274">
        <v>1226</v>
      </c>
      <c r="F153" s="274">
        <v>1255</v>
      </c>
      <c r="G153" s="274">
        <v>1300</v>
      </c>
      <c r="H153" s="274">
        <v>1391</v>
      </c>
      <c r="I153" s="274">
        <v>1559</v>
      </c>
      <c r="J153" s="274">
        <v>1737</v>
      </c>
      <c r="K153" s="274">
        <v>1834</v>
      </c>
      <c r="L153" s="274">
        <v>1846</v>
      </c>
      <c r="M153" s="274">
        <v>1873</v>
      </c>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5"/>
      <c r="AK153" s="275"/>
      <c r="AL153" s="275"/>
      <c r="AM153" s="275"/>
      <c r="AN153" s="275"/>
      <c r="AO153" s="275"/>
      <c r="AP153" s="275"/>
      <c r="AQ153" s="275"/>
      <c r="AR153" s="275"/>
      <c r="AS153" s="275"/>
      <c r="AT153" s="275"/>
      <c r="AU153" s="275"/>
      <c r="AV153" s="275"/>
    </row>
    <row r="154" spans="1:48" ht="15.95" hidden="1" customHeight="1">
      <c r="A154" s="308" t="s">
        <v>114</v>
      </c>
      <c r="B154" s="307" t="s">
        <v>114</v>
      </c>
      <c r="C154" s="291" t="s">
        <v>2106</v>
      </c>
      <c r="D154" s="274">
        <v>68931</v>
      </c>
      <c r="E154" s="274">
        <v>2520</v>
      </c>
      <c r="F154" s="274">
        <v>2581</v>
      </c>
      <c r="G154" s="274">
        <v>2673</v>
      </c>
      <c r="H154" s="274">
        <v>2853</v>
      </c>
      <c r="I154" s="274">
        <v>3175</v>
      </c>
      <c r="J154" s="274">
        <v>3529</v>
      </c>
      <c r="K154" s="274">
        <v>3725</v>
      </c>
      <c r="L154" s="274">
        <v>3744</v>
      </c>
      <c r="M154" s="274">
        <v>3792</v>
      </c>
      <c r="N154" s="275"/>
      <c r="O154" s="275"/>
      <c r="P154" s="275"/>
      <c r="Q154" s="275"/>
      <c r="R154" s="275"/>
      <c r="S154" s="275"/>
      <c r="T154" s="275"/>
      <c r="U154" s="275"/>
      <c r="V154" s="275"/>
      <c r="W154" s="275"/>
      <c r="X154" s="275"/>
      <c r="Y154" s="275"/>
      <c r="Z154" s="275"/>
      <c r="AA154" s="275"/>
      <c r="AB154" s="275"/>
      <c r="AC154" s="275"/>
      <c r="AD154" s="275"/>
      <c r="AE154" s="275"/>
      <c r="AF154" s="275"/>
      <c r="AG154" s="275"/>
      <c r="AH154" s="275"/>
      <c r="AI154" s="275"/>
      <c r="AJ154" s="275"/>
      <c r="AK154" s="275"/>
      <c r="AL154" s="275"/>
      <c r="AM154" s="275"/>
      <c r="AN154" s="275"/>
      <c r="AO154" s="275"/>
      <c r="AP154" s="275"/>
      <c r="AQ154" s="275"/>
      <c r="AR154" s="275"/>
      <c r="AS154" s="275"/>
      <c r="AT154" s="275"/>
      <c r="AU154" s="275"/>
      <c r="AV154" s="275"/>
    </row>
    <row r="155" spans="1:48" ht="24" hidden="1" customHeight="1">
      <c r="A155" s="308">
        <v>2052</v>
      </c>
      <c r="B155" s="307" t="s">
        <v>114</v>
      </c>
      <c r="C155" s="291" t="s">
        <v>2103</v>
      </c>
      <c r="D155" s="274">
        <v>33443</v>
      </c>
      <c r="E155" s="274">
        <v>1290</v>
      </c>
      <c r="F155" s="274">
        <v>1321</v>
      </c>
      <c r="G155" s="274">
        <v>1363</v>
      </c>
      <c r="H155" s="274">
        <v>1446</v>
      </c>
      <c r="I155" s="274">
        <v>1596</v>
      </c>
      <c r="J155" s="274">
        <v>1770</v>
      </c>
      <c r="K155" s="274">
        <v>1884</v>
      </c>
      <c r="L155" s="274">
        <v>1901</v>
      </c>
      <c r="M155" s="274">
        <v>1906</v>
      </c>
      <c r="N155" s="275"/>
      <c r="O155" s="275"/>
      <c r="P155" s="275"/>
      <c r="Q155" s="275"/>
      <c r="R155" s="275"/>
      <c r="S155" s="275"/>
      <c r="T155" s="275"/>
      <c r="U155" s="275"/>
      <c r="V155" s="275"/>
      <c r="W155" s="275"/>
      <c r="X155" s="275"/>
      <c r="Y155" s="275"/>
      <c r="Z155" s="275"/>
      <c r="AA155" s="275"/>
      <c r="AB155" s="275"/>
      <c r="AC155" s="275"/>
      <c r="AD155" s="275"/>
      <c r="AE155" s="275"/>
      <c r="AF155" s="275"/>
      <c r="AG155" s="275"/>
      <c r="AH155" s="275"/>
      <c r="AI155" s="275"/>
      <c r="AJ155" s="275"/>
      <c r="AK155" s="275"/>
      <c r="AL155" s="275"/>
      <c r="AM155" s="275"/>
      <c r="AN155" s="275"/>
      <c r="AO155" s="275"/>
      <c r="AP155" s="275"/>
      <c r="AQ155" s="275"/>
      <c r="AR155" s="275"/>
      <c r="AS155" s="275"/>
      <c r="AT155" s="275"/>
      <c r="AU155" s="275"/>
      <c r="AV155" s="275"/>
    </row>
    <row r="156" spans="1:48" ht="15.95" hidden="1" customHeight="1">
      <c r="A156" s="308" t="s">
        <v>114</v>
      </c>
      <c r="B156" s="307" t="s">
        <v>114</v>
      </c>
      <c r="C156" s="291" t="s">
        <v>2105</v>
      </c>
      <c r="D156" s="274">
        <v>35005</v>
      </c>
      <c r="E156" s="274">
        <v>1221</v>
      </c>
      <c r="F156" s="274">
        <v>1250</v>
      </c>
      <c r="G156" s="274">
        <v>1290</v>
      </c>
      <c r="H156" s="274">
        <v>1376</v>
      </c>
      <c r="I156" s="274">
        <v>1540</v>
      </c>
      <c r="J156" s="274">
        <v>1717</v>
      </c>
      <c r="K156" s="274">
        <v>1827</v>
      </c>
      <c r="L156" s="274">
        <v>1849</v>
      </c>
      <c r="M156" s="274">
        <v>1860</v>
      </c>
      <c r="N156" s="275"/>
      <c r="O156" s="275"/>
      <c r="P156" s="275"/>
      <c r="Q156" s="275"/>
      <c r="R156" s="275"/>
      <c r="S156" s="275"/>
      <c r="T156" s="275"/>
      <c r="U156" s="275"/>
      <c r="V156" s="275"/>
      <c r="W156" s="275"/>
      <c r="X156" s="275"/>
      <c r="Y156" s="275"/>
      <c r="Z156" s="275"/>
      <c r="AA156" s="275"/>
      <c r="AB156" s="275"/>
      <c r="AC156" s="275"/>
      <c r="AD156" s="275"/>
      <c r="AE156" s="275"/>
      <c r="AF156" s="275"/>
      <c r="AG156" s="275"/>
      <c r="AH156" s="275"/>
      <c r="AI156" s="275"/>
      <c r="AJ156" s="275"/>
      <c r="AK156" s="275"/>
      <c r="AL156" s="275"/>
      <c r="AM156" s="275"/>
      <c r="AN156" s="275"/>
      <c r="AO156" s="275"/>
      <c r="AP156" s="275"/>
      <c r="AQ156" s="275"/>
      <c r="AR156" s="275"/>
      <c r="AS156" s="275"/>
      <c r="AT156" s="275"/>
      <c r="AU156" s="275"/>
      <c r="AV156" s="275"/>
    </row>
    <row r="157" spans="1:48" ht="15.95" hidden="1" customHeight="1">
      <c r="A157" s="308" t="s">
        <v>114</v>
      </c>
      <c r="B157" s="307" t="s">
        <v>114</v>
      </c>
      <c r="C157" s="291" t="s">
        <v>2106</v>
      </c>
      <c r="D157" s="274">
        <v>68448</v>
      </c>
      <c r="E157" s="274">
        <v>2511</v>
      </c>
      <c r="F157" s="274">
        <v>2572</v>
      </c>
      <c r="G157" s="274">
        <v>2653</v>
      </c>
      <c r="H157" s="274">
        <v>2822</v>
      </c>
      <c r="I157" s="274">
        <v>3136</v>
      </c>
      <c r="J157" s="274">
        <v>3487</v>
      </c>
      <c r="K157" s="274">
        <v>3711</v>
      </c>
      <c r="L157" s="274">
        <v>3749</v>
      </c>
      <c r="M157" s="274">
        <v>3766</v>
      </c>
      <c r="N157" s="275"/>
      <c r="O157" s="275"/>
      <c r="P157" s="275"/>
      <c r="Q157" s="275"/>
      <c r="R157" s="275"/>
      <c r="S157" s="275"/>
      <c r="T157" s="275"/>
      <c r="U157" s="275"/>
      <c r="V157" s="275"/>
      <c r="W157" s="275"/>
      <c r="X157" s="275"/>
      <c r="Y157" s="275"/>
      <c r="Z157" s="275"/>
      <c r="AA157" s="275"/>
      <c r="AB157" s="275"/>
      <c r="AC157" s="275"/>
      <c r="AD157" s="275"/>
      <c r="AE157" s="275"/>
      <c r="AF157" s="275"/>
      <c r="AG157" s="275"/>
      <c r="AH157" s="275"/>
      <c r="AI157" s="275"/>
      <c r="AJ157" s="275"/>
      <c r="AK157" s="275"/>
      <c r="AL157" s="275"/>
      <c r="AM157" s="275"/>
      <c r="AN157" s="275"/>
      <c r="AO157" s="275"/>
      <c r="AP157" s="275"/>
      <c r="AQ157" s="275"/>
      <c r="AR157" s="275"/>
      <c r="AS157" s="275"/>
      <c r="AT157" s="275"/>
      <c r="AU157" s="275"/>
      <c r="AV157" s="275"/>
    </row>
    <row r="158" spans="1:48" ht="24" hidden="1" customHeight="1">
      <c r="A158" s="308">
        <v>2053</v>
      </c>
      <c r="B158" s="307" t="s">
        <v>114</v>
      </c>
      <c r="C158" s="291" t="s">
        <v>2103</v>
      </c>
      <c r="D158" s="274">
        <v>33210</v>
      </c>
      <c r="E158" s="274">
        <v>1284</v>
      </c>
      <c r="F158" s="274">
        <v>1317</v>
      </c>
      <c r="G158" s="274">
        <v>1355</v>
      </c>
      <c r="H158" s="274">
        <v>1431</v>
      </c>
      <c r="I158" s="274">
        <v>1577</v>
      </c>
      <c r="J158" s="274">
        <v>1748</v>
      </c>
      <c r="K158" s="274">
        <v>1873</v>
      </c>
      <c r="L158" s="274">
        <v>1903</v>
      </c>
      <c r="M158" s="274">
        <v>1896</v>
      </c>
      <c r="N158" s="275"/>
      <c r="O158" s="275"/>
      <c r="P158" s="275"/>
      <c r="Q158" s="275"/>
      <c r="R158" s="275"/>
      <c r="S158" s="275"/>
      <c r="T158" s="275"/>
      <c r="U158" s="275"/>
      <c r="V158" s="275"/>
      <c r="W158" s="275"/>
      <c r="X158" s="275"/>
      <c r="Y158" s="275"/>
      <c r="Z158" s="275"/>
      <c r="AA158" s="275"/>
      <c r="AB158" s="275"/>
      <c r="AC158" s="275"/>
      <c r="AD158" s="275"/>
      <c r="AE158" s="275"/>
      <c r="AF158" s="275"/>
      <c r="AG158" s="275"/>
      <c r="AH158" s="275"/>
      <c r="AI158" s="275"/>
      <c r="AJ158" s="275"/>
      <c r="AK158" s="275"/>
      <c r="AL158" s="275"/>
      <c r="AM158" s="275"/>
      <c r="AN158" s="275"/>
      <c r="AO158" s="275"/>
      <c r="AP158" s="275"/>
      <c r="AQ158" s="275"/>
      <c r="AR158" s="275"/>
      <c r="AS158" s="275"/>
      <c r="AT158" s="275"/>
      <c r="AU158" s="275"/>
      <c r="AV158" s="275"/>
    </row>
    <row r="159" spans="1:48" ht="15.95" hidden="1" customHeight="1">
      <c r="A159" s="307" t="s">
        <v>114</v>
      </c>
      <c r="B159" s="307" t="s">
        <v>114</v>
      </c>
      <c r="C159" s="291" t="s">
        <v>2105</v>
      </c>
      <c r="D159" s="274">
        <v>34753</v>
      </c>
      <c r="E159" s="274">
        <v>1216</v>
      </c>
      <c r="F159" s="274">
        <v>1246</v>
      </c>
      <c r="G159" s="274">
        <v>1282</v>
      </c>
      <c r="H159" s="274">
        <v>1362</v>
      </c>
      <c r="I159" s="274">
        <v>1522</v>
      </c>
      <c r="J159" s="274">
        <v>1696</v>
      </c>
      <c r="K159" s="274">
        <v>1817</v>
      </c>
      <c r="L159" s="274">
        <v>1851</v>
      </c>
      <c r="M159" s="274">
        <v>1849</v>
      </c>
      <c r="N159" s="275"/>
      <c r="O159" s="275"/>
      <c r="P159" s="275"/>
      <c r="Q159" s="275"/>
      <c r="R159" s="275"/>
      <c r="S159" s="275"/>
      <c r="T159" s="275"/>
      <c r="U159" s="275"/>
      <c r="V159" s="275"/>
      <c r="W159" s="275"/>
      <c r="X159" s="275"/>
      <c r="Y159" s="275"/>
      <c r="Z159" s="275"/>
      <c r="AA159" s="275"/>
      <c r="AB159" s="275"/>
      <c r="AC159" s="275"/>
      <c r="AD159" s="275"/>
      <c r="AE159" s="275"/>
      <c r="AF159" s="275"/>
      <c r="AG159" s="275"/>
      <c r="AH159" s="275"/>
      <c r="AI159" s="275"/>
      <c r="AJ159" s="275"/>
      <c r="AK159" s="275"/>
      <c r="AL159" s="275"/>
      <c r="AM159" s="275"/>
      <c r="AN159" s="275"/>
      <c r="AO159" s="275"/>
      <c r="AP159" s="275"/>
      <c r="AQ159" s="275"/>
      <c r="AR159" s="275"/>
      <c r="AS159" s="275"/>
      <c r="AT159" s="275"/>
      <c r="AU159" s="275"/>
      <c r="AV159" s="275"/>
    </row>
    <row r="160" spans="1:48" ht="15.95" hidden="1" customHeight="1">
      <c r="A160" s="308" t="s">
        <v>114</v>
      </c>
      <c r="B160" s="307" t="s">
        <v>114</v>
      </c>
      <c r="C160" s="291" t="s">
        <v>2106</v>
      </c>
      <c r="D160" s="274">
        <v>67963</v>
      </c>
      <c r="E160" s="274">
        <v>2500</v>
      </c>
      <c r="F160" s="274">
        <v>2563</v>
      </c>
      <c r="G160" s="274">
        <v>2636</v>
      </c>
      <c r="H160" s="274">
        <v>2793</v>
      </c>
      <c r="I160" s="274">
        <v>3099</v>
      </c>
      <c r="J160" s="274">
        <v>3443</v>
      </c>
      <c r="K160" s="274">
        <v>3691</v>
      </c>
      <c r="L160" s="274">
        <v>3754</v>
      </c>
      <c r="M160" s="274">
        <v>3746</v>
      </c>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row>
    <row r="161" spans="1:48" ht="24" hidden="1" customHeight="1">
      <c r="A161" s="308">
        <v>2054</v>
      </c>
      <c r="B161" s="307" t="s">
        <v>2104</v>
      </c>
      <c r="C161" s="291" t="s">
        <v>2103</v>
      </c>
      <c r="D161" s="274">
        <v>32978</v>
      </c>
      <c r="E161" s="274">
        <v>1278</v>
      </c>
      <c r="F161" s="274">
        <v>1312</v>
      </c>
      <c r="G161" s="274">
        <v>1347</v>
      </c>
      <c r="H161" s="274">
        <v>1417</v>
      </c>
      <c r="I161" s="274">
        <v>1559</v>
      </c>
      <c r="J161" s="274">
        <v>1725</v>
      </c>
      <c r="K161" s="274">
        <v>1859</v>
      </c>
      <c r="L161" s="274">
        <v>1904</v>
      </c>
      <c r="M161" s="274">
        <v>1896</v>
      </c>
      <c r="N161" s="275"/>
      <c r="O161" s="275"/>
      <c r="P161" s="275"/>
      <c r="Q161" s="275"/>
      <c r="R161" s="275"/>
      <c r="S161" s="275"/>
      <c r="T161" s="275"/>
      <c r="U161" s="275"/>
      <c r="V161" s="275"/>
      <c r="W161" s="275"/>
      <c r="X161" s="275"/>
      <c r="Y161" s="275"/>
      <c r="Z161" s="275"/>
      <c r="AA161" s="275"/>
      <c r="AB161" s="275"/>
      <c r="AC161" s="275"/>
      <c r="AD161" s="275"/>
      <c r="AE161" s="275"/>
      <c r="AF161" s="275"/>
      <c r="AG161" s="275"/>
      <c r="AH161" s="275"/>
      <c r="AI161" s="275"/>
      <c r="AJ161" s="275"/>
      <c r="AK161" s="275"/>
      <c r="AL161" s="275"/>
      <c r="AM161" s="275"/>
      <c r="AN161" s="275"/>
      <c r="AO161" s="275"/>
      <c r="AP161" s="275"/>
      <c r="AQ161" s="275"/>
      <c r="AR161" s="275"/>
      <c r="AS161" s="275"/>
      <c r="AT161" s="275"/>
      <c r="AU161" s="275"/>
      <c r="AV161" s="275"/>
    </row>
    <row r="162" spans="1:48" ht="15.95" hidden="1" customHeight="1">
      <c r="A162" s="308" t="s">
        <v>114</v>
      </c>
      <c r="B162" s="307" t="s">
        <v>2104</v>
      </c>
      <c r="C162" s="291" t="s">
        <v>2105</v>
      </c>
      <c r="D162" s="274">
        <v>34500</v>
      </c>
      <c r="E162" s="274">
        <v>1210</v>
      </c>
      <c r="F162" s="274">
        <v>1242</v>
      </c>
      <c r="G162" s="274">
        <v>1275</v>
      </c>
      <c r="H162" s="274">
        <v>1349</v>
      </c>
      <c r="I162" s="274">
        <v>1506</v>
      </c>
      <c r="J162" s="274">
        <v>1674</v>
      </c>
      <c r="K162" s="274">
        <v>1804</v>
      </c>
      <c r="L162" s="274">
        <v>1852</v>
      </c>
      <c r="M162" s="274">
        <v>1849</v>
      </c>
      <c r="N162" s="275"/>
      <c r="O162" s="275"/>
      <c r="P162" s="275"/>
      <c r="Q162" s="275"/>
      <c r="R162" s="275"/>
      <c r="S162" s="275"/>
      <c r="T162" s="275"/>
      <c r="U162" s="275"/>
      <c r="V162" s="275"/>
      <c r="W162" s="275"/>
      <c r="X162" s="275"/>
      <c r="Y162" s="275"/>
      <c r="Z162" s="275"/>
      <c r="AA162" s="275"/>
      <c r="AB162" s="275"/>
      <c r="AC162" s="275"/>
      <c r="AD162" s="275"/>
      <c r="AE162" s="275"/>
      <c r="AF162" s="275"/>
      <c r="AG162" s="275"/>
      <c r="AH162" s="275"/>
      <c r="AI162" s="275"/>
      <c r="AJ162" s="275"/>
      <c r="AK162" s="275"/>
      <c r="AL162" s="275"/>
      <c r="AM162" s="275"/>
      <c r="AN162" s="275"/>
      <c r="AO162" s="275"/>
      <c r="AP162" s="275"/>
      <c r="AQ162" s="275"/>
      <c r="AR162" s="275"/>
      <c r="AS162" s="275"/>
      <c r="AT162" s="275"/>
      <c r="AU162" s="275"/>
      <c r="AV162" s="275"/>
    </row>
    <row r="163" spans="1:48" ht="15.95" hidden="1" customHeight="1">
      <c r="A163" s="308" t="s">
        <v>114</v>
      </c>
      <c r="B163" s="307" t="s">
        <v>2104</v>
      </c>
      <c r="C163" s="291" t="s">
        <v>2106</v>
      </c>
      <c r="D163" s="274">
        <v>67478</v>
      </c>
      <c r="E163" s="274">
        <v>2488</v>
      </c>
      <c r="F163" s="274">
        <v>2554</v>
      </c>
      <c r="G163" s="274">
        <v>2622</v>
      </c>
      <c r="H163" s="274">
        <v>2766</v>
      </c>
      <c r="I163" s="274">
        <v>3065</v>
      </c>
      <c r="J163" s="274">
        <v>3399</v>
      </c>
      <c r="K163" s="274">
        <v>3663</v>
      </c>
      <c r="L163" s="274">
        <v>3756</v>
      </c>
      <c r="M163" s="274">
        <v>3745</v>
      </c>
      <c r="N163" s="275"/>
      <c r="O163" s="275"/>
      <c r="P163" s="275"/>
      <c r="Q163" s="275"/>
      <c r="R163" s="275"/>
      <c r="S163" s="275"/>
      <c r="T163" s="275"/>
      <c r="U163" s="275"/>
      <c r="V163" s="275"/>
      <c r="W163" s="275"/>
      <c r="X163" s="275"/>
      <c r="Y163" s="275"/>
      <c r="Z163" s="275"/>
      <c r="AA163" s="275"/>
      <c r="AB163" s="275"/>
      <c r="AC163" s="275"/>
      <c r="AD163" s="275"/>
      <c r="AE163" s="275"/>
      <c r="AF163" s="275"/>
      <c r="AG163" s="275"/>
      <c r="AH163" s="275"/>
      <c r="AI163" s="275"/>
      <c r="AJ163" s="275"/>
      <c r="AK163" s="275"/>
      <c r="AL163" s="275"/>
      <c r="AM163" s="275"/>
      <c r="AN163" s="275"/>
      <c r="AO163" s="275"/>
      <c r="AP163" s="275"/>
      <c r="AQ163" s="275"/>
      <c r="AR163" s="275"/>
      <c r="AS163" s="275"/>
      <c r="AT163" s="275"/>
      <c r="AU163" s="275"/>
      <c r="AV163" s="275"/>
    </row>
    <row r="164" spans="1:48" ht="24" hidden="1" customHeight="1">
      <c r="A164" s="308">
        <v>2055</v>
      </c>
      <c r="B164" s="307" t="s">
        <v>2104</v>
      </c>
      <c r="C164" s="291" t="s">
        <v>2103</v>
      </c>
      <c r="D164" s="274">
        <v>32748</v>
      </c>
      <c r="E164" s="274">
        <v>1271</v>
      </c>
      <c r="F164" s="274">
        <v>1308</v>
      </c>
      <c r="G164" s="274">
        <v>1340</v>
      </c>
      <c r="H164" s="274">
        <v>1404</v>
      </c>
      <c r="I164" s="274">
        <v>1542</v>
      </c>
      <c r="J164" s="274">
        <v>1703</v>
      </c>
      <c r="K164" s="274">
        <v>1842</v>
      </c>
      <c r="L164" s="274">
        <v>1904</v>
      </c>
      <c r="M164" s="274">
        <v>1898</v>
      </c>
      <c r="N164" s="275"/>
      <c r="O164" s="275"/>
      <c r="P164" s="275"/>
      <c r="Q164" s="275"/>
      <c r="R164" s="275"/>
      <c r="S164" s="275"/>
      <c r="T164" s="275"/>
      <c r="U164" s="275"/>
      <c r="V164" s="275"/>
      <c r="W164" s="275"/>
      <c r="X164" s="275"/>
      <c r="Y164" s="275"/>
      <c r="Z164" s="275"/>
      <c r="AA164" s="275"/>
      <c r="AB164" s="275"/>
      <c r="AC164" s="275"/>
      <c r="AD164" s="275"/>
      <c r="AE164" s="275"/>
      <c r="AF164" s="275"/>
      <c r="AG164" s="275"/>
      <c r="AH164" s="275"/>
      <c r="AI164" s="275"/>
      <c r="AJ164" s="275"/>
      <c r="AK164" s="275"/>
      <c r="AL164" s="275"/>
      <c r="AM164" s="275"/>
      <c r="AN164" s="275"/>
      <c r="AO164" s="275"/>
      <c r="AP164" s="275"/>
      <c r="AQ164" s="275"/>
      <c r="AR164" s="275"/>
      <c r="AS164" s="275"/>
      <c r="AT164" s="275"/>
      <c r="AU164" s="275"/>
      <c r="AV164" s="275"/>
    </row>
    <row r="165" spans="1:48" ht="15.95" hidden="1" customHeight="1">
      <c r="A165" s="308" t="s">
        <v>114</v>
      </c>
      <c r="B165" s="307" t="s">
        <v>2104</v>
      </c>
      <c r="C165" s="291" t="s">
        <v>2105</v>
      </c>
      <c r="D165" s="274">
        <v>34246</v>
      </c>
      <c r="E165" s="274">
        <v>1203</v>
      </c>
      <c r="F165" s="274">
        <v>1238</v>
      </c>
      <c r="G165" s="274">
        <v>1268</v>
      </c>
      <c r="H165" s="274">
        <v>1337</v>
      </c>
      <c r="I165" s="274">
        <v>1489</v>
      </c>
      <c r="J165" s="274">
        <v>1653</v>
      </c>
      <c r="K165" s="274">
        <v>1787</v>
      </c>
      <c r="L165" s="274">
        <v>1851</v>
      </c>
      <c r="M165" s="274">
        <v>1850</v>
      </c>
      <c r="N165" s="275"/>
      <c r="O165" s="275"/>
      <c r="P165" s="275"/>
      <c r="Q165" s="275"/>
      <c r="R165" s="275"/>
      <c r="S165" s="275"/>
      <c r="T165" s="275"/>
      <c r="U165" s="275"/>
      <c r="V165" s="275"/>
      <c r="W165" s="275"/>
      <c r="X165" s="275"/>
      <c r="Y165" s="275"/>
      <c r="Z165" s="275"/>
      <c r="AA165" s="275"/>
      <c r="AB165" s="275"/>
      <c r="AC165" s="275"/>
      <c r="AD165" s="275"/>
      <c r="AE165" s="275"/>
      <c r="AF165" s="275"/>
      <c r="AG165" s="275"/>
      <c r="AH165" s="275"/>
      <c r="AI165" s="275"/>
      <c r="AJ165" s="275"/>
      <c r="AK165" s="275"/>
      <c r="AL165" s="275"/>
      <c r="AM165" s="275"/>
      <c r="AN165" s="275"/>
      <c r="AO165" s="275"/>
      <c r="AP165" s="275"/>
      <c r="AQ165" s="275"/>
      <c r="AR165" s="275"/>
      <c r="AS165" s="275"/>
      <c r="AT165" s="275"/>
      <c r="AU165" s="275"/>
      <c r="AV165" s="275"/>
    </row>
    <row r="166" spans="1:48" ht="15.95" hidden="1" customHeight="1">
      <c r="A166" s="308" t="s">
        <v>114</v>
      </c>
      <c r="B166" s="307" t="s">
        <v>2104</v>
      </c>
      <c r="C166" s="291" t="s">
        <v>2106</v>
      </c>
      <c r="D166" s="274">
        <v>66994</v>
      </c>
      <c r="E166" s="274">
        <v>2474</v>
      </c>
      <c r="F166" s="274">
        <v>2546</v>
      </c>
      <c r="G166" s="274">
        <v>2609</v>
      </c>
      <c r="H166" s="274">
        <v>2741</v>
      </c>
      <c r="I166" s="274">
        <v>3032</v>
      </c>
      <c r="J166" s="274">
        <v>3355</v>
      </c>
      <c r="K166" s="274">
        <v>3629</v>
      </c>
      <c r="L166" s="274">
        <v>3755</v>
      </c>
      <c r="M166" s="274">
        <v>3748</v>
      </c>
      <c r="N166" s="275"/>
      <c r="O166" s="275"/>
      <c r="P166" s="275"/>
      <c r="Q166" s="275"/>
      <c r="R166" s="275"/>
      <c r="S166" s="275"/>
      <c r="T166" s="275"/>
      <c r="U166" s="275"/>
      <c r="V166" s="275"/>
      <c r="W166" s="275"/>
      <c r="X166" s="275"/>
      <c r="Y166" s="275"/>
      <c r="Z166" s="275"/>
      <c r="AA166" s="275"/>
      <c r="AB166" s="275"/>
      <c r="AC166" s="275"/>
      <c r="AD166" s="275"/>
      <c r="AE166" s="275"/>
      <c r="AF166" s="275"/>
      <c r="AG166" s="275"/>
      <c r="AH166" s="275"/>
      <c r="AI166" s="275"/>
      <c r="AJ166" s="275"/>
      <c r="AK166" s="275"/>
      <c r="AL166" s="275"/>
      <c r="AM166" s="275"/>
      <c r="AN166" s="275"/>
      <c r="AO166" s="275"/>
      <c r="AP166" s="275"/>
      <c r="AQ166" s="275"/>
      <c r="AR166" s="275"/>
      <c r="AS166" s="275"/>
      <c r="AT166" s="275"/>
      <c r="AU166" s="275"/>
      <c r="AV166" s="275"/>
    </row>
    <row r="167" spans="1:48" ht="24" hidden="1" customHeight="1">
      <c r="A167" s="308">
        <v>2056</v>
      </c>
      <c r="B167" s="307" t="s">
        <v>114</v>
      </c>
      <c r="C167" s="291" t="s">
        <v>2103</v>
      </c>
      <c r="D167" s="274">
        <v>32521</v>
      </c>
      <c r="E167" s="274">
        <v>1262</v>
      </c>
      <c r="F167" s="274">
        <v>1303</v>
      </c>
      <c r="G167" s="274">
        <v>1335</v>
      </c>
      <c r="H167" s="274">
        <v>1393</v>
      </c>
      <c r="I167" s="274">
        <v>1526</v>
      </c>
      <c r="J167" s="274">
        <v>1681</v>
      </c>
      <c r="K167" s="274">
        <v>1822</v>
      </c>
      <c r="L167" s="274">
        <v>1900</v>
      </c>
      <c r="M167" s="274">
        <v>1901</v>
      </c>
      <c r="N167" s="275"/>
      <c r="O167" s="275"/>
      <c r="P167" s="275"/>
      <c r="Q167" s="275"/>
      <c r="R167" s="275"/>
      <c r="S167" s="275"/>
      <c r="T167" s="275"/>
      <c r="U167" s="275"/>
      <c r="V167" s="275"/>
      <c r="W167" s="275"/>
      <c r="X167" s="275"/>
      <c r="Y167" s="275"/>
      <c r="Z167" s="275"/>
      <c r="AA167" s="275"/>
      <c r="AB167" s="275"/>
      <c r="AC167" s="275"/>
      <c r="AD167" s="275"/>
      <c r="AE167" s="275"/>
      <c r="AF167" s="275"/>
      <c r="AG167" s="275"/>
      <c r="AH167" s="275"/>
      <c r="AI167" s="275"/>
      <c r="AJ167" s="275"/>
      <c r="AK167" s="275"/>
      <c r="AL167" s="275"/>
      <c r="AM167" s="275"/>
      <c r="AN167" s="275"/>
      <c r="AO167" s="275"/>
      <c r="AP167" s="275"/>
      <c r="AQ167" s="275"/>
      <c r="AR167" s="275"/>
      <c r="AS167" s="275"/>
      <c r="AT167" s="275"/>
      <c r="AU167" s="275"/>
      <c r="AV167" s="275"/>
    </row>
    <row r="168" spans="1:48" ht="15.95" hidden="1" customHeight="1">
      <c r="A168" s="308" t="s">
        <v>114</v>
      </c>
      <c r="B168" s="307" t="s">
        <v>114</v>
      </c>
      <c r="C168" s="291" t="s">
        <v>2105</v>
      </c>
      <c r="D168" s="274">
        <v>33992</v>
      </c>
      <c r="E168" s="274">
        <v>1195</v>
      </c>
      <c r="F168" s="274">
        <v>1234</v>
      </c>
      <c r="G168" s="274">
        <v>1263</v>
      </c>
      <c r="H168" s="274">
        <v>1326</v>
      </c>
      <c r="I168" s="274">
        <v>1474</v>
      </c>
      <c r="J168" s="274">
        <v>1632</v>
      </c>
      <c r="K168" s="274">
        <v>1769</v>
      </c>
      <c r="L168" s="274">
        <v>1848</v>
      </c>
      <c r="M168" s="274">
        <v>1853</v>
      </c>
      <c r="N168" s="275"/>
      <c r="O168" s="275"/>
      <c r="P168" s="275"/>
      <c r="Q168" s="275"/>
      <c r="R168" s="275"/>
      <c r="S168" s="275"/>
      <c r="T168" s="275"/>
      <c r="U168" s="275"/>
      <c r="V168" s="275"/>
      <c r="W168" s="275"/>
      <c r="X168" s="275"/>
      <c r="Y168" s="275"/>
      <c r="Z168" s="275"/>
      <c r="AA168" s="275"/>
      <c r="AB168" s="275"/>
      <c r="AC168" s="275"/>
      <c r="AD168" s="275"/>
      <c r="AE168" s="275"/>
      <c r="AF168" s="275"/>
      <c r="AG168" s="275"/>
      <c r="AH168" s="275"/>
      <c r="AI168" s="275"/>
      <c r="AJ168" s="275"/>
      <c r="AK168" s="275"/>
      <c r="AL168" s="275"/>
      <c r="AM168" s="275"/>
      <c r="AN168" s="275"/>
      <c r="AO168" s="275"/>
      <c r="AP168" s="275"/>
      <c r="AQ168" s="275"/>
      <c r="AR168" s="275"/>
      <c r="AS168" s="275"/>
      <c r="AT168" s="275"/>
      <c r="AU168" s="275"/>
      <c r="AV168" s="275"/>
    </row>
    <row r="169" spans="1:48" ht="15.95" hidden="1" customHeight="1">
      <c r="A169" s="308" t="s">
        <v>114</v>
      </c>
      <c r="B169" s="307" t="s">
        <v>114</v>
      </c>
      <c r="C169" s="291" t="s">
        <v>2106</v>
      </c>
      <c r="D169" s="274">
        <v>66513</v>
      </c>
      <c r="E169" s="274">
        <v>2458</v>
      </c>
      <c r="F169" s="274">
        <v>2537</v>
      </c>
      <c r="G169" s="274">
        <v>2598</v>
      </c>
      <c r="H169" s="274">
        <v>2719</v>
      </c>
      <c r="I169" s="274">
        <v>3000</v>
      </c>
      <c r="J169" s="274">
        <v>3314</v>
      </c>
      <c r="K169" s="274">
        <v>3591</v>
      </c>
      <c r="L169" s="274">
        <v>3748</v>
      </c>
      <c r="M169" s="274">
        <v>3754</v>
      </c>
      <c r="N169" s="275"/>
      <c r="O169" s="275"/>
      <c r="P169" s="275"/>
      <c r="Q169" s="275"/>
      <c r="R169" s="275"/>
      <c r="S169" s="275"/>
      <c r="T169" s="275"/>
      <c r="U169" s="275"/>
      <c r="V169" s="275"/>
      <c r="W169" s="275"/>
      <c r="X169" s="275"/>
      <c r="Y169" s="275"/>
      <c r="Z169" s="275"/>
      <c r="AA169" s="275"/>
      <c r="AB169" s="275"/>
      <c r="AC169" s="275"/>
      <c r="AD169" s="275"/>
      <c r="AE169" s="275"/>
      <c r="AF169" s="275"/>
      <c r="AG169" s="275"/>
      <c r="AH169" s="275"/>
      <c r="AI169" s="275"/>
      <c r="AJ169" s="275"/>
      <c r="AK169" s="275"/>
      <c r="AL169" s="275"/>
      <c r="AM169" s="275"/>
      <c r="AN169" s="275"/>
      <c r="AO169" s="275"/>
      <c r="AP169" s="275"/>
      <c r="AQ169" s="275"/>
      <c r="AR169" s="275"/>
      <c r="AS169" s="275"/>
      <c r="AT169" s="275"/>
      <c r="AU169" s="275"/>
      <c r="AV169" s="275"/>
    </row>
    <row r="170" spans="1:48" ht="24" hidden="1" customHeight="1">
      <c r="A170" s="308">
        <v>2057</v>
      </c>
      <c r="B170" s="307" t="s">
        <v>114</v>
      </c>
      <c r="C170" s="291" t="s">
        <v>2103</v>
      </c>
      <c r="D170" s="274">
        <v>32297</v>
      </c>
      <c r="E170" s="274">
        <v>1253</v>
      </c>
      <c r="F170" s="274">
        <v>1298</v>
      </c>
      <c r="G170" s="274">
        <v>1330</v>
      </c>
      <c r="H170" s="274">
        <v>1383</v>
      </c>
      <c r="I170" s="274">
        <v>1510</v>
      </c>
      <c r="J170" s="274">
        <v>1661</v>
      </c>
      <c r="K170" s="274">
        <v>1801</v>
      </c>
      <c r="L170" s="274">
        <v>1893</v>
      </c>
      <c r="M170" s="274">
        <v>1904</v>
      </c>
      <c r="N170" s="275"/>
      <c r="O170" s="275"/>
      <c r="P170" s="275"/>
      <c r="Q170" s="275"/>
      <c r="R170" s="275"/>
      <c r="S170" s="275"/>
      <c r="T170" s="275"/>
      <c r="U170" s="275"/>
      <c r="V170" s="275"/>
      <c r="W170" s="275"/>
      <c r="X170" s="275"/>
      <c r="Y170" s="275"/>
      <c r="Z170" s="275"/>
      <c r="AA170" s="275"/>
      <c r="AB170" s="275"/>
      <c r="AC170" s="275"/>
      <c r="AD170" s="275"/>
      <c r="AE170" s="275"/>
      <c r="AF170" s="275"/>
      <c r="AG170" s="275"/>
      <c r="AH170" s="275"/>
      <c r="AI170" s="275"/>
      <c r="AJ170" s="275"/>
      <c r="AK170" s="275"/>
      <c r="AL170" s="275"/>
      <c r="AM170" s="275"/>
      <c r="AN170" s="275"/>
      <c r="AO170" s="275"/>
      <c r="AP170" s="275"/>
      <c r="AQ170" s="275"/>
      <c r="AR170" s="275"/>
      <c r="AS170" s="275"/>
      <c r="AT170" s="275"/>
      <c r="AU170" s="275"/>
      <c r="AV170" s="275"/>
    </row>
    <row r="171" spans="1:48" ht="15.95" hidden="1" customHeight="1">
      <c r="A171" s="308" t="s">
        <v>114</v>
      </c>
      <c r="B171" s="307" t="s">
        <v>114</v>
      </c>
      <c r="C171" s="291" t="s">
        <v>2105</v>
      </c>
      <c r="D171" s="274">
        <v>33740</v>
      </c>
      <c r="E171" s="274">
        <v>1187</v>
      </c>
      <c r="F171" s="274">
        <v>1229</v>
      </c>
      <c r="G171" s="274">
        <v>1258</v>
      </c>
      <c r="H171" s="274">
        <v>1317</v>
      </c>
      <c r="I171" s="274">
        <v>1459</v>
      </c>
      <c r="J171" s="274">
        <v>1613</v>
      </c>
      <c r="K171" s="274">
        <v>1748</v>
      </c>
      <c r="L171" s="274">
        <v>1841</v>
      </c>
      <c r="M171" s="274">
        <v>1855</v>
      </c>
      <c r="N171" s="275"/>
      <c r="O171" s="275"/>
      <c r="P171" s="275"/>
      <c r="Q171" s="275"/>
      <c r="R171" s="275"/>
      <c r="S171" s="275"/>
      <c r="T171" s="275"/>
      <c r="U171" s="275"/>
      <c r="V171" s="275"/>
      <c r="W171" s="275"/>
      <c r="X171" s="275"/>
      <c r="Y171" s="275"/>
      <c r="Z171" s="275"/>
      <c r="AA171" s="275"/>
      <c r="AB171" s="275"/>
      <c r="AC171" s="275"/>
      <c r="AD171" s="275"/>
      <c r="AE171" s="275"/>
      <c r="AF171" s="275"/>
      <c r="AG171" s="275"/>
      <c r="AH171" s="275"/>
      <c r="AI171" s="275"/>
      <c r="AJ171" s="275"/>
      <c r="AK171" s="275"/>
      <c r="AL171" s="275"/>
      <c r="AM171" s="275"/>
      <c r="AN171" s="275"/>
      <c r="AO171" s="275"/>
      <c r="AP171" s="275"/>
      <c r="AQ171" s="275"/>
      <c r="AR171" s="275"/>
      <c r="AS171" s="275"/>
      <c r="AT171" s="275"/>
      <c r="AU171" s="275"/>
      <c r="AV171" s="275"/>
    </row>
    <row r="172" spans="1:48" ht="15.95" hidden="1" customHeight="1">
      <c r="A172" s="308" t="s">
        <v>114</v>
      </c>
      <c r="B172" s="307" t="s">
        <v>114</v>
      </c>
      <c r="C172" s="291" t="s">
        <v>2106</v>
      </c>
      <c r="D172" s="274">
        <v>66037</v>
      </c>
      <c r="E172" s="274">
        <v>2440</v>
      </c>
      <c r="F172" s="274">
        <v>2527</v>
      </c>
      <c r="G172" s="274">
        <v>2588</v>
      </c>
      <c r="H172" s="274">
        <v>2699</v>
      </c>
      <c r="I172" s="274">
        <v>2970</v>
      </c>
      <c r="J172" s="274">
        <v>3275</v>
      </c>
      <c r="K172" s="274">
        <v>3549</v>
      </c>
      <c r="L172" s="274">
        <v>3734</v>
      </c>
      <c r="M172" s="274">
        <v>3759</v>
      </c>
      <c r="N172" s="275"/>
      <c r="O172" s="275"/>
      <c r="P172" s="275"/>
      <c r="Q172" s="275"/>
      <c r="R172" s="275"/>
      <c r="S172" s="275"/>
      <c r="T172" s="275"/>
      <c r="U172" s="275"/>
      <c r="V172" s="275"/>
      <c r="W172" s="275"/>
      <c r="X172" s="275"/>
      <c r="Y172" s="275"/>
      <c r="Z172" s="275"/>
      <c r="AA172" s="275"/>
      <c r="AB172" s="275"/>
      <c r="AC172" s="275"/>
      <c r="AD172" s="275"/>
      <c r="AE172" s="275"/>
      <c r="AF172" s="275"/>
      <c r="AG172" s="275"/>
      <c r="AH172" s="275"/>
      <c r="AI172" s="275"/>
      <c r="AJ172" s="275"/>
      <c r="AK172" s="275"/>
      <c r="AL172" s="275"/>
      <c r="AM172" s="275"/>
      <c r="AN172" s="275"/>
      <c r="AO172" s="275"/>
      <c r="AP172" s="275"/>
      <c r="AQ172" s="275"/>
      <c r="AR172" s="275"/>
      <c r="AS172" s="275"/>
      <c r="AT172" s="275"/>
      <c r="AU172" s="275"/>
      <c r="AV172" s="275"/>
    </row>
    <row r="173" spans="1:48" ht="24" hidden="1" customHeight="1">
      <c r="A173" s="308">
        <v>2058</v>
      </c>
      <c r="B173" s="307" t="s">
        <v>114</v>
      </c>
      <c r="C173" s="291" t="s">
        <v>2103</v>
      </c>
      <c r="D173" s="274">
        <v>32077</v>
      </c>
      <c r="E173" s="274">
        <v>1243</v>
      </c>
      <c r="F173" s="274">
        <v>1293</v>
      </c>
      <c r="G173" s="274">
        <v>1325</v>
      </c>
      <c r="H173" s="274">
        <v>1374</v>
      </c>
      <c r="I173" s="274">
        <v>1495</v>
      </c>
      <c r="J173" s="274">
        <v>1643</v>
      </c>
      <c r="K173" s="274">
        <v>1778</v>
      </c>
      <c r="L173" s="274">
        <v>1883</v>
      </c>
      <c r="M173" s="274">
        <v>1906</v>
      </c>
      <c r="N173" s="275"/>
      <c r="O173" s="275"/>
      <c r="P173" s="275"/>
      <c r="Q173" s="275"/>
      <c r="R173" s="275"/>
      <c r="S173" s="275"/>
      <c r="T173" s="275"/>
      <c r="U173" s="275"/>
      <c r="V173" s="275"/>
      <c r="W173" s="275"/>
      <c r="X173" s="275"/>
      <c r="Y173" s="275"/>
      <c r="Z173" s="275"/>
      <c r="AA173" s="275"/>
      <c r="AB173" s="275"/>
      <c r="AC173" s="275"/>
      <c r="AD173" s="275"/>
      <c r="AE173" s="275"/>
      <c r="AF173" s="275"/>
      <c r="AG173" s="275"/>
      <c r="AH173" s="275"/>
      <c r="AI173" s="275"/>
      <c r="AJ173" s="275"/>
      <c r="AK173" s="275"/>
      <c r="AL173" s="275"/>
      <c r="AM173" s="275"/>
      <c r="AN173" s="275"/>
      <c r="AO173" s="275"/>
      <c r="AP173" s="275"/>
      <c r="AQ173" s="275"/>
      <c r="AR173" s="275"/>
      <c r="AS173" s="275"/>
      <c r="AT173" s="275"/>
      <c r="AU173" s="275"/>
      <c r="AV173" s="275"/>
    </row>
    <row r="174" spans="1:48" ht="15.95" hidden="1" customHeight="1">
      <c r="A174" s="308" t="s">
        <v>114</v>
      </c>
      <c r="B174" s="307" t="s">
        <v>114</v>
      </c>
      <c r="C174" s="291" t="s">
        <v>2105</v>
      </c>
      <c r="D174" s="274">
        <v>33490</v>
      </c>
      <c r="E174" s="274">
        <v>1177</v>
      </c>
      <c r="F174" s="274">
        <v>1224</v>
      </c>
      <c r="G174" s="274">
        <v>1254</v>
      </c>
      <c r="H174" s="274">
        <v>1308</v>
      </c>
      <c r="I174" s="274">
        <v>1445</v>
      </c>
      <c r="J174" s="274">
        <v>1595</v>
      </c>
      <c r="K174" s="274">
        <v>1727</v>
      </c>
      <c r="L174" s="274">
        <v>1831</v>
      </c>
      <c r="M174" s="274">
        <v>1858</v>
      </c>
      <c r="N174" s="275"/>
      <c r="O174" s="275"/>
      <c r="P174" s="275"/>
      <c r="Q174" s="275"/>
      <c r="R174" s="275"/>
      <c r="S174" s="275"/>
      <c r="T174" s="275"/>
      <c r="U174" s="275"/>
      <c r="V174" s="275"/>
      <c r="W174" s="275"/>
      <c r="X174" s="275"/>
      <c r="Y174" s="275"/>
      <c r="Z174" s="275"/>
      <c r="AA174" s="275"/>
      <c r="AB174" s="275"/>
      <c r="AC174" s="275"/>
      <c r="AD174" s="275"/>
      <c r="AE174" s="275"/>
      <c r="AF174" s="275"/>
      <c r="AG174" s="275"/>
      <c r="AH174" s="275"/>
      <c r="AI174" s="275"/>
      <c r="AJ174" s="275"/>
      <c r="AK174" s="275"/>
      <c r="AL174" s="275"/>
      <c r="AM174" s="275"/>
      <c r="AN174" s="275"/>
      <c r="AO174" s="275"/>
      <c r="AP174" s="275"/>
      <c r="AQ174" s="275"/>
      <c r="AR174" s="275"/>
      <c r="AS174" s="275"/>
      <c r="AT174" s="275"/>
      <c r="AU174" s="275"/>
      <c r="AV174" s="275"/>
    </row>
    <row r="175" spans="1:48" ht="15.95" hidden="1" customHeight="1">
      <c r="A175" s="308" t="s">
        <v>114</v>
      </c>
      <c r="B175" s="307" t="s">
        <v>114</v>
      </c>
      <c r="C175" s="291" t="s">
        <v>2106</v>
      </c>
      <c r="D175" s="274">
        <v>65567</v>
      </c>
      <c r="E175" s="274">
        <v>2421</v>
      </c>
      <c r="F175" s="274">
        <v>2516</v>
      </c>
      <c r="G175" s="274">
        <v>2579</v>
      </c>
      <c r="H175" s="274">
        <v>2682</v>
      </c>
      <c r="I175" s="274">
        <v>2941</v>
      </c>
      <c r="J175" s="274">
        <v>3238</v>
      </c>
      <c r="K175" s="274">
        <v>3505</v>
      </c>
      <c r="L175" s="274">
        <v>3714</v>
      </c>
      <c r="M175" s="274">
        <v>3763</v>
      </c>
      <c r="N175" s="275"/>
      <c r="O175" s="275"/>
      <c r="P175" s="275"/>
      <c r="Q175" s="275"/>
      <c r="R175" s="275"/>
      <c r="S175" s="275"/>
      <c r="T175" s="275"/>
      <c r="U175" s="275"/>
      <c r="V175" s="275"/>
      <c r="W175" s="275"/>
      <c r="X175" s="275"/>
      <c r="Y175" s="275"/>
      <c r="Z175" s="275"/>
      <c r="AA175" s="275"/>
      <c r="AB175" s="275"/>
      <c r="AC175" s="275"/>
      <c r="AD175" s="275"/>
      <c r="AE175" s="275"/>
      <c r="AF175" s="275"/>
      <c r="AG175" s="275"/>
      <c r="AH175" s="275"/>
      <c r="AI175" s="275"/>
      <c r="AJ175" s="275"/>
      <c r="AK175" s="275"/>
      <c r="AL175" s="275"/>
      <c r="AM175" s="275"/>
      <c r="AN175" s="275"/>
      <c r="AO175" s="275"/>
      <c r="AP175" s="275"/>
      <c r="AQ175" s="275"/>
      <c r="AR175" s="275"/>
      <c r="AS175" s="275"/>
      <c r="AT175" s="275"/>
      <c r="AU175" s="275"/>
      <c r="AV175" s="275"/>
    </row>
    <row r="176" spans="1:48" ht="24" hidden="1" customHeight="1">
      <c r="A176" s="308">
        <v>2059</v>
      </c>
      <c r="B176" s="307" t="s">
        <v>114</v>
      </c>
      <c r="C176" s="291" t="s">
        <v>2103</v>
      </c>
      <c r="D176" s="274">
        <v>31861</v>
      </c>
      <c r="E176" s="274">
        <v>1233</v>
      </c>
      <c r="F176" s="274">
        <v>1287</v>
      </c>
      <c r="G176" s="274">
        <v>1321</v>
      </c>
      <c r="H176" s="274">
        <v>1366</v>
      </c>
      <c r="I176" s="274">
        <v>1482</v>
      </c>
      <c r="J176" s="274">
        <v>1625</v>
      </c>
      <c r="K176" s="274">
        <v>1756</v>
      </c>
      <c r="L176" s="274">
        <v>1869</v>
      </c>
      <c r="M176" s="274">
        <v>1907</v>
      </c>
      <c r="N176" s="275"/>
      <c r="O176" s="275"/>
      <c r="P176" s="275"/>
      <c r="Q176" s="275"/>
      <c r="R176" s="275"/>
      <c r="S176" s="275"/>
      <c r="T176" s="275"/>
      <c r="U176" s="275"/>
      <c r="V176" s="275"/>
      <c r="W176" s="275"/>
      <c r="X176" s="275"/>
      <c r="Y176" s="275"/>
      <c r="Z176" s="275"/>
      <c r="AA176" s="275"/>
      <c r="AB176" s="275"/>
      <c r="AC176" s="275"/>
      <c r="AD176" s="275"/>
      <c r="AE176" s="275"/>
      <c r="AF176" s="275"/>
      <c r="AG176" s="275"/>
      <c r="AH176" s="275"/>
      <c r="AI176" s="275"/>
      <c r="AJ176" s="275"/>
      <c r="AK176" s="275"/>
      <c r="AL176" s="275"/>
      <c r="AM176" s="275"/>
      <c r="AN176" s="275"/>
      <c r="AO176" s="275"/>
      <c r="AP176" s="275"/>
      <c r="AQ176" s="275"/>
      <c r="AR176" s="275"/>
      <c r="AS176" s="275"/>
      <c r="AT176" s="275"/>
      <c r="AU176" s="275"/>
      <c r="AV176" s="275"/>
    </row>
    <row r="177" spans="1:48" ht="15.95" hidden="1" customHeight="1">
      <c r="A177" s="307" t="s">
        <v>114</v>
      </c>
      <c r="B177" s="307" t="s">
        <v>114</v>
      </c>
      <c r="C177" s="291" t="s">
        <v>2105</v>
      </c>
      <c r="D177" s="274">
        <v>33244</v>
      </c>
      <c r="E177" s="274">
        <v>1167</v>
      </c>
      <c r="F177" s="274">
        <v>1218</v>
      </c>
      <c r="G177" s="274">
        <v>1250</v>
      </c>
      <c r="H177" s="274">
        <v>1301</v>
      </c>
      <c r="I177" s="274">
        <v>1432</v>
      </c>
      <c r="J177" s="274">
        <v>1579</v>
      </c>
      <c r="K177" s="274">
        <v>1705</v>
      </c>
      <c r="L177" s="274">
        <v>1818</v>
      </c>
      <c r="M177" s="274">
        <v>1858</v>
      </c>
      <c r="N177" s="275"/>
      <c r="O177" s="275"/>
      <c r="P177" s="275"/>
      <c r="Q177" s="275"/>
      <c r="R177" s="275"/>
      <c r="S177" s="275"/>
      <c r="T177" s="275"/>
      <c r="U177" s="275"/>
      <c r="V177" s="275"/>
      <c r="W177" s="275"/>
      <c r="X177" s="275"/>
      <c r="Y177" s="275"/>
      <c r="Z177" s="275"/>
      <c r="AA177" s="275"/>
      <c r="AB177" s="275"/>
      <c r="AC177" s="275"/>
      <c r="AD177" s="275"/>
      <c r="AE177" s="275"/>
      <c r="AF177" s="275"/>
      <c r="AG177" s="275"/>
      <c r="AH177" s="275"/>
      <c r="AI177" s="275"/>
      <c r="AJ177" s="275"/>
      <c r="AK177" s="275"/>
      <c r="AL177" s="275"/>
      <c r="AM177" s="275"/>
      <c r="AN177" s="275"/>
      <c r="AO177" s="275"/>
      <c r="AP177" s="275"/>
      <c r="AQ177" s="275"/>
      <c r="AR177" s="275"/>
      <c r="AS177" s="275"/>
      <c r="AT177" s="275"/>
      <c r="AU177" s="275"/>
      <c r="AV177" s="275"/>
    </row>
    <row r="178" spans="1:48" ht="15.95" hidden="1" customHeight="1">
      <c r="A178" s="307" t="s">
        <v>114</v>
      </c>
      <c r="B178" s="307" t="s">
        <v>114</v>
      </c>
      <c r="C178" s="291" t="s">
        <v>2106</v>
      </c>
      <c r="D178" s="274">
        <v>65105</v>
      </c>
      <c r="E178" s="274">
        <v>2400</v>
      </c>
      <c r="F178" s="274">
        <v>2504</v>
      </c>
      <c r="G178" s="274">
        <v>2571</v>
      </c>
      <c r="H178" s="274">
        <v>2668</v>
      </c>
      <c r="I178" s="274">
        <v>2914</v>
      </c>
      <c r="J178" s="274">
        <v>3203</v>
      </c>
      <c r="K178" s="274">
        <v>3461</v>
      </c>
      <c r="L178" s="274">
        <v>3687</v>
      </c>
      <c r="M178" s="274">
        <v>3766</v>
      </c>
      <c r="N178" s="275"/>
      <c r="O178" s="275"/>
      <c r="P178" s="275"/>
      <c r="Q178" s="275"/>
      <c r="R178" s="275"/>
      <c r="S178" s="275"/>
      <c r="T178" s="275"/>
      <c r="U178" s="275"/>
      <c r="V178" s="275"/>
      <c r="W178" s="275"/>
      <c r="X178" s="275"/>
      <c r="Y178" s="275"/>
      <c r="Z178" s="275"/>
      <c r="AA178" s="275"/>
      <c r="AB178" s="275"/>
      <c r="AC178" s="275"/>
      <c r="AD178" s="275"/>
      <c r="AE178" s="275"/>
      <c r="AF178" s="275"/>
      <c r="AG178" s="275"/>
      <c r="AH178" s="275"/>
      <c r="AI178" s="275"/>
      <c r="AJ178" s="275"/>
      <c r="AK178" s="275"/>
      <c r="AL178" s="275"/>
      <c r="AM178" s="275"/>
      <c r="AN178" s="275"/>
      <c r="AO178" s="275"/>
      <c r="AP178" s="275"/>
      <c r="AQ178" s="275"/>
      <c r="AR178" s="275"/>
      <c r="AS178" s="275"/>
      <c r="AT178" s="275"/>
      <c r="AU178" s="275"/>
      <c r="AV178" s="275"/>
    </row>
    <row r="179" spans="1:48" ht="24" hidden="1" customHeight="1">
      <c r="A179" s="308">
        <v>2060</v>
      </c>
      <c r="B179" s="307" t="s">
        <v>114</v>
      </c>
      <c r="C179" s="291" t="s">
        <v>2103</v>
      </c>
      <c r="D179" s="274">
        <v>31650</v>
      </c>
      <c r="E179" s="274">
        <v>1221</v>
      </c>
      <c r="F179" s="274">
        <v>1279</v>
      </c>
      <c r="G179" s="274">
        <v>1317</v>
      </c>
      <c r="H179" s="274">
        <v>1360</v>
      </c>
      <c r="I179" s="274">
        <v>1469</v>
      </c>
      <c r="J179" s="274">
        <v>1608</v>
      </c>
      <c r="K179" s="274">
        <v>1733</v>
      </c>
      <c r="L179" s="274">
        <v>1852</v>
      </c>
      <c r="M179" s="274">
        <v>1907</v>
      </c>
      <c r="N179" s="275"/>
      <c r="O179" s="275"/>
      <c r="P179" s="275"/>
      <c r="Q179" s="275"/>
      <c r="R179" s="275"/>
      <c r="S179" s="275"/>
      <c r="T179" s="275"/>
      <c r="U179" s="275"/>
      <c r="V179" s="275"/>
      <c r="W179" s="275"/>
      <c r="X179" s="275"/>
      <c r="Y179" s="275"/>
      <c r="Z179" s="275"/>
      <c r="AA179" s="275"/>
      <c r="AB179" s="275"/>
      <c r="AC179" s="275"/>
      <c r="AD179" s="275"/>
      <c r="AE179" s="275"/>
      <c r="AF179" s="275"/>
      <c r="AG179" s="275"/>
      <c r="AH179" s="275"/>
      <c r="AI179" s="275"/>
      <c r="AJ179" s="275"/>
      <c r="AK179" s="275"/>
      <c r="AL179" s="275"/>
      <c r="AM179" s="275"/>
      <c r="AN179" s="275"/>
      <c r="AO179" s="275"/>
      <c r="AP179" s="275"/>
      <c r="AQ179" s="275"/>
      <c r="AR179" s="275"/>
      <c r="AS179" s="275"/>
      <c r="AT179" s="275"/>
      <c r="AU179" s="275"/>
      <c r="AV179" s="275"/>
    </row>
    <row r="180" spans="1:48" ht="15.95" hidden="1" customHeight="1">
      <c r="A180" s="307" t="s">
        <v>114</v>
      </c>
      <c r="B180" s="307" t="s">
        <v>114</v>
      </c>
      <c r="C180" s="291" t="s">
        <v>2105</v>
      </c>
      <c r="D180" s="274">
        <v>33002</v>
      </c>
      <c r="E180" s="274">
        <v>1156</v>
      </c>
      <c r="F180" s="274">
        <v>1211</v>
      </c>
      <c r="G180" s="274">
        <v>1246</v>
      </c>
      <c r="H180" s="274">
        <v>1295</v>
      </c>
      <c r="I180" s="274">
        <v>1420</v>
      </c>
      <c r="J180" s="274">
        <v>1562</v>
      </c>
      <c r="K180" s="274">
        <v>1684</v>
      </c>
      <c r="L180" s="274">
        <v>1801</v>
      </c>
      <c r="M180" s="274">
        <v>1858</v>
      </c>
      <c r="N180" s="275"/>
      <c r="O180" s="275"/>
      <c r="P180" s="275"/>
      <c r="Q180" s="275"/>
      <c r="R180" s="275"/>
      <c r="S180" s="275"/>
      <c r="T180" s="275"/>
      <c r="U180" s="275"/>
      <c r="V180" s="275"/>
      <c r="W180" s="275"/>
      <c r="X180" s="275"/>
      <c r="Y180" s="275"/>
      <c r="Z180" s="275"/>
      <c r="AA180" s="275"/>
      <c r="AB180" s="275"/>
      <c r="AC180" s="275"/>
      <c r="AD180" s="275"/>
      <c r="AE180" s="275"/>
      <c r="AF180" s="275"/>
      <c r="AG180" s="275"/>
      <c r="AH180" s="275"/>
      <c r="AI180" s="275"/>
      <c r="AJ180" s="275"/>
      <c r="AK180" s="275"/>
      <c r="AL180" s="275"/>
      <c r="AM180" s="275"/>
      <c r="AN180" s="275"/>
      <c r="AO180" s="275"/>
      <c r="AP180" s="275"/>
      <c r="AQ180" s="275"/>
      <c r="AR180" s="275"/>
      <c r="AS180" s="275"/>
      <c r="AT180" s="275"/>
      <c r="AU180" s="275"/>
      <c r="AV180" s="275"/>
    </row>
    <row r="181" spans="1:48" ht="15.95" hidden="1" customHeight="1">
      <c r="A181" s="307" t="s">
        <v>114</v>
      </c>
      <c r="B181" s="307" t="s">
        <v>114</v>
      </c>
      <c r="C181" s="291" t="s">
        <v>2106</v>
      </c>
      <c r="D181" s="274">
        <v>64651</v>
      </c>
      <c r="E181" s="274">
        <v>2378</v>
      </c>
      <c r="F181" s="274">
        <v>2490</v>
      </c>
      <c r="G181" s="274">
        <v>2562</v>
      </c>
      <c r="H181" s="274">
        <v>2655</v>
      </c>
      <c r="I181" s="274">
        <v>2889</v>
      </c>
      <c r="J181" s="274">
        <v>3170</v>
      </c>
      <c r="K181" s="274">
        <v>3418</v>
      </c>
      <c r="L181" s="274">
        <v>3653</v>
      </c>
      <c r="M181" s="274">
        <v>3765</v>
      </c>
      <c r="N181" s="275"/>
      <c r="O181" s="275"/>
      <c r="P181" s="275"/>
      <c r="Q181" s="275"/>
      <c r="R181" s="275"/>
      <c r="S181" s="275"/>
      <c r="T181" s="275"/>
      <c r="U181" s="275"/>
      <c r="V181" s="275"/>
      <c r="W181" s="275"/>
      <c r="X181" s="275"/>
      <c r="Y181" s="275"/>
      <c r="Z181" s="275"/>
      <c r="AA181" s="275"/>
      <c r="AB181" s="275"/>
      <c r="AC181" s="275"/>
      <c r="AD181" s="275"/>
      <c r="AE181" s="275"/>
      <c r="AF181" s="275"/>
      <c r="AG181" s="275"/>
      <c r="AH181" s="275"/>
      <c r="AI181" s="275"/>
      <c r="AJ181" s="275"/>
      <c r="AK181" s="275"/>
      <c r="AL181" s="275"/>
      <c r="AM181" s="275"/>
      <c r="AN181" s="275"/>
      <c r="AO181" s="275"/>
      <c r="AP181" s="275"/>
      <c r="AQ181" s="275"/>
      <c r="AR181" s="275"/>
      <c r="AS181" s="275"/>
      <c r="AT181" s="275"/>
      <c r="AU181" s="275"/>
      <c r="AV181" s="275"/>
    </row>
    <row r="182" spans="1:48" ht="15.95" customHeight="1">
      <c r="A182" s="273"/>
      <c r="B182" s="273"/>
      <c r="C182" s="268"/>
      <c r="D182" s="274"/>
      <c r="E182" s="274"/>
      <c r="F182" s="274"/>
      <c r="G182" s="274"/>
      <c r="H182" s="274"/>
      <c r="I182" s="274"/>
      <c r="J182" s="274"/>
      <c r="K182" s="274"/>
      <c r="L182" s="274"/>
      <c r="M182" s="274"/>
      <c r="N182" s="275"/>
      <c r="O182" s="275"/>
      <c r="P182" s="275"/>
      <c r="Q182" s="275"/>
      <c r="R182" s="275"/>
      <c r="S182" s="275"/>
      <c r="T182" s="275"/>
      <c r="U182" s="275"/>
      <c r="V182" s="275"/>
      <c r="W182" s="275"/>
      <c r="X182" s="275"/>
      <c r="Y182" s="275"/>
      <c r="Z182" s="275"/>
      <c r="AA182" s="275"/>
      <c r="AB182" s="275"/>
      <c r="AC182" s="275"/>
      <c r="AD182" s="275"/>
      <c r="AE182" s="275"/>
      <c r="AF182" s="275"/>
      <c r="AG182" s="275"/>
      <c r="AH182" s="275"/>
      <c r="AI182" s="275"/>
      <c r="AJ182" s="275"/>
      <c r="AK182" s="275"/>
      <c r="AL182" s="275"/>
      <c r="AM182" s="275"/>
      <c r="AN182" s="275"/>
      <c r="AO182" s="275"/>
      <c r="AP182" s="275"/>
      <c r="AQ182" s="275"/>
      <c r="AR182" s="275"/>
      <c r="AS182" s="275"/>
      <c r="AT182" s="275"/>
      <c r="AU182" s="275"/>
      <c r="AV182" s="275"/>
    </row>
    <row r="183" spans="1:48" ht="15.95" customHeight="1">
      <c r="A183" s="310"/>
      <c r="B183" s="310"/>
      <c r="C183" s="311"/>
      <c r="D183" s="312"/>
      <c r="E183" s="312"/>
      <c r="F183" s="312"/>
      <c r="G183" s="312"/>
      <c r="H183" s="312"/>
      <c r="I183" s="312"/>
      <c r="J183" s="312"/>
      <c r="K183" s="312"/>
      <c r="L183" s="312"/>
      <c r="M183" s="312"/>
      <c r="N183" s="275"/>
      <c r="O183" s="275"/>
      <c r="P183" s="275"/>
      <c r="Q183" s="275"/>
      <c r="R183" s="275"/>
      <c r="S183" s="275"/>
      <c r="T183" s="275"/>
      <c r="U183" s="275"/>
      <c r="V183" s="275"/>
      <c r="W183" s="275"/>
      <c r="X183" s="275"/>
      <c r="Y183" s="275"/>
      <c r="Z183" s="275"/>
      <c r="AA183" s="275"/>
      <c r="AB183" s="275"/>
      <c r="AC183" s="275"/>
      <c r="AD183" s="275"/>
      <c r="AE183" s="275"/>
      <c r="AF183" s="275"/>
      <c r="AG183" s="275"/>
      <c r="AH183" s="275"/>
      <c r="AI183" s="275"/>
      <c r="AJ183" s="275"/>
      <c r="AK183" s="275"/>
      <c r="AL183" s="275"/>
      <c r="AM183" s="275"/>
      <c r="AN183" s="275"/>
      <c r="AO183" s="275"/>
      <c r="AP183" s="275"/>
      <c r="AQ183" s="275"/>
      <c r="AR183" s="275"/>
      <c r="AS183" s="275"/>
      <c r="AT183" s="275"/>
      <c r="AU183" s="275"/>
      <c r="AV183" s="275"/>
    </row>
    <row r="184" spans="1:48" ht="15.95" customHeight="1">
      <c r="A184" s="310"/>
      <c r="B184" s="310"/>
      <c r="C184" s="311"/>
      <c r="D184" s="312"/>
      <c r="E184" s="312"/>
      <c r="F184" s="312"/>
      <c r="G184" s="312"/>
      <c r="H184" s="312"/>
      <c r="I184" s="312"/>
      <c r="J184" s="312"/>
      <c r="K184" s="312"/>
      <c r="L184" s="312"/>
      <c r="M184" s="312"/>
      <c r="N184" s="275"/>
      <c r="O184" s="275"/>
      <c r="P184" s="275"/>
      <c r="Q184" s="275"/>
      <c r="R184" s="275"/>
      <c r="S184" s="275"/>
      <c r="T184" s="275"/>
      <c r="U184" s="275"/>
      <c r="V184" s="275"/>
      <c r="W184" s="275"/>
      <c r="X184" s="275"/>
      <c r="Y184" s="275"/>
      <c r="Z184" s="275"/>
      <c r="AA184" s="275"/>
      <c r="AB184" s="275"/>
      <c r="AC184" s="275"/>
      <c r="AD184" s="275"/>
      <c r="AE184" s="275"/>
      <c r="AF184" s="275"/>
      <c r="AG184" s="275"/>
      <c r="AH184" s="275"/>
      <c r="AI184" s="275"/>
      <c r="AJ184" s="275"/>
      <c r="AK184" s="275"/>
      <c r="AL184" s="275"/>
      <c r="AM184" s="275"/>
      <c r="AN184" s="275"/>
      <c r="AO184" s="275"/>
      <c r="AP184" s="275"/>
      <c r="AQ184" s="275"/>
      <c r="AR184" s="275"/>
      <c r="AS184" s="275"/>
      <c r="AT184" s="275"/>
      <c r="AU184" s="275"/>
      <c r="AV184" s="275"/>
    </row>
    <row r="185" spans="1:48" ht="15.95" customHeight="1">
      <c r="A185" s="310"/>
      <c r="B185" s="310"/>
      <c r="C185" s="311"/>
      <c r="D185" s="312"/>
      <c r="E185" s="312"/>
      <c r="F185" s="312"/>
      <c r="G185" s="312"/>
      <c r="H185" s="312"/>
      <c r="I185" s="312"/>
      <c r="J185" s="312"/>
      <c r="K185" s="312"/>
      <c r="L185" s="312"/>
      <c r="M185" s="312"/>
      <c r="N185" s="275"/>
      <c r="O185" s="275"/>
      <c r="P185" s="275"/>
      <c r="Q185" s="275"/>
      <c r="R185" s="275"/>
      <c r="S185" s="275"/>
      <c r="T185" s="275"/>
      <c r="U185" s="275"/>
      <c r="V185" s="275"/>
      <c r="W185" s="275"/>
      <c r="X185" s="275"/>
      <c r="Y185" s="275"/>
      <c r="Z185" s="275"/>
      <c r="AA185" s="275"/>
      <c r="AB185" s="275"/>
      <c r="AC185" s="275"/>
      <c r="AD185" s="275"/>
      <c r="AE185" s="275"/>
      <c r="AF185" s="275"/>
      <c r="AG185" s="275"/>
      <c r="AH185" s="275"/>
      <c r="AI185" s="275"/>
      <c r="AJ185" s="275"/>
      <c r="AK185" s="275"/>
      <c r="AL185" s="275"/>
      <c r="AM185" s="275"/>
      <c r="AN185" s="275"/>
      <c r="AO185" s="275"/>
      <c r="AP185" s="275"/>
      <c r="AQ185" s="275"/>
      <c r="AR185" s="275"/>
      <c r="AS185" s="275"/>
      <c r="AT185" s="275"/>
      <c r="AU185" s="275"/>
      <c r="AV185" s="275"/>
    </row>
    <row r="186" spans="1:48" ht="15.95" customHeight="1">
      <c r="A186" s="310"/>
      <c r="B186" s="310"/>
      <c r="C186" s="311"/>
      <c r="D186" s="312"/>
      <c r="E186" s="312"/>
      <c r="F186" s="312"/>
      <c r="G186" s="312"/>
      <c r="H186" s="312"/>
      <c r="I186" s="312"/>
      <c r="J186" s="312"/>
      <c r="K186" s="312"/>
      <c r="L186" s="312"/>
      <c r="M186" s="312"/>
      <c r="N186" s="275"/>
      <c r="O186" s="275"/>
      <c r="P186" s="275"/>
      <c r="Q186" s="275"/>
      <c r="R186" s="275"/>
      <c r="S186" s="275"/>
      <c r="T186" s="275"/>
      <c r="U186" s="275"/>
      <c r="V186" s="275"/>
      <c r="W186" s="275"/>
      <c r="X186" s="275"/>
      <c r="Y186" s="275"/>
      <c r="Z186" s="275"/>
      <c r="AA186" s="275"/>
      <c r="AB186" s="275"/>
      <c r="AC186" s="275"/>
      <c r="AD186" s="275"/>
      <c r="AE186" s="275"/>
      <c r="AF186" s="275"/>
      <c r="AG186" s="275"/>
      <c r="AH186" s="275"/>
      <c r="AI186" s="275"/>
      <c r="AJ186" s="275"/>
      <c r="AK186" s="275"/>
      <c r="AL186" s="275"/>
      <c r="AM186" s="275"/>
      <c r="AN186" s="275"/>
      <c r="AO186" s="275"/>
      <c r="AP186" s="275"/>
      <c r="AQ186" s="275"/>
      <c r="AR186" s="275"/>
      <c r="AS186" s="275"/>
      <c r="AT186" s="275"/>
      <c r="AU186" s="275"/>
      <c r="AV186" s="275"/>
    </row>
    <row r="187" spans="1:48" ht="15.95" customHeight="1">
      <c r="A187" s="310"/>
      <c r="B187" s="310"/>
      <c r="C187" s="311"/>
      <c r="D187" s="312"/>
      <c r="E187" s="312"/>
      <c r="F187" s="312"/>
      <c r="G187" s="312"/>
      <c r="H187" s="312"/>
      <c r="I187" s="312"/>
      <c r="J187" s="312"/>
      <c r="K187" s="312"/>
      <c r="L187" s="312"/>
      <c r="M187" s="312"/>
      <c r="N187" s="275"/>
      <c r="O187" s="275"/>
      <c r="P187" s="275"/>
      <c r="Q187" s="275"/>
      <c r="R187" s="275"/>
      <c r="S187" s="275"/>
      <c r="T187" s="275"/>
      <c r="U187" s="275"/>
      <c r="V187" s="275"/>
      <c r="W187" s="275"/>
      <c r="X187" s="275"/>
      <c r="Y187" s="275"/>
      <c r="Z187" s="275"/>
      <c r="AA187" s="275"/>
      <c r="AB187" s="275"/>
      <c r="AC187" s="275"/>
      <c r="AD187" s="275"/>
      <c r="AE187" s="275"/>
      <c r="AF187" s="275"/>
      <c r="AG187" s="275"/>
      <c r="AH187" s="275"/>
      <c r="AI187" s="275"/>
      <c r="AJ187" s="275"/>
      <c r="AK187" s="275"/>
      <c r="AL187" s="275"/>
      <c r="AM187" s="275"/>
      <c r="AN187" s="275"/>
      <c r="AO187" s="275"/>
      <c r="AP187" s="275"/>
      <c r="AQ187" s="275"/>
      <c r="AR187" s="275"/>
      <c r="AS187" s="275"/>
      <c r="AT187" s="275"/>
      <c r="AU187" s="275"/>
      <c r="AV187" s="275"/>
    </row>
    <row r="188" spans="1:48" ht="15.95" customHeight="1">
      <c r="A188" s="310"/>
      <c r="B188" s="310"/>
      <c r="C188" s="311"/>
      <c r="D188" s="312"/>
      <c r="E188" s="312"/>
      <c r="F188" s="312"/>
      <c r="G188" s="312"/>
      <c r="H188" s="312"/>
      <c r="I188" s="312"/>
      <c r="J188" s="312"/>
      <c r="K188" s="312"/>
      <c r="L188" s="312"/>
      <c r="M188" s="312"/>
      <c r="N188" s="275"/>
      <c r="O188" s="275"/>
      <c r="P188" s="275"/>
      <c r="Q188" s="275"/>
      <c r="R188" s="275"/>
      <c r="S188" s="275"/>
      <c r="T188" s="275"/>
      <c r="U188" s="275"/>
      <c r="V188" s="275"/>
      <c r="W188" s="275"/>
      <c r="X188" s="275"/>
      <c r="Y188" s="275"/>
      <c r="Z188" s="275"/>
      <c r="AA188" s="275"/>
      <c r="AB188" s="275"/>
      <c r="AC188" s="275"/>
      <c r="AD188" s="275"/>
      <c r="AE188" s="275"/>
      <c r="AF188" s="275"/>
      <c r="AG188" s="275"/>
      <c r="AH188" s="275"/>
      <c r="AI188" s="275"/>
      <c r="AJ188" s="275"/>
      <c r="AK188" s="275"/>
      <c r="AL188" s="275"/>
      <c r="AM188" s="275"/>
      <c r="AN188" s="275"/>
      <c r="AO188" s="275"/>
      <c r="AP188" s="275"/>
      <c r="AQ188" s="275"/>
      <c r="AR188" s="275"/>
      <c r="AS188" s="275"/>
      <c r="AT188" s="275"/>
      <c r="AU188" s="275"/>
      <c r="AV188" s="275"/>
    </row>
    <row r="189" spans="1:48" ht="15.95" customHeight="1">
      <c r="A189" s="310"/>
      <c r="B189" s="310"/>
      <c r="C189" s="311"/>
      <c r="D189" s="312"/>
      <c r="E189" s="312"/>
      <c r="F189" s="312"/>
      <c r="G189" s="312"/>
      <c r="H189" s="312"/>
      <c r="I189" s="312"/>
      <c r="J189" s="312"/>
      <c r="K189" s="312"/>
      <c r="L189" s="312"/>
      <c r="M189" s="312"/>
      <c r="N189" s="275"/>
      <c r="O189" s="275"/>
      <c r="P189" s="275"/>
      <c r="Q189" s="275"/>
      <c r="R189" s="275"/>
      <c r="S189" s="275"/>
      <c r="T189" s="275"/>
      <c r="U189" s="275"/>
      <c r="V189" s="275"/>
      <c r="W189" s="275"/>
      <c r="X189" s="275"/>
      <c r="Y189" s="275"/>
      <c r="Z189" s="275"/>
      <c r="AA189" s="275"/>
      <c r="AB189" s="275"/>
      <c r="AC189" s="275"/>
      <c r="AD189" s="275"/>
      <c r="AE189" s="275"/>
      <c r="AF189" s="275"/>
      <c r="AG189" s="275"/>
      <c r="AH189" s="275"/>
      <c r="AI189" s="275"/>
      <c r="AJ189" s="275"/>
      <c r="AK189" s="275"/>
      <c r="AL189" s="275"/>
      <c r="AM189" s="275"/>
      <c r="AN189" s="275"/>
      <c r="AO189" s="275"/>
      <c r="AP189" s="275"/>
      <c r="AQ189" s="275"/>
      <c r="AR189" s="275"/>
      <c r="AS189" s="275"/>
      <c r="AT189" s="275"/>
      <c r="AU189" s="275"/>
      <c r="AV189" s="275"/>
    </row>
    <row r="190" spans="1:48" ht="15.95" customHeight="1">
      <c r="A190" s="310"/>
      <c r="B190" s="310"/>
      <c r="C190" s="311"/>
      <c r="D190" s="312"/>
      <c r="E190" s="312"/>
      <c r="F190" s="312"/>
      <c r="G190" s="312"/>
      <c r="H190" s="312"/>
      <c r="I190" s="312"/>
      <c r="J190" s="312"/>
      <c r="K190" s="312"/>
      <c r="L190" s="312"/>
      <c r="M190" s="312"/>
      <c r="N190" s="275"/>
      <c r="O190" s="275"/>
      <c r="P190" s="275"/>
      <c r="Q190" s="275"/>
      <c r="R190" s="275"/>
      <c r="S190" s="275"/>
      <c r="T190" s="275"/>
      <c r="U190" s="275"/>
      <c r="V190" s="275"/>
      <c r="W190" s="275"/>
      <c r="X190" s="275"/>
      <c r="Y190" s="275"/>
      <c r="Z190" s="275"/>
      <c r="AA190" s="275"/>
      <c r="AB190" s="275"/>
      <c r="AC190" s="275"/>
      <c r="AD190" s="275"/>
      <c r="AE190" s="275"/>
      <c r="AF190" s="275"/>
      <c r="AG190" s="275"/>
      <c r="AH190" s="275"/>
      <c r="AI190" s="275"/>
      <c r="AJ190" s="275"/>
      <c r="AK190" s="275"/>
      <c r="AL190" s="275"/>
      <c r="AM190" s="275"/>
      <c r="AN190" s="275"/>
      <c r="AO190" s="275"/>
      <c r="AP190" s="275"/>
      <c r="AQ190" s="275"/>
      <c r="AR190" s="275"/>
      <c r="AS190" s="275"/>
      <c r="AT190" s="275"/>
      <c r="AU190" s="275"/>
      <c r="AV190" s="275"/>
    </row>
    <row r="191" spans="1:48" ht="15.95" customHeight="1">
      <c r="A191" s="310"/>
      <c r="B191" s="310"/>
      <c r="C191" s="311"/>
      <c r="D191" s="312"/>
      <c r="E191" s="312"/>
      <c r="F191" s="312"/>
      <c r="G191" s="312"/>
      <c r="H191" s="312"/>
      <c r="I191" s="312"/>
      <c r="J191" s="312"/>
      <c r="K191" s="312"/>
      <c r="L191" s="312"/>
      <c r="M191" s="312"/>
      <c r="N191" s="275"/>
      <c r="O191" s="275"/>
      <c r="P191" s="275"/>
      <c r="Q191" s="275"/>
      <c r="R191" s="275"/>
      <c r="S191" s="275"/>
      <c r="T191" s="275"/>
      <c r="U191" s="275"/>
      <c r="V191" s="275"/>
      <c r="W191" s="275"/>
      <c r="X191" s="275"/>
      <c r="Y191" s="275"/>
      <c r="Z191" s="275"/>
      <c r="AA191" s="275"/>
      <c r="AB191" s="275"/>
      <c r="AC191" s="275"/>
      <c r="AD191" s="275"/>
      <c r="AE191" s="275"/>
      <c r="AF191" s="275"/>
      <c r="AG191" s="275"/>
      <c r="AH191" s="275"/>
      <c r="AI191" s="275"/>
      <c r="AJ191" s="275"/>
      <c r="AK191" s="275"/>
      <c r="AL191" s="275"/>
      <c r="AM191" s="275"/>
      <c r="AN191" s="275"/>
      <c r="AO191" s="275"/>
      <c r="AP191" s="275"/>
      <c r="AQ191" s="275"/>
      <c r="AR191" s="275"/>
      <c r="AS191" s="275"/>
      <c r="AT191" s="275"/>
      <c r="AU191" s="275"/>
      <c r="AV191" s="275"/>
    </row>
    <row r="192" spans="1:48" ht="15.95" customHeight="1">
      <c r="A192" s="310"/>
      <c r="B192" s="310"/>
      <c r="C192" s="311"/>
      <c r="D192" s="312"/>
      <c r="E192" s="312"/>
      <c r="F192" s="312"/>
      <c r="G192" s="312"/>
      <c r="H192" s="312"/>
      <c r="I192" s="312"/>
      <c r="J192" s="312"/>
      <c r="K192" s="312"/>
      <c r="L192" s="312"/>
      <c r="M192" s="312"/>
      <c r="N192" s="275"/>
      <c r="O192" s="275"/>
      <c r="P192" s="275"/>
      <c r="Q192" s="275"/>
      <c r="R192" s="275"/>
      <c r="S192" s="275"/>
      <c r="T192" s="275"/>
      <c r="U192" s="275"/>
      <c r="V192" s="275"/>
      <c r="W192" s="275"/>
      <c r="X192" s="275"/>
      <c r="Y192" s="275"/>
      <c r="Z192" s="275"/>
      <c r="AA192" s="275"/>
      <c r="AB192" s="275"/>
      <c r="AC192" s="275"/>
      <c r="AD192" s="275"/>
      <c r="AE192" s="275"/>
      <c r="AF192" s="275"/>
      <c r="AG192" s="275"/>
      <c r="AH192" s="275"/>
      <c r="AI192" s="275"/>
      <c r="AJ192" s="275"/>
      <c r="AK192" s="275"/>
      <c r="AL192" s="275"/>
      <c r="AM192" s="275"/>
      <c r="AN192" s="275"/>
      <c r="AO192" s="275"/>
      <c r="AP192" s="275"/>
      <c r="AQ192" s="275"/>
      <c r="AR192" s="275"/>
      <c r="AS192" s="275"/>
      <c r="AT192" s="275"/>
      <c r="AU192" s="275"/>
      <c r="AV192" s="275"/>
    </row>
    <row r="193" spans="1:48" ht="15.95" customHeight="1">
      <c r="A193" s="310"/>
      <c r="B193" s="310"/>
      <c r="C193" s="311"/>
      <c r="D193" s="312"/>
      <c r="E193" s="312"/>
      <c r="F193" s="312"/>
      <c r="G193" s="312"/>
      <c r="H193" s="312"/>
      <c r="I193" s="312"/>
      <c r="J193" s="312"/>
      <c r="K193" s="312"/>
      <c r="L193" s="312"/>
      <c r="M193" s="312"/>
      <c r="N193" s="275"/>
      <c r="O193" s="275"/>
      <c r="P193" s="275"/>
      <c r="Q193" s="275"/>
      <c r="R193" s="275"/>
      <c r="S193" s="275"/>
      <c r="T193" s="275"/>
      <c r="U193" s="275"/>
      <c r="V193" s="275"/>
      <c r="W193" s="275"/>
      <c r="X193" s="275"/>
      <c r="Y193" s="275"/>
      <c r="Z193" s="275"/>
      <c r="AA193" s="275"/>
      <c r="AB193" s="275"/>
      <c r="AC193" s="275"/>
      <c r="AD193" s="275"/>
      <c r="AE193" s="275"/>
      <c r="AF193" s="275"/>
      <c r="AG193" s="275"/>
      <c r="AH193" s="275"/>
      <c r="AI193" s="275"/>
      <c r="AJ193" s="275"/>
      <c r="AK193" s="275"/>
      <c r="AL193" s="275"/>
      <c r="AM193" s="275"/>
      <c r="AN193" s="275"/>
      <c r="AO193" s="275"/>
      <c r="AP193" s="275"/>
      <c r="AQ193" s="275"/>
      <c r="AR193" s="275"/>
      <c r="AS193" s="275"/>
      <c r="AT193" s="275"/>
      <c r="AU193" s="275"/>
      <c r="AV193" s="275"/>
    </row>
    <row r="194" spans="1:48" ht="15.95" customHeight="1">
      <c r="A194" s="310"/>
      <c r="B194" s="310"/>
      <c r="C194" s="311"/>
      <c r="D194" s="312"/>
      <c r="E194" s="312"/>
      <c r="F194" s="312"/>
      <c r="G194" s="312"/>
      <c r="H194" s="312"/>
      <c r="I194" s="312"/>
      <c r="J194" s="312"/>
      <c r="K194" s="312"/>
      <c r="L194" s="312"/>
      <c r="M194" s="312"/>
      <c r="N194" s="275"/>
      <c r="O194" s="275"/>
      <c r="P194" s="275"/>
      <c r="Q194" s="275"/>
      <c r="R194" s="275"/>
      <c r="S194" s="275"/>
      <c r="T194" s="275"/>
      <c r="U194" s="275"/>
      <c r="V194" s="275"/>
      <c r="W194" s="275"/>
      <c r="X194" s="275"/>
      <c r="Y194" s="275"/>
      <c r="Z194" s="275"/>
      <c r="AA194" s="275"/>
      <c r="AB194" s="275"/>
      <c r="AC194" s="275"/>
      <c r="AD194" s="275"/>
      <c r="AE194" s="275"/>
      <c r="AF194" s="275"/>
      <c r="AG194" s="275"/>
      <c r="AH194" s="275"/>
      <c r="AI194" s="275"/>
      <c r="AJ194" s="275"/>
      <c r="AK194" s="275"/>
      <c r="AL194" s="275"/>
      <c r="AM194" s="275"/>
      <c r="AN194" s="275"/>
      <c r="AO194" s="275"/>
      <c r="AP194" s="275"/>
      <c r="AQ194" s="275"/>
      <c r="AR194" s="275"/>
      <c r="AS194" s="275"/>
      <c r="AT194" s="275"/>
      <c r="AU194" s="275"/>
      <c r="AV194" s="275"/>
    </row>
    <row r="195" spans="1:48" ht="15.95" customHeight="1">
      <c r="A195" s="310"/>
      <c r="B195" s="310"/>
      <c r="C195" s="311"/>
      <c r="D195" s="312"/>
      <c r="E195" s="312"/>
      <c r="F195" s="312"/>
      <c r="G195" s="312"/>
      <c r="H195" s="312"/>
      <c r="I195" s="312"/>
      <c r="J195" s="312"/>
      <c r="K195" s="312"/>
      <c r="L195" s="312"/>
      <c r="M195" s="312"/>
      <c r="N195" s="275"/>
      <c r="O195" s="275"/>
      <c r="P195" s="275"/>
      <c r="Q195" s="275"/>
      <c r="R195" s="275"/>
      <c r="S195" s="275"/>
      <c r="T195" s="275"/>
      <c r="U195" s="275"/>
      <c r="V195" s="275"/>
      <c r="W195" s="275"/>
      <c r="X195" s="275"/>
      <c r="Y195" s="275"/>
      <c r="Z195" s="275"/>
      <c r="AA195" s="275"/>
      <c r="AB195" s="275"/>
      <c r="AC195" s="275"/>
      <c r="AD195" s="275"/>
      <c r="AE195" s="275"/>
      <c r="AF195" s="275"/>
      <c r="AG195" s="275"/>
      <c r="AH195" s="275"/>
      <c r="AI195" s="275"/>
      <c r="AJ195" s="275"/>
      <c r="AK195" s="275"/>
      <c r="AL195" s="275"/>
      <c r="AM195" s="275"/>
      <c r="AN195" s="275"/>
      <c r="AO195" s="275"/>
      <c r="AP195" s="275"/>
      <c r="AQ195" s="275"/>
      <c r="AR195" s="275"/>
      <c r="AS195" s="275"/>
      <c r="AT195" s="275"/>
      <c r="AU195" s="275"/>
      <c r="AV195" s="275"/>
    </row>
    <row r="196" spans="1:48" ht="15.95" customHeight="1">
      <c r="A196" s="310"/>
      <c r="B196" s="310"/>
      <c r="C196" s="311"/>
      <c r="D196" s="312"/>
      <c r="E196" s="312"/>
      <c r="F196" s="312"/>
      <c r="G196" s="312"/>
      <c r="H196" s="312"/>
      <c r="I196" s="312"/>
      <c r="J196" s="312"/>
      <c r="K196" s="312"/>
      <c r="L196" s="312"/>
      <c r="M196" s="312"/>
      <c r="N196" s="275"/>
      <c r="O196" s="275"/>
      <c r="P196" s="275"/>
      <c r="Q196" s="275"/>
      <c r="R196" s="275"/>
      <c r="S196" s="275"/>
      <c r="T196" s="275"/>
      <c r="U196" s="275"/>
      <c r="V196" s="275"/>
      <c r="W196" s="275"/>
      <c r="X196" s="275"/>
      <c r="Y196" s="275"/>
      <c r="Z196" s="275"/>
      <c r="AA196" s="275"/>
      <c r="AB196" s="275"/>
      <c r="AC196" s="275"/>
      <c r="AD196" s="275"/>
      <c r="AE196" s="275"/>
      <c r="AF196" s="275"/>
      <c r="AG196" s="275"/>
      <c r="AH196" s="275"/>
      <c r="AI196" s="275"/>
      <c r="AJ196" s="275"/>
      <c r="AK196" s="275"/>
      <c r="AL196" s="275"/>
      <c r="AM196" s="275"/>
      <c r="AN196" s="275"/>
      <c r="AO196" s="275"/>
      <c r="AP196" s="275"/>
      <c r="AQ196" s="275"/>
      <c r="AR196" s="275"/>
      <c r="AS196" s="275"/>
      <c r="AT196" s="275"/>
      <c r="AU196" s="275"/>
      <c r="AV196" s="275"/>
    </row>
    <row r="197" spans="1:48" ht="15.95" customHeight="1">
      <c r="A197" s="310"/>
      <c r="B197" s="310"/>
      <c r="C197" s="311"/>
      <c r="D197" s="312"/>
      <c r="E197" s="312"/>
      <c r="F197" s="312"/>
      <c r="G197" s="312"/>
      <c r="H197" s="312"/>
      <c r="I197" s="312"/>
      <c r="J197" s="312"/>
      <c r="K197" s="312"/>
      <c r="L197" s="312"/>
      <c r="M197" s="312"/>
      <c r="N197" s="275"/>
      <c r="O197" s="275"/>
      <c r="P197" s="275"/>
      <c r="Q197" s="275"/>
      <c r="R197" s="275"/>
      <c r="S197" s="275"/>
      <c r="T197" s="275"/>
      <c r="U197" s="275"/>
      <c r="V197" s="275"/>
      <c r="W197" s="275"/>
      <c r="X197" s="275"/>
      <c r="Y197" s="275"/>
      <c r="Z197" s="275"/>
      <c r="AA197" s="275"/>
      <c r="AB197" s="275"/>
      <c r="AC197" s="275"/>
      <c r="AD197" s="275"/>
      <c r="AE197" s="275"/>
      <c r="AF197" s="275"/>
      <c r="AG197" s="275"/>
      <c r="AH197" s="275"/>
      <c r="AI197" s="275"/>
      <c r="AJ197" s="275"/>
      <c r="AK197" s="275"/>
      <c r="AL197" s="275"/>
      <c r="AM197" s="275"/>
      <c r="AN197" s="275"/>
      <c r="AO197" s="275"/>
      <c r="AP197" s="275"/>
      <c r="AQ197" s="275"/>
      <c r="AR197" s="275"/>
      <c r="AS197" s="275"/>
      <c r="AT197" s="275"/>
      <c r="AU197" s="275"/>
      <c r="AV197" s="275"/>
    </row>
    <row r="198" spans="1:48" ht="15.95" customHeight="1">
      <c r="A198" s="310"/>
      <c r="B198" s="310"/>
      <c r="C198" s="311"/>
      <c r="D198" s="312"/>
      <c r="E198" s="312"/>
      <c r="F198" s="312"/>
      <c r="G198" s="312"/>
      <c r="H198" s="312"/>
      <c r="I198" s="312"/>
      <c r="J198" s="312"/>
      <c r="K198" s="312"/>
      <c r="L198" s="312"/>
      <c r="M198" s="312"/>
      <c r="N198" s="275"/>
      <c r="O198" s="275"/>
      <c r="P198" s="275"/>
      <c r="Q198" s="275"/>
      <c r="R198" s="275"/>
      <c r="S198" s="275"/>
      <c r="T198" s="275"/>
      <c r="U198" s="275"/>
      <c r="V198" s="275"/>
      <c r="W198" s="275"/>
      <c r="X198" s="275"/>
      <c r="Y198" s="275"/>
      <c r="Z198" s="275"/>
      <c r="AA198" s="275"/>
      <c r="AB198" s="275"/>
      <c r="AC198" s="275"/>
      <c r="AD198" s="275"/>
      <c r="AE198" s="275"/>
      <c r="AF198" s="275"/>
      <c r="AG198" s="275"/>
      <c r="AH198" s="275"/>
      <c r="AI198" s="275"/>
      <c r="AJ198" s="275"/>
      <c r="AK198" s="275"/>
      <c r="AL198" s="275"/>
      <c r="AM198" s="275"/>
      <c r="AN198" s="275"/>
      <c r="AO198" s="275"/>
      <c r="AP198" s="275"/>
      <c r="AQ198" s="275"/>
      <c r="AR198" s="275"/>
      <c r="AS198" s="275"/>
      <c r="AT198" s="275"/>
      <c r="AU198" s="275"/>
      <c r="AV198" s="275"/>
    </row>
    <row r="199" spans="1:48" ht="15.95" customHeight="1">
      <c r="A199" s="310"/>
      <c r="B199" s="310"/>
      <c r="C199" s="311"/>
      <c r="D199" s="312"/>
      <c r="E199" s="312"/>
      <c r="F199" s="312"/>
      <c r="G199" s="312"/>
      <c r="H199" s="312"/>
      <c r="I199" s="312"/>
      <c r="J199" s="312"/>
      <c r="K199" s="312"/>
      <c r="L199" s="312"/>
      <c r="M199" s="312"/>
      <c r="N199" s="275"/>
      <c r="O199" s="275"/>
      <c r="P199" s="275"/>
      <c r="Q199" s="275"/>
      <c r="R199" s="275"/>
      <c r="S199" s="275"/>
      <c r="T199" s="275"/>
      <c r="U199" s="275"/>
      <c r="V199" s="275"/>
      <c r="W199" s="275"/>
      <c r="X199" s="275"/>
      <c r="Y199" s="275"/>
      <c r="Z199" s="275"/>
      <c r="AA199" s="275"/>
      <c r="AB199" s="275"/>
      <c r="AC199" s="275"/>
      <c r="AD199" s="275"/>
      <c r="AE199" s="275"/>
      <c r="AF199" s="275"/>
      <c r="AG199" s="275"/>
      <c r="AH199" s="275"/>
      <c r="AI199" s="275"/>
      <c r="AJ199" s="275"/>
      <c r="AK199" s="275"/>
      <c r="AL199" s="275"/>
      <c r="AM199" s="275"/>
      <c r="AN199" s="275"/>
      <c r="AO199" s="275"/>
      <c r="AP199" s="275"/>
      <c r="AQ199" s="275"/>
      <c r="AR199" s="275"/>
      <c r="AS199" s="275"/>
      <c r="AT199" s="275"/>
      <c r="AU199" s="275"/>
      <c r="AV199" s="275"/>
    </row>
    <row r="200" spans="1:48" ht="15.95" customHeight="1">
      <c r="A200" s="310"/>
      <c r="B200" s="310"/>
      <c r="C200" s="311"/>
      <c r="D200" s="312"/>
      <c r="E200" s="312"/>
      <c r="F200" s="312"/>
      <c r="G200" s="312"/>
      <c r="H200" s="312"/>
      <c r="I200" s="312"/>
      <c r="J200" s="312"/>
      <c r="K200" s="312"/>
      <c r="L200" s="312"/>
      <c r="M200" s="312"/>
      <c r="N200" s="275"/>
      <c r="O200" s="275"/>
      <c r="P200" s="275"/>
      <c r="Q200" s="275"/>
      <c r="R200" s="275"/>
      <c r="S200" s="275"/>
      <c r="T200" s="275"/>
      <c r="U200" s="275"/>
      <c r="V200" s="275"/>
      <c r="W200" s="275"/>
      <c r="X200" s="275"/>
      <c r="Y200" s="275"/>
      <c r="Z200" s="275"/>
      <c r="AA200" s="275"/>
      <c r="AB200" s="275"/>
      <c r="AC200" s="275"/>
      <c r="AD200" s="275"/>
      <c r="AE200" s="275"/>
      <c r="AF200" s="275"/>
      <c r="AG200" s="275"/>
      <c r="AH200" s="275"/>
      <c r="AI200" s="275"/>
      <c r="AJ200" s="275"/>
      <c r="AK200" s="275"/>
      <c r="AL200" s="275"/>
      <c r="AM200" s="275"/>
      <c r="AN200" s="275"/>
      <c r="AO200" s="275"/>
      <c r="AP200" s="275"/>
      <c r="AQ200" s="275"/>
      <c r="AR200" s="275"/>
      <c r="AS200" s="275"/>
      <c r="AT200" s="275"/>
      <c r="AU200" s="275"/>
      <c r="AV200" s="275"/>
    </row>
    <row r="201" spans="1:48" ht="15.95" customHeight="1">
      <c r="A201" s="310"/>
      <c r="B201" s="310"/>
      <c r="C201" s="311"/>
      <c r="D201" s="312"/>
      <c r="E201" s="312"/>
      <c r="F201" s="312"/>
      <c r="G201" s="312"/>
      <c r="H201" s="312"/>
      <c r="I201" s="312"/>
      <c r="J201" s="312"/>
      <c r="K201" s="312"/>
      <c r="L201" s="312"/>
      <c r="M201" s="312"/>
      <c r="N201" s="275"/>
      <c r="O201" s="275"/>
      <c r="P201" s="275"/>
      <c r="Q201" s="275"/>
      <c r="R201" s="275"/>
      <c r="S201" s="275"/>
      <c r="T201" s="275"/>
      <c r="U201" s="275"/>
      <c r="V201" s="275"/>
      <c r="W201" s="275"/>
      <c r="X201" s="275"/>
      <c r="Y201" s="275"/>
      <c r="Z201" s="275"/>
      <c r="AA201" s="275"/>
      <c r="AB201" s="275"/>
      <c r="AC201" s="275"/>
      <c r="AD201" s="275"/>
      <c r="AE201" s="275"/>
      <c r="AF201" s="275"/>
      <c r="AG201" s="275"/>
      <c r="AH201" s="275"/>
      <c r="AI201" s="275"/>
      <c r="AJ201" s="275"/>
      <c r="AK201" s="275"/>
      <c r="AL201" s="275"/>
      <c r="AM201" s="275"/>
      <c r="AN201" s="275"/>
      <c r="AO201" s="275"/>
      <c r="AP201" s="275"/>
      <c r="AQ201" s="275"/>
      <c r="AR201" s="275"/>
      <c r="AS201" s="275"/>
      <c r="AT201" s="275"/>
      <c r="AU201" s="275"/>
      <c r="AV201" s="275"/>
    </row>
    <row r="202" spans="1:48" ht="15.95" customHeight="1">
      <c r="A202" s="310"/>
      <c r="B202" s="310"/>
      <c r="C202" s="311"/>
      <c r="D202" s="312"/>
      <c r="E202" s="312"/>
      <c r="F202" s="312"/>
      <c r="G202" s="312"/>
      <c r="H202" s="312"/>
      <c r="I202" s="312"/>
      <c r="J202" s="312"/>
      <c r="K202" s="312"/>
      <c r="L202" s="312"/>
      <c r="M202" s="312"/>
      <c r="N202" s="275"/>
      <c r="O202" s="275"/>
      <c r="P202" s="275"/>
      <c r="Q202" s="275"/>
      <c r="R202" s="275"/>
      <c r="S202" s="275"/>
      <c r="T202" s="275"/>
      <c r="U202" s="275"/>
      <c r="V202" s="275"/>
      <c r="W202" s="275"/>
      <c r="X202" s="275"/>
      <c r="Y202" s="275"/>
      <c r="Z202" s="275"/>
      <c r="AA202" s="275"/>
      <c r="AB202" s="275"/>
      <c r="AC202" s="275"/>
      <c r="AD202" s="275"/>
      <c r="AE202" s="275"/>
      <c r="AF202" s="275"/>
      <c r="AG202" s="275"/>
      <c r="AH202" s="275"/>
      <c r="AI202" s="275"/>
      <c r="AJ202" s="275"/>
      <c r="AK202" s="275"/>
      <c r="AL202" s="275"/>
      <c r="AM202" s="275"/>
      <c r="AN202" s="275"/>
      <c r="AO202" s="275"/>
      <c r="AP202" s="275"/>
      <c r="AQ202" s="275"/>
      <c r="AR202" s="275"/>
      <c r="AS202" s="275"/>
      <c r="AT202" s="275"/>
      <c r="AU202" s="275"/>
      <c r="AV202" s="275"/>
    </row>
    <row r="203" spans="1:48" ht="15.95" customHeight="1">
      <c r="A203" s="310"/>
      <c r="B203" s="310"/>
      <c r="C203" s="311"/>
      <c r="D203" s="312"/>
      <c r="E203" s="312"/>
      <c r="F203" s="312"/>
      <c r="G203" s="312"/>
      <c r="H203" s="312"/>
      <c r="I203" s="312"/>
      <c r="J203" s="312"/>
      <c r="K203" s="312"/>
      <c r="L203" s="312"/>
      <c r="M203" s="312"/>
      <c r="N203" s="275"/>
      <c r="O203" s="275"/>
      <c r="P203" s="275"/>
      <c r="Q203" s="275"/>
      <c r="R203" s="275"/>
      <c r="S203" s="275"/>
      <c r="T203" s="275"/>
      <c r="U203" s="275"/>
      <c r="V203" s="275"/>
      <c r="W203" s="275"/>
      <c r="X203" s="275"/>
      <c r="Y203" s="275"/>
      <c r="Z203" s="275"/>
      <c r="AA203" s="275"/>
      <c r="AB203" s="275"/>
      <c r="AC203" s="275"/>
      <c r="AD203" s="275"/>
      <c r="AE203" s="275"/>
      <c r="AF203" s="275"/>
      <c r="AG203" s="275"/>
      <c r="AH203" s="275"/>
      <c r="AI203" s="275"/>
      <c r="AJ203" s="275"/>
      <c r="AK203" s="275"/>
      <c r="AL203" s="275"/>
      <c r="AM203" s="275"/>
      <c r="AN203" s="275"/>
      <c r="AO203" s="275"/>
      <c r="AP203" s="275"/>
      <c r="AQ203" s="275"/>
      <c r="AR203" s="275"/>
      <c r="AS203" s="275"/>
      <c r="AT203" s="275"/>
      <c r="AU203" s="275"/>
      <c r="AV203" s="275"/>
    </row>
    <row r="204" spans="1:48" ht="15.95" customHeight="1">
      <c r="A204" s="310"/>
      <c r="B204" s="310"/>
      <c r="C204" s="311"/>
      <c r="D204" s="312"/>
      <c r="E204" s="312"/>
      <c r="F204" s="312"/>
      <c r="G204" s="312"/>
      <c r="H204" s="312"/>
      <c r="I204" s="312"/>
      <c r="J204" s="312"/>
      <c r="K204" s="312"/>
      <c r="L204" s="312"/>
      <c r="M204" s="312"/>
      <c r="N204" s="275"/>
      <c r="O204" s="275"/>
      <c r="P204" s="275"/>
      <c r="Q204" s="275"/>
      <c r="R204" s="275"/>
      <c r="S204" s="275"/>
      <c r="T204" s="275"/>
      <c r="U204" s="275"/>
      <c r="V204" s="275"/>
      <c r="W204" s="275"/>
      <c r="X204" s="275"/>
      <c r="Y204" s="275"/>
      <c r="Z204" s="275"/>
      <c r="AA204" s="275"/>
      <c r="AB204" s="275"/>
      <c r="AC204" s="275"/>
      <c r="AD204" s="275"/>
      <c r="AE204" s="275"/>
      <c r="AF204" s="275"/>
      <c r="AG204" s="275"/>
      <c r="AH204" s="275"/>
      <c r="AI204" s="275"/>
      <c r="AJ204" s="275"/>
      <c r="AK204" s="275"/>
      <c r="AL204" s="275"/>
      <c r="AM204" s="275"/>
      <c r="AN204" s="275"/>
      <c r="AO204" s="275"/>
      <c r="AP204" s="275"/>
      <c r="AQ204" s="275"/>
      <c r="AR204" s="275"/>
      <c r="AS204" s="275"/>
      <c r="AT204" s="275"/>
      <c r="AU204" s="275"/>
      <c r="AV204" s="275"/>
    </row>
    <row r="205" spans="1:48" ht="15.95" customHeight="1">
      <c r="A205" s="310"/>
      <c r="B205" s="310"/>
      <c r="C205" s="311"/>
      <c r="D205" s="312"/>
      <c r="E205" s="312"/>
      <c r="F205" s="312"/>
      <c r="G205" s="312"/>
      <c r="H205" s="312"/>
      <c r="I205" s="312"/>
      <c r="J205" s="312"/>
      <c r="K205" s="312"/>
      <c r="L205" s="312"/>
      <c r="M205" s="312"/>
      <c r="N205" s="275"/>
      <c r="O205" s="275"/>
      <c r="P205" s="275"/>
      <c r="Q205" s="275"/>
      <c r="R205" s="275"/>
      <c r="S205" s="275"/>
      <c r="T205" s="275"/>
      <c r="U205" s="275"/>
      <c r="V205" s="275"/>
      <c r="W205" s="275"/>
      <c r="X205" s="275"/>
      <c r="Y205" s="275"/>
      <c r="Z205" s="275"/>
      <c r="AA205" s="275"/>
      <c r="AB205" s="275"/>
      <c r="AC205" s="275"/>
      <c r="AD205" s="275"/>
      <c r="AE205" s="275"/>
      <c r="AF205" s="275"/>
      <c r="AG205" s="275"/>
      <c r="AH205" s="275"/>
      <c r="AI205" s="275"/>
      <c r="AJ205" s="275"/>
      <c r="AK205" s="275"/>
      <c r="AL205" s="275"/>
      <c r="AM205" s="275"/>
      <c r="AN205" s="275"/>
      <c r="AO205" s="275"/>
      <c r="AP205" s="275"/>
      <c r="AQ205" s="275"/>
      <c r="AR205" s="275"/>
      <c r="AS205" s="275"/>
      <c r="AT205" s="275"/>
      <c r="AU205" s="275"/>
      <c r="AV205" s="275"/>
    </row>
    <row r="206" spans="1:48" ht="15.95" customHeight="1">
      <c r="A206" s="310"/>
      <c r="B206" s="310"/>
      <c r="C206" s="311"/>
      <c r="D206" s="312"/>
      <c r="E206" s="312"/>
      <c r="F206" s="312"/>
      <c r="G206" s="312"/>
      <c r="H206" s="312"/>
      <c r="I206" s="312"/>
      <c r="J206" s="312"/>
      <c r="K206" s="312"/>
      <c r="L206" s="312"/>
      <c r="M206" s="312"/>
      <c r="N206" s="275"/>
      <c r="O206" s="275"/>
      <c r="P206" s="275"/>
      <c r="Q206" s="275"/>
      <c r="R206" s="275"/>
      <c r="S206" s="275"/>
      <c r="T206" s="275"/>
      <c r="U206" s="275"/>
      <c r="V206" s="275"/>
      <c r="W206" s="275"/>
      <c r="X206" s="275"/>
      <c r="Y206" s="275"/>
      <c r="Z206" s="275"/>
      <c r="AA206" s="275"/>
      <c r="AB206" s="275"/>
      <c r="AC206" s="275"/>
      <c r="AD206" s="275"/>
      <c r="AE206" s="275"/>
      <c r="AF206" s="275"/>
      <c r="AG206" s="275"/>
      <c r="AH206" s="275"/>
      <c r="AI206" s="275"/>
      <c r="AJ206" s="275"/>
      <c r="AK206" s="275"/>
      <c r="AL206" s="275"/>
      <c r="AM206" s="275"/>
      <c r="AN206" s="275"/>
      <c r="AO206" s="275"/>
      <c r="AP206" s="275"/>
      <c r="AQ206" s="275"/>
      <c r="AR206" s="275"/>
      <c r="AS206" s="275"/>
      <c r="AT206" s="275"/>
      <c r="AU206" s="275"/>
      <c r="AV206" s="275"/>
    </row>
    <row r="207" spans="1:48" ht="15.95" customHeight="1">
      <c r="A207" s="310"/>
      <c r="B207" s="310"/>
      <c r="C207" s="311"/>
      <c r="D207" s="312"/>
      <c r="E207" s="312"/>
      <c r="F207" s="312"/>
      <c r="G207" s="312"/>
      <c r="H207" s="312"/>
      <c r="I207" s="312"/>
      <c r="J207" s="312"/>
      <c r="K207" s="312"/>
      <c r="L207" s="312"/>
      <c r="M207" s="312"/>
      <c r="N207" s="275"/>
      <c r="O207" s="275"/>
      <c r="P207" s="275"/>
      <c r="Q207" s="275"/>
      <c r="R207" s="275"/>
      <c r="S207" s="275"/>
      <c r="T207" s="275"/>
      <c r="U207" s="275"/>
      <c r="V207" s="275"/>
      <c r="W207" s="275"/>
      <c r="X207" s="275"/>
      <c r="Y207" s="275"/>
      <c r="Z207" s="275"/>
      <c r="AA207" s="275"/>
      <c r="AB207" s="275"/>
      <c r="AC207" s="275"/>
      <c r="AD207" s="275"/>
      <c r="AE207" s="275"/>
      <c r="AF207" s="275"/>
      <c r="AG207" s="275"/>
      <c r="AH207" s="275"/>
      <c r="AI207" s="275"/>
      <c r="AJ207" s="275"/>
      <c r="AK207" s="275"/>
      <c r="AL207" s="275"/>
      <c r="AM207" s="275"/>
      <c r="AN207" s="275"/>
      <c r="AO207" s="275"/>
      <c r="AP207" s="275"/>
      <c r="AQ207" s="275"/>
      <c r="AR207" s="275"/>
      <c r="AS207" s="275"/>
      <c r="AT207" s="275"/>
      <c r="AU207" s="275"/>
      <c r="AV207" s="275"/>
    </row>
    <row r="208" spans="1:48" ht="15.95" customHeight="1">
      <c r="A208" s="310"/>
      <c r="B208" s="310"/>
      <c r="C208" s="311"/>
      <c r="D208" s="312"/>
      <c r="E208" s="312"/>
      <c r="F208" s="312"/>
      <c r="G208" s="312"/>
      <c r="H208" s="312"/>
      <c r="I208" s="312"/>
      <c r="J208" s="312"/>
      <c r="K208" s="312"/>
      <c r="L208" s="312"/>
      <c r="M208" s="312"/>
      <c r="N208" s="275"/>
      <c r="O208" s="275"/>
      <c r="P208" s="275"/>
      <c r="Q208" s="275"/>
      <c r="R208" s="275"/>
      <c r="S208" s="275"/>
      <c r="T208" s="275"/>
      <c r="U208" s="275"/>
      <c r="V208" s="275"/>
      <c r="W208" s="275"/>
      <c r="X208" s="275"/>
      <c r="Y208" s="275"/>
      <c r="Z208" s="275"/>
      <c r="AA208" s="275"/>
      <c r="AB208" s="275"/>
      <c r="AC208" s="275"/>
      <c r="AD208" s="275"/>
      <c r="AE208" s="275"/>
      <c r="AF208" s="275"/>
      <c r="AG208" s="275"/>
      <c r="AH208" s="275"/>
      <c r="AI208" s="275"/>
      <c r="AJ208" s="275"/>
      <c r="AK208" s="275"/>
      <c r="AL208" s="275"/>
      <c r="AM208" s="275"/>
      <c r="AN208" s="275"/>
      <c r="AO208" s="275"/>
      <c r="AP208" s="275"/>
      <c r="AQ208" s="275"/>
      <c r="AR208" s="275"/>
      <c r="AS208" s="275"/>
      <c r="AT208" s="275"/>
      <c r="AU208" s="275"/>
      <c r="AV208" s="275"/>
    </row>
    <row r="209" spans="1:48" ht="15.95" customHeight="1">
      <c r="A209" s="310"/>
      <c r="B209" s="310"/>
      <c r="C209" s="311"/>
      <c r="D209" s="312"/>
      <c r="E209" s="312"/>
      <c r="F209" s="312"/>
      <c r="G209" s="312"/>
      <c r="H209" s="312"/>
      <c r="I209" s="312"/>
      <c r="J209" s="312"/>
      <c r="K209" s="312"/>
      <c r="L209" s="312"/>
      <c r="M209" s="312"/>
      <c r="N209" s="275"/>
      <c r="O209" s="275"/>
      <c r="P209" s="275"/>
      <c r="Q209" s="275"/>
      <c r="R209" s="275"/>
      <c r="S209" s="275"/>
      <c r="T209" s="275"/>
      <c r="U209" s="275"/>
      <c r="V209" s="275"/>
      <c r="W209" s="275"/>
      <c r="X209" s="275"/>
      <c r="Y209" s="275"/>
      <c r="Z209" s="275"/>
      <c r="AA209" s="275"/>
      <c r="AB209" s="275"/>
      <c r="AC209" s="275"/>
      <c r="AD209" s="275"/>
      <c r="AE209" s="275"/>
      <c r="AF209" s="275"/>
      <c r="AG209" s="275"/>
      <c r="AH209" s="275"/>
      <c r="AI209" s="275"/>
      <c r="AJ209" s="275"/>
      <c r="AK209" s="275"/>
      <c r="AL209" s="275"/>
      <c r="AM209" s="275"/>
      <c r="AN209" s="275"/>
      <c r="AO209" s="275"/>
      <c r="AP209" s="275"/>
      <c r="AQ209" s="275"/>
      <c r="AR209" s="275"/>
      <c r="AS209" s="275"/>
      <c r="AT209" s="275"/>
      <c r="AU209" s="275"/>
      <c r="AV209" s="275"/>
    </row>
    <row r="210" spans="1:48" ht="15.95" customHeight="1">
      <c r="A210" s="310"/>
      <c r="B210" s="310"/>
      <c r="C210" s="311"/>
      <c r="D210" s="312"/>
      <c r="E210" s="312"/>
      <c r="F210" s="312"/>
      <c r="G210" s="312"/>
      <c r="H210" s="312"/>
      <c r="I210" s="312"/>
      <c r="J210" s="312"/>
      <c r="K210" s="312"/>
      <c r="L210" s="312"/>
      <c r="M210" s="312"/>
      <c r="N210" s="275"/>
      <c r="O210" s="275"/>
      <c r="P210" s="275"/>
      <c r="Q210" s="275"/>
      <c r="R210" s="275"/>
      <c r="S210" s="275"/>
      <c r="T210" s="275"/>
      <c r="U210" s="275"/>
      <c r="V210" s="275"/>
      <c r="W210" s="275"/>
      <c r="X210" s="275"/>
      <c r="Y210" s="275"/>
      <c r="Z210" s="275"/>
      <c r="AA210" s="275"/>
      <c r="AB210" s="275"/>
      <c r="AC210" s="275"/>
      <c r="AD210" s="275"/>
      <c r="AE210" s="275"/>
      <c r="AF210" s="275"/>
      <c r="AG210" s="275"/>
      <c r="AH210" s="275"/>
      <c r="AI210" s="275"/>
      <c r="AJ210" s="275"/>
      <c r="AK210" s="275"/>
      <c r="AL210" s="275"/>
      <c r="AM210" s="275"/>
      <c r="AN210" s="275"/>
      <c r="AO210" s="275"/>
      <c r="AP210" s="275"/>
      <c r="AQ210" s="275"/>
      <c r="AR210" s="275"/>
      <c r="AS210" s="275"/>
      <c r="AT210" s="275"/>
      <c r="AU210" s="275"/>
      <c r="AV210" s="275"/>
    </row>
    <row r="211" spans="1:48" ht="15.95" customHeight="1">
      <c r="A211" s="310"/>
      <c r="B211" s="310"/>
      <c r="C211" s="311"/>
      <c r="D211" s="312"/>
      <c r="E211" s="312"/>
      <c r="F211" s="312"/>
      <c r="G211" s="312"/>
      <c r="H211" s="312"/>
      <c r="I211" s="312"/>
      <c r="J211" s="312"/>
      <c r="K211" s="312"/>
      <c r="L211" s="312"/>
      <c r="M211" s="312"/>
      <c r="N211" s="275"/>
      <c r="O211" s="275"/>
      <c r="P211" s="275"/>
      <c r="Q211" s="275"/>
      <c r="R211" s="275"/>
      <c r="S211" s="275"/>
      <c r="T211" s="275"/>
      <c r="U211" s="275"/>
      <c r="V211" s="275"/>
      <c r="W211" s="275"/>
      <c r="X211" s="275"/>
      <c r="Y211" s="275"/>
      <c r="Z211" s="275"/>
      <c r="AA211" s="275"/>
      <c r="AB211" s="275"/>
      <c r="AC211" s="275"/>
      <c r="AD211" s="275"/>
      <c r="AE211" s="275"/>
      <c r="AF211" s="275"/>
      <c r="AG211" s="275"/>
      <c r="AH211" s="275"/>
      <c r="AI211" s="275"/>
      <c r="AJ211" s="275"/>
      <c r="AK211" s="275"/>
      <c r="AL211" s="275"/>
      <c r="AM211" s="275"/>
      <c r="AN211" s="275"/>
      <c r="AO211" s="275"/>
      <c r="AP211" s="275"/>
      <c r="AQ211" s="275"/>
      <c r="AR211" s="275"/>
      <c r="AS211" s="275"/>
      <c r="AT211" s="275"/>
      <c r="AU211" s="275"/>
      <c r="AV211" s="275"/>
    </row>
    <row r="212" spans="1:48" ht="15.95" customHeight="1">
      <c r="A212" s="310"/>
      <c r="B212" s="310"/>
      <c r="C212" s="311"/>
      <c r="D212" s="312"/>
      <c r="E212" s="312"/>
      <c r="F212" s="312"/>
      <c r="G212" s="312"/>
      <c r="H212" s="312"/>
      <c r="I212" s="312"/>
      <c r="J212" s="312"/>
      <c r="K212" s="312"/>
      <c r="L212" s="312"/>
      <c r="M212" s="312"/>
      <c r="N212" s="275"/>
      <c r="O212" s="275"/>
      <c r="P212" s="275"/>
      <c r="Q212" s="275"/>
      <c r="R212" s="275"/>
      <c r="S212" s="275"/>
      <c r="T212" s="275"/>
      <c r="U212" s="275"/>
      <c r="V212" s="275"/>
      <c r="W212" s="275"/>
      <c r="X212" s="275"/>
      <c r="Y212" s="275"/>
      <c r="Z212" s="275"/>
      <c r="AA212" s="275"/>
      <c r="AB212" s="275"/>
      <c r="AC212" s="275"/>
      <c r="AD212" s="275"/>
      <c r="AE212" s="275"/>
      <c r="AF212" s="275"/>
      <c r="AG212" s="275"/>
      <c r="AH212" s="275"/>
      <c r="AI212" s="275"/>
      <c r="AJ212" s="275"/>
      <c r="AK212" s="275"/>
      <c r="AL212" s="275"/>
      <c r="AM212" s="275"/>
      <c r="AN212" s="275"/>
      <c r="AO212" s="275"/>
      <c r="AP212" s="275"/>
      <c r="AQ212" s="275"/>
      <c r="AR212" s="275"/>
      <c r="AS212" s="275"/>
      <c r="AT212" s="275"/>
      <c r="AU212" s="275"/>
      <c r="AV212" s="275"/>
    </row>
    <row r="213" spans="1:48" ht="15.95" customHeight="1">
      <c r="A213" s="310"/>
      <c r="B213" s="310"/>
      <c r="C213" s="311"/>
      <c r="D213" s="312"/>
      <c r="E213" s="312"/>
      <c r="F213" s="312"/>
      <c r="G213" s="312"/>
      <c r="H213" s="312"/>
      <c r="I213" s="312"/>
      <c r="J213" s="312"/>
      <c r="K213" s="312"/>
      <c r="L213" s="312"/>
      <c r="M213" s="312"/>
      <c r="N213" s="275"/>
      <c r="O213" s="275"/>
      <c r="P213" s="275"/>
      <c r="Q213" s="275"/>
      <c r="R213" s="275"/>
      <c r="S213" s="275"/>
      <c r="T213" s="275"/>
      <c r="U213" s="275"/>
      <c r="V213" s="275"/>
      <c r="W213" s="275"/>
      <c r="X213" s="275"/>
      <c r="Y213" s="275"/>
      <c r="Z213" s="275"/>
      <c r="AA213" s="275"/>
      <c r="AB213" s="275"/>
      <c r="AC213" s="275"/>
      <c r="AD213" s="275"/>
      <c r="AE213" s="275"/>
      <c r="AF213" s="275"/>
      <c r="AG213" s="275"/>
      <c r="AH213" s="275"/>
      <c r="AI213" s="275"/>
      <c r="AJ213" s="275"/>
      <c r="AK213" s="275"/>
      <c r="AL213" s="275"/>
      <c r="AM213" s="275"/>
      <c r="AN213" s="275"/>
      <c r="AO213" s="275"/>
      <c r="AP213" s="275"/>
      <c r="AQ213" s="275"/>
      <c r="AR213" s="275"/>
      <c r="AS213" s="275"/>
      <c r="AT213" s="275"/>
      <c r="AU213" s="275"/>
      <c r="AV213" s="275"/>
    </row>
    <row r="214" spans="1:48" ht="15.95" customHeight="1">
      <c r="A214" s="310"/>
      <c r="B214" s="310"/>
      <c r="C214" s="311"/>
      <c r="D214" s="312"/>
      <c r="E214" s="312"/>
      <c r="F214" s="312"/>
      <c r="G214" s="312"/>
      <c r="H214" s="312"/>
      <c r="I214" s="312"/>
      <c r="J214" s="312"/>
      <c r="K214" s="312"/>
      <c r="L214" s="312"/>
      <c r="M214" s="312"/>
      <c r="N214" s="275"/>
      <c r="O214" s="275"/>
      <c r="P214" s="275"/>
      <c r="Q214" s="275"/>
      <c r="R214" s="275"/>
      <c r="S214" s="275"/>
      <c r="T214" s="275"/>
      <c r="U214" s="275"/>
      <c r="V214" s="275"/>
      <c r="W214" s="275"/>
      <c r="X214" s="275"/>
      <c r="Y214" s="275"/>
      <c r="Z214" s="275"/>
      <c r="AA214" s="275"/>
      <c r="AB214" s="275"/>
      <c r="AC214" s="275"/>
      <c r="AD214" s="275"/>
      <c r="AE214" s="275"/>
      <c r="AF214" s="275"/>
      <c r="AG214" s="275"/>
      <c r="AH214" s="275"/>
      <c r="AI214" s="275"/>
      <c r="AJ214" s="275"/>
      <c r="AK214" s="275"/>
      <c r="AL214" s="275"/>
      <c r="AM214" s="275"/>
      <c r="AN214" s="275"/>
      <c r="AO214" s="275"/>
      <c r="AP214" s="275"/>
      <c r="AQ214" s="275"/>
      <c r="AR214" s="275"/>
      <c r="AS214" s="275"/>
      <c r="AT214" s="275"/>
      <c r="AU214" s="275"/>
      <c r="AV214" s="275"/>
    </row>
    <row r="215" spans="1:48" ht="15.95" customHeight="1">
      <c r="A215" s="310"/>
      <c r="B215" s="310"/>
      <c r="C215" s="311"/>
      <c r="D215" s="312"/>
      <c r="E215" s="312"/>
      <c r="F215" s="312"/>
      <c r="G215" s="312"/>
      <c r="H215" s="312"/>
      <c r="I215" s="312"/>
      <c r="J215" s="312"/>
      <c r="K215" s="312"/>
      <c r="L215" s="312"/>
      <c r="M215" s="312"/>
      <c r="N215" s="275"/>
      <c r="O215" s="275"/>
      <c r="P215" s="275"/>
      <c r="Q215" s="275"/>
      <c r="R215" s="275"/>
      <c r="S215" s="275"/>
      <c r="T215" s="275"/>
      <c r="U215" s="275"/>
      <c r="V215" s="275"/>
      <c r="W215" s="275"/>
      <c r="X215" s="275"/>
      <c r="Y215" s="275"/>
      <c r="Z215" s="275"/>
      <c r="AA215" s="275"/>
      <c r="AB215" s="275"/>
      <c r="AC215" s="275"/>
      <c r="AD215" s="275"/>
      <c r="AE215" s="275"/>
      <c r="AF215" s="275"/>
      <c r="AG215" s="275"/>
      <c r="AH215" s="275"/>
      <c r="AI215" s="275"/>
      <c r="AJ215" s="275"/>
      <c r="AK215" s="275"/>
      <c r="AL215" s="275"/>
      <c r="AM215" s="275"/>
      <c r="AN215" s="275"/>
      <c r="AO215" s="275"/>
      <c r="AP215" s="275"/>
      <c r="AQ215" s="275"/>
      <c r="AR215" s="275"/>
      <c r="AS215" s="275"/>
      <c r="AT215" s="275"/>
      <c r="AU215" s="275"/>
      <c r="AV215" s="275"/>
    </row>
    <row r="216" spans="1:48" ht="15.95" customHeight="1">
      <c r="A216" s="310"/>
      <c r="B216" s="310"/>
      <c r="C216" s="311"/>
      <c r="D216" s="312"/>
      <c r="E216" s="312"/>
      <c r="F216" s="312"/>
      <c r="G216" s="312"/>
      <c r="H216" s="312"/>
      <c r="I216" s="312"/>
      <c r="J216" s="312"/>
      <c r="K216" s="312"/>
      <c r="L216" s="312"/>
      <c r="M216" s="312"/>
      <c r="N216" s="275"/>
      <c r="O216" s="275"/>
      <c r="P216" s="275"/>
      <c r="Q216" s="275"/>
      <c r="R216" s="275"/>
      <c r="S216" s="275"/>
      <c r="T216" s="275"/>
      <c r="U216" s="275"/>
      <c r="V216" s="275"/>
      <c r="W216" s="275"/>
      <c r="X216" s="275"/>
      <c r="Y216" s="275"/>
      <c r="Z216" s="275"/>
      <c r="AA216" s="275"/>
      <c r="AB216" s="275"/>
      <c r="AC216" s="275"/>
      <c r="AD216" s="275"/>
      <c r="AE216" s="275"/>
      <c r="AF216" s="275"/>
      <c r="AG216" s="275"/>
      <c r="AH216" s="275"/>
      <c r="AI216" s="275"/>
      <c r="AJ216" s="275"/>
      <c r="AK216" s="275"/>
      <c r="AL216" s="275"/>
      <c r="AM216" s="275"/>
      <c r="AN216" s="275"/>
      <c r="AO216" s="275"/>
      <c r="AP216" s="275"/>
      <c r="AQ216" s="275"/>
      <c r="AR216" s="275"/>
      <c r="AS216" s="275"/>
      <c r="AT216" s="275"/>
      <c r="AU216" s="275"/>
      <c r="AV216" s="275"/>
    </row>
    <row r="217" spans="1:48" ht="15.95" customHeight="1">
      <c r="A217" s="310"/>
      <c r="B217" s="310"/>
      <c r="C217" s="311"/>
      <c r="D217" s="312"/>
      <c r="E217" s="312"/>
      <c r="F217" s="312"/>
      <c r="G217" s="312"/>
      <c r="H217" s="312"/>
      <c r="I217" s="312"/>
      <c r="J217" s="312"/>
      <c r="K217" s="312"/>
      <c r="L217" s="312"/>
      <c r="M217" s="312"/>
      <c r="N217" s="275"/>
      <c r="O217" s="275"/>
      <c r="P217" s="275"/>
      <c r="Q217" s="275"/>
      <c r="R217" s="275"/>
      <c r="S217" s="275"/>
      <c r="T217" s="275"/>
      <c r="U217" s="275"/>
      <c r="V217" s="275"/>
      <c r="W217" s="275"/>
      <c r="X217" s="275"/>
      <c r="Y217" s="275"/>
      <c r="Z217" s="275"/>
      <c r="AA217" s="275"/>
      <c r="AB217" s="275"/>
      <c r="AC217" s="275"/>
      <c r="AD217" s="275"/>
      <c r="AE217" s="275"/>
      <c r="AF217" s="275"/>
      <c r="AG217" s="275"/>
      <c r="AH217" s="275"/>
      <c r="AI217" s="275"/>
      <c r="AJ217" s="275"/>
      <c r="AK217" s="275"/>
      <c r="AL217" s="275"/>
      <c r="AM217" s="275"/>
      <c r="AN217" s="275"/>
      <c r="AO217" s="275"/>
      <c r="AP217" s="275"/>
      <c r="AQ217" s="275"/>
      <c r="AR217" s="275"/>
      <c r="AS217" s="275"/>
      <c r="AT217" s="275"/>
      <c r="AU217" s="275"/>
      <c r="AV217" s="275"/>
    </row>
    <row r="218" spans="1:48" ht="15.95" customHeight="1">
      <c r="A218" s="310"/>
      <c r="B218" s="310"/>
      <c r="C218" s="311"/>
      <c r="D218" s="312"/>
      <c r="E218" s="312"/>
      <c r="F218" s="312"/>
      <c r="G218" s="312"/>
      <c r="H218" s="312"/>
      <c r="I218" s="312"/>
      <c r="J218" s="312"/>
      <c r="K218" s="312"/>
      <c r="L218" s="312"/>
      <c r="M218" s="312"/>
      <c r="N218" s="275"/>
      <c r="O218" s="275"/>
      <c r="P218" s="275"/>
      <c r="Q218" s="275"/>
      <c r="R218" s="275"/>
      <c r="S218" s="275"/>
      <c r="T218" s="275"/>
      <c r="U218" s="275"/>
      <c r="V218" s="275"/>
      <c r="W218" s="275"/>
      <c r="X218" s="275"/>
      <c r="Y218" s="275"/>
      <c r="Z218" s="275"/>
      <c r="AA218" s="275"/>
      <c r="AB218" s="275"/>
      <c r="AC218" s="275"/>
      <c r="AD218" s="275"/>
      <c r="AE218" s="275"/>
      <c r="AF218" s="275"/>
      <c r="AG218" s="275"/>
      <c r="AH218" s="275"/>
      <c r="AI218" s="275"/>
      <c r="AJ218" s="275"/>
      <c r="AK218" s="275"/>
      <c r="AL218" s="275"/>
      <c r="AM218" s="275"/>
      <c r="AN218" s="275"/>
      <c r="AO218" s="275"/>
      <c r="AP218" s="275"/>
      <c r="AQ218" s="275"/>
      <c r="AR218" s="275"/>
      <c r="AS218" s="275"/>
      <c r="AT218" s="275"/>
      <c r="AU218" s="275"/>
      <c r="AV218" s="275"/>
    </row>
    <row r="219" spans="1:48" ht="15.95" customHeight="1">
      <c r="A219" s="310"/>
      <c r="B219" s="310"/>
      <c r="C219" s="311"/>
      <c r="D219" s="312"/>
      <c r="E219" s="312"/>
      <c r="F219" s="312"/>
      <c r="G219" s="312"/>
      <c r="H219" s="312"/>
      <c r="I219" s="312"/>
      <c r="J219" s="312"/>
      <c r="K219" s="312"/>
      <c r="L219" s="312"/>
      <c r="M219" s="312"/>
      <c r="N219" s="275"/>
      <c r="O219" s="275"/>
      <c r="P219" s="275"/>
      <c r="Q219" s="275"/>
      <c r="R219" s="275"/>
      <c r="S219" s="275"/>
      <c r="T219" s="275"/>
      <c r="U219" s="275"/>
      <c r="V219" s="275"/>
      <c r="W219" s="275"/>
      <c r="X219" s="275"/>
      <c r="Y219" s="275"/>
      <c r="Z219" s="275"/>
      <c r="AA219" s="275"/>
      <c r="AB219" s="275"/>
      <c r="AC219" s="275"/>
      <c r="AD219" s="275"/>
      <c r="AE219" s="275"/>
      <c r="AF219" s="275"/>
      <c r="AG219" s="275"/>
      <c r="AH219" s="275"/>
      <c r="AI219" s="275"/>
      <c r="AJ219" s="275"/>
      <c r="AK219" s="275"/>
      <c r="AL219" s="275"/>
      <c r="AM219" s="275"/>
      <c r="AN219" s="275"/>
      <c r="AO219" s="275"/>
      <c r="AP219" s="275"/>
      <c r="AQ219" s="275"/>
      <c r="AR219" s="275"/>
      <c r="AS219" s="275"/>
      <c r="AT219" s="275"/>
      <c r="AU219" s="275"/>
      <c r="AV219" s="275"/>
    </row>
    <row r="220" spans="1:48" ht="12.75">
      <c r="A220" s="313"/>
      <c r="B220" s="313"/>
      <c r="C220" s="313"/>
      <c r="D220" s="314"/>
      <c r="E220" s="314"/>
      <c r="F220" s="314"/>
      <c r="G220" s="314"/>
      <c r="H220" s="314"/>
      <c r="I220" s="314"/>
      <c r="J220" s="314"/>
      <c r="K220" s="314"/>
      <c r="L220" s="314"/>
      <c r="M220" s="314"/>
      <c r="N220" s="275"/>
      <c r="O220" s="275"/>
      <c r="P220" s="275"/>
      <c r="Q220" s="275"/>
      <c r="R220" s="275"/>
      <c r="S220" s="275"/>
      <c r="T220" s="275"/>
      <c r="U220" s="275"/>
      <c r="V220" s="275"/>
      <c r="W220" s="275"/>
      <c r="X220" s="275"/>
      <c r="Y220" s="275"/>
      <c r="Z220" s="275"/>
      <c r="AA220" s="275"/>
      <c r="AB220" s="275"/>
      <c r="AC220" s="275"/>
      <c r="AD220" s="275"/>
      <c r="AE220" s="275"/>
      <c r="AF220" s="275"/>
      <c r="AG220" s="275"/>
      <c r="AH220" s="275"/>
      <c r="AI220" s="275"/>
      <c r="AJ220" s="275"/>
      <c r="AK220" s="275"/>
      <c r="AL220" s="275"/>
      <c r="AM220" s="275"/>
      <c r="AN220" s="275"/>
      <c r="AO220" s="275"/>
      <c r="AP220" s="275"/>
      <c r="AQ220" s="275"/>
      <c r="AR220" s="275"/>
      <c r="AS220" s="275"/>
      <c r="AT220" s="275"/>
      <c r="AU220" s="275"/>
      <c r="AV220" s="275"/>
    </row>
    <row r="221" spans="1:48" ht="12.75">
      <c r="A221" s="313"/>
      <c r="B221" s="313"/>
      <c r="C221" s="313"/>
      <c r="D221" s="314"/>
      <c r="E221" s="314"/>
      <c r="F221" s="314"/>
      <c r="G221" s="314"/>
      <c r="H221" s="314"/>
      <c r="I221" s="314"/>
      <c r="J221" s="314"/>
      <c r="K221" s="314"/>
      <c r="L221" s="314"/>
      <c r="M221" s="314"/>
      <c r="N221" s="275"/>
      <c r="O221" s="275"/>
      <c r="P221" s="275"/>
      <c r="Q221" s="275"/>
      <c r="R221" s="275"/>
      <c r="S221" s="275"/>
      <c r="T221" s="275"/>
      <c r="U221" s="275"/>
      <c r="V221" s="275"/>
      <c r="W221" s="275"/>
      <c r="X221" s="275"/>
      <c r="Y221" s="275"/>
      <c r="Z221" s="275"/>
      <c r="AA221" s="275"/>
      <c r="AB221" s="275"/>
      <c r="AC221" s="275"/>
      <c r="AD221" s="275"/>
      <c r="AE221" s="275"/>
      <c r="AF221" s="275"/>
      <c r="AG221" s="275"/>
      <c r="AH221" s="275"/>
      <c r="AI221" s="275"/>
      <c r="AJ221" s="275"/>
      <c r="AK221" s="275"/>
      <c r="AL221" s="275"/>
      <c r="AM221" s="275"/>
      <c r="AN221" s="275"/>
      <c r="AO221" s="275"/>
      <c r="AP221" s="275"/>
      <c r="AQ221" s="275"/>
      <c r="AR221" s="275"/>
      <c r="AS221" s="275"/>
      <c r="AT221" s="275"/>
      <c r="AU221" s="275"/>
      <c r="AV221" s="275"/>
    </row>
    <row r="222" spans="1:48" ht="12.75">
      <c r="A222" s="313"/>
      <c r="B222" s="313"/>
      <c r="C222" s="313"/>
      <c r="D222" s="314"/>
      <c r="E222" s="314"/>
      <c r="F222" s="314"/>
      <c r="G222" s="314"/>
      <c r="H222" s="314"/>
      <c r="I222" s="314"/>
      <c r="J222" s="314"/>
      <c r="K222" s="314"/>
      <c r="L222" s="314"/>
      <c r="M222" s="314"/>
      <c r="N222" s="275"/>
      <c r="O222" s="275"/>
      <c r="P222" s="275"/>
      <c r="Q222" s="275"/>
      <c r="R222" s="275"/>
      <c r="S222" s="275"/>
      <c r="T222" s="275"/>
      <c r="U222" s="275"/>
      <c r="V222" s="275"/>
      <c r="W222" s="275"/>
      <c r="X222" s="275"/>
      <c r="Y222" s="275"/>
      <c r="Z222" s="275"/>
      <c r="AA222" s="275"/>
      <c r="AB222" s="275"/>
      <c r="AC222" s="275"/>
      <c r="AD222" s="275"/>
      <c r="AE222" s="275"/>
      <c r="AF222" s="275"/>
      <c r="AG222" s="275"/>
      <c r="AH222" s="275"/>
      <c r="AI222" s="275"/>
      <c r="AJ222" s="275"/>
      <c r="AK222" s="275"/>
      <c r="AL222" s="275"/>
      <c r="AM222" s="275"/>
      <c r="AN222" s="275"/>
      <c r="AO222" s="275"/>
      <c r="AP222" s="275"/>
      <c r="AQ222" s="275"/>
      <c r="AR222" s="275"/>
      <c r="AS222" s="275"/>
      <c r="AT222" s="275"/>
      <c r="AU222" s="275"/>
      <c r="AV222" s="275"/>
    </row>
    <row r="223" spans="1:48" ht="12.75">
      <c r="A223" s="313"/>
      <c r="B223" s="313"/>
      <c r="C223" s="313"/>
      <c r="D223" s="314"/>
      <c r="E223" s="314"/>
      <c r="F223" s="314"/>
      <c r="G223" s="314"/>
      <c r="H223" s="314"/>
      <c r="I223" s="314"/>
      <c r="J223" s="314"/>
      <c r="K223" s="314"/>
      <c r="L223" s="314"/>
      <c r="M223" s="314"/>
      <c r="N223" s="275"/>
      <c r="O223" s="275"/>
      <c r="P223" s="275"/>
      <c r="Q223" s="275"/>
      <c r="R223" s="275"/>
      <c r="S223" s="275"/>
      <c r="T223" s="275"/>
      <c r="U223" s="275"/>
      <c r="V223" s="275"/>
      <c r="W223" s="275"/>
      <c r="X223" s="275"/>
      <c r="Y223" s="275"/>
      <c r="Z223" s="275"/>
      <c r="AA223" s="275"/>
      <c r="AB223" s="275"/>
      <c r="AC223" s="275"/>
      <c r="AD223" s="275"/>
      <c r="AE223" s="275"/>
      <c r="AF223" s="275"/>
      <c r="AG223" s="275"/>
      <c r="AH223" s="275"/>
      <c r="AI223" s="275"/>
      <c r="AJ223" s="275"/>
      <c r="AK223" s="275"/>
      <c r="AL223" s="275"/>
      <c r="AM223" s="275"/>
      <c r="AN223" s="275"/>
      <c r="AO223" s="275"/>
      <c r="AP223" s="275"/>
      <c r="AQ223" s="275"/>
      <c r="AR223" s="275"/>
      <c r="AS223" s="275"/>
      <c r="AT223" s="275"/>
      <c r="AU223" s="275"/>
      <c r="AV223" s="275"/>
    </row>
    <row r="224" spans="1:48" ht="12.75">
      <c r="A224" s="313"/>
      <c r="B224" s="313"/>
      <c r="C224" s="313"/>
      <c r="D224" s="314"/>
      <c r="E224" s="314"/>
      <c r="F224" s="314"/>
      <c r="G224" s="314"/>
      <c r="H224" s="314"/>
      <c r="I224" s="314"/>
      <c r="J224" s="314"/>
      <c r="K224" s="314"/>
      <c r="L224" s="314"/>
      <c r="M224" s="314"/>
      <c r="N224" s="275"/>
      <c r="O224" s="275"/>
      <c r="P224" s="275"/>
      <c r="Q224" s="275"/>
      <c r="R224" s="275"/>
      <c r="S224" s="275"/>
      <c r="T224" s="275"/>
      <c r="U224" s="275"/>
      <c r="V224" s="275"/>
      <c r="W224" s="275"/>
      <c r="X224" s="275"/>
      <c r="Y224" s="275"/>
      <c r="Z224" s="275"/>
      <c r="AA224" s="275"/>
      <c r="AB224" s="275"/>
      <c r="AC224" s="275"/>
      <c r="AD224" s="275"/>
      <c r="AE224" s="275"/>
      <c r="AF224" s="275"/>
      <c r="AG224" s="275"/>
      <c r="AH224" s="275"/>
      <c r="AI224" s="275"/>
      <c r="AJ224" s="275"/>
      <c r="AK224" s="275"/>
      <c r="AL224" s="275"/>
      <c r="AM224" s="275"/>
      <c r="AN224" s="275"/>
      <c r="AO224" s="275"/>
      <c r="AP224" s="275"/>
      <c r="AQ224" s="275"/>
      <c r="AR224" s="275"/>
      <c r="AS224" s="275"/>
      <c r="AT224" s="275"/>
      <c r="AU224" s="275"/>
      <c r="AV224" s="275"/>
    </row>
    <row r="225" spans="1:48" ht="12.75">
      <c r="A225" s="313"/>
      <c r="B225" s="313"/>
      <c r="C225" s="313"/>
      <c r="D225" s="314"/>
      <c r="E225" s="314"/>
      <c r="F225" s="314"/>
      <c r="G225" s="314"/>
      <c r="H225" s="314"/>
      <c r="I225" s="314"/>
      <c r="J225" s="314"/>
      <c r="K225" s="314"/>
      <c r="L225" s="314"/>
      <c r="M225" s="314"/>
      <c r="N225" s="275"/>
      <c r="O225" s="275"/>
      <c r="P225" s="275"/>
      <c r="Q225" s="275"/>
      <c r="R225" s="275"/>
      <c r="S225" s="275"/>
      <c r="T225" s="275"/>
      <c r="U225" s="275"/>
      <c r="V225" s="275"/>
      <c r="W225" s="275"/>
      <c r="X225" s="275"/>
      <c r="Y225" s="275"/>
      <c r="Z225" s="275"/>
      <c r="AA225" s="275"/>
      <c r="AB225" s="275"/>
      <c r="AC225" s="275"/>
      <c r="AD225" s="275"/>
      <c r="AE225" s="275"/>
      <c r="AF225" s="275"/>
      <c r="AG225" s="275"/>
      <c r="AH225" s="275"/>
      <c r="AI225" s="275"/>
      <c r="AJ225" s="275"/>
      <c r="AK225" s="275"/>
      <c r="AL225" s="275"/>
      <c r="AM225" s="275"/>
      <c r="AN225" s="275"/>
      <c r="AO225" s="275"/>
      <c r="AP225" s="275"/>
      <c r="AQ225" s="275"/>
      <c r="AR225" s="275"/>
      <c r="AS225" s="275"/>
      <c r="AT225" s="275"/>
      <c r="AU225" s="275"/>
      <c r="AV225" s="275"/>
    </row>
    <row r="226" spans="1:48" ht="12.75">
      <c r="A226" s="313"/>
      <c r="B226" s="313"/>
      <c r="C226" s="313"/>
      <c r="D226" s="314"/>
      <c r="E226" s="314"/>
      <c r="F226" s="314"/>
      <c r="G226" s="314"/>
      <c r="H226" s="314"/>
      <c r="I226" s="314"/>
      <c r="J226" s="314"/>
      <c r="K226" s="314"/>
      <c r="L226" s="314"/>
      <c r="M226" s="314"/>
      <c r="N226" s="275"/>
      <c r="O226" s="275"/>
      <c r="P226" s="275"/>
      <c r="Q226" s="275"/>
      <c r="R226" s="275"/>
      <c r="S226" s="275"/>
      <c r="T226" s="275"/>
      <c r="U226" s="275"/>
      <c r="V226" s="275"/>
      <c r="W226" s="275"/>
      <c r="X226" s="275"/>
      <c r="Y226" s="275"/>
      <c r="Z226" s="275"/>
      <c r="AA226" s="275"/>
      <c r="AB226" s="275"/>
      <c r="AC226" s="275"/>
      <c r="AD226" s="275"/>
      <c r="AE226" s="275"/>
      <c r="AF226" s="275"/>
      <c r="AG226" s="275"/>
      <c r="AH226" s="275"/>
      <c r="AI226" s="275"/>
      <c r="AJ226" s="275"/>
      <c r="AK226" s="275"/>
      <c r="AL226" s="275"/>
      <c r="AM226" s="275"/>
      <c r="AN226" s="275"/>
      <c r="AO226" s="275"/>
      <c r="AP226" s="275"/>
      <c r="AQ226" s="275"/>
      <c r="AR226" s="275"/>
      <c r="AS226" s="275"/>
      <c r="AT226" s="275"/>
      <c r="AU226" s="275"/>
      <c r="AV226" s="275"/>
    </row>
    <row r="227" spans="1:48" ht="12.75">
      <c r="A227" s="313"/>
      <c r="B227" s="313"/>
      <c r="C227" s="313"/>
      <c r="D227" s="314"/>
      <c r="E227" s="314"/>
      <c r="F227" s="314"/>
      <c r="G227" s="314"/>
      <c r="H227" s="314"/>
      <c r="I227" s="314"/>
      <c r="J227" s="314"/>
      <c r="K227" s="314"/>
      <c r="L227" s="314"/>
      <c r="M227" s="314"/>
      <c r="N227" s="275"/>
      <c r="O227" s="275"/>
      <c r="P227" s="275"/>
      <c r="Q227" s="275"/>
      <c r="R227" s="275"/>
      <c r="S227" s="275"/>
      <c r="T227" s="275"/>
      <c r="U227" s="275"/>
      <c r="V227" s="275"/>
      <c r="W227" s="275"/>
      <c r="X227" s="275"/>
      <c r="Y227" s="275"/>
      <c r="Z227" s="275"/>
      <c r="AA227" s="275"/>
      <c r="AB227" s="275"/>
      <c r="AC227" s="275"/>
      <c r="AD227" s="275"/>
      <c r="AE227" s="275"/>
      <c r="AF227" s="275"/>
      <c r="AG227" s="275"/>
      <c r="AH227" s="275"/>
      <c r="AI227" s="275"/>
      <c r="AJ227" s="275"/>
      <c r="AK227" s="275"/>
      <c r="AL227" s="275"/>
      <c r="AM227" s="275"/>
      <c r="AN227" s="275"/>
      <c r="AO227" s="275"/>
      <c r="AP227" s="275"/>
      <c r="AQ227" s="275"/>
      <c r="AR227" s="275"/>
      <c r="AS227" s="275"/>
      <c r="AT227" s="275"/>
      <c r="AU227" s="275"/>
      <c r="AV227" s="275"/>
    </row>
    <row r="228" spans="1:48" ht="12.75">
      <c r="A228" s="313"/>
      <c r="B228" s="313"/>
      <c r="C228" s="313"/>
      <c r="D228" s="314"/>
      <c r="E228" s="314"/>
      <c r="F228" s="314"/>
      <c r="G228" s="314"/>
      <c r="H228" s="314"/>
      <c r="I228" s="314"/>
      <c r="J228" s="314"/>
      <c r="K228" s="314"/>
      <c r="L228" s="314"/>
      <c r="M228" s="314"/>
      <c r="N228" s="275"/>
      <c r="O228" s="275"/>
      <c r="P228" s="275"/>
      <c r="Q228" s="275"/>
      <c r="R228" s="275"/>
      <c r="S228" s="275"/>
      <c r="T228" s="275"/>
      <c r="U228" s="275"/>
      <c r="V228" s="275"/>
      <c r="W228" s="275"/>
      <c r="X228" s="275"/>
      <c r="Y228" s="275"/>
      <c r="Z228" s="275"/>
      <c r="AA228" s="275"/>
      <c r="AB228" s="275"/>
      <c r="AC228" s="275"/>
      <c r="AD228" s="275"/>
      <c r="AE228" s="275"/>
      <c r="AF228" s="275"/>
      <c r="AG228" s="275"/>
      <c r="AH228" s="275"/>
      <c r="AI228" s="275"/>
      <c r="AJ228" s="275"/>
      <c r="AK228" s="275"/>
      <c r="AL228" s="275"/>
      <c r="AM228" s="275"/>
      <c r="AN228" s="275"/>
      <c r="AO228" s="275"/>
      <c r="AP228" s="275"/>
      <c r="AQ228" s="275"/>
      <c r="AR228" s="275"/>
      <c r="AS228" s="275"/>
      <c r="AT228" s="275"/>
      <c r="AU228" s="275"/>
      <c r="AV228" s="275"/>
    </row>
    <row r="229" spans="1:48" ht="12.75">
      <c r="A229" s="313"/>
      <c r="B229" s="313"/>
      <c r="C229" s="313"/>
      <c r="D229" s="314"/>
      <c r="E229" s="314"/>
      <c r="F229" s="314"/>
      <c r="G229" s="314"/>
      <c r="H229" s="314"/>
      <c r="I229" s="314"/>
      <c r="J229" s="314"/>
      <c r="K229" s="314"/>
      <c r="L229" s="314"/>
      <c r="M229" s="314"/>
      <c r="N229" s="275"/>
      <c r="O229" s="275"/>
      <c r="P229" s="275"/>
      <c r="Q229" s="275"/>
      <c r="R229" s="275"/>
      <c r="S229" s="275"/>
      <c r="T229" s="275"/>
      <c r="U229" s="275"/>
      <c r="V229" s="275"/>
      <c r="W229" s="275"/>
      <c r="X229" s="275"/>
      <c r="Y229" s="275"/>
      <c r="Z229" s="275"/>
      <c r="AA229" s="275"/>
      <c r="AB229" s="275"/>
      <c r="AC229" s="275"/>
      <c r="AD229" s="275"/>
      <c r="AE229" s="275"/>
      <c r="AF229" s="275"/>
      <c r="AG229" s="275"/>
      <c r="AH229" s="275"/>
      <c r="AI229" s="275"/>
      <c r="AJ229" s="275"/>
      <c r="AK229" s="275"/>
      <c r="AL229" s="275"/>
      <c r="AM229" s="275"/>
      <c r="AN229" s="275"/>
      <c r="AO229" s="275"/>
      <c r="AP229" s="275"/>
      <c r="AQ229" s="275"/>
      <c r="AR229" s="275"/>
      <c r="AS229" s="275"/>
      <c r="AT229" s="275"/>
      <c r="AU229" s="275"/>
      <c r="AV229" s="275"/>
    </row>
    <row r="230" spans="1:48" ht="12.75">
      <c r="A230" s="313"/>
      <c r="B230" s="313"/>
      <c r="C230" s="313"/>
      <c r="D230" s="314"/>
      <c r="E230" s="314"/>
      <c r="F230" s="314"/>
      <c r="G230" s="314"/>
      <c r="H230" s="314"/>
      <c r="I230" s="314"/>
      <c r="J230" s="314"/>
      <c r="K230" s="314"/>
      <c r="L230" s="314"/>
      <c r="M230" s="314"/>
      <c r="N230" s="275"/>
      <c r="O230" s="275"/>
      <c r="P230" s="275"/>
      <c r="Q230" s="275"/>
      <c r="R230" s="275"/>
      <c r="S230" s="275"/>
      <c r="T230" s="275"/>
      <c r="U230" s="275"/>
      <c r="V230" s="275"/>
      <c r="W230" s="275"/>
      <c r="X230" s="275"/>
      <c r="Y230" s="275"/>
      <c r="Z230" s="275"/>
      <c r="AA230" s="275"/>
      <c r="AB230" s="275"/>
      <c r="AC230" s="275"/>
      <c r="AD230" s="275"/>
      <c r="AE230" s="275"/>
      <c r="AF230" s="275"/>
      <c r="AG230" s="275"/>
      <c r="AH230" s="275"/>
      <c r="AI230" s="275"/>
      <c r="AJ230" s="275"/>
      <c r="AK230" s="275"/>
      <c r="AL230" s="275"/>
      <c r="AM230" s="275"/>
      <c r="AN230" s="275"/>
      <c r="AO230" s="275"/>
      <c r="AP230" s="275"/>
      <c r="AQ230" s="275"/>
      <c r="AR230" s="275"/>
      <c r="AS230" s="275"/>
      <c r="AT230" s="275"/>
      <c r="AU230" s="275"/>
      <c r="AV230" s="275"/>
    </row>
    <row r="231" spans="1:48" ht="12.75">
      <c r="A231" s="313"/>
      <c r="B231" s="313"/>
      <c r="C231" s="313"/>
      <c r="D231" s="314"/>
      <c r="E231" s="314"/>
      <c r="F231" s="314"/>
      <c r="G231" s="314"/>
      <c r="H231" s="314"/>
      <c r="I231" s="314"/>
      <c r="J231" s="314"/>
      <c r="K231" s="314"/>
      <c r="L231" s="314"/>
      <c r="M231" s="314"/>
      <c r="N231" s="275"/>
      <c r="O231" s="275"/>
      <c r="P231" s="275"/>
      <c r="Q231" s="275"/>
      <c r="R231" s="275"/>
      <c r="S231" s="275"/>
      <c r="T231" s="275"/>
      <c r="U231" s="275"/>
      <c r="V231" s="275"/>
      <c r="W231" s="275"/>
      <c r="X231" s="275"/>
      <c r="Y231" s="275"/>
      <c r="Z231" s="275"/>
      <c r="AA231" s="275"/>
      <c r="AB231" s="275"/>
      <c r="AC231" s="275"/>
      <c r="AD231" s="275"/>
      <c r="AE231" s="275"/>
      <c r="AF231" s="275"/>
      <c r="AG231" s="275"/>
      <c r="AH231" s="275"/>
      <c r="AI231" s="275"/>
      <c r="AJ231" s="275"/>
      <c r="AK231" s="275"/>
      <c r="AL231" s="275"/>
      <c r="AM231" s="275"/>
      <c r="AN231" s="275"/>
      <c r="AO231" s="275"/>
      <c r="AP231" s="275"/>
      <c r="AQ231" s="275"/>
      <c r="AR231" s="275"/>
      <c r="AS231" s="275"/>
      <c r="AT231" s="275"/>
      <c r="AU231" s="275"/>
      <c r="AV231" s="275"/>
    </row>
    <row r="232" spans="1:48" ht="12.75">
      <c r="A232" s="313"/>
      <c r="B232" s="313"/>
      <c r="C232" s="313"/>
      <c r="D232" s="314"/>
      <c r="E232" s="314"/>
      <c r="F232" s="314"/>
      <c r="G232" s="314"/>
      <c r="H232" s="314"/>
      <c r="I232" s="314"/>
      <c r="J232" s="314"/>
      <c r="K232" s="314"/>
      <c r="L232" s="314"/>
      <c r="M232" s="314"/>
      <c r="N232" s="275"/>
      <c r="O232" s="275"/>
      <c r="P232" s="275"/>
      <c r="Q232" s="275"/>
      <c r="R232" s="275"/>
      <c r="S232" s="275"/>
      <c r="T232" s="275"/>
      <c r="U232" s="275"/>
      <c r="V232" s="275"/>
      <c r="W232" s="275"/>
      <c r="X232" s="275"/>
      <c r="Y232" s="275"/>
      <c r="Z232" s="275"/>
      <c r="AA232" s="275"/>
      <c r="AB232" s="275"/>
      <c r="AC232" s="275"/>
      <c r="AD232" s="275"/>
      <c r="AE232" s="275"/>
      <c r="AF232" s="275"/>
      <c r="AG232" s="275"/>
      <c r="AH232" s="275"/>
      <c r="AI232" s="275"/>
      <c r="AJ232" s="275"/>
      <c r="AK232" s="275"/>
      <c r="AL232" s="275"/>
      <c r="AM232" s="275"/>
      <c r="AN232" s="275"/>
      <c r="AO232" s="275"/>
      <c r="AP232" s="275"/>
      <c r="AQ232" s="275"/>
      <c r="AR232" s="275"/>
      <c r="AS232" s="275"/>
      <c r="AT232" s="275"/>
      <c r="AU232" s="275"/>
      <c r="AV232" s="275"/>
    </row>
    <row r="233" spans="1:48" ht="12.75">
      <c r="A233" s="313"/>
      <c r="B233" s="313"/>
      <c r="C233" s="313"/>
      <c r="D233" s="314"/>
      <c r="E233" s="314"/>
      <c r="F233" s="314"/>
      <c r="G233" s="314"/>
      <c r="H233" s="314"/>
      <c r="I233" s="314"/>
      <c r="J233" s="314"/>
      <c r="K233" s="314"/>
      <c r="L233" s="314"/>
      <c r="M233" s="314"/>
      <c r="N233" s="275"/>
      <c r="O233" s="275"/>
      <c r="P233" s="275"/>
      <c r="Q233" s="275"/>
      <c r="R233" s="275"/>
      <c r="S233" s="275"/>
      <c r="T233" s="275"/>
      <c r="U233" s="275"/>
      <c r="V233" s="275"/>
      <c r="W233" s="275"/>
      <c r="X233" s="275"/>
      <c r="Y233" s="275"/>
      <c r="Z233" s="275"/>
      <c r="AA233" s="275"/>
      <c r="AB233" s="275"/>
      <c r="AC233" s="275"/>
      <c r="AD233" s="275"/>
      <c r="AE233" s="275"/>
      <c r="AF233" s="275"/>
      <c r="AG233" s="275"/>
      <c r="AH233" s="275"/>
      <c r="AI233" s="275"/>
      <c r="AJ233" s="275"/>
      <c r="AK233" s="275"/>
      <c r="AL233" s="275"/>
      <c r="AM233" s="275"/>
      <c r="AN233" s="275"/>
      <c r="AO233" s="275"/>
      <c r="AP233" s="275"/>
      <c r="AQ233" s="275"/>
      <c r="AR233" s="275"/>
      <c r="AS233" s="275"/>
      <c r="AT233" s="275"/>
      <c r="AU233" s="275"/>
      <c r="AV233" s="275"/>
    </row>
    <row r="234" spans="1:48" ht="21.75" thickBot="1">
      <c r="D234" s="275"/>
      <c r="E234" s="914" t="s">
        <v>2186</v>
      </c>
      <c r="F234" s="914"/>
      <c r="G234" s="914"/>
      <c r="H234" s="914"/>
      <c r="I234" s="914"/>
      <c r="J234" s="914"/>
      <c r="K234" s="914"/>
      <c r="L234" s="275"/>
      <c r="M234" s="275"/>
      <c r="N234" s="275"/>
      <c r="O234" s="275"/>
      <c r="P234" s="275"/>
      <c r="Q234" s="275"/>
      <c r="R234" s="275"/>
      <c r="S234" s="275"/>
      <c r="T234" s="275"/>
      <c r="U234" s="275"/>
      <c r="V234" s="275"/>
      <c r="W234" s="275"/>
      <c r="X234" s="275"/>
      <c r="Y234" s="275"/>
      <c r="Z234" s="275"/>
      <c r="AA234" s="275"/>
      <c r="AB234" s="275"/>
      <c r="AC234" s="275"/>
      <c r="AD234" s="275"/>
      <c r="AE234" s="275"/>
      <c r="AF234" s="275"/>
      <c r="AG234" s="275"/>
      <c r="AH234" s="275"/>
      <c r="AI234" s="275"/>
      <c r="AJ234" s="275"/>
      <c r="AK234" s="275"/>
      <c r="AL234" s="275"/>
      <c r="AM234" s="275"/>
      <c r="AN234" s="275"/>
      <c r="AO234" s="275"/>
      <c r="AP234" s="275"/>
      <c r="AQ234" s="275"/>
      <c r="AR234" s="275"/>
      <c r="AS234" s="275"/>
      <c r="AT234" s="275"/>
      <c r="AU234" s="275"/>
      <c r="AV234" s="275"/>
    </row>
    <row r="235" spans="1:48" ht="12.75">
      <c r="D235" s="275"/>
      <c r="E235" s="275"/>
      <c r="F235" s="275"/>
      <c r="G235" s="275"/>
      <c r="H235" s="275"/>
      <c r="I235" s="275"/>
      <c r="J235" s="275"/>
      <c r="K235" s="275"/>
      <c r="L235" s="275"/>
      <c r="M235" s="275"/>
      <c r="N235" s="275"/>
      <c r="O235" s="275"/>
      <c r="P235" s="275"/>
      <c r="Q235" s="275"/>
      <c r="R235" s="275"/>
      <c r="S235" s="275"/>
      <c r="T235" s="275"/>
      <c r="U235" s="275"/>
      <c r="V235" s="275"/>
      <c r="W235" s="275"/>
      <c r="X235" s="275"/>
      <c r="Y235" s="275"/>
      <c r="Z235" s="275"/>
      <c r="AA235" s="275"/>
      <c r="AB235" s="275"/>
      <c r="AC235" s="275"/>
      <c r="AD235" s="275"/>
      <c r="AE235" s="275"/>
      <c r="AF235" s="275"/>
      <c r="AG235" s="275"/>
      <c r="AH235" s="275"/>
      <c r="AI235" s="275"/>
      <c r="AJ235" s="275"/>
      <c r="AK235" s="275"/>
      <c r="AL235" s="275"/>
      <c r="AM235" s="275"/>
      <c r="AN235" s="275"/>
      <c r="AO235" s="275"/>
      <c r="AP235" s="275"/>
      <c r="AQ235" s="275"/>
      <c r="AR235" s="275"/>
      <c r="AS235" s="275"/>
      <c r="AT235" s="275"/>
      <c r="AU235" s="275"/>
      <c r="AV235" s="275"/>
    </row>
    <row r="236" spans="1:48" ht="12.75">
      <c r="D236" s="275"/>
      <c r="E236" s="275"/>
      <c r="F236" s="275"/>
      <c r="G236" s="275"/>
      <c r="H236" s="275"/>
      <c r="I236" s="275"/>
      <c r="J236" s="275"/>
      <c r="K236" s="275"/>
      <c r="L236" s="275"/>
      <c r="M236" s="275"/>
      <c r="N236" s="275"/>
      <c r="O236" s="275"/>
      <c r="P236" s="275"/>
      <c r="Q236" s="275"/>
      <c r="R236" s="275"/>
      <c r="S236" s="275"/>
      <c r="T236" s="275"/>
      <c r="U236" s="275"/>
      <c r="V236" s="275"/>
      <c r="W236" s="275"/>
      <c r="X236" s="275"/>
      <c r="Y236" s="275"/>
      <c r="Z236" s="275"/>
      <c r="AA236" s="275"/>
      <c r="AB236" s="275"/>
      <c r="AC236" s="275"/>
      <c r="AD236" s="275"/>
      <c r="AE236" s="275"/>
      <c r="AF236" s="275"/>
      <c r="AG236" s="275"/>
      <c r="AH236" s="275"/>
      <c r="AI236" s="275"/>
      <c r="AJ236" s="275"/>
      <c r="AK236" s="275"/>
      <c r="AL236" s="275"/>
      <c r="AM236" s="275"/>
      <c r="AN236" s="275"/>
      <c r="AO236" s="275"/>
      <c r="AP236" s="275"/>
      <c r="AQ236" s="275"/>
      <c r="AR236" s="275"/>
      <c r="AS236" s="275"/>
      <c r="AT236" s="275"/>
      <c r="AU236" s="275"/>
      <c r="AV236" s="275"/>
    </row>
    <row r="237" spans="1:48" ht="12.75">
      <c r="D237" s="275"/>
      <c r="E237" s="275" t="s">
        <v>2187</v>
      </c>
      <c r="F237" s="275"/>
      <c r="G237" s="275"/>
      <c r="H237" s="275"/>
      <c r="I237" s="275"/>
      <c r="J237" s="275"/>
      <c r="K237" s="275"/>
      <c r="L237" s="275"/>
      <c r="M237" s="275"/>
      <c r="N237" s="275"/>
      <c r="O237" s="275"/>
      <c r="P237" s="275"/>
      <c r="Q237" s="275"/>
      <c r="R237" s="275"/>
      <c r="S237" s="275"/>
      <c r="T237" s="275"/>
      <c r="U237" s="275"/>
      <c r="V237" s="275"/>
      <c r="W237" s="275"/>
      <c r="X237" s="275"/>
      <c r="Y237" s="275"/>
      <c r="Z237" s="275"/>
      <c r="AA237" s="275"/>
      <c r="AB237" s="275"/>
      <c r="AC237" s="275"/>
      <c r="AD237" s="275"/>
      <c r="AE237" s="275"/>
      <c r="AF237" s="275"/>
      <c r="AG237" s="275"/>
      <c r="AH237" s="275"/>
      <c r="AI237" s="275"/>
      <c r="AJ237" s="275"/>
      <c r="AK237" s="275"/>
      <c r="AL237" s="275"/>
      <c r="AM237" s="275"/>
      <c r="AN237" s="275"/>
      <c r="AO237" s="275"/>
      <c r="AP237" s="275"/>
      <c r="AQ237" s="275"/>
      <c r="AR237" s="275"/>
      <c r="AS237" s="275"/>
      <c r="AT237" s="275"/>
      <c r="AU237" s="275"/>
      <c r="AV237" s="275"/>
    </row>
    <row r="238" spans="1:48" ht="12.75">
      <c r="D238" s="275"/>
      <c r="E238" s="275"/>
      <c r="F238" s="275"/>
      <c r="G238" s="275"/>
      <c r="H238" s="275"/>
      <c r="I238" s="275"/>
      <c r="J238" s="275"/>
      <c r="K238" s="275"/>
      <c r="L238" s="275"/>
      <c r="M238" s="275"/>
      <c r="N238" s="275"/>
      <c r="O238" s="275"/>
      <c r="P238" s="275"/>
      <c r="Q238" s="275"/>
      <c r="R238" s="275"/>
      <c r="S238" s="275"/>
      <c r="T238" s="275"/>
      <c r="U238" s="275"/>
      <c r="V238" s="275"/>
      <c r="W238" s="275"/>
      <c r="X238" s="275"/>
      <c r="Y238" s="275"/>
      <c r="Z238" s="275"/>
      <c r="AA238" s="275"/>
      <c r="AB238" s="275"/>
      <c r="AC238" s="275"/>
      <c r="AD238" s="275"/>
      <c r="AE238" s="275"/>
      <c r="AF238" s="275"/>
      <c r="AG238" s="275"/>
      <c r="AH238" s="275"/>
      <c r="AI238" s="275"/>
      <c r="AJ238" s="275"/>
      <c r="AK238" s="275"/>
      <c r="AL238" s="275"/>
      <c r="AM238" s="275"/>
      <c r="AN238" s="275"/>
      <c r="AO238" s="275"/>
      <c r="AP238" s="275"/>
      <c r="AQ238" s="275"/>
      <c r="AR238" s="275"/>
      <c r="AS238" s="275"/>
      <c r="AT238" s="275"/>
      <c r="AU238" s="275"/>
      <c r="AV238" s="275"/>
    </row>
    <row r="239" spans="1:48" ht="12.75">
      <c r="D239" s="275"/>
      <c r="E239" s="275"/>
      <c r="F239" s="275"/>
      <c r="G239" s="275"/>
      <c r="H239" s="275"/>
      <c r="I239" s="275"/>
      <c r="J239" s="275"/>
      <c r="K239" s="275"/>
      <c r="L239" s="275"/>
      <c r="M239" s="275"/>
      <c r="N239" s="275"/>
      <c r="O239" s="275"/>
      <c r="P239" s="275"/>
      <c r="Q239" s="275"/>
      <c r="R239" s="275"/>
      <c r="S239" s="275"/>
      <c r="T239" s="275"/>
      <c r="U239" s="275"/>
      <c r="V239" s="275"/>
      <c r="W239" s="275"/>
      <c r="X239" s="275"/>
      <c r="Y239" s="275"/>
      <c r="Z239" s="275"/>
      <c r="AA239" s="275"/>
      <c r="AB239" s="275"/>
      <c r="AC239" s="275"/>
      <c r="AD239" s="275"/>
      <c r="AE239" s="275"/>
      <c r="AF239" s="275"/>
      <c r="AG239" s="275"/>
      <c r="AH239" s="275"/>
      <c r="AI239" s="275"/>
      <c r="AJ239" s="275"/>
      <c r="AK239" s="275"/>
      <c r="AL239" s="275"/>
      <c r="AM239" s="275"/>
      <c r="AN239" s="275"/>
      <c r="AO239" s="275"/>
      <c r="AP239" s="275"/>
      <c r="AQ239" s="275"/>
      <c r="AR239" s="275"/>
      <c r="AS239" s="275"/>
      <c r="AT239" s="275"/>
      <c r="AU239" s="275"/>
      <c r="AV239" s="275"/>
    </row>
    <row r="240" spans="1:48" ht="12.75">
      <c r="D240" s="275"/>
      <c r="E240" s="275"/>
      <c r="F240" s="275"/>
      <c r="G240" s="275"/>
      <c r="H240" s="275"/>
      <c r="I240" s="275"/>
      <c r="J240" s="275"/>
      <c r="K240" s="275"/>
      <c r="L240" s="275"/>
      <c r="M240" s="275"/>
      <c r="N240" s="275"/>
      <c r="O240" s="275"/>
      <c r="P240" s="275"/>
      <c r="Q240" s="275"/>
      <c r="R240" s="275"/>
      <c r="S240" s="275"/>
      <c r="T240" s="275"/>
      <c r="U240" s="275"/>
      <c r="V240" s="275"/>
      <c r="W240" s="275"/>
      <c r="X240" s="275"/>
      <c r="Y240" s="275"/>
      <c r="Z240" s="275"/>
      <c r="AA240" s="275"/>
      <c r="AB240" s="275"/>
      <c r="AC240" s="275"/>
      <c r="AD240" s="275"/>
      <c r="AE240" s="275"/>
      <c r="AF240" s="275"/>
      <c r="AG240" s="275"/>
      <c r="AH240" s="275"/>
      <c r="AI240" s="275"/>
      <c r="AJ240" s="275"/>
      <c r="AK240" s="275"/>
      <c r="AL240" s="275"/>
      <c r="AM240" s="275"/>
      <c r="AN240" s="275"/>
      <c r="AO240" s="275"/>
      <c r="AP240" s="275"/>
      <c r="AQ240" s="275"/>
      <c r="AR240" s="275"/>
      <c r="AS240" s="275"/>
      <c r="AT240" s="275"/>
      <c r="AU240" s="275"/>
      <c r="AV240" s="275"/>
    </row>
    <row r="241" spans="4:48" ht="12.75">
      <c r="D241" s="275"/>
      <c r="E241" s="275"/>
      <c r="F241" s="275"/>
      <c r="G241" s="275"/>
      <c r="H241" s="275"/>
      <c r="I241" s="275"/>
      <c r="J241" s="275"/>
      <c r="K241" s="275"/>
      <c r="L241" s="275"/>
      <c r="M241" s="275"/>
      <c r="N241" s="275"/>
      <c r="O241" s="275"/>
      <c r="P241" s="275"/>
      <c r="Q241" s="275"/>
      <c r="R241" s="275"/>
      <c r="S241" s="275"/>
      <c r="T241" s="275"/>
      <c r="U241" s="275"/>
      <c r="V241" s="275"/>
      <c r="W241" s="275"/>
      <c r="X241" s="275"/>
      <c r="Y241" s="275"/>
      <c r="Z241" s="275"/>
      <c r="AA241" s="275"/>
      <c r="AB241" s="275"/>
      <c r="AC241" s="275"/>
      <c r="AD241" s="275"/>
      <c r="AE241" s="275"/>
      <c r="AF241" s="275"/>
      <c r="AG241" s="275"/>
      <c r="AH241" s="275"/>
      <c r="AI241" s="275"/>
      <c r="AJ241" s="275"/>
      <c r="AK241" s="275"/>
      <c r="AL241" s="275"/>
      <c r="AM241" s="275"/>
      <c r="AN241" s="275"/>
      <c r="AO241" s="275"/>
      <c r="AP241" s="275"/>
      <c r="AQ241" s="275"/>
      <c r="AR241" s="275"/>
      <c r="AS241" s="275"/>
      <c r="AT241" s="275"/>
      <c r="AU241" s="275"/>
      <c r="AV241" s="275"/>
    </row>
    <row r="242" spans="4:48" ht="12.75">
      <c r="D242" s="275"/>
      <c r="E242" s="275"/>
      <c r="F242" s="275"/>
      <c r="G242" s="275"/>
      <c r="H242" s="275"/>
      <c r="I242" s="275"/>
      <c r="J242" s="275"/>
      <c r="K242" s="275"/>
      <c r="L242" s="275"/>
      <c r="M242" s="275"/>
      <c r="N242" s="275"/>
      <c r="O242" s="275"/>
      <c r="P242" s="275"/>
      <c r="Q242" s="275"/>
      <c r="R242" s="275"/>
      <c r="S242" s="275"/>
      <c r="T242" s="275"/>
      <c r="U242" s="275"/>
      <c r="V242" s="275"/>
      <c r="W242" s="275"/>
      <c r="X242" s="275"/>
      <c r="Y242" s="275"/>
      <c r="Z242" s="275"/>
      <c r="AA242" s="275"/>
      <c r="AB242" s="275"/>
      <c r="AC242" s="275"/>
      <c r="AD242" s="275"/>
      <c r="AE242" s="275"/>
      <c r="AF242" s="275"/>
      <c r="AG242" s="275"/>
      <c r="AH242" s="275"/>
      <c r="AI242" s="275"/>
      <c r="AJ242" s="275"/>
      <c r="AK242" s="275"/>
      <c r="AL242" s="275"/>
      <c r="AM242" s="275"/>
      <c r="AN242" s="275"/>
      <c r="AO242" s="275"/>
      <c r="AP242" s="275"/>
      <c r="AQ242" s="275"/>
      <c r="AR242" s="275"/>
      <c r="AS242" s="275"/>
      <c r="AT242" s="275"/>
      <c r="AU242" s="275"/>
      <c r="AV242" s="275"/>
    </row>
    <row r="243" spans="4:48" ht="12.75">
      <c r="D243" s="275"/>
      <c r="E243" s="275"/>
      <c r="F243" s="275"/>
      <c r="G243" s="275"/>
      <c r="H243" s="275"/>
      <c r="I243" s="275"/>
      <c r="J243" s="275"/>
      <c r="K243" s="275"/>
      <c r="L243" s="275"/>
      <c r="M243" s="275"/>
      <c r="N243" s="275"/>
      <c r="O243" s="275"/>
      <c r="P243" s="275"/>
      <c r="Q243" s="275"/>
      <c r="R243" s="275"/>
      <c r="S243" s="275"/>
      <c r="T243" s="275"/>
      <c r="U243" s="275"/>
      <c r="V243" s="275"/>
      <c r="W243" s="275"/>
      <c r="X243" s="275"/>
      <c r="Y243" s="275"/>
      <c r="Z243" s="275"/>
      <c r="AA243" s="275"/>
      <c r="AB243" s="275"/>
      <c r="AC243" s="275"/>
      <c r="AD243" s="275"/>
      <c r="AE243" s="275"/>
      <c r="AF243" s="275"/>
      <c r="AG243" s="275"/>
      <c r="AH243" s="275"/>
      <c r="AI243" s="275"/>
      <c r="AJ243" s="275"/>
      <c r="AK243" s="275"/>
      <c r="AL243" s="275"/>
      <c r="AM243" s="275"/>
      <c r="AN243" s="275"/>
      <c r="AO243" s="275"/>
      <c r="AP243" s="275"/>
      <c r="AQ243" s="275"/>
      <c r="AR243" s="275"/>
      <c r="AS243" s="275"/>
      <c r="AT243" s="275"/>
      <c r="AU243" s="275"/>
      <c r="AV243" s="275"/>
    </row>
    <row r="244" spans="4:48" ht="12.75">
      <c r="D244" s="275"/>
      <c r="E244" s="275"/>
      <c r="F244" s="275"/>
      <c r="G244" s="275"/>
      <c r="H244" s="275"/>
      <c r="I244" s="275"/>
      <c r="J244" s="275"/>
      <c r="K244" s="275"/>
      <c r="L244" s="275"/>
      <c r="M244" s="275"/>
      <c r="N244" s="275"/>
      <c r="O244" s="275"/>
      <c r="P244" s="275"/>
      <c r="Q244" s="275"/>
      <c r="R244" s="275"/>
      <c r="S244" s="275"/>
      <c r="T244" s="275"/>
      <c r="U244" s="275"/>
      <c r="V244" s="275"/>
      <c r="W244" s="275"/>
      <c r="X244" s="275"/>
      <c r="Y244" s="275"/>
      <c r="Z244" s="275"/>
      <c r="AA244" s="275"/>
      <c r="AB244" s="275"/>
      <c r="AC244" s="275"/>
      <c r="AD244" s="275"/>
      <c r="AE244" s="275"/>
      <c r="AF244" s="275"/>
      <c r="AG244" s="275"/>
      <c r="AH244" s="275"/>
      <c r="AI244" s="275"/>
      <c r="AJ244" s="275"/>
      <c r="AK244" s="275"/>
      <c r="AL244" s="275"/>
      <c r="AM244" s="275"/>
      <c r="AN244" s="275"/>
      <c r="AO244" s="275"/>
      <c r="AP244" s="275"/>
      <c r="AQ244" s="275"/>
      <c r="AR244" s="275"/>
      <c r="AS244" s="275"/>
      <c r="AT244" s="275"/>
      <c r="AU244" s="275"/>
      <c r="AV244" s="275"/>
    </row>
    <row r="245" spans="4:48" ht="12.75">
      <c r="D245" s="275"/>
      <c r="E245" s="275"/>
      <c r="F245" s="275"/>
      <c r="G245" s="275"/>
      <c r="H245" s="275"/>
      <c r="I245" s="275"/>
      <c r="J245" s="275"/>
      <c r="K245" s="275"/>
      <c r="L245" s="275"/>
      <c r="M245" s="275"/>
      <c r="N245" s="275"/>
      <c r="O245" s="275"/>
      <c r="P245" s="275"/>
      <c r="Q245" s="275"/>
      <c r="R245" s="275"/>
      <c r="S245" s="275"/>
      <c r="T245" s="275"/>
      <c r="U245" s="275"/>
      <c r="V245" s="275"/>
      <c r="W245" s="275"/>
      <c r="X245" s="275"/>
      <c r="Y245" s="275"/>
      <c r="Z245" s="275"/>
      <c r="AA245" s="275"/>
      <c r="AB245" s="275"/>
      <c r="AC245" s="275"/>
      <c r="AD245" s="275"/>
      <c r="AE245" s="275"/>
      <c r="AF245" s="275"/>
      <c r="AG245" s="275"/>
      <c r="AH245" s="275"/>
      <c r="AI245" s="275"/>
      <c r="AJ245" s="275"/>
      <c r="AK245" s="275"/>
      <c r="AL245" s="275"/>
      <c r="AM245" s="275"/>
      <c r="AN245" s="275"/>
      <c r="AO245" s="275"/>
      <c r="AP245" s="275"/>
      <c r="AQ245" s="275"/>
      <c r="AR245" s="275"/>
      <c r="AS245" s="275"/>
      <c r="AT245" s="275"/>
      <c r="AU245" s="275"/>
      <c r="AV245" s="275"/>
    </row>
    <row r="246" spans="4:48" ht="12.75">
      <c r="D246" s="275"/>
      <c r="E246" s="275"/>
      <c r="F246" s="275"/>
      <c r="G246" s="275"/>
      <c r="H246" s="275"/>
      <c r="I246" s="275"/>
      <c r="J246" s="275"/>
      <c r="K246" s="275"/>
      <c r="L246" s="275"/>
      <c r="M246" s="275"/>
      <c r="N246" s="275"/>
      <c r="O246" s="275"/>
      <c r="P246" s="275"/>
      <c r="Q246" s="275"/>
      <c r="R246" s="275"/>
      <c r="S246" s="275"/>
      <c r="T246" s="275"/>
      <c r="U246" s="275"/>
      <c r="V246" s="275"/>
      <c r="W246" s="275"/>
      <c r="X246" s="275"/>
      <c r="Y246" s="275"/>
      <c r="Z246" s="275"/>
      <c r="AA246" s="275"/>
      <c r="AB246" s="275"/>
      <c r="AC246" s="275"/>
      <c r="AD246" s="275"/>
      <c r="AE246" s="275"/>
      <c r="AF246" s="275"/>
      <c r="AG246" s="275"/>
      <c r="AH246" s="275"/>
      <c r="AI246" s="275"/>
      <c r="AJ246" s="275"/>
      <c r="AK246" s="275"/>
      <c r="AL246" s="275"/>
      <c r="AM246" s="275"/>
      <c r="AN246" s="275"/>
      <c r="AO246" s="275"/>
      <c r="AP246" s="275"/>
      <c r="AQ246" s="275"/>
      <c r="AR246" s="275"/>
      <c r="AS246" s="275"/>
      <c r="AT246" s="275"/>
      <c r="AU246" s="275"/>
      <c r="AV246" s="275"/>
    </row>
    <row r="247" spans="4:48" ht="12.75">
      <c r="D247" s="275"/>
      <c r="E247" s="275"/>
      <c r="F247" s="275"/>
      <c r="G247" s="275"/>
      <c r="H247" s="275"/>
      <c r="I247" s="275"/>
      <c r="J247" s="275"/>
      <c r="K247" s="275"/>
      <c r="L247" s="275"/>
      <c r="M247" s="275"/>
      <c r="N247" s="275"/>
      <c r="O247" s="275"/>
      <c r="P247" s="275"/>
      <c r="Q247" s="275"/>
      <c r="R247" s="275"/>
      <c r="S247" s="275"/>
      <c r="T247" s="275"/>
      <c r="U247" s="275"/>
      <c r="V247" s="275"/>
      <c r="W247" s="275"/>
      <c r="X247" s="275"/>
      <c r="Y247" s="275"/>
      <c r="Z247" s="275"/>
      <c r="AA247" s="275"/>
      <c r="AB247" s="275"/>
      <c r="AC247" s="275"/>
      <c r="AD247" s="275"/>
      <c r="AE247" s="275"/>
      <c r="AF247" s="275"/>
      <c r="AG247" s="275"/>
      <c r="AH247" s="275"/>
      <c r="AI247" s="275"/>
      <c r="AJ247" s="275"/>
      <c r="AK247" s="275"/>
      <c r="AL247" s="275"/>
      <c r="AM247" s="275"/>
      <c r="AN247" s="275"/>
      <c r="AO247" s="275"/>
      <c r="AP247" s="275"/>
      <c r="AQ247" s="275"/>
      <c r="AR247" s="275"/>
      <c r="AS247" s="275"/>
      <c r="AT247" s="275"/>
      <c r="AU247" s="275"/>
      <c r="AV247" s="275"/>
    </row>
    <row r="248" spans="4:48" ht="12.75">
      <c r="D248" s="275"/>
      <c r="E248" s="275"/>
      <c r="F248" s="275"/>
      <c r="G248" s="275"/>
      <c r="H248" s="275"/>
      <c r="I248" s="275"/>
      <c r="J248" s="275"/>
      <c r="K248" s="275"/>
      <c r="L248" s="275"/>
      <c r="M248" s="275"/>
      <c r="N248" s="275"/>
      <c r="O248" s="275"/>
      <c r="P248" s="275"/>
      <c r="Q248" s="275"/>
      <c r="R248" s="275"/>
      <c r="S248" s="275"/>
      <c r="T248" s="275"/>
      <c r="U248" s="275"/>
      <c r="V248" s="275"/>
      <c r="W248" s="275"/>
      <c r="X248" s="275"/>
      <c r="Y248" s="275"/>
      <c r="Z248" s="275"/>
      <c r="AA248" s="275"/>
      <c r="AB248" s="275"/>
      <c r="AC248" s="275"/>
      <c r="AD248" s="275"/>
      <c r="AE248" s="275"/>
      <c r="AF248" s="275"/>
      <c r="AG248" s="275"/>
      <c r="AH248" s="275"/>
      <c r="AI248" s="275"/>
      <c r="AJ248" s="275"/>
      <c r="AK248" s="275"/>
      <c r="AL248" s="275"/>
      <c r="AM248" s="275"/>
      <c r="AN248" s="275"/>
      <c r="AO248" s="275"/>
      <c r="AP248" s="275"/>
      <c r="AQ248" s="275"/>
      <c r="AR248" s="275"/>
      <c r="AS248" s="275"/>
      <c r="AT248" s="275"/>
      <c r="AU248" s="275"/>
      <c r="AV248" s="275"/>
    </row>
    <row r="249" spans="4:48" ht="12.75">
      <c r="D249" s="275"/>
      <c r="E249" s="275" t="s">
        <v>2188</v>
      </c>
      <c r="F249" s="275"/>
      <c r="G249" s="275"/>
      <c r="H249" s="275"/>
      <c r="I249" s="275"/>
      <c r="J249" s="275"/>
      <c r="K249" s="275"/>
      <c r="L249" s="275"/>
      <c r="M249" s="275"/>
      <c r="N249" s="275"/>
      <c r="O249" s="275"/>
      <c r="P249" s="275"/>
      <c r="Q249" s="275"/>
      <c r="R249" s="275"/>
      <c r="S249" s="275"/>
      <c r="T249" s="275"/>
      <c r="U249" s="275"/>
      <c r="V249" s="275"/>
      <c r="W249" s="275"/>
      <c r="X249" s="275"/>
      <c r="Y249" s="275"/>
      <c r="Z249" s="275"/>
      <c r="AA249" s="275"/>
      <c r="AB249" s="275"/>
      <c r="AC249" s="275"/>
      <c r="AD249" s="275"/>
      <c r="AE249" s="275"/>
      <c r="AF249" s="275"/>
      <c r="AG249" s="275"/>
      <c r="AH249" s="275"/>
      <c r="AI249" s="275"/>
      <c r="AJ249" s="275"/>
      <c r="AK249" s="275"/>
      <c r="AL249" s="275"/>
      <c r="AM249" s="275"/>
      <c r="AN249" s="275"/>
      <c r="AO249" s="275"/>
      <c r="AP249" s="275"/>
      <c r="AQ249" s="275"/>
      <c r="AR249" s="275"/>
      <c r="AS249" s="275"/>
      <c r="AT249" s="275"/>
      <c r="AU249" s="275"/>
      <c r="AV249" s="275"/>
    </row>
    <row r="250" spans="4:48" ht="12.75">
      <c r="D250" s="275"/>
      <c r="E250" s="275"/>
      <c r="F250" s="275"/>
      <c r="G250" s="275"/>
      <c r="H250" s="275"/>
      <c r="I250" s="275"/>
      <c r="J250" s="275"/>
      <c r="K250" s="275"/>
      <c r="L250" s="275"/>
      <c r="M250" s="275"/>
      <c r="N250" s="275"/>
      <c r="O250" s="275"/>
      <c r="P250" s="275"/>
      <c r="Q250" s="275"/>
      <c r="R250" s="275"/>
      <c r="S250" s="275"/>
      <c r="T250" s="275"/>
      <c r="U250" s="275"/>
      <c r="V250" s="275"/>
      <c r="W250" s="275"/>
      <c r="X250" s="275"/>
      <c r="Y250" s="275"/>
      <c r="Z250" s="275"/>
      <c r="AA250" s="275"/>
      <c r="AB250" s="275"/>
      <c r="AC250" s="275"/>
      <c r="AD250" s="275"/>
      <c r="AE250" s="275"/>
      <c r="AF250" s="275"/>
      <c r="AG250" s="275"/>
      <c r="AH250" s="275"/>
      <c r="AI250" s="275"/>
      <c r="AJ250" s="275"/>
      <c r="AK250" s="275"/>
      <c r="AL250" s="275"/>
      <c r="AM250" s="275"/>
      <c r="AN250" s="275"/>
      <c r="AO250" s="275"/>
      <c r="AP250" s="275"/>
      <c r="AQ250" s="275"/>
      <c r="AR250" s="275"/>
      <c r="AS250" s="275"/>
      <c r="AT250" s="275"/>
      <c r="AU250" s="275"/>
      <c r="AV250" s="275"/>
    </row>
    <row r="251" spans="4:48" ht="12.75">
      <c r="D251" s="275"/>
      <c r="E251" s="275"/>
      <c r="F251" s="275"/>
      <c r="G251" s="275"/>
      <c r="H251" s="275"/>
      <c r="I251" s="275"/>
      <c r="J251" s="275"/>
      <c r="K251" s="275"/>
      <c r="L251" s="275"/>
      <c r="M251" s="275"/>
      <c r="N251" s="275"/>
      <c r="O251" s="275"/>
      <c r="P251" s="275"/>
      <c r="Q251" s="275"/>
      <c r="R251" s="275"/>
      <c r="S251" s="275"/>
      <c r="T251" s="275"/>
      <c r="U251" s="275"/>
      <c r="V251" s="275"/>
      <c r="W251" s="275"/>
      <c r="X251" s="275"/>
      <c r="Y251" s="275"/>
      <c r="Z251" s="275"/>
      <c r="AA251" s="275"/>
      <c r="AB251" s="275"/>
      <c r="AC251" s="275"/>
      <c r="AD251" s="275"/>
      <c r="AE251" s="275"/>
      <c r="AF251" s="275"/>
      <c r="AG251" s="275"/>
      <c r="AH251" s="275"/>
      <c r="AI251" s="275"/>
      <c r="AJ251" s="275"/>
      <c r="AK251" s="275"/>
      <c r="AL251" s="275"/>
      <c r="AM251" s="275"/>
      <c r="AN251" s="275"/>
      <c r="AO251" s="275"/>
      <c r="AP251" s="275"/>
      <c r="AQ251" s="275"/>
      <c r="AR251" s="275"/>
      <c r="AS251" s="275"/>
      <c r="AT251" s="275"/>
      <c r="AU251" s="275"/>
      <c r="AV251" s="275"/>
    </row>
    <row r="252" spans="4:48" ht="12.75">
      <c r="D252" s="275"/>
      <c r="E252" s="275"/>
      <c r="F252" s="275"/>
      <c r="G252" s="275"/>
      <c r="H252" s="275"/>
      <c r="I252" s="275"/>
      <c r="J252" s="275"/>
      <c r="K252" s="275"/>
      <c r="L252" s="275"/>
      <c r="M252" s="275"/>
      <c r="N252" s="275"/>
      <c r="O252" s="275"/>
      <c r="P252" s="275"/>
      <c r="Q252" s="275"/>
      <c r="R252" s="275"/>
      <c r="S252" s="275"/>
      <c r="T252" s="275"/>
      <c r="U252" s="275"/>
      <c r="V252" s="275"/>
      <c r="W252" s="275"/>
      <c r="X252" s="275"/>
      <c r="Y252" s="275"/>
      <c r="Z252" s="275"/>
      <c r="AA252" s="275"/>
      <c r="AB252" s="275"/>
      <c r="AC252" s="275"/>
      <c r="AD252" s="275"/>
      <c r="AE252" s="275"/>
      <c r="AF252" s="275"/>
      <c r="AG252" s="275"/>
      <c r="AH252" s="275"/>
      <c r="AI252" s="275"/>
      <c r="AJ252" s="275"/>
      <c r="AK252" s="275"/>
      <c r="AL252" s="275"/>
      <c r="AM252" s="275"/>
      <c r="AN252" s="275"/>
      <c r="AO252" s="275"/>
      <c r="AP252" s="275"/>
      <c r="AQ252" s="275"/>
      <c r="AR252" s="275"/>
      <c r="AS252" s="275"/>
      <c r="AT252" s="275"/>
      <c r="AU252" s="275"/>
      <c r="AV252" s="275"/>
    </row>
    <row r="253" spans="4:48" ht="12.75">
      <c r="D253" s="275"/>
      <c r="E253" s="275"/>
      <c r="F253" s="275"/>
      <c r="G253" s="275"/>
      <c r="H253" s="275"/>
      <c r="I253" s="275"/>
      <c r="J253" s="275"/>
      <c r="K253" s="275"/>
      <c r="L253" s="275"/>
      <c r="M253" s="275"/>
      <c r="N253" s="275"/>
      <c r="O253" s="275"/>
      <c r="P253" s="275"/>
      <c r="Q253" s="275"/>
      <c r="R253" s="275"/>
      <c r="S253" s="275"/>
      <c r="T253" s="275"/>
      <c r="U253" s="275"/>
      <c r="V253" s="275"/>
      <c r="W253" s="275"/>
      <c r="X253" s="275"/>
      <c r="Y253" s="275"/>
      <c r="Z253" s="275"/>
      <c r="AA253" s="275"/>
      <c r="AB253" s="275"/>
      <c r="AC253" s="275"/>
      <c r="AD253" s="275"/>
      <c r="AE253" s="275"/>
      <c r="AF253" s="275"/>
      <c r="AG253" s="275"/>
      <c r="AH253" s="275"/>
      <c r="AI253" s="275"/>
      <c r="AJ253" s="275"/>
      <c r="AK253" s="275"/>
      <c r="AL253" s="275"/>
      <c r="AM253" s="275"/>
      <c r="AN253" s="275"/>
      <c r="AO253" s="275"/>
      <c r="AP253" s="275"/>
      <c r="AQ253" s="275"/>
      <c r="AR253" s="275"/>
      <c r="AS253" s="275"/>
      <c r="AT253" s="275"/>
      <c r="AU253" s="275"/>
      <c r="AV253" s="275"/>
    </row>
    <row r="254" spans="4:48" ht="12.75">
      <c r="D254" s="275"/>
      <c r="E254" s="275"/>
      <c r="F254" s="275"/>
      <c r="G254" s="275"/>
      <c r="H254" s="275"/>
      <c r="I254" s="275"/>
      <c r="J254" s="275"/>
      <c r="K254" s="275"/>
      <c r="L254" s="275"/>
      <c r="M254" s="275"/>
      <c r="N254" s="275"/>
      <c r="O254" s="275"/>
      <c r="P254" s="275"/>
      <c r="Q254" s="275"/>
      <c r="R254" s="275"/>
      <c r="S254" s="275"/>
      <c r="T254" s="275"/>
      <c r="U254" s="275"/>
      <c r="V254" s="275"/>
      <c r="W254" s="275"/>
      <c r="X254" s="275"/>
      <c r="Y254" s="275"/>
      <c r="Z254" s="275"/>
      <c r="AA254" s="275"/>
      <c r="AB254" s="275"/>
      <c r="AC254" s="275"/>
      <c r="AD254" s="275"/>
      <c r="AE254" s="275"/>
      <c r="AF254" s="275"/>
      <c r="AG254" s="275"/>
      <c r="AH254" s="275"/>
      <c r="AI254" s="275"/>
      <c r="AJ254" s="275"/>
      <c r="AK254" s="275"/>
      <c r="AL254" s="275"/>
      <c r="AM254" s="275"/>
      <c r="AN254" s="275"/>
      <c r="AO254" s="275"/>
      <c r="AP254" s="275"/>
      <c r="AQ254" s="275"/>
      <c r="AR254" s="275"/>
      <c r="AS254" s="275"/>
      <c r="AT254" s="275"/>
      <c r="AU254" s="275"/>
      <c r="AV254" s="275"/>
    </row>
    <row r="255" spans="4:48" ht="12.75">
      <c r="D255" s="275"/>
      <c r="E255" s="275"/>
      <c r="F255" s="275"/>
      <c r="G255" s="275"/>
      <c r="H255" s="275"/>
      <c r="I255" s="275"/>
      <c r="J255" s="275"/>
      <c r="K255" s="275"/>
      <c r="L255" s="275"/>
      <c r="M255" s="275"/>
      <c r="N255" s="275"/>
      <c r="O255" s="275"/>
      <c r="P255" s="275"/>
      <c r="Q255" s="275"/>
      <c r="R255" s="275"/>
      <c r="S255" s="275"/>
      <c r="T255" s="275"/>
      <c r="U255" s="275"/>
      <c r="V255" s="275"/>
      <c r="W255" s="275"/>
      <c r="X255" s="275"/>
      <c r="Y255" s="275"/>
      <c r="Z255" s="275"/>
      <c r="AA255" s="275"/>
      <c r="AB255" s="275"/>
      <c r="AC255" s="275"/>
      <c r="AD255" s="275"/>
      <c r="AE255" s="275"/>
      <c r="AF255" s="275"/>
      <c r="AG255" s="275"/>
      <c r="AH255" s="275"/>
      <c r="AI255" s="275"/>
      <c r="AJ255" s="275"/>
      <c r="AK255" s="275"/>
      <c r="AL255" s="275"/>
      <c r="AM255" s="275"/>
      <c r="AN255" s="275"/>
      <c r="AO255" s="275"/>
      <c r="AP255" s="275"/>
      <c r="AQ255" s="275"/>
      <c r="AR255" s="275"/>
      <c r="AS255" s="275"/>
      <c r="AT255" s="275"/>
      <c r="AU255" s="275"/>
      <c r="AV255" s="275"/>
    </row>
    <row r="256" spans="4:48" ht="12.75">
      <c r="D256" s="275"/>
      <c r="E256" s="275"/>
      <c r="F256" s="275"/>
      <c r="G256" s="275"/>
      <c r="H256" s="275"/>
      <c r="I256" s="275"/>
      <c r="J256" s="275"/>
      <c r="K256" s="275"/>
      <c r="L256" s="275"/>
      <c r="M256" s="275"/>
      <c r="N256" s="275"/>
      <c r="O256" s="275"/>
      <c r="P256" s="275"/>
      <c r="Q256" s="275"/>
      <c r="R256" s="275"/>
      <c r="S256" s="275"/>
      <c r="T256" s="275"/>
      <c r="U256" s="275"/>
      <c r="V256" s="275"/>
      <c r="W256" s="275"/>
      <c r="X256" s="275"/>
      <c r="Y256" s="275"/>
      <c r="Z256" s="275"/>
      <c r="AA256" s="275"/>
      <c r="AB256" s="275"/>
      <c r="AC256" s="275"/>
      <c r="AD256" s="275"/>
      <c r="AE256" s="275"/>
      <c r="AF256" s="275"/>
      <c r="AG256" s="275"/>
      <c r="AH256" s="275"/>
      <c r="AI256" s="275"/>
      <c r="AJ256" s="275"/>
      <c r="AK256" s="275"/>
      <c r="AL256" s="275"/>
      <c r="AM256" s="275"/>
      <c r="AN256" s="275"/>
      <c r="AO256" s="275"/>
      <c r="AP256" s="275"/>
      <c r="AQ256" s="275"/>
      <c r="AR256" s="275"/>
      <c r="AS256" s="275"/>
      <c r="AT256" s="275"/>
      <c r="AU256" s="275"/>
      <c r="AV256" s="275"/>
    </row>
    <row r="257" spans="4:48" ht="12.75">
      <c r="D257" s="275"/>
      <c r="E257" s="275"/>
      <c r="F257" s="275"/>
      <c r="G257" s="275"/>
      <c r="H257" s="275"/>
      <c r="I257" s="275"/>
      <c r="J257" s="275"/>
      <c r="K257" s="275"/>
      <c r="L257" s="275"/>
      <c r="M257" s="275"/>
      <c r="N257" s="275"/>
      <c r="O257" s="275"/>
      <c r="P257" s="275"/>
      <c r="Q257" s="275"/>
      <c r="R257" s="275"/>
      <c r="S257" s="275"/>
      <c r="T257" s="275"/>
      <c r="U257" s="275"/>
      <c r="V257" s="275"/>
      <c r="W257" s="275"/>
      <c r="X257" s="275"/>
      <c r="Y257" s="275"/>
      <c r="Z257" s="275"/>
      <c r="AA257" s="275"/>
      <c r="AB257" s="275"/>
      <c r="AC257" s="275"/>
      <c r="AD257" s="275"/>
      <c r="AE257" s="275"/>
      <c r="AF257" s="275"/>
      <c r="AG257" s="275"/>
      <c r="AH257" s="275"/>
      <c r="AI257" s="275"/>
      <c r="AJ257" s="275"/>
      <c r="AK257" s="275"/>
      <c r="AL257" s="275"/>
      <c r="AM257" s="275"/>
      <c r="AN257" s="275"/>
      <c r="AO257" s="275"/>
      <c r="AP257" s="275"/>
      <c r="AQ257" s="275"/>
      <c r="AR257" s="275"/>
      <c r="AS257" s="275"/>
      <c r="AT257" s="275"/>
      <c r="AU257" s="275"/>
      <c r="AV257" s="275"/>
    </row>
    <row r="258" spans="4:48" ht="12.75">
      <c r="D258" s="275"/>
      <c r="E258" s="275"/>
      <c r="F258" s="275"/>
      <c r="G258" s="275"/>
      <c r="H258" s="275"/>
      <c r="I258" s="275"/>
      <c r="J258" s="275"/>
      <c r="K258" s="275"/>
      <c r="L258" s="275"/>
      <c r="M258" s="275"/>
      <c r="N258" s="275"/>
      <c r="O258" s="275"/>
      <c r="P258" s="275"/>
      <c r="Q258" s="275"/>
      <c r="R258" s="275"/>
      <c r="S258" s="275"/>
      <c r="T258" s="275"/>
      <c r="U258" s="275"/>
      <c r="V258" s="275"/>
      <c r="W258" s="275"/>
      <c r="X258" s="275"/>
      <c r="Y258" s="275"/>
      <c r="Z258" s="275"/>
      <c r="AA258" s="275"/>
      <c r="AB258" s="275"/>
      <c r="AC258" s="275"/>
      <c r="AD258" s="275"/>
      <c r="AE258" s="275"/>
      <c r="AF258" s="275"/>
      <c r="AG258" s="275"/>
      <c r="AH258" s="275"/>
      <c r="AI258" s="275"/>
      <c r="AJ258" s="275"/>
      <c r="AK258" s="275"/>
      <c r="AL258" s="275"/>
      <c r="AM258" s="275"/>
      <c r="AN258" s="275"/>
      <c r="AO258" s="275"/>
      <c r="AP258" s="275"/>
      <c r="AQ258" s="275"/>
      <c r="AR258" s="275"/>
      <c r="AS258" s="275"/>
      <c r="AT258" s="275"/>
      <c r="AU258" s="275"/>
      <c r="AV258" s="275"/>
    </row>
    <row r="259" spans="4:48" ht="12.75">
      <c r="D259" s="275"/>
      <c r="E259" s="275"/>
      <c r="F259" s="275"/>
      <c r="G259" s="275"/>
      <c r="H259" s="275"/>
      <c r="I259" s="275"/>
      <c r="J259" s="275"/>
      <c r="K259" s="275"/>
      <c r="L259" s="275"/>
      <c r="M259" s="275"/>
      <c r="N259" s="275"/>
      <c r="O259" s="275"/>
      <c r="P259" s="275"/>
      <c r="Q259" s="275"/>
      <c r="R259" s="275"/>
      <c r="S259" s="275"/>
      <c r="T259" s="275"/>
      <c r="U259" s="275"/>
      <c r="V259" s="275"/>
      <c r="W259" s="275"/>
      <c r="X259" s="275"/>
      <c r="Y259" s="275"/>
      <c r="Z259" s="275"/>
      <c r="AA259" s="275"/>
      <c r="AB259" s="275"/>
      <c r="AC259" s="275"/>
      <c r="AD259" s="275"/>
      <c r="AE259" s="275"/>
      <c r="AF259" s="275"/>
      <c r="AG259" s="275"/>
      <c r="AH259" s="275"/>
      <c r="AI259" s="275"/>
      <c r="AJ259" s="275"/>
      <c r="AK259" s="275"/>
      <c r="AL259" s="275"/>
      <c r="AM259" s="275"/>
      <c r="AN259" s="275"/>
      <c r="AO259" s="275"/>
      <c r="AP259" s="275"/>
      <c r="AQ259" s="275"/>
      <c r="AR259" s="275"/>
      <c r="AS259" s="275"/>
      <c r="AT259" s="275"/>
      <c r="AU259" s="275"/>
      <c r="AV259" s="275"/>
    </row>
    <row r="260" spans="4:48" ht="12.75">
      <c r="D260" s="275"/>
      <c r="E260" s="275"/>
      <c r="F260" s="275"/>
      <c r="G260" s="275"/>
      <c r="H260" s="275"/>
      <c r="I260" s="275"/>
      <c r="J260" s="275"/>
      <c r="K260" s="275"/>
      <c r="L260" s="275"/>
      <c r="M260" s="275"/>
      <c r="N260" s="275"/>
      <c r="O260" s="275"/>
      <c r="P260" s="275"/>
      <c r="Q260" s="275"/>
      <c r="R260" s="275"/>
      <c r="S260" s="275"/>
      <c r="T260" s="275"/>
      <c r="U260" s="275"/>
      <c r="V260" s="275"/>
      <c r="W260" s="275"/>
      <c r="X260" s="275"/>
      <c r="Y260" s="275"/>
      <c r="Z260" s="275"/>
      <c r="AA260" s="275"/>
      <c r="AB260" s="275"/>
      <c r="AC260" s="275"/>
      <c r="AD260" s="275"/>
      <c r="AE260" s="275"/>
      <c r="AF260" s="275"/>
      <c r="AG260" s="275"/>
      <c r="AH260" s="275"/>
      <c r="AI260" s="275"/>
      <c r="AJ260" s="275"/>
      <c r="AK260" s="275"/>
      <c r="AL260" s="275"/>
      <c r="AM260" s="275"/>
      <c r="AN260" s="275"/>
      <c r="AO260" s="275"/>
      <c r="AP260" s="275"/>
      <c r="AQ260" s="275"/>
      <c r="AR260" s="275"/>
      <c r="AS260" s="275"/>
      <c r="AT260" s="275"/>
      <c r="AU260" s="275"/>
      <c r="AV260" s="275"/>
    </row>
    <row r="261" spans="4:48" ht="12.75">
      <c r="D261" s="275"/>
      <c r="E261" s="275"/>
      <c r="F261" s="275"/>
      <c r="G261" s="275"/>
      <c r="H261" s="275"/>
      <c r="I261" s="275"/>
      <c r="J261" s="275"/>
      <c r="K261" s="275"/>
      <c r="L261" s="275"/>
      <c r="M261" s="275"/>
      <c r="N261" s="275"/>
      <c r="O261" s="275"/>
      <c r="P261" s="275"/>
      <c r="Q261" s="275"/>
      <c r="R261" s="275"/>
      <c r="S261" s="275"/>
      <c r="T261" s="275"/>
      <c r="U261" s="275"/>
      <c r="V261" s="275"/>
      <c r="W261" s="275"/>
      <c r="X261" s="275"/>
      <c r="Y261" s="275"/>
      <c r="Z261" s="275"/>
      <c r="AA261" s="275"/>
      <c r="AB261" s="275"/>
      <c r="AC261" s="275"/>
      <c r="AD261" s="275"/>
      <c r="AE261" s="275"/>
      <c r="AF261" s="275"/>
      <c r="AG261" s="275"/>
      <c r="AH261" s="275"/>
      <c r="AI261" s="275"/>
      <c r="AJ261" s="275"/>
      <c r="AK261" s="275"/>
      <c r="AL261" s="275"/>
      <c r="AM261" s="275"/>
      <c r="AN261" s="275"/>
      <c r="AO261" s="275"/>
      <c r="AP261" s="275"/>
      <c r="AQ261" s="275"/>
      <c r="AR261" s="275"/>
      <c r="AS261" s="275"/>
      <c r="AT261" s="275"/>
      <c r="AU261" s="275"/>
      <c r="AV261" s="275"/>
    </row>
    <row r="262" spans="4:48" ht="12.75">
      <c r="D262" s="275"/>
      <c r="E262" s="275"/>
      <c r="F262" s="275"/>
      <c r="G262" s="275"/>
      <c r="H262" s="275"/>
      <c r="I262" s="275"/>
      <c r="J262" s="275"/>
      <c r="K262" s="275"/>
      <c r="L262" s="275"/>
      <c r="M262" s="275"/>
      <c r="N262" s="275"/>
      <c r="O262" s="275"/>
      <c r="P262" s="275"/>
      <c r="Q262" s="275"/>
      <c r="R262" s="275"/>
      <c r="S262" s="275"/>
      <c r="T262" s="275"/>
      <c r="U262" s="275"/>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row>
    <row r="263" spans="4:48" ht="12.75" hidden="1">
      <c r="D263" s="275"/>
      <c r="E263" s="275"/>
      <c r="F263" s="275"/>
      <c r="G263" s="275"/>
      <c r="H263" s="275"/>
      <c r="I263" s="275"/>
      <c r="J263" s="275"/>
      <c r="K263" s="275"/>
      <c r="L263" s="275"/>
      <c r="M263" s="275"/>
      <c r="N263" s="275"/>
      <c r="O263" s="275"/>
      <c r="P263" s="275"/>
      <c r="Q263" s="275"/>
      <c r="R263" s="275"/>
      <c r="S263" s="275"/>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row>
    <row r="264" spans="4:48" ht="12.75" hidden="1">
      <c r="D264" s="275"/>
      <c r="E264" s="275"/>
      <c r="F264" s="275"/>
      <c r="G264" s="275"/>
      <c r="H264" s="275"/>
      <c r="I264" s="275"/>
      <c r="J264" s="275"/>
      <c r="K264" s="275"/>
      <c r="L264" s="275"/>
      <c r="M264" s="275"/>
      <c r="N264" s="275"/>
      <c r="O264" s="275"/>
      <c r="P264" s="275"/>
      <c r="Q264" s="275"/>
      <c r="R264" s="275"/>
      <c r="S264" s="275"/>
      <c r="T264" s="275"/>
      <c r="U264" s="275"/>
      <c r="V264" s="275"/>
      <c r="W264" s="275"/>
      <c r="X264" s="275"/>
      <c r="Y264" s="275"/>
      <c r="Z264" s="275"/>
      <c r="AA264" s="275"/>
      <c r="AB264" s="275"/>
      <c r="AC264" s="275"/>
      <c r="AD264" s="275"/>
      <c r="AE264" s="275"/>
      <c r="AF264" s="275"/>
      <c r="AG264" s="275"/>
      <c r="AH264" s="275"/>
      <c r="AI264" s="275"/>
      <c r="AJ264" s="275"/>
      <c r="AK264" s="275"/>
      <c r="AL264" s="275"/>
      <c r="AM264" s="275"/>
      <c r="AN264" s="275"/>
      <c r="AO264" s="275"/>
      <c r="AP264" s="275"/>
      <c r="AQ264" s="275"/>
      <c r="AR264" s="275"/>
      <c r="AS264" s="275"/>
      <c r="AT264" s="275"/>
      <c r="AU264" s="275"/>
      <c r="AV264" s="275"/>
    </row>
    <row r="265" spans="4:48" ht="12.75" hidden="1">
      <c r="D265" s="275"/>
      <c r="E265" s="275"/>
      <c r="F265" s="275"/>
      <c r="G265" s="275"/>
      <c r="H265" s="275"/>
      <c r="I265" s="275"/>
      <c r="J265" s="275"/>
      <c r="K265" s="275"/>
      <c r="L265" s="275"/>
      <c r="M265" s="275"/>
      <c r="N265" s="275"/>
      <c r="O265" s="275"/>
      <c r="P265" s="275"/>
      <c r="Q265" s="275"/>
      <c r="R265" s="275"/>
      <c r="S265" s="275"/>
      <c r="T265" s="275"/>
      <c r="U265" s="275"/>
      <c r="V265" s="275"/>
      <c r="W265" s="275"/>
      <c r="X265" s="275"/>
      <c r="Y265" s="275"/>
      <c r="Z265" s="275"/>
      <c r="AA265" s="275"/>
      <c r="AB265" s="275"/>
      <c r="AC265" s="275"/>
      <c r="AD265" s="275"/>
      <c r="AE265" s="275"/>
      <c r="AF265" s="275"/>
      <c r="AG265" s="275"/>
      <c r="AH265" s="275"/>
      <c r="AI265" s="275"/>
      <c r="AJ265" s="275"/>
      <c r="AK265" s="275"/>
      <c r="AL265" s="275"/>
      <c r="AM265" s="275"/>
      <c r="AN265" s="275"/>
      <c r="AO265" s="275"/>
      <c r="AP265" s="275"/>
      <c r="AQ265" s="275"/>
      <c r="AR265" s="275"/>
      <c r="AS265" s="275"/>
      <c r="AT265" s="275"/>
      <c r="AU265" s="275"/>
      <c r="AV265" s="275"/>
    </row>
    <row r="266" spans="4:48" ht="12.75" hidden="1">
      <c r="D266" s="275"/>
      <c r="E266" s="275"/>
      <c r="F266" s="275"/>
      <c r="G266" s="275"/>
      <c r="H266" s="275"/>
      <c r="I266" s="275"/>
      <c r="J266" s="275"/>
      <c r="K266" s="275"/>
      <c r="L266" s="275"/>
      <c r="M266" s="275"/>
      <c r="N266" s="275"/>
      <c r="O266" s="275"/>
      <c r="P266" s="275"/>
      <c r="Q266" s="275"/>
      <c r="R266" s="275"/>
      <c r="S266" s="275"/>
      <c r="T266" s="275"/>
      <c r="U266" s="275"/>
      <c r="V266" s="275"/>
      <c r="W266" s="275"/>
      <c r="X266" s="275"/>
      <c r="Y266" s="275"/>
      <c r="Z266" s="275"/>
      <c r="AA266" s="275"/>
      <c r="AB266" s="275"/>
      <c r="AC266" s="275"/>
      <c r="AD266" s="275"/>
      <c r="AE266" s="275"/>
      <c r="AF266" s="275"/>
      <c r="AG266" s="275"/>
      <c r="AH266" s="275"/>
      <c r="AI266" s="275"/>
      <c r="AJ266" s="275"/>
      <c r="AK266" s="275"/>
      <c r="AL266" s="275"/>
      <c r="AM266" s="275"/>
      <c r="AN266" s="275"/>
      <c r="AO266" s="275"/>
      <c r="AP266" s="275"/>
      <c r="AQ266" s="275"/>
      <c r="AR266" s="275"/>
      <c r="AS266" s="275"/>
      <c r="AT266" s="275"/>
      <c r="AU266" s="275"/>
      <c r="AV266" s="275"/>
    </row>
    <row r="267" spans="4:48" ht="12.75" hidden="1">
      <c r="D267" s="275"/>
      <c r="E267" s="275"/>
      <c r="F267" s="275"/>
      <c r="G267" s="275"/>
      <c r="H267" s="275"/>
      <c r="I267" s="275"/>
      <c r="J267" s="275"/>
      <c r="K267" s="275"/>
      <c r="L267" s="275"/>
      <c r="M267" s="275"/>
      <c r="N267" s="275"/>
      <c r="O267" s="275"/>
      <c r="P267" s="275"/>
      <c r="Q267" s="275"/>
      <c r="R267" s="275"/>
      <c r="S267" s="275"/>
      <c r="T267" s="275"/>
      <c r="U267" s="275"/>
      <c r="V267" s="275"/>
      <c r="W267" s="275"/>
      <c r="X267" s="275"/>
      <c r="Y267" s="275"/>
      <c r="Z267" s="275"/>
      <c r="AA267" s="275"/>
      <c r="AB267" s="275"/>
      <c r="AC267" s="275"/>
      <c r="AD267" s="275"/>
      <c r="AE267" s="275"/>
      <c r="AF267" s="275"/>
      <c r="AG267" s="275"/>
      <c r="AH267" s="275"/>
      <c r="AI267" s="275"/>
      <c r="AJ267" s="275"/>
      <c r="AK267" s="275"/>
      <c r="AL267" s="275"/>
      <c r="AM267" s="275"/>
      <c r="AN267" s="275"/>
      <c r="AO267" s="275"/>
      <c r="AP267" s="275"/>
      <c r="AQ267" s="275"/>
      <c r="AR267" s="275"/>
      <c r="AS267" s="275"/>
      <c r="AT267" s="275"/>
      <c r="AU267" s="275"/>
      <c r="AV267" s="275"/>
    </row>
    <row r="268" spans="4:48" ht="12.75" hidden="1">
      <c r="D268" s="275"/>
      <c r="E268" s="275"/>
      <c r="F268" s="275"/>
      <c r="G268" s="275"/>
      <c r="H268" s="275"/>
      <c r="I268" s="275"/>
      <c r="J268" s="275"/>
      <c r="K268" s="275"/>
      <c r="L268" s="275"/>
      <c r="M268" s="275"/>
      <c r="N268" s="275"/>
      <c r="O268" s="275"/>
      <c r="P268" s="275"/>
      <c r="Q268" s="275"/>
      <c r="R268" s="275"/>
      <c r="S268" s="275"/>
      <c r="T268" s="275"/>
      <c r="U268" s="275"/>
      <c r="V268" s="275"/>
      <c r="W268" s="275"/>
      <c r="X268" s="275"/>
      <c r="Y268" s="275"/>
      <c r="Z268" s="275"/>
      <c r="AA268" s="275"/>
      <c r="AB268" s="275"/>
      <c r="AC268" s="275"/>
      <c r="AD268" s="275"/>
      <c r="AE268" s="275"/>
      <c r="AF268" s="275"/>
      <c r="AG268" s="275"/>
      <c r="AH268" s="275"/>
      <c r="AI268" s="275"/>
      <c r="AJ268" s="275"/>
      <c r="AK268" s="275"/>
      <c r="AL268" s="275"/>
      <c r="AM268" s="275"/>
      <c r="AN268" s="275"/>
      <c r="AO268" s="275"/>
      <c r="AP268" s="275"/>
      <c r="AQ268" s="275"/>
      <c r="AR268" s="275"/>
      <c r="AS268" s="275"/>
      <c r="AT268" s="275"/>
      <c r="AU268" s="275"/>
      <c r="AV268" s="275"/>
    </row>
    <row r="269" spans="4:48" ht="12.75" hidden="1">
      <c r="D269" s="275"/>
      <c r="E269" s="275"/>
      <c r="F269" s="275"/>
      <c r="G269" s="275"/>
      <c r="H269" s="275"/>
      <c r="I269" s="275"/>
      <c r="J269" s="275"/>
      <c r="K269" s="275"/>
      <c r="L269" s="275"/>
      <c r="M269" s="275"/>
      <c r="N269" s="275"/>
      <c r="O269" s="275"/>
      <c r="P269" s="275"/>
      <c r="Q269" s="275"/>
      <c r="R269" s="275"/>
      <c r="S269" s="275"/>
      <c r="T269" s="275"/>
      <c r="U269" s="275"/>
      <c r="V269" s="275"/>
      <c r="W269" s="275"/>
      <c r="X269" s="275"/>
      <c r="Y269" s="275"/>
      <c r="Z269" s="275"/>
      <c r="AA269" s="275"/>
      <c r="AB269" s="275"/>
      <c r="AC269" s="275"/>
      <c r="AD269" s="275"/>
      <c r="AE269" s="275"/>
      <c r="AF269" s="275"/>
      <c r="AG269" s="275"/>
      <c r="AH269" s="275"/>
      <c r="AI269" s="275"/>
      <c r="AJ269" s="275"/>
      <c r="AK269" s="275"/>
      <c r="AL269" s="275"/>
      <c r="AM269" s="275"/>
      <c r="AN269" s="275"/>
      <c r="AO269" s="275"/>
      <c r="AP269" s="275"/>
      <c r="AQ269" s="275"/>
      <c r="AR269" s="275"/>
      <c r="AS269" s="275"/>
      <c r="AT269" s="275"/>
      <c r="AU269" s="275"/>
      <c r="AV269" s="275"/>
    </row>
    <row r="270" spans="4:48" ht="12.75" hidden="1">
      <c r="D270" s="275"/>
      <c r="E270" s="275"/>
      <c r="F270" s="275"/>
      <c r="G270" s="275"/>
      <c r="H270" s="275"/>
      <c r="I270" s="275"/>
      <c r="J270" s="275"/>
      <c r="K270" s="275"/>
      <c r="L270" s="275"/>
      <c r="M270" s="275"/>
      <c r="N270" s="275"/>
      <c r="O270" s="275"/>
      <c r="P270" s="275"/>
      <c r="Q270" s="275"/>
      <c r="R270" s="275"/>
      <c r="S270" s="275"/>
      <c r="T270" s="275"/>
      <c r="U270" s="275"/>
      <c r="V270" s="275"/>
      <c r="W270" s="275"/>
      <c r="X270" s="275"/>
      <c r="Y270" s="275"/>
      <c r="Z270" s="275"/>
      <c r="AA270" s="275"/>
      <c r="AB270" s="275"/>
      <c r="AC270" s="275"/>
      <c r="AD270" s="275"/>
      <c r="AE270" s="275"/>
      <c r="AF270" s="275"/>
      <c r="AG270" s="275"/>
      <c r="AH270" s="275"/>
      <c r="AI270" s="275"/>
      <c r="AJ270" s="275"/>
      <c r="AK270" s="275"/>
      <c r="AL270" s="275"/>
      <c r="AM270" s="275"/>
      <c r="AN270" s="275"/>
      <c r="AO270" s="275"/>
      <c r="AP270" s="275"/>
      <c r="AQ270" s="275"/>
      <c r="AR270" s="275"/>
      <c r="AS270" s="275"/>
      <c r="AT270" s="275"/>
      <c r="AU270" s="275"/>
      <c r="AV270" s="275"/>
    </row>
    <row r="271" spans="4:48" ht="12.75" hidden="1">
      <c r="D271" s="275"/>
      <c r="E271" s="275"/>
      <c r="F271" s="275"/>
      <c r="G271" s="275"/>
      <c r="H271" s="275"/>
      <c r="I271" s="275"/>
      <c r="J271" s="275"/>
      <c r="K271" s="275"/>
      <c r="L271" s="275"/>
      <c r="M271" s="275"/>
      <c r="N271" s="275"/>
      <c r="O271" s="275"/>
      <c r="P271" s="275"/>
      <c r="Q271" s="275"/>
      <c r="R271" s="275"/>
      <c r="S271" s="275"/>
      <c r="T271" s="275"/>
      <c r="U271" s="275"/>
      <c r="V271" s="275"/>
      <c r="W271" s="275"/>
      <c r="X271" s="275"/>
      <c r="Y271" s="275"/>
      <c r="Z271" s="275"/>
      <c r="AA271" s="275"/>
      <c r="AB271" s="275"/>
      <c r="AC271" s="275"/>
      <c r="AD271" s="275"/>
      <c r="AE271" s="275"/>
      <c r="AF271" s="275"/>
      <c r="AG271" s="275"/>
      <c r="AH271" s="275"/>
      <c r="AI271" s="275"/>
      <c r="AJ271" s="275"/>
      <c r="AK271" s="275"/>
      <c r="AL271" s="275"/>
      <c r="AM271" s="275"/>
      <c r="AN271" s="275"/>
      <c r="AO271" s="275"/>
      <c r="AP271" s="275"/>
      <c r="AQ271" s="275"/>
      <c r="AR271" s="275"/>
      <c r="AS271" s="275"/>
      <c r="AT271" s="275"/>
      <c r="AU271" s="275"/>
      <c r="AV271" s="275"/>
    </row>
    <row r="272" spans="4:48" ht="12.75" hidden="1">
      <c r="D272" s="275"/>
      <c r="E272" s="275"/>
      <c r="F272" s="275"/>
      <c r="G272" s="275"/>
      <c r="H272" s="275"/>
      <c r="I272" s="275"/>
      <c r="J272" s="275"/>
      <c r="K272" s="275"/>
      <c r="L272" s="275"/>
      <c r="M272" s="275"/>
      <c r="N272" s="275"/>
      <c r="O272" s="275"/>
      <c r="P272" s="275"/>
      <c r="Q272" s="275"/>
      <c r="R272" s="275"/>
      <c r="S272" s="275"/>
      <c r="T272" s="275"/>
      <c r="U272" s="275"/>
      <c r="V272" s="275"/>
      <c r="W272" s="275"/>
      <c r="X272" s="275"/>
      <c r="Y272" s="275"/>
      <c r="Z272" s="275"/>
      <c r="AA272" s="275"/>
      <c r="AB272" s="275"/>
      <c r="AC272" s="275"/>
      <c r="AD272" s="275"/>
      <c r="AE272" s="275"/>
      <c r="AF272" s="275"/>
      <c r="AG272" s="275"/>
      <c r="AH272" s="275"/>
      <c r="AI272" s="275"/>
      <c r="AJ272" s="275"/>
      <c r="AK272" s="275"/>
      <c r="AL272" s="275"/>
      <c r="AM272" s="275"/>
      <c r="AN272" s="275"/>
      <c r="AO272" s="275"/>
      <c r="AP272" s="275"/>
      <c r="AQ272" s="275"/>
      <c r="AR272" s="275"/>
      <c r="AS272" s="275"/>
      <c r="AT272" s="275"/>
      <c r="AU272" s="275"/>
      <c r="AV272" s="275"/>
    </row>
    <row r="273" spans="4:48" ht="12.75" hidden="1">
      <c r="D273" s="275"/>
      <c r="E273" s="275"/>
      <c r="F273" s="275"/>
      <c r="G273" s="275"/>
      <c r="H273" s="275"/>
      <c r="I273" s="275"/>
      <c r="J273" s="275"/>
      <c r="K273" s="275"/>
      <c r="L273" s="275"/>
      <c r="M273" s="275"/>
      <c r="N273" s="275"/>
      <c r="O273" s="275"/>
      <c r="P273" s="275"/>
      <c r="Q273" s="275"/>
      <c r="R273" s="275"/>
      <c r="S273" s="275"/>
      <c r="T273" s="275"/>
      <c r="U273" s="275"/>
      <c r="V273" s="275"/>
      <c r="W273" s="275"/>
      <c r="X273" s="275"/>
      <c r="Y273" s="275"/>
      <c r="Z273" s="275"/>
      <c r="AA273" s="275"/>
      <c r="AB273" s="275"/>
      <c r="AC273" s="275"/>
      <c r="AD273" s="275"/>
      <c r="AE273" s="275"/>
      <c r="AF273" s="275"/>
      <c r="AG273" s="275"/>
      <c r="AH273" s="275"/>
      <c r="AI273" s="275"/>
      <c r="AJ273" s="275"/>
      <c r="AK273" s="275"/>
      <c r="AL273" s="275"/>
      <c r="AM273" s="275"/>
      <c r="AN273" s="275"/>
      <c r="AO273" s="275"/>
      <c r="AP273" s="275"/>
      <c r="AQ273" s="275"/>
      <c r="AR273" s="275"/>
      <c r="AS273" s="275"/>
      <c r="AT273" s="275"/>
      <c r="AU273" s="275"/>
      <c r="AV273" s="275"/>
    </row>
    <row r="274" spans="4:48" ht="12.75" hidden="1">
      <c r="D274" s="275"/>
      <c r="E274" s="275"/>
      <c r="F274" s="275"/>
      <c r="G274" s="275"/>
      <c r="H274" s="275"/>
      <c r="I274" s="275"/>
      <c r="J274" s="275"/>
      <c r="K274" s="275"/>
      <c r="L274" s="275"/>
      <c r="M274" s="275"/>
      <c r="N274" s="275"/>
      <c r="O274" s="275"/>
      <c r="P274" s="275"/>
      <c r="Q274" s="275"/>
      <c r="R274" s="275"/>
      <c r="S274" s="275"/>
      <c r="T274" s="275"/>
      <c r="U274" s="275"/>
      <c r="V274" s="275"/>
      <c r="W274" s="275"/>
      <c r="X274" s="275"/>
      <c r="Y274" s="275"/>
      <c r="Z274" s="275"/>
      <c r="AA274" s="275"/>
      <c r="AB274" s="275"/>
      <c r="AC274" s="275"/>
      <c r="AD274" s="275"/>
      <c r="AE274" s="275"/>
      <c r="AF274" s="275"/>
      <c r="AG274" s="275"/>
      <c r="AH274" s="275"/>
      <c r="AI274" s="275"/>
      <c r="AJ274" s="275"/>
      <c r="AK274" s="275"/>
      <c r="AL274" s="275"/>
      <c r="AM274" s="275"/>
      <c r="AN274" s="275"/>
      <c r="AO274" s="275"/>
      <c r="AP274" s="275"/>
      <c r="AQ274" s="275"/>
      <c r="AR274" s="275"/>
      <c r="AS274" s="275"/>
      <c r="AT274" s="275"/>
      <c r="AU274" s="275"/>
      <c r="AV274" s="275"/>
    </row>
    <row r="275" spans="4:48" ht="12.75" hidden="1">
      <c r="D275" s="275"/>
      <c r="E275" s="275"/>
      <c r="F275" s="275"/>
      <c r="G275" s="275"/>
      <c r="H275" s="275"/>
      <c r="I275" s="275"/>
      <c r="J275" s="275"/>
      <c r="K275" s="275"/>
      <c r="L275" s="275"/>
      <c r="M275" s="275"/>
      <c r="N275" s="275"/>
      <c r="O275" s="275"/>
      <c r="P275" s="275"/>
      <c r="Q275" s="275"/>
      <c r="R275" s="275"/>
      <c r="S275" s="275"/>
      <c r="T275" s="275"/>
      <c r="U275" s="275"/>
      <c r="V275" s="275"/>
      <c r="W275" s="275"/>
      <c r="X275" s="275"/>
      <c r="Y275" s="275"/>
      <c r="Z275" s="275"/>
      <c r="AA275" s="275"/>
      <c r="AB275" s="275"/>
      <c r="AC275" s="275"/>
      <c r="AD275" s="275"/>
      <c r="AE275" s="275"/>
      <c r="AF275" s="275"/>
      <c r="AG275" s="275"/>
      <c r="AH275" s="275"/>
      <c r="AI275" s="275"/>
      <c r="AJ275" s="275"/>
      <c r="AK275" s="275"/>
      <c r="AL275" s="275"/>
      <c r="AM275" s="275"/>
      <c r="AN275" s="275"/>
      <c r="AO275" s="275"/>
      <c r="AP275" s="275"/>
      <c r="AQ275" s="275"/>
      <c r="AR275" s="275"/>
      <c r="AS275" s="275"/>
      <c r="AT275" s="275"/>
      <c r="AU275" s="275"/>
      <c r="AV275" s="275"/>
    </row>
    <row r="276" spans="4:48" ht="12.75" hidden="1">
      <c r="D276" s="275"/>
      <c r="E276" s="275"/>
      <c r="F276" s="275"/>
      <c r="G276" s="275"/>
      <c r="H276" s="275"/>
      <c r="I276" s="275"/>
      <c r="J276" s="275"/>
      <c r="K276" s="275"/>
      <c r="L276" s="275"/>
      <c r="M276" s="275"/>
      <c r="N276" s="275"/>
      <c r="O276" s="275"/>
      <c r="P276" s="275"/>
      <c r="Q276" s="275"/>
      <c r="R276" s="275"/>
      <c r="S276" s="275"/>
      <c r="T276" s="275"/>
      <c r="U276" s="275"/>
      <c r="V276" s="275"/>
      <c r="W276" s="275"/>
      <c r="X276" s="275"/>
      <c r="Y276" s="275"/>
      <c r="Z276" s="275"/>
      <c r="AA276" s="275"/>
      <c r="AB276" s="275"/>
      <c r="AC276" s="275"/>
      <c r="AD276" s="275"/>
      <c r="AE276" s="275"/>
      <c r="AF276" s="275"/>
      <c r="AG276" s="275"/>
      <c r="AH276" s="275"/>
      <c r="AI276" s="275"/>
      <c r="AJ276" s="275"/>
      <c r="AK276" s="275"/>
      <c r="AL276" s="275"/>
      <c r="AM276" s="275"/>
      <c r="AN276" s="275"/>
      <c r="AO276" s="275"/>
      <c r="AP276" s="275"/>
      <c r="AQ276" s="275"/>
      <c r="AR276" s="275"/>
      <c r="AS276" s="275"/>
      <c r="AT276" s="275"/>
      <c r="AU276" s="275"/>
      <c r="AV276" s="275"/>
    </row>
    <row r="277" spans="4:48" ht="12.75" hidden="1">
      <c r="D277" s="275"/>
      <c r="E277" s="275"/>
      <c r="F277" s="275"/>
      <c r="G277" s="275"/>
      <c r="H277" s="275"/>
      <c r="I277" s="275"/>
      <c r="J277" s="275"/>
      <c r="K277" s="275"/>
      <c r="L277" s="275"/>
      <c r="M277" s="275"/>
      <c r="N277" s="275"/>
      <c r="O277" s="275"/>
      <c r="P277" s="275"/>
      <c r="Q277" s="275"/>
      <c r="R277" s="275"/>
      <c r="S277" s="275"/>
      <c r="T277" s="275"/>
      <c r="U277" s="275"/>
      <c r="V277" s="275"/>
      <c r="W277" s="275"/>
      <c r="X277" s="275"/>
      <c r="Y277" s="275"/>
      <c r="Z277" s="275"/>
      <c r="AA277" s="275"/>
      <c r="AB277" s="275"/>
      <c r="AC277" s="275"/>
      <c r="AD277" s="275"/>
      <c r="AE277" s="275"/>
      <c r="AF277" s="275"/>
      <c r="AG277" s="275"/>
      <c r="AH277" s="275"/>
      <c r="AI277" s="275"/>
      <c r="AJ277" s="275"/>
      <c r="AK277" s="275"/>
      <c r="AL277" s="275"/>
      <c r="AM277" s="275"/>
      <c r="AN277" s="275"/>
      <c r="AO277" s="275"/>
      <c r="AP277" s="275"/>
      <c r="AQ277" s="275"/>
      <c r="AR277" s="275"/>
      <c r="AS277" s="275"/>
      <c r="AT277" s="275"/>
      <c r="AU277" s="275"/>
      <c r="AV277" s="275"/>
    </row>
    <row r="278" spans="4:48" ht="12.75" hidden="1">
      <c r="D278" s="275"/>
      <c r="E278" s="275"/>
      <c r="F278" s="275"/>
      <c r="G278" s="275"/>
      <c r="H278" s="275"/>
      <c r="I278" s="275"/>
      <c r="J278" s="275"/>
      <c r="K278" s="275"/>
      <c r="L278" s="275"/>
      <c r="M278" s="275"/>
      <c r="N278" s="275"/>
      <c r="O278" s="275"/>
      <c r="P278" s="275"/>
      <c r="Q278" s="275"/>
      <c r="R278" s="275"/>
      <c r="S278" s="275"/>
      <c r="T278" s="275"/>
      <c r="U278" s="275"/>
      <c r="V278" s="275"/>
      <c r="W278" s="275"/>
      <c r="X278" s="275"/>
      <c r="Y278" s="275"/>
      <c r="Z278" s="275"/>
      <c r="AA278" s="275"/>
      <c r="AB278" s="275"/>
      <c r="AC278" s="275"/>
      <c r="AD278" s="275"/>
      <c r="AE278" s="275"/>
      <c r="AF278" s="275"/>
      <c r="AG278" s="275"/>
      <c r="AH278" s="275"/>
      <c r="AI278" s="275"/>
      <c r="AJ278" s="275"/>
      <c r="AK278" s="275"/>
      <c r="AL278" s="275"/>
      <c r="AM278" s="275"/>
      <c r="AN278" s="275"/>
      <c r="AO278" s="275"/>
      <c r="AP278" s="275"/>
      <c r="AQ278" s="275"/>
      <c r="AR278" s="275"/>
      <c r="AS278" s="275"/>
      <c r="AT278" s="275"/>
      <c r="AU278" s="275"/>
      <c r="AV278" s="275"/>
    </row>
    <row r="279" spans="4:48" ht="12.75" hidden="1">
      <c r="D279" s="275"/>
      <c r="E279" s="275"/>
      <c r="F279" s="275"/>
      <c r="G279" s="275"/>
      <c r="H279" s="275"/>
      <c r="I279" s="275"/>
      <c r="J279" s="275"/>
      <c r="K279" s="275"/>
      <c r="L279" s="275"/>
      <c r="M279" s="275"/>
      <c r="N279" s="275"/>
      <c r="O279" s="275"/>
      <c r="P279" s="275"/>
      <c r="Q279" s="275"/>
      <c r="R279" s="275"/>
      <c r="S279" s="275"/>
      <c r="T279" s="275"/>
      <c r="U279" s="275"/>
      <c r="V279" s="275"/>
      <c r="W279" s="275"/>
      <c r="X279" s="275"/>
      <c r="Y279" s="275"/>
      <c r="Z279" s="275"/>
      <c r="AA279" s="275"/>
      <c r="AB279" s="275"/>
      <c r="AC279" s="275"/>
      <c r="AD279" s="275"/>
      <c r="AE279" s="275"/>
      <c r="AF279" s="275"/>
      <c r="AG279" s="275"/>
      <c r="AH279" s="275"/>
      <c r="AI279" s="275"/>
      <c r="AJ279" s="275"/>
      <c r="AK279" s="275"/>
      <c r="AL279" s="275"/>
      <c r="AM279" s="275"/>
      <c r="AN279" s="275"/>
      <c r="AO279" s="275"/>
      <c r="AP279" s="275"/>
      <c r="AQ279" s="275"/>
      <c r="AR279" s="275"/>
      <c r="AS279" s="275"/>
      <c r="AT279" s="275"/>
      <c r="AU279" s="275"/>
      <c r="AV279" s="275"/>
    </row>
    <row r="280" spans="4:48" ht="12.75" hidden="1">
      <c r="D280" s="275"/>
      <c r="E280" s="275"/>
      <c r="F280" s="275"/>
      <c r="G280" s="275"/>
      <c r="H280" s="275"/>
      <c r="I280" s="275"/>
      <c r="J280" s="275"/>
      <c r="K280" s="275"/>
      <c r="L280" s="275"/>
      <c r="M280" s="275"/>
      <c r="N280" s="275"/>
      <c r="O280" s="275"/>
      <c r="P280" s="275"/>
      <c r="Q280" s="275"/>
      <c r="R280" s="275"/>
      <c r="S280" s="275"/>
      <c r="T280" s="275"/>
      <c r="U280" s="275"/>
      <c r="V280" s="275"/>
      <c r="W280" s="275"/>
      <c r="X280" s="275"/>
      <c r="Y280" s="275"/>
      <c r="Z280" s="275"/>
      <c r="AA280" s="275"/>
      <c r="AB280" s="275"/>
      <c r="AC280" s="275"/>
      <c r="AD280" s="275"/>
      <c r="AE280" s="275"/>
      <c r="AF280" s="275"/>
      <c r="AG280" s="275"/>
      <c r="AH280" s="275"/>
      <c r="AI280" s="275"/>
      <c r="AJ280" s="275"/>
      <c r="AK280" s="275"/>
      <c r="AL280" s="275"/>
      <c r="AM280" s="275"/>
      <c r="AN280" s="275"/>
      <c r="AO280" s="275"/>
      <c r="AP280" s="275"/>
      <c r="AQ280" s="275"/>
      <c r="AR280" s="275"/>
      <c r="AS280" s="275"/>
      <c r="AT280" s="275"/>
      <c r="AU280" s="275"/>
      <c r="AV280" s="275"/>
    </row>
    <row r="281" spans="4:48" ht="12.75" hidden="1">
      <c r="D281" s="275"/>
      <c r="E281" s="275"/>
      <c r="F281" s="275"/>
      <c r="G281" s="275"/>
      <c r="H281" s="275"/>
      <c r="I281" s="275"/>
      <c r="J281" s="275"/>
      <c r="K281" s="275"/>
      <c r="L281" s="275"/>
      <c r="M281" s="275"/>
      <c r="N281" s="275"/>
      <c r="O281" s="275"/>
      <c r="P281" s="275"/>
      <c r="Q281" s="275"/>
      <c r="R281" s="275"/>
      <c r="S281" s="275"/>
      <c r="T281" s="275"/>
      <c r="U281" s="275"/>
      <c r="V281" s="275"/>
      <c r="W281" s="275"/>
      <c r="X281" s="275"/>
      <c r="Y281" s="275"/>
      <c r="Z281" s="275"/>
      <c r="AA281" s="275"/>
      <c r="AB281" s="275"/>
      <c r="AC281" s="275"/>
      <c r="AD281" s="275"/>
      <c r="AE281" s="275"/>
      <c r="AF281" s="275"/>
      <c r="AG281" s="275"/>
      <c r="AH281" s="275"/>
      <c r="AI281" s="275"/>
      <c r="AJ281" s="275"/>
      <c r="AK281" s="275"/>
      <c r="AL281" s="275"/>
      <c r="AM281" s="275"/>
      <c r="AN281" s="275"/>
      <c r="AO281" s="275"/>
      <c r="AP281" s="275"/>
      <c r="AQ281" s="275"/>
      <c r="AR281" s="275"/>
      <c r="AS281" s="275"/>
      <c r="AT281" s="275"/>
      <c r="AU281" s="275"/>
      <c r="AV281" s="275"/>
    </row>
    <row r="282" spans="4:48" ht="12.75" hidden="1">
      <c r="D282" s="275"/>
      <c r="E282" s="275"/>
      <c r="F282" s="275"/>
      <c r="G282" s="275"/>
      <c r="H282" s="275"/>
      <c r="I282" s="275"/>
      <c r="J282" s="275"/>
      <c r="K282" s="275"/>
      <c r="L282" s="275"/>
      <c r="M282" s="275"/>
      <c r="N282" s="275"/>
      <c r="O282" s="275"/>
      <c r="P282" s="275"/>
      <c r="Q282" s="275"/>
      <c r="R282" s="275"/>
      <c r="S282" s="275"/>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row>
    <row r="283" spans="4:48" ht="12.75" hidden="1">
      <c r="D283" s="275"/>
      <c r="E283" s="275"/>
      <c r="F283" s="275"/>
      <c r="G283" s="275"/>
      <c r="H283" s="275"/>
      <c r="I283" s="275"/>
      <c r="J283" s="275"/>
      <c r="K283" s="275"/>
      <c r="L283" s="275"/>
      <c r="M283" s="275"/>
      <c r="N283" s="275"/>
      <c r="O283" s="275"/>
      <c r="P283" s="275"/>
      <c r="Q283" s="275"/>
      <c r="R283" s="275"/>
      <c r="S283" s="275"/>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row>
    <row r="284" spans="4:48" ht="12.75" hidden="1">
      <c r="D284" s="275"/>
      <c r="E284" s="275"/>
      <c r="F284" s="275"/>
      <c r="G284" s="275"/>
      <c r="H284" s="275"/>
      <c r="I284" s="275"/>
      <c r="J284" s="275"/>
      <c r="K284" s="275"/>
      <c r="L284" s="275"/>
      <c r="M284" s="275"/>
      <c r="N284" s="275"/>
      <c r="O284" s="275"/>
      <c r="P284" s="275"/>
      <c r="Q284" s="275"/>
      <c r="R284" s="275"/>
      <c r="S284" s="275"/>
      <c r="T284" s="275"/>
      <c r="U284" s="275"/>
      <c r="V284" s="275"/>
      <c r="W284" s="275"/>
      <c r="X284" s="275"/>
      <c r="Y284" s="275"/>
      <c r="Z284" s="275"/>
      <c r="AA284" s="275"/>
      <c r="AB284" s="275"/>
      <c r="AC284" s="275"/>
      <c r="AD284" s="275"/>
      <c r="AE284" s="275"/>
      <c r="AF284" s="275"/>
      <c r="AG284" s="275"/>
      <c r="AH284" s="275"/>
      <c r="AI284" s="275"/>
      <c r="AJ284" s="275"/>
      <c r="AK284" s="275"/>
      <c r="AL284" s="275"/>
      <c r="AM284" s="275"/>
      <c r="AN284" s="275"/>
      <c r="AO284" s="275"/>
      <c r="AP284" s="275"/>
      <c r="AQ284" s="275"/>
      <c r="AR284" s="275"/>
      <c r="AS284" s="275"/>
      <c r="AT284" s="275"/>
      <c r="AU284" s="275"/>
      <c r="AV284" s="275"/>
    </row>
    <row r="285" spans="4:48" ht="12.75" hidden="1">
      <c r="D285" s="275"/>
      <c r="E285" s="275"/>
      <c r="F285" s="275"/>
      <c r="G285" s="275"/>
      <c r="H285" s="275"/>
      <c r="I285" s="275"/>
      <c r="J285" s="275"/>
      <c r="K285" s="275"/>
      <c r="L285" s="275"/>
      <c r="M285" s="275"/>
      <c r="N285" s="275"/>
      <c r="O285" s="275"/>
      <c r="P285" s="275"/>
      <c r="Q285" s="275"/>
      <c r="R285" s="275"/>
      <c r="S285" s="275"/>
      <c r="T285" s="275"/>
      <c r="U285" s="275"/>
      <c r="V285" s="275"/>
      <c r="W285" s="275"/>
      <c r="X285" s="275"/>
      <c r="Y285" s="275"/>
      <c r="Z285" s="275"/>
      <c r="AA285" s="275"/>
      <c r="AB285" s="275"/>
      <c r="AC285" s="275"/>
      <c r="AD285" s="275"/>
      <c r="AE285" s="275"/>
      <c r="AF285" s="275"/>
      <c r="AG285" s="275"/>
      <c r="AH285" s="275"/>
      <c r="AI285" s="275"/>
      <c r="AJ285" s="275"/>
      <c r="AK285" s="275"/>
      <c r="AL285" s="275"/>
      <c r="AM285" s="275"/>
      <c r="AN285" s="275"/>
      <c r="AO285" s="275"/>
      <c r="AP285" s="275"/>
      <c r="AQ285" s="275"/>
      <c r="AR285" s="275"/>
      <c r="AS285" s="275"/>
      <c r="AT285" s="275"/>
      <c r="AU285" s="275"/>
      <c r="AV285" s="275"/>
    </row>
    <row r="286" spans="4:48" ht="12.75" hidden="1">
      <c r="D286" s="275"/>
      <c r="E286" s="275"/>
      <c r="F286" s="275"/>
      <c r="G286" s="275"/>
      <c r="H286" s="275"/>
      <c r="I286" s="275"/>
      <c r="J286" s="275"/>
      <c r="K286" s="275"/>
      <c r="L286" s="275"/>
      <c r="M286" s="275"/>
      <c r="N286" s="275"/>
      <c r="O286" s="275"/>
      <c r="P286" s="275"/>
      <c r="Q286" s="275"/>
      <c r="R286" s="275"/>
      <c r="S286" s="275"/>
      <c r="T286" s="275"/>
      <c r="U286" s="275"/>
      <c r="V286" s="275"/>
      <c r="W286" s="275"/>
      <c r="X286" s="275"/>
      <c r="Y286" s="275"/>
      <c r="Z286" s="275"/>
      <c r="AA286" s="275"/>
      <c r="AB286" s="275"/>
      <c r="AC286" s="275"/>
      <c r="AD286" s="275"/>
      <c r="AE286" s="275"/>
      <c r="AF286" s="275"/>
      <c r="AG286" s="275"/>
      <c r="AH286" s="275"/>
      <c r="AI286" s="275"/>
      <c r="AJ286" s="275"/>
      <c r="AK286" s="275"/>
      <c r="AL286" s="275"/>
      <c r="AM286" s="275"/>
      <c r="AN286" s="275"/>
      <c r="AO286" s="275"/>
      <c r="AP286" s="275"/>
      <c r="AQ286" s="275"/>
      <c r="AR286" s="275"/>
      <c r="AS286" s="275"/>
      <c r="AT286" s="275"/>
      <c r="AU286" s="275"/>
      <c r="AV286" s="275"/>
    </row>
    <row r="287" spans="4:48" ht="12.75" hidden="1">
      <c r="D287" s="275"/>
      <c r="E287" s="275"/>
      <c r="F287" s="275"/>
      <c r="G287" s="275"/>
      <c r="H287" s="275"/>
      <c r="I287" s="275"/>
      <c r="J287" s="275"/>
      <c r="K287" s="275"/>
      <c r="L287" s="275"/>
      <c r="M287" s="275"/>
      <c r="N287" s="275"/>
      <c r="O287" s="275"/>
      <c r="P287" s="275"/>
      <c r="Q287" s="275"/>
      <c r="R287" s="275"/>
      <c r="S287" s="275"/>
      <c r="T287" s="275"/>
      <c r="U287" s="275"/>
      <c r="V287" s="275"/>
      <c r="W287" s="275"/>
      <c r="X287" s="275"/>
      <c r="Y287" s="275"/>
      <c r="Z287" s="275"/>
      <c r="AA287" s="275"/>
      <c r="AB287" s="275"/>
      <c r="AC287" s="275"/>
      <c r="AD287" s="275"/>
      <c r="AE287" s="275"/>
      <c r="AF287" s="275"/>
      <c r="AG287" s="275"/>
      <c r="AH287" s="275"/>
      <c r="AI287" s="275"/>
      <c r="AJ287" s="275"/>
      <c r="AK287" s="275"/>
      <c r="AL287" s="275"/>
      <c r="AM287" s="275"/>
      <c r="AN287" s="275"/>
      <c r="AO287" s="275"/>
      <c r="AP287" s="275"/>
      <c r="AQ287" s="275"/>
      <c r="AR287" s="275"/>
      <c r="AS287" s="275"/>
      <c r="AT287" s="275"/>
      <c r="AU287" s="275"/>
      <c r="AV287" s="275"/>
    </row>
    <row r="288" spans="4:48" ht="12.75" hidden="1">
      <c r="D288" s="275"/>
      <c r="E288" s="275"/>
      <c r="F288" s="275"/>
      <c r="G288" s="275"/>
      <c r="H288" s="275"/>
      <c r="I288" s="275"/>
      <c r="J288" s="275"/>
      <c r="K288" s="275"/>
      <c r="L288" s="275"/>
      <c r="M288" s="275"/>
      <c r="N288" s="275"/>
      <c r="O288" s="275"/>
      <c r="P288" s="275"/>
      <c r="Q288" s="275"/>
      <c r="R288" s="275"/>
      <c r="S288" s="275"/>
      <c r="T288" s="275"/>
      <c r="U288" s="275"/>
      <c r="V288" s="275"/>
      <c r="W288" s="275"/>
      <c r="X288" s="275"/>
      <c r="Y288" s="275"/>
      <c r="Z288" s="275"/>
      <c r="AA288" s="275"/>
      <c r="AB288" s="275"/>
      <c r="AC288" s="275"/>
      <c r="AD288" s="275"/>
      <c r="AE288" s="275"/>
      <c r="AF288" s="275"/>
      <c r="AG288" s="275"/>
      <c r="AH288" s="275"/>
      <c r="AI288" s="275"/>
      <c r="AJ288" s="275"/>
      <c r="AK288" s="275"/>
      <c r="AL288" s="275"/>
      <c r="AM288" s="275"/>
      <c r="AN288" s="275"/>
      <c r="AO288" s="275"/>
      <c r="AP288" s="275"/>
      <c r="AQ288" s="275"/>
      <c r="AR288" s="275"/>
      <c r="AS288" s="275"/>
      <c r="AT288" s="275"/>
      <c r="AU288" s="275"/>
      <c r="AV288" s="275"/>
    </row>
    <row r="289" spans="4:48" ht="12.75" hidden="1">
      <c r="D289" s="275"/>
      <c r="E289" s="275"/>
      <c r="F289" s="275"/>
      <c r="G289" s="275"/>
      <c r="H289" s="275"/>
      <c r="I289" s="275"/>
      <c r="J289" s="275"/>
      <c r="K289" s="275"/>
      <c r="L289" s="275"/>
      <c r="M289" s="275"/>
      <c r="N289" s="275"/>
      <c r="O289" s="275"/>
      <c r="P289" s="275"/>
      <c r="Q289" s="275"/>
      <c r="R289" s="275"/>
      <c r="S289" s="275"/>
      <c r="T289" s="275"/>
      <c r="U289" s="275"/>
      <c r="V289" s="275"/>
      <c r="W289" s="275"/>
      <c r="X289" s="275"/>
      <c r="Y289" s="275"/>
      <c r="Z289" s="275"/>
      <c r="AA289" s="275"/>
      <c r="AB289" s="275"/>
      <c r="AC289" s="275"/>
      <c r="AD289" s="275"/>
      <c r="AE289" s="275"/>
      <c r="AF289" s="275"/>
      <c r="AG289" s="275"/>
      <c r="AH289" s="275"/>
      <c r="AI289" s="275"/>
      <c r="AJ289" s="275"/>
      <c r="AK289" s="275"/>
      <c r="AL289" s="275"/>
      <c r="AM289" s="275"/>
      <c r="AN289" s="275"/>
      <c r="AO289" s="275"/>
      <c r="AP289" s="275"/>
      <c r="AQ289" s="275"/>
      <c r="AR289" s="275"/>
      <c r="AS289" s="275"/>
      <c r="AT289" s="275"/>
      <c r="AU289" s="275"/>
      <c r="AV289" s="275"/>
    </row>
    <row r="290" spans="4:48" ht="12.75" hidden="1">
      <c r="D290" s="275"/>
      <c r="E290" s="275"/>
      <c r="F290" s="275"/>
      <c r="G290" s="275"/>
      <c r="H290" s="275"/>
      <c r="I290" s="275"/>
      <c r="J290" s="275"/>
      <c r="K290" s="275"/>
      <c r="L290" s="275"/>
      <c r="M290" s="275"/>
      <c r="N290" s="275"/>
      <c r="O290" s="275"/>
      <c r="P290" s="275"/>
      <c r="Q290" s="275"/>
      <c r="R290" s="275"/>
      <c r="S290" s="275"/>
      <c r="T290" s="275"/>
      <c r="U290" s="275"/>
      <c r="V290" s="275"/>
      <c r="W290" s="275"/>
      <c r="X290" s="275"/>
      <c r="Y290" s="275"/>
      <c r="Z290" s="275"/>
      <c r="AA290" s="275"/>
      <c r="AB290" s="275"/>
      <c r="AC290" s="275"/>
      <c r="AD290" s="275"/>
      <c r="AE290" s="275"/>
      <c r="AF290" s="275"/>
      <c r="AG290" s="275"/>
      <c r="AH290" s="275"/>
      <c r="AI290" s="275"/>
      <c r="AJ290" s="275"/>
      <c r="AK290" s="275"/>
      <c r="AL290" s="275"/>
      <c r="AM290" s="275"/>
      <c r="AN290" s="275"/>
      <c r="AO290" s="275"/>
      <c r="AP290" s="275"/>
      <c r="AQ290" s="275"/>
      <c r="AR290" s="275"/>
      <c r="AS290" s="275"/>
      <c r="AT290" s="275"/>
      <c r="AU290" s="275"/>
      <c r="AV290" s="275"/>
    </row>
    <row r="291" spans="4:48" ht="12.75" hidden="1">
      <c r="D291" s="275"/>
      <c r="E291" s="275"/>
      <c r="F291" s="275"/>
      <c r="G291" s="275"/>
      <c r="H291" s="275"/>
      <c r="I291" s="275"/>
      <c r="J291" s="275"/>
      <c r="K291" s="275"/>
      <c r="L291" s="275"/>
      <c r="M291" s="275"/>
      <c r="N291" s="275"/>
      <c r="O291" s="275"/>
      <c r="P291" s="275"/>
      <c r="Q291" s="275"/>
      <c r="R291" s="275"/>
      <c r="S291" s="275"/>
      <c r="T291" s="275"/>
      <c r="U291" s="275"/>
      <c r="V291" s="275"/>
      <c r="W291" s="275"/>
      <c r="X291" s="275"/>
      <c r="Y291" s="275"/>
      <c r="Z291" s="275"/>
      <c r="AA291" s="275"/>
      <c r="AB291" s="275"/>
      <c r="AC291" s="275"/>
      <c r="AD291" s="275"/>
      <c r="AE291" s="275"/>
      <c r="AF291" s="275"/>
      <c r="AG291" s="275"/>
      <c r="AH291" s="275"/>
      <c r="AI291" s="275"/>
      <c r="AJ291" s="275"/>
      <c r="AK291" s="275"/>
      <c r="AL291" s="275"/>
      <c r="AM291" s="275"/>
      <c r="AN291" s="275"/>
      <c r="AO291" s="275"/>
      <c r="AP291" s="275"/>
      <c r="AQ291" s="275"/>
      <c r="AR291" s="275"/>
      <c r="AS291" s="275"/>
      <c r="AT291" s="275"/>
      <c r="AU291" s="275"/>
      <c r="AV291" s="275"/>
    </row>
    <row r="292" spans="4:48" ht="12.75" hidden="1">
      <c r="D292" s="275"/>
      <c r="E292" s="275"/>
      <c r="F292" s="275"/>
      <c r="G292" s="275"/>
      <c r="H292" s="275"/>
      <c r="I292" s="275"/>
      <c r="J292" s="275"/>
      <c r="K292" s="275"/>
      <c r="L292" s="275"/>
      <c r="M292" s="275"/>
      <c r="N292" s="275"/>
      <c r="O292" s="275"/>
      <c r="P292" s="275"/>
      <c r="Q292" s="275"/>
      <c r="R292" s="275"/>
      <c r="S292" s="275"/>
      <c r="T292" s="275"/>
      <c r="U292" s="275"/>
      <c r="V292" s="275"/>
      <c r="W292" s="275"/>
      <c r="X292" s="275"/>
      <c r="Y292" s="275"/>
      <c r="Z292" s="275"/>
      <c r="AA292" s="275"/>
      <c r="AB292" s="275"/>
      <c r="AC292" s="275"/>
      <c r="AD292" s="275"/>
      <c r="AE292" s="275"/>
      <c r="AF292" s="275"/>
      <c r="AG292" s="275"/>
      <c r="AH292" s="275"/>
      <c r="AI292" s="275"/>
      <c r="AJ292" s="275"/>
      <c r="AK292" s="275"/>
      <c r="AL292" s="275"/>
      <c r="AM292" s="275"/>
      <c r="AN292" s="275"/>
      <c r="AO292" s="275"/>
      <c r="AP292" s="275"/>
      <c r="AQ292" s="275"/>
      <c r="AR292" s="275"/>
      <c r="AS292" s="275"/>
      <c r="AT292" s="275"/>
      <c r="AU292" s="275"/>
      <c r="AV292" s="275"/>
    </row>
    <row r="293" spans="4:48" ht="12.75" hidden="1">
      <c r="D293" s="275"/>
      <c r="E293" s="275"/>
      <c r="F293" s="275"/>
      <c r="G293" s="275"/>
      <c r="H293" s="275"/>
      <c r="I293" s="275"/>
      <c r="J293" s="275"/>
      <c r="K293" s="275"/>
      <c r="L293" s="275"/>
      <c r="M293" s="275"/>
      <c r="N293" s="275"/>
      <c r="O293" s="275"/>
      <c r="P293" s="275"/>
      <c r="Q293" s="275"/>
      <c r="R293" s="275"/>
      <c r="S293" s="275"/>
      <c r="T293" s="275"/>
      <c r="U293" s="275"/>
      <c r="V293" s="275"/>
      <c r="W293" s="275"/>
      <c r="X293" s="275"/>
      <c r="Y293" s="275"/>
      <c r="Z293" s="275"/>
      <c r="AA293" s="275"/>
      <c r="AB293" s="275"/>
      <c r="AC293" s="275"/>
      <c r="AD293" s="275"/>
      <c r="AE293" s="275"/>
      <c r="AF293" s="275"/>
      <c r="AG293" s="275"/>
      <c r="AH293" s="275"/>
      <c r="AI293" s="275"/>
      <c r="AJ293" s="275"/>
      <c r="AK293" s="275"/>
      <c r="AL293" s="275"/>
      <c r="AM293" s="275"/>
      <c r="AN293" s="275"/>
      <c r="AO293" s="275"/>
      <c r="AP293" s="275"/>
      <c r="AQ293" s="275"/>
      <c r="AR293" s="275"/>
      <c r="AS293" s="275"/>
      <c r="AT293" s="275"/>
      <c r="AU293" s="275"/>
      <c r="AV293" s="275"/>
    </row>
    <row r="294" spans="4:48" ht="12.75" hidden="1">
      <c r="D294" s="275"/>
      <c r="E294" s="275"/>
      <c r="F294" s="275"/>
      <c r="G294" s="275"/>
      <c r="H294" s="275"/>
      <c r="I294" s="275"/>
      <c r="J294" s="275"/>
      <c r="K294" s="275"/>
      <c r="L294" s="275"/>
      <c r="M294" s="275"/>
      <c r="N294" s="275"/>
      <c r="O294" s="275"/>
      <c r="P294" s="275"/>
      <c r="Q294" s="275"/>
      <c r="R294" s="275"/>
      <c r="S294" s="275"/>
      <c r="T294" s="275"/>
      <c r="U294" s="275"/>
      <c r="V294" s="275"/>
      <c r="W294" s="275"/>
      <c r="X294" s="275"/>
      <c r="Y294" s="275"/>
      <c r="Z294" s="275"/>
      <c r="AA294" s="275"/>
      <c r="AB294" s="275"/>
      <c r="AC294" s="275"/>
      <c r="AD294" s="275"/>
      <c r="AE294" s="275"/>
      <c r="AF294" s="275"/>
      <c r="AG294" s="275"/>
      <c r="AH294" s="275"/>
      <c r="AI294" s="275"/>
      <c r="AJ294" s="275"/>
      <c r="AK294" s="275"/>
      <c r="AL294" s="275"/>
      <c r="AM294" s="275"/>
      <c r="AN294" s="275"/>
      <c r="AO294" s="275"/>
      <c r="AP294" s="275"/>
      <c r="AQ294" s="275"/>
      <c r="AR294" s="275"/>
      <c r="AS294" s="275"/>
      <c r="AT294" s="275"/>
      <c r="AU294" s="275"/>
      <c r="AV294" s="275"/>
    </row>
    <row r="295" spans="4:48" ht="12.75" hidden="1">
      <c r="D295" s="275"/>
      <c r="E295" s="275"/>
      <c r="F295" s="275"/>
      <c r="G295" s="275"/>
      <c r="H295" s="275"/>
      <c r="I295" s="275"/>
      <c r="J295" s="275"/>
      <c r="K295" s="275"/>
      <c r="L295" s="275"/>
      <c r="M295" s="275"/>
      <c r="N295" s="275"/>
      <c r="O295" s="275"/>
      <c r="P295" s="275"/>
      <c r="Q295" s="275"/>
      <c r="R295" s="275"/>
      <c r="S295" s="275"/>
      <c r="T295" s="275"/>
      <c r="U295" s="275"/>
      <c r="V295" s="275"/>
      <c r="W295" s="275"/>
      <c r="X295" s="275"/>
      <c r="Y295" s="275"/>
      <c r="Z295" s="275"/>
      <c r="AA295" s="275"/>
      <c r="AB295" s="275"/>
      <c r="AC295" s="275"/>
      <c r="AD295" s="275"/>
      <c r="AE295" s="275"/>
      <c r="AF295" s="275"/>
      <c r="AG295" s="275"/>
      <c r="AH295" s="275"/>
      <c r="AI295" s="275"/>
      <c r="AJ295" s="275"/>
      <c r="AK295" s="275"/>
      <c r="AL295" s="275"/>
      <c r="AM295" s="275"/>
      <c r="AN295" s="275"/>
      <c r="AO295" s="275"/>
      <c r="AP295" s="275"/>
      <c r="AQ295" s="275"/>
      <c r="AR295" s="275"/>
      <c r="AS295" s="275"/>
      <c r="AT295" s="275"/>
      <c r="AU295" s="275"/>
      <c r="AV295" s="275"/>
    </row>
    <row r="296" spans="4:48" ht="12.75" hidden="1">
      <c r="D296" s="275"/>
      <c r="E296" s="275"/>
      <c r="F296" s="275"/>
      <c r="G296" s="275"/>
      <c r="H296" s="275"/>
      <c r="I296" s="275"/>
      <c r="J296" s="275"/>
      <c r="K296" s="275"/>
      <c r="L296" s="275"/>
      <c r="M296" s="275"/>
      <c r="N296" s="275"/>
      <c r="O296" s="275"/>
      <c r="P296" s="275"/>
      <c r="Q296" s="275"/>
      <c r="R296" s="275"/>
      <c r="S296" s="275"/>
      <c r="T296" s="275"/>
      <c r="U296" s="275"/>
      <c r="V296" s="275"/>
      <c r="W296" s="275"/>
      <c r="X296" s="275"/>
      <c r="Y296" s="275"/>
      <c r="Z296" s="275"/>
      <c r="AA296" s="275"/>
      <c r="AB296" s="275"/>
      <c r="AC296" s="275"/>
      <c r="AD296" s="275"/>
      <c r="AE296" s="275"/>
      <c r="AF296" s="275"/>
      <c r="AG296" s="275"/>
      <c r="AH296" s="275"/>
      <c r="AI296" s="275"/>
      <c r="AJ296" s="275"/>
      <c r="AK296" s="275"/>
      <c r="AL296" s="275"/>
      <c r="AM296" s="275"/>
      <c r="AN296" s="275"/>
      <c r="AO296" s="275"/>
      <c r="AP296" s="275"/>
      <c r="AQ296" s="275"/>
      <c r="AR296" s="275"/>
      <c r="AS296" s="275"/>
      <c r="AT296" s="275"/>
      <c r="AU296" s="275"/>
      <c r="AV296" s="275"/>
    </row>
    <row r="297" spans="4:48" ht="12.75" hidden="1">
      <c r="D297" s="275"/>
      <c r="E297" s="275"/>
      <c r="F297" s="275"/>
      <c r="G297" s="275"/>
      <c r="H297" s="275"/>
      <c r="I297" s="275"/>
      <c r="J297" s="275"/>
      <c r="K297" s="275"/>
      <c r="L297" s="275"/>
      <c r="M297" s="275"/>
      <c r="N297" s="275"/>
      <c r="O297" s="275"/>
      <c r="P297" s="275"/>
      <c r="Q297" s="275"/>
      <c r="R297" s="275"/>
      <c r="S297" s="275"/>
      <c r="T297" s="275"/>
      <c r="U297" s="275"/>
      <c r="V297" s="275"/>
      <c r="W297" s="275"/>
      <c r="X297" s="275"/>
      <c r="Y297" s="275"/>
      <c r="Z297" s="275"/>
      <c r="AA297" s="275"/>
      <c r="AB297" s="275"/>
      <c r="AC297" s="275"/>
      <c r="AD297" s="275"/>
      <c r="AE297" s="275"/>
      <c r="AF297" s="275"/>
      <c r="AG297" s="275"/>
      <c r="AH297" s="275"/>
      <c r="AI297" s="275"/>
      <c r="AJ297" s="275"/>
      <c r="AK297" s="275"/>
      <c r="AL297" s="275"/>
      <c r="AM297" s="275"/>
      <c r="AN297" s="275"/>
      <c r="AO297" s="275"/>
      <c r="AP297" s="275"/>
      <c r="AQ297" s="275"/>
      <c r="AR297" s="275"/>
      <c r="AS297" s="275"/>
      <c r="AT297" s="275"/>
      <c r="AU297" s="275"/>
      <c r="AV297" s="275"/>
    </row>
    <row r="298" spans="4:48" ht="12.75" hidden="1">
      <c r="D298" s="275"/>
      <c r="E298" s="275"/>
      <c r="F298" s="275"/>
      <c r="G298" s="275"/>
      <c r="H298" s="275"/>
      <c r="I298" s="275"/>
      <c r="J298" s="275"/>
      <c r="K298" s="275"/>
      <c r="L298" s="275"/>
      <c r="M298" s="275"/>
      <c r="N298" s="275"/>
      <c r="O298" s="275"/>
      <c r="P298" s="275"/>
      <c r="Q298" s="275"/>
      <c r="R298" s="275"/>
      <c r="S298" s="275"/>
      <c r="T298" s="275"/>
      <c r="U298" s="275"/>
      <c r="V298" s="275"/>
      <c r="W298" s="275"/>
      <c r="X298" s="275"/>
      <c r="Y298" s="275"/>
      <c r="Z298" s="275"/>
      <c r="AA298" s="275"/>
      <c r="AB298" s="275"/>
      <c r="AC298" s="275"/>
      <c r="AD298" s="275"/>
      <c r="AE298" s="275"/>
      <c r="AF298" s="275"/>
      <c r="AG298" s="275"/>
      <c r="AH298" s="275"/>
      <c r="AI298" s="275"/>
      <c r="AJ298" s="275"/>
      <c r="AK298" s="275"/>
      <c r="AL298" s="275"/>
      <c r="AM298" s="275"/>
      <c r="AN298" s="275"/>
      <c r="AO298" s="275"/>
      <c r="AP298" s="275"/>
      <c r="AQ298" s="275"/>
      <c r="AR298" s="275"/>
      <c r="AS298" s="275"/>
      <c r="AT298" s="275"/>
      <c r="AU298" s="275"/>
      <c r="AV298" s="275"/>
    </row>
    <row r="299" spans="4:48" ht="12.75" hidden="1">
      <c r="D299" s="275"/>
      <c r="E299" s="275"/>
      <c r="F299" s="275"/>
      <c r="G299" s="275"/>
      <c r="H299" s="275"/>
      <c r="I299" s="275"/>
      <c r="J299" s="275"/>
      <c r="K299" s="275"/>
      <c r="L299" s="275"/>
      <c r="M299" s="275"/>
      <c r="N299" s="275"/>
      <c r="O299" s="275"/>
      <c r="P299" s="275"/>
      <c r="Q299" s="275"/>
      <c r="R299" s="275"/>
      <c r="S299" s="275"/>
      <c r="T299" s="275"/>
      <c r="U299" s="275"/>
      <c r="V299" s="275"/>
      <c r="W299" s="275"/>
      <c r="X299" s="275"/>
      <c r="Y299" s="275"/>
      <c r="Z299" s="275"/>
      <c r="AA299" s="275"/>
      <c r="AB299" s="275"/>
      <c r="AC299" s="275"/>
      <c r="AD299" s="275"/>
      <c r="AE299" s="275"/>
      <c r="AF299" s="275"/>
      <c r="AG299" s="275"/>
      <c r="AH299" s="275"/>
      <c r="AI299" s="275"/>
      <c r="AJ299" s="275"/>
      <c r="AK299" s="275"/>
      <c r="AL299" s="275"/>
      <c r="AM299" s="275"/>
      <c r="AN299" s="275"/>
      <c r="AO299" s="275"/>
      <c r="AP299" s="275"/>
      <c r="AQ299" s="275"/>
      <c r="AR299" s="275"/>
      <c r="AS299" s="275"/>
      <c r="AT299" s="275"/>
      <c r="AU299" s="275"/>
      <c r="AV299" s="275"/>
    </row>
    <row r="300" spans="4:48" ht="12.75" hidden="1">
      <c r="D300" s="275"/>
      <c r="E300" s="275"/>
      <c r="F300" s="275"/>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275"/>
      <c r="AI300" s="275"/>
      <c r="AJ300" s="275"/>
      <c r="AK300" s="275"/>
      <c r="AL300" s="275"/>
      <c r="AM300" s="275"/>
      <c r="AN300" s="275"/>
      <c r="AO300" s="275"/>
      <c r="AP300" s="275"/>
      <c r="AQ300" s="275"/>
      <c r="AR300" s="275"/>
      <c r="AS300" s="275"/>
      <c r="AT300" s="275"/>
      <c r="AU300" s="275"/>
      <c r="AV300" s="275"/>
    </row>
    <row r="301" spans="4:48" ht="12.75" hidden="1">
      <c r="D301" s="275"/>
      <c r="E301" s="275"/>
      <c r="F301" s="275"/>
      <c r="G301" s="275"/>
      <c r="H301" s="275"/>
      <c r="I301" s="275"/>
      <c r="J301" s="275"/>
      <c r="K301" s="275"/>
      <c r="L301" s="275"/>
      <c r="M301" s="275"/>
      <c r="N301" s="275"/>
      <c r="O301" s="275"/>
      <c r="P301" s="275"/>
      <c r="Q301" s="275"/>
      <c r="R301" s="275"/>
      <c r="S301" s="275"/>
      <c r="T301" s="275"/>
      <c r="U301" s="275"/>
      <c r="V301" s="275"/>
      <c r="W301" s="275"/>
      <c r="X301" s="275"/>
      <c r="Y301" s="275"/>
      <c r="Z301" s="275"/>
      <c r="AA301" s="275"/>
      <c r="AB301" s="275"/>
      <c r="AC301" s="275"/>
      <c r="AD301" s="275"/>
      <c r="AE301" s="275"/>
      <c r="AF301" s="275"/>
      <c r="AG301" s="275"/>
      <c r="AH301" s="275"/>
      <c r="AI301" s="275"/>
      <c r="AJ301" s="275"/>
      <c r="AK301" s="275"/>
      <c r="AL301" s="275"/>
      <c r="AM301" s="275"/>
      <c r="AN301" s="275"/>
      <c r="AO301" s="275"/>
      <c r="AP301" s="275"/>
      <c r="AQ301" s="275"/>
      <c r="AR301" s="275"/>
      <c r="AS301" s="275"/>
      <c r="AT301" s="275"/>
      <c r="AU301" s="275"/>
      <c r="AV301" s="275"/>
    </row>
    <row r="302" spans="4:48" ht="12.75" hidden="1">
      <c r="D302" s="275"/>
      <c r="E302" s="275"/>
      <c r="F302" s="275"/>
      <c r="G302" s="275"/>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row>
    <row r="303" spans="4:48" ht="12.75" hidden="1">
      <c r="D303" s="275"/>
      <c r="E303" s="275"/>
      <c r="F303" s="275"/>
      <c r="G303" s="275"/>
      <c r="H303" s="275"/>
      <c r="I303" s="275"/>
      <c r="J303" s="275"/>
      <c r="K303" s="275"/>
      <c r="L303" s="275"/>
      <c r="M303" s="275"/>
      <c r="N303" s="275"/>
      <c r="O303" s="275"/>
      <c r="P303" s="275"/>
      <c r="Q303" s="275"/>
      <c r="R303" s="275"/>
      <c r="S303" s="275"/>
      <c r="T303" s="275"/>
      <c r="U303" s="275"/>
      <c r="V303" s="275"/>
      <c r="W303" s="275"/>
      <c r="X303" s="275"/>
      <c r="Y303" s="275"/>
      <c r="Z303" s="275"/>
      <c r="AA303" s="275"/>
      <c r="AB303" s="275"/>
      <c r="AC303" s="275"/>
      <c r="AD303" s="275"/>
      <c r="AE303" s="275"/>
      <c r="AF303" s="275"/>
      <c r="AG303" s="275"/>
      <c r="AH303" s="275"/>
      <c r="AI303" s="275"/>
      <c r="AJ303" s="275"/>
      <c r="AK303" s="275"/>
      <c r="AL303" s="275"/>
      <c r="AM303" s="275"/>
      <c r="AN303" s="275"/>
      <c r="AO303" s="275"/>
      <c r="AP303" s="275"/>
      <c r="AQ303" s="275"/>
      <c r="AR303" s="275"/>
      <c r="AS303" s="275"/>
      <c r="AT303" s="275"/>
      <c r="AU303" s="275"/>
      <c r="AV303" s="275"/>
    </row>
    <row r="304" spans="4:48" ht="12.75" hidden="1">
      <c r="D304" s="275"/>
      <c r="E304" s="275"/>
      <c r="F304" s="275"/>
      <c r="G304" s="275"/>
      <c r="H304" s="275"/>
      <c r="I304" s="275"/>
      <c r="J304" s="275"/>
      <c r="K304" s="275"/>
      <c r="L304" s="275"/>
      <c r="M304" s="275"/>
      <c r="N304" s="275"/>
      <c r="O304" s="275"/>
      <c r="P304" s="275"/>
      <c r="Q304" s="275"/>
      <c r="R304" s="275"/>
      <c r="S304" s="275"/>
      <c r="T304" s="275"/>
      <c r="U304" s="275"/>
      <c r="V304" s="275"/>
      <c r="W304" s="275"/>
      <c r="X304" s="275"/>
      <c r="Y304" s="275"/>
      <c r="Z304" s="275"/>
      <c r="AA304" s="275"/>
      <c r="AB304" s="275"/>
      <c r="AC304" s="275"/>
      <c r="AD304" s="275"/>
      <c r="AE304" s="275"/>
      <c r="AF304" s="275"/>
      <c r="AG304" s="275"/>
      <c r="AH304" s="275"/>
      <c r="AI304" s="275"/>
      <c r="AJ304" s="275"/>
      <c r="AK304" s="275"/>
      <c r="AL304" s="275"/>
      <c r="AM304" s="275"/>
      <c r="AN304" s="275"/>
      <c r="AO304" s="275"/>
      <c r="AP304" s="275"/>
      <c r="AQ304" s="275"/>
      <c r="AR304" s="275"/>
      <c r="AS304" s="275"/>
      <c r="AT304" s="275"/>
      <c r="AU304" s="275"/>
      <c r="AV304" s="275"/>
    </row>
    <row r="305" spans="4:48" ht="12.75" hidden="1">
      <c r="D305" s="275"/>
      <c r="E305" s="275"/>
      <c r="F305" s="275"/>
      <c r="G305" s="275"/>
      <c r="H305" s="275"/>
      <c r="I305" s="275"/>
      <c r="J305" s="275"/>
      <c r="K305" s="275"/>
      <c r="L305" s="275"/>
      <c r="M305" s="275"/>
      <c r="N305" s="275"/>
      <c r="O305" s="275"/>
      <c r="P305" s="275"/>
      <c r="Q305" s="275"/>
      <c r="R305" s="275"/>
      <c r="S305" s="275"/>
      <c r="T305" s="275"/>
      <c r="U305" s="275"/>
      <c r="V305" s="275"/>
      <c r="W305" s="275"/>
      <c r="X305" s="275"/>
      <c r="Y305" s="275"/>
      <c r="Z305" s="275"/>
      <c r="AA305" s="275"/>
      <c r="AB305" s="275"/>
      <c r="AC305" s="275"/>
      <c r="AD305" s="275"/>
      <c r="AE305" s="275"/>
      <c r="AF305" s="275"/>
      <c r="AG305" s="275"/>
      <c r="AH305" s="275"/>
      <c r="AI305" s="275"/>
      <c r="AJ305" s="275"/>
      <c r="AK305" s="275"/>
      <c r="AL305" s="275"/>
      <c r="AM305" s="275"/>
      <c r="AN305" s="275"/>
      <c r="AO305" s="275"/>
      <c r="AP305" s="275"/>
      <c r="AQ305" s="275"/>
      <c r="AR305" s="275"/>
      <c r="AS305" s="275"/>
      <c r="AT305" s="275"/>
      <c r="AU305" s="275"/>
      <c r="AV305" s="275"/>
    </row>
    <row r="306" spans="4:48" ht="12.75" hidden="1">
      <c r="D306" s="275"/>
      <c r="E306" s="275"/>
      <c r="F306" s="275"/>
      <c r="G306" s="275"/>
      <c r="H306" s="275"/>
      <c r="I306" s="275"/>
      <c r="J306" s="275"/>
      <c r="K306" s="275"/>
      <c r="L306" s="275"/>
      <c r="M306" s="275"/>
      <c r="N306" s="275"/>
      <c r="O306" s="275"/>
      <c r="P306" s="275"/>
      <c r="Q306" s="275"/>
      <c r="R306" s="275"/>
      <c r="S306" s="275"/>
      <c r="T306" s="275"/>
      <c r="U306" s="275"/>
      <c r="V306" s="275"/>
      <c r="W306" s="275"/>
      <c r="X306" s="275"/>
      <c r="Y306" s="275"/>
      <c r="Z306" s="275"/>
      <c r="AA306" s="275"/>
      <c r="AB306" s="275"/>
      <c r="AC306" s="275"/>
      <c r="AD306" s="275"/>
      <c r="AE306" s="275"/>
      <c r="AF306" s="275"/>
      <c r="AG306" s="275"/>
      <c r="AH306" s="275"/>
      <c r="AI306" s="275"/>
      <c r="AJ306" s="275"/>
      <c r="AK306" s="275"/>
      <c r="AL306" s="275"/>
      <c r="AM306" s="275"/>
      <c r="AN306" s="275"/>
      <c r="AO306" s="275"/>
      <c r="AP306" s="275"/>
      <c r="AQ306" s="275"/>
      <c r="AR306" s="275"/>
      <c r="AS306" s="275"/>
      <c r="AT306" s="275"/>
      <c r="AU306" s="275"/>
      <c r="AV306" s="275"/>
    </row>
    <row r="307" spans="4:48" ht="12.75" hidden="1">
      <c r="D307" s="275"/>
      <c r="E307" s="275"/>
      <c r="F307" s="275"/>
      <c r="G307" s="275"/>
      <c r="H307" s="275"/>
      <c r="I307" s="275"/>
      <c r="J307" s="275"/>
      <c r="K307" s="275"/>
      <c r="L307" s="275"/>
      <c r="M307" s="275"/>
      <c r="N307" s="275"/>
      <c r="O307" s="275"/>
      <c r="P307" s="275"/>
      <c r="Q307" s="275"/>
      <c r="R307" s="275"/>
      <c r="S307" s="275"/>
      <c r="T307" s="275"/>
      <c r="U307" s="275"/>
      <c r="V307" s="275"/>
      <c r="W307" s="275"/>
      <c r="X307" s="275"/>
      <c r="Y307" s="275"/>
      <c r="Z307" s="275"/>
      <c r="AA307" s="275"/>
      <c r="AB307" s="275"/>
      <c r="AC307" s="275"/>
      <c r="AD307" s="275"/>
      <c r="AE307" s="275"/>
      <c r="AF307" s="275"/>
      <c r="AG307" s="275"/>
      <c r="AH307" s="275"/>
      <c r="AI307" s="275"/>
      <c r="AJ307" s="275"/>
      <c r="AK307" s="275"/>
      <c r="AL307" s="275"/>
      <c r="AM307" s="275"/>
      <c r="AN307" s="275"/>
      <c r="AO307" s="275"/>
      <c r="AP307" s="275"/>
      <c r="AQ307" s="275"/>
      <c r="AR307" s="275"/>
      <c r="AS307" s="275"/>
      <c r="AT307" s="275"/>
      <c r="AU307" s="275"/>
      <c r="AV307" s="275"/>
    </row>
    <row r="308" spans="4:48" ht="12.75" hidden="1">
      <c r="D308" s="275"/>
      <c r="E308" s="275"/>
      <c r="F308" s="275"/>
      <c r="G308" s="275"/>
      <c r="H308" s="275"/>
      <c r="I308" s="275"/>
      <c r="J308" s="275"/>
      <c r="K308" s="275"/>
      <c r="L308" s="275"/>
      <c r="M308" s="275"/>
      <c r="N308" s="275"/>
      <c r="O308" s="275"/>
      <c r="P308" s="275"/>
      <c r="Q308" s="275"/>
      <c r="R308" s="275"/>
      <c r="S308" s="275"/>
      <c r="T308" s="275"/>
      <c r="U308" s="275"/>
      <c r="V308" s="275"/>
      <c r="W308" s="275"/>
      <c r="X308" s="275"/>
      <c r="Y308" s="275"/>
      <c r="Z308" s="275"/>
      <c r="AA308" s="275"/>
      <c r="AB308" s="275"/>
      <c r="AC308" s="275"/>
      <c r="AD308" s="275"/>
      <c r="AE308" s="275"/>
      <c r="AF308" s="275"/>
      <c r="AG308" s="275"/>
      <c r="AH308" s="275"/>
      <c r="AI308" s="275"/>
      <c r="AJ308" s="275"/>
      <c r="AK308" s="275"/>
      <c r="AL308" s="275"/>
      <c r="AM308" s="275"/>
      <c r="AN308" s="275"/>
      <c r="AO308" s="275"/>
      <c r="AP308" s="275"/>
      <c r="AQ308" s="275"/>
      <c r="AR308" s="275"/>
      <c r="AS308" s="275"/>
      <c r="AT308" s="275"/>
      <c r="AU308" s="275"/>
      <c r="AV308" s="275"/>
    </row>
    <row r="309" spans="4:48" ht="12.75" hidden="1">
      <c r="D309" s="275"/>
      <c r="E309" s="275"/>
      <c r="F309" s="275"/>
      <c r="G309" s="275"/>
      <c r="H309" s="275"/>
      <c r="I309" s="275"/>
      <c r="J309" s="275"/>
      <c r="K309" s="275"/>
      <c r="L309" s="275"/>
      <c r="M309" s="275"/>
      <c r="N309" s="275"/>
      <c r="O309" s="275"/>
      <c r="P309" s="275"/>
      <c r="Q309" s="275"/>
      <c r="R309" s="275"/>
      <c r="S309" s="275"/>
      <c r="T309" s="275"/>
      <c r="U309" s="275"/>
      <c r="V309" s="275"/>
      <c r="W309" s="275"/>
      <c r="X309" s="275"/>
      <c r="Y309" s="275"/>
      <c r="Z309" s="275"/>
      <c r="AA309" s="275"/>
      <c r="AB309" s="275"/>
      <c r="AC309" s="275"/>
      <c r="AD309" s="275"/>
      <c r="AE309" s="275"/>
      <c r="AF309" s="275"/>
      <c r="AG309" s="275"/>
      <c r="AH309" s="275"/>
      <c r="AI309" s="275"/>
      <c r="AJ309" s="275"/>
      <c r="AK309" s="275"/>
      <c r="AL309" s="275"/>
      <c r="AM309" s="275"/>
      <c r="AN309" s="275"/>
      <c r="AO309" s="275"/>
      <c r="AP309" s="275"/>
      <c r="AQ309" s="275"/>
      <c r="AR309" s="275"/>
      <c r="AS309" s="275"/>
      <c r="AT309" s="275"/>
      <c r="AU309" s="275"/>
      <c r="AV309" s="275"/>
    </row>
    <row r="310" spans="4:48" ht="12.75" hidden="1">
      <c r="D310" s="275"/>
      <c r="E310" s="275"/>
      <c r="F310" s="275"/>
      <c r="G310" s="275"/>
      <c r="H310" s="275"/>
      <c r="I310" s="275"/>
      <c r="J310" s="275"/>
      <c r="K310" s="275"/>
      <c r="L310" s="275"/>
      <c r="M310" s="275"/>
      <c r="N310" s="275"/>
      <c r="O310" s="275"/>
      <c r="P310" s="275"/>
      <c r="Q310" s="275"/>
      <c r="R310" s="275"/>
      <c r="S310" s="275"/>
      <c r="T310" s="275"/>
      <c r="U310" s="275"/>
      <c r="V310" s="275"/>
      <c r="W310" s="275"/>
      <c r="X310" s="275"/>
      <c r="Y310" s="275"/>
      <c r="Z310" s="275"/>
      <c r="AA310" s="275"/>
      <c r="AB310" s="275"/>
      <c r="AC310" s="275"/>
      <c r="AD310" s="275"/>
      <c r="AE310" s="275"/>
      <c r="AF310" s="275"/>
      <c r="AG310" s="275"/>
      <c r="AH310" s="275"/>
      <c r="AI310" s="275"/>
      <c r="AJ310" s="275"/>
      <c r="AK310" s="275"/>
      <c r="AL310" s="275"/>
      <c r="AM310" s="275"/>
      <c r="AN310" s="275"/>
      <c r="AO310" s="275"/>
      <c r="AP310" s="275"/>
      <c r="AQ310" s="275"/>
      <c r="AR310" s="275"/>
      <c r="AS310" s="275"/>
      <c r="AT310" s="275"/>
      <c r="AU310" s="275"/>
      <c r="AV310" s="275"/>
    </row>
    <row r="311" spans="4:48" ht="12.75" hidden="1">
      <c r="D311" s="275"/>
      <c r="E311" s="275"/>
      <c r="F311" s="275"/>
      <c r="G311" s="275"/>
      <c r="H311" s="275"/>
      <c r="I311" s="275"/>
      <c r="J311" s="275"/>
      <c r="K311" s="275"/>
      <c r="L311" s="275"/>
      <c r="M311" s="275"/>
      <c r="N311" s="275"/>
      <c r="O311" s="275"/>
      <c r="P311" s="275"/>
      <c r="Q311" s="275"/>
      <c r="R311" s="275"/>
      <c r="S311" s="275"/>
      <c r="T311" s="275"/>
      <c r="U311" s="275"/>
      <c r="V311" s="275"/>
      <c r="W311" s="275"/>
      <c r="X311" s="275"/>
      <c r="Y311" s="275"/>
      <c r="Z311" s="275"/>
      <c r="AA311" s="275"/>
      <c r="AB311" s="275"/>
      <c r="AC311" s="275"/>
      <c r="AD311" s="275"/>
      <c r="AE311" s="275"/>
      <c r="AF311" s="275"/>
      <c r="AG311" s="275"/>
      <c r="AH311" s="275"/>
      <c r="AI311" s="275"/>
      <c r="AJ311" s="275"/>
      <c r="AK311" s="275"/>
      <c r="AL311" s="275"/>
      <c r="AM311" s="275"/>
      <c r="AN311" s="275"/>
      <c r="AO311" s="275"/>
      <c r="AP311" s="275"/>
      <c r="AQ311" s="275"/>
      <c r="AR311" s="275"/>
      <c r="AS311" s="275"/>
      <c r="AT311" s="275"/>
      <c r="AU311" s="275"/>
      <c r="AV311" s="275"/>
    </row>
    <row r="312" spans="4:48" ht="12.75" hidden="1">
      <c r="D312" s="275"/>
      <c r="E312" s="275"/>
      <c r="F312" s="275"/>
      <c r="G312" s="275"/>
      <c r="H312" s="275"/>
      <c r="I312" s="275"/>
      <c r="J312" s="275"/>
      <c r="K312" s="275"/>
      <c r="L312" s="275"/>
      <c r="M312" s="275"/>
      <c r="N312" s="275"/>
      <c r="O312" s="275"/>
      <c r="P312" s="275"/>
      <c r="Q312" s="275"/>
      <c r="R312" s="275"/>
      <c r="S312" s="275"/>
      <c r="T312" s="275"/>
      <c r="U312" s="275"/>
      <c r="V312" s="275"/>
      <c r="W312" s="275"/>
      <c r="X312" s="275"/>
      <c r="Y312" s="275"/>
      <c r="Z312" s="275"/>
      <c r="AA312" s="275"/>
      <c r="AB312" s="275"/>
      <c r="AC312" s="275"/>
      <c r="AD312" s="275"/>
      <c r="AE312" s="275"/>
      <c r="AF312" s="275"/>
      <c r="AG312" s="275"/>
      <c r="AH312" s="275"/>
      <c r="AI312" s="275"/>
      <c r="AJ312" s="275"/>
      <c r="AK312" s="275"/>
      <c r="AL312" s="275"/>
      <c r="AM312" s="275"/>
      <c r="AN312" s="275"/>
      <c r="AO312" s="275"/>
      <c r="AP312" s="275"/>
      <c r="AQ312" s="275"/>
      <c r="AR312" s="275"/>
      <c r="AS312" s="275"/>
      <c r="AT312" s="275"/>
      <c r="AU312" s="275"/>
      <c r="AV312" s="275"/>
    </row>
    <row r="313" spans="4:48" ht="12.75" hidden="1">
      <c r="D313" s="275"/>
      <c r="E313" s="275"/>
      <c r="F313" s="275"/>
      <c r="G313" s="275"/>
      <c r="H313" s="275"/>
      <c r="I313" s="275"/>
      <c r="J313" s="275"/>
      <c r="K313" s="275"/>
      <c r="L313" s="275"/>
      <c r="M313" s="275"/>
      <c r="N313" s="275"/>
      <c r="O313" s="275"/>
      <c r="P313" s="275"/>
      <c r="Q313" s="275"/>
      <c r="R313" s="275"/>
      <c r="S313" s="275"/>
      <c r="T313" s="275"/>
      <c r="U313" s="275"/>
      <c r="V313" s="275"/>
      <c r="W313" s="275"/>
      <c r="X313" s="275"/>
      <c r="Y313" s="275"/>
      <c r="Z313" s="275"/>
      <c r="AA313" s="275"/>
      <c r="AB313" s="275"/>
      <c r="AC313" s="275"/>
      <c r="AD313" s="275"/>
      <c r="AE313" s="275"/>
      <c r="AF313" s="275"/>
      <c r="AG313" s="275"/>
      <c r="AH313" s="275"/>
      <c r="AI313" s="275"/>
      <c r="AJ313" s="275"/>
      <c r="AK313" s="275"/>
      <c r="AL313" s="275"/>
      <c r="AM313" s="275"/>
      <c r="AN313" s="275"/>
      <c r="AO313" s="275"/>
      <c r="AP313" s="275"/>
      <c r="AQ313" s="275"/>
      <c r="AR313" s="275"/>
      <c r="AS313" s="275"/>
      <c r="AT313" s="275"/>
      <c r="AU313" s="275"/>
      <c r="AV313" s="275"/>
    </row>
    <row r="314" spans="4:48" ht="12.75" hidden="1">
      <c r="D314" s="275"/>
      <c r="E314" s="275"/>
      <c r="F314" s="275"/>
      <c r="G314" s="275"/>
      <c r="H314" s="275"/>
      <c r="I314" s="275"/>
      <c r="J314" s="275"/>
      <c r="K314" s="275"/>
      <c r="L314" s="275"/>
      <c r="M314" s="275"/>
      <c r="N314" s="275"/>
      <c r="O314" s="275"/>
      <c r="P314" s="275"/>
      <c r="Q314" s="275"/>
      <c r="R314" s="275"/>
      <c r="S314" s="275"/>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row>
    <row r="315" spans="4:48" ht="12.75" hidden="1">
      <c r="D315" s="275"/>
      <c r="E315" s="275"/>
      <c r="F315" s="275"/>
      <c r="G315" s="275"/>
      <c r="H315" s="275"/>
      <c r="I315" s="275"/>
      <c r="J315" s="275"/>
      <c r="K315" s="275"/>
      <c r="L315" s="275"/>
      <c r="M315" s="275"/>
      <c r="N315" s="275"/>
      <c r="O315" s="275"/>
      <c r="P315" s="275"/>
      <c r="Q315" s="275"/>
      <c r="R315" s="275"/>
      <c r="S315" s="275"/>
      <c r="T315" s="275"/>
      <c r="U315" s="275"/>
      <c r="V315" s="275"/>
      <c r="W315" s="275"/>
      <c r="X315" s="275"/>
      <c r="Y315" s="275"/>
      <c r="Z315" s="275"/>
      <c r="AA315" s="275"/>
      <c r="AB315" s="275"/>
      <c r="AC315" s="275"/>
      <c r="AD315" s="275"/>
      <c r="AE315" s="275"/>
      <c r="AF315" s="275"/>
      <c r="AG315" s="275"/>
      <c r="AH315" s="275"/>
      <c r="AI315" s="275"/>
      <c r="AJ315" s="275"/>
      <c r="AK315" s="275"/>
      <c r="AL315" s="275"/>
      <c r="AM315" s="275"/>
      <c r="AN315" s="275"/>
      <c r="AO315" s="275"/>
      <c r="AP315" s="275"/>
      <c r="AQ315" s="275"/>
      <c r="AR315" s="275"/>
      <c r="AS315" s="275"/>
      <c r="AT315" s="275"/>
      <c r="AU315" s="275"/>
      <c r="AV315" s="275"/>
    </row>
    <row r="316" spans="4:48" ht="12.75" hidden="1">
      <c r="D316" s="275"/>
      <c r="E316" s="275"/>
      <c r="F316" s="275"/>
      <c r="G316" s="275"/>
      <c r="H316" s="275"/>
      <c r="I316" s="275"/>
      <c r="J316" s="275"/>
      <c r="K316" s="275"/>
      <c r="L316" s="275"/>
      <c r="M316" s="275"/>
      <c r="N316" s="275"/>
      <c r="O316" s="275"/>
      <c r="P316" s="275"/>
      <c r="Q316" s="275"/>
      <c r="R316" s="275"/>
      <c r="S316" s="275"/>
      <c r="T316" s="275"/>
      <c r="U316" s="275"/>
      <c r="V316" s="275"/>
      <c r="W316" s="275"/>
      <c r="X316" s="275"/>
      <c r="Y316" s="275"/>
      <c r="Z316" s="275"/>
      <c r="AA316" s="275"/>
      <c r="AB316" s="275"/>
      <c r="AC316" s="275"/>
      <c r="AD316" s="275"/>
      <c r="AE316" s="275"/>
      <c r="AF316" s="275"/>
      <c r="AG316" s="275"/>
      <c r="AH316" s="275"/>
      <c r="AI316" s="275"/>
      <c r="AJ316" s="275"/>
      <c r="AK316" s="275"/>
      <c r="AL316" s="275"/>
      <c r="AM316" s="275"/>
      <c r="AN316" s="275"/>
      <c r="AO316" s="275"/>
      <c r="AP316" s="275"/>
      <c r="AQ316" s="275"/>
      <c r="AR316" s="275"/>
      <c r="AS316" s="275"/>
      <c r="AT316" s="275"/>
      <c r="AU316" s="275"/>
      <c r="AV316" s="275"/>
    </row>
    <row r="317" spans="4:48" ht="12.75" hidden="1">
      <c r="D317" s="275"/>
      <c r="E317" s="275"/>
      <c r="F317" s="275"/>
      <c r="G317" s="275"/>
      <c r="H317" s="275"/>
      <c r="I317" s="275"/>
      <c r="J317" s="275"/>
      <c r="K317" s="275"/>
      <c r="L317" s="275"/>
      <c r="M317" s="275"/>
      <c r="N317" s="275"/>
      <c r="O317" s="275"/>
      <c r="P317" s="275"/>
      <c r="Q317" s="275"/>
      <c r="R317" s="275"/>
      <c r="S317" s="275"/>
      <c r="T317" s="275"/>
      <c r="U317" s="275"/>
      <c r="V317" s="275"/>
      <c r="W317" s="275"/>
      <c r="X317" s="275"/>
      <c r="Y317" s="275"/>
      <c r="Z317" s="275"/>
      <c r="AA317" s="275"/>
      <c r="AB317" s="275"/>
      <c r="AC317" s="275"/>
      <c r="AD317" s="275"/>
      <c r="AE317" s="275"/>
      <c r="AF317" s="275"/>
      <c r="AG317" s="275"/>
      <c r="AH317" s="275"/>
      <c r="AI317" s="275"/>
      <c r="AJ317" s="275"/>
      <c r="AK317" s="275"/>
      <c r="AL317" s="275"/>
      <c r="AM317" s="275"/>
      <c r="AN317" s="275"/>
      <c r="AO317" s="275"/>
      <c r="AP317" s="275"/>
      <c r="AQ317" s="275"/>
      <c r="AR317" s="275"/>
      <c r="AS317" s="275"/>
      <c r="AT317" s="275"/>
      <c r="AU317" s="275"/>
      <c r="AV317" s="275"/>
    </row>
    <row r="318" spans="4:48" ht="12.75" hidden="1">
      <c r="D318" s="275"/>
      <c r="E318" s="275"/>
      <c r="F318" s="275"/>
      <c r="G318" s="275"/>
      <c r="H318" s="275"/>
      <c r="I318" s="275"/>
      <c r="J318" s="275"/>
      <c r="K318" s="275"/>
      <c r="L318" s="275"/>
      <c r="M318" s="275"/>
      <c r="N318" s="275"/>
      <c r="O318" s="275"/>
      <c r="P318" s="275"/>
      <c r="Q318" s="275"/>
      <c r="R318" s="275"/>
      <c r="S318" s="275"/>
      <c r="T318" s="275"/>
      <c r="U318" s="275"/>
      <c r="V318" s="275"/>
      <c r="W318" s="275"/>
      <c r="X318" s="275"/>
      <c r="Y318" s="275"/>
      <c r="Z318" s="275"/>
      <c r="AA318" s="275"/>
      <c r="AB318" s="275"/>
      <c r="AC318" s="275"/>
      <c r="AD318" s="275"/>
      <c r="AE318" s="275"/>
      <c r="AF318" s="275"/>
      <c r="AG318" s="275"/>
      <c r="AH318" s="275"/>
      <c r="AI318" s="275"/>
      <c r="AJ318" s="275"/>
      <c r="AK318" s="275"/>
      <c r="AL318" s="275"/>
      <c r="AM318" s="275"/>
      <c r="AN318" s="275"/>
      <c r="AO318" s="275"/>
      <c r="AP318" s="275"/>
      <c r="AQ318" s="275"/>
      <c r="AR318" s="275"/>
      <c r="AS318" s="275"/>
      <c r="AT318" s="275"/>
      <c r="AU318" s="275"/>
      <c r="AV318" s="275"/>
    </row>
    <row r="319" spans="4:48" ht="12.75" hidden="1">
      <c r="D319" s="275"/>
      <c r="E319" s="275"/>
      <c r="F319" s="275"/>
      <c r="G319" s="275"/>
      <c r="H319" s="275"/>
      <c r="I319" s="275"/>
      <c r="J319" s="275"/>
      <c r="K319" s="275"/>
      <c r="L319" s="275"/>
      <c r="M319" s="275"/>
      <c r="N319" s="275"/>
      <c r="O319" s="275"/>
      <c r="P319" s="275"/>
      <c r="Q319" s="275"/>
      <c r="R319" s="275"/>
      <c r="S319" s="275"/>
      <c r="T319" s="275"/>
      <c r="U319" s="275"/>
      <c r="V319" s="275"/>
      <c r="W319" s="275"/>
      <c r="X319" s="275"/>
      <c r="Y319" s="275"/>
      <c r="Z319" s="275"/>
      <c r="AA319" s="275"/>
      <c r="AB319" s="275"/>
      <c r="AC319" s="275"/>
      <c r="AD319" s="275"/>
      <c r="AE319" s="275"/>
      <c r="AF319" s="275"/>
      <c r="AG319" s="275"/>
      <c r="AH319" s="275"/>
      <c r="AI319" s="275"/>
      <c r="AJ319" s="275"/>
      <c r="AK319" s="275"/>
      <c r="AL319" s="275"/>
      <c r="AM319" s="275"/>
      <c r="AN319" s="275"/>
      <c r="AO319" s="275"/>
      <c r="AP319" s="275"/>
      <c r="AQ319" s="275"/>
      <c r="AR319" s="275"/>
      <c r="AS319" s="275"/>
      <c r="AT319" s="275"/>
      <c r="AU319" s="275"/>
      <c r="AV319" s="275"/>
    </row>
    <row r="320" spans="4:48" ht="12.75" hidden="1">
      <c r="D320" s="275"/>
      <c r="E320" s="275"/>
      <c r="F320" s="275"/>
      <c r="G320" s="275"/>
      <c r="H320" s="275"/>
      <c r="I320" s="275"/>
      <c r="J320" s="275"/>
      <c r="K320" s="275"/>
      <c r="L320" s="275"/>
      <c r="M320" s="275"/>
      <c r="N320" s="275"/>
      <c r="O320" s="275"/>
      <c r="P320" s="275"/>
      <c r="Q320" s="275"/>
      <c r="R320" s="275"/>
      <c r="S320" s="275"/>
      <c r="T320" s="275"/>
      <c r="U320" s="275"/>
      <c r="V320" s="275"/>
      <c r="W320" s="275"/>
      <c r="X320" s="275"/>
      <c r="Y320" s="275"/>
      <c r="Z320" s="275"/>
      <c r="AA320" s="275"/>
      <c r="AB320" s="275"/>
      <c r="AC320" s="275"/>
      <c r="AD320" s="275"/>
      <c r="AE320" s="275"/>
      <c r="AF320" s="275"/>
      <c r="AG320" s="275"/>
      <c r="AH320" s="275"/>
      <c r="AI320" s="275"/>
      <c r="AJ320" s="275"/>
      <c r="AK320" s="275"/>
      <c r="AL320" s="275"/>
      <c r="AM320" s="275"/>
      <c r="AN320" s="275"/>
      <c r="AO320" s="275"/>
      <c r="AP320" s="275"/>
      <c r="AQ320" s="275"/>
      <c r="AR320" s="275"/>
      <c r="AS320" s="275"/>
      <c r="AT320" s="275"/>
      <c r="AU320" s="275"/>
      <c r="AV320" s="275"/>
    </row>
    <row r="321" spans="4:48" ht="12.75" hidden="1">
      <c r="D321" s="275"/>
      <c r="E321" s="275"/>
      <c r="F321" s="275"/>
      <c r="G321" s="275"/>
      <c r="H321" s="275"/>
      <c r="I321" s="275"/>
      <c r="J321" s="275"/>
      <c r="K321" s="275"/>
      <c r="L321" s="275"/>
      <c r="M321" s="275"/>
      <c r="N321" s="275"/>
      <c r="O321" s="275"/>
      <c r="P321" s="275"/>
      <c r="Q321" s="275"/>
      <c r="R321" s="275"/>
      <c r="S321" s="275"/>
      <c r="T321" s="275"/>
      <c r="U321" s="275"/>
      <c r="V321" s="275"/>
      <c r="W321" s="275"/>
      <c r="X321" s="275"/>
      <c r="Y321" s="275"/>
      <c r="Z321" s="275"/>
      <c r="AA321" s="275"/>
      <c r="AB321" s="275"/>
      <c r="AC321" s="275"/>
      <c r="AD321" s="275"/>
      <c r="AE321" s="275"/>
      <c r="AF321" s="275"/>
      <c r="AG321" s="275"/>
      <c r="AH321" s="275"/>
      <c r="AI321" s="275"/>
      <c r="AJ321" s="275"/>
      <c r="AK321" s="275"/>
      <c r="AL321" s="275"/>
      <c r="AM321" s="275"/>
      <c r="AN321" s="275"/>
      <c r="AO321" s="275"/>
      <c r="AP321" s="275"/>
      <c r="AQ321" s="275"/>
      <c r="AR321" s="275"/>
      <c r="AS321" s="275"/>
      <c r="AT321" s="275"/>
      <c r="AU321" s="275"/>
      <c r="AV321" s="275"/>
    </row>
    <row r="322" spans="4:48" ht="12.75" hidden="1">
      <c r="D322" s="275"/>
      <c r="E322" s="275"/>
      <c r="F322" s="275"/>
      <c r="G322" s="275"/>
      <c r="H322" s="275"/>
      <c r="I322" s="275"/>
      <c r="J322" s="275"/>
      <c r="K322" s="275"/>
      <c r="L322" s="275"/>
      <c r="M322" s="275"/>
      <c r="N322" s="275"/>
      <c r="O322" s="275"/>
      <c r="P322" s="275"/>
      <c r="Q322" s="275"/>
      <c r="R322" s="275"/>
      <c r="S322" s="275"/>
      <c r="T322" s="275"/>
      <c r="U322" s="275"/>
      <c r="V322" s="275"/>
      <c r="W322" s="275"/>
      <c r="X322" s="275"/>
      <c r="Y322" s="275"/>
      <c r="Z322" s="275"/>
      <c r="AA322" s="275"/>
      <c r="AB322" s="275"/>
      <c r="AC322" s="275"/>
      <c r="AD322" s="275"/>
      <c r="AE322" s="275"/>
      <c r="AF322" s="275"/>
      <c r="AG322" s="275"/>
      <c r="AH322" s="275"/>
      <c r="AI322" s="275"/>
      <c r="AJ322" s="275"/>
      <c r="AK322" s="275"/>
      <c r="AL322" s="275"/>
      <c r="AM322" s="275"/>
      <c r="AN322" s="275"/>
      <c r="AO322" s="275"/>
      <c r="AP322" s="275"/>
      <c r="AQ322" s="275"/>
      <c r="AR322" s="275"/>
      <c r="AS322" s="275"/>
      <c r="AT322" s="275"/>
      <c r="AU322" s="275"/>
      <c r="AV322" s="275"/>
    </row>
    <row r="323" spans="4:48" ht="12.75" hidden="1">
      <c r="D323" s="275"/>
      <c r="E323" s="275"/>
      <c r="F323" s="275"/>
      <c r="G323" s="275"/>
      <c r="H323" s="275"/>
      <c r="I323" s="275"/>
      <c r="J323" s="275"/>
      <c r="K323" s="275"/>
      <c r="L323" s="275"/>
      <c r="M323" s="275"/>
      <c r="N323" s="275"/>
      <c r="O323" s="275"/>
      <c r="P323" s="275"/>
      <c r="Q323" s="275"/>
      <c r="R323" s="275"/>
      <c r="S323" s="275"/>
      <c r="T323" s="275"/>
      <c r="U323" s="275"/>
      <c r="V323" s="275"/>
      <c r="W323" s="275"/>
      <c r="X323" s="275"/>
      <c r="Y323" s="275"/>
      <c r="Z323" s="275"/>
      <c r="AA323" s="275"/>
      <c r="AB323" s="275"/>
      <c r="AC323" s="275"/>
      <c r="AD323" s="275"/>
      <c r="AE323" s="275"/>
      <c r="AF323" s="275"/>
      <c r="AG323" s="275"/>
      <c r="AH323" s="275"/>
      <c r="AI323" s="275"/>
      <c r="AJ323" s="275"/>
      <c r="AK323" s="275"/>
      <c r="AL323" s="275"/>
      <c r="AM323" s="275"/>
      <c r="AN323" s="275"/>
      <c r="AO323" s="275"/>
      <c r="AP323" s="275"/>
      <c r="AQ323" s="275"/>
      <c r="AR323" s="275"/>
      <c r="AS323" s="275"/>
      <c r="AT323" s="275"/>
      <c r="AU323" s="275"/>
      <c r="AV323" s="275"/>
    </row>
    <row r="324" spans="4:48" ht="12.75" hidden="1">
      <c r="D324" s="275"/>
      <c r="E324" s="275"/>
      <c r="F324" s="275"/>
      <c r="G324" s="275"/>
      <c r="H324" s="275"/>
      <c r="I324" s="275"/>
      <c r="J324" s="275"/>
      <c r="K324" s="275"/>
      <c r="L324" s="275"/>
      <c r="M324" s="275"/>
      <c r="N324" s="275"/>
      <c r="O324" s="275"/>
      <c r="P324" s="275"/>
      <c r="Q324" s="275"/>
      <c r="R324" s="275"/>
      <c r="S324" s="275"/>
      <c r="T324" s="275"/>
      <c r="U324" s="275"/>
      <c r="V324" s="275"/>
      <c r="W324" s="275"/>
      <c r="X324" s="275"/>
      <c r="Y324" s="275"/>
      <c r="Z324" s="275"/>
      <c r="AA324" s="275"/>
      <c r="AB324" s="275"/>
      <c r="AC324" s="275"/>
      <c r="AD324" s="275"/>
      <c r="AE324" s="275"/>
      <c r="AF324" s="275"/>
      <c r="AG324" s="275"/>
      <c r="AH324" s="275"/>
      <c r="AI324" s="275"/>
      <c r="AJ324" s="275"/>
      <c r="AK324" s="275"/>
      <c r="AL324" s="275"/>
      <c r="AM324" s="275"/>
      <c r="AN324" s="275"/>
      <c r="AO324" s="275"/>
      <c r="AP324" s="275"/>
      <c r="AQ324" s="275"/>
      <c r="AR324" s="275"/>
      <c r="AS324" s="275"/>
      <c r="AT324" s="275"/>
      <c r="AU324" s="275"/>
      <c r="AV324" s="275"/>
    </row>
    <row r="325" spans="4:48" ht="12.75" hidden="1">
      <c r="D325" s="275"/>
      <c r="E325" s="275"/>
      <c r="F325" s="275"/>
      <c r="G325" s="275"/>
      <c r="H325" s="275"/>
      <c r="I325" s="275"/>
      <c r="J325" s="275"/>
      <c r="K325" s="275"/>
      <c r="L325" s="275"/>
      <c r="M325" s="275"/>
      <c r="N325" s="275"/>
      <c r="O325" s="275"/>
      <c r="P325" s="275"/>
      <c r="Q325" s="275"/>
      <c r="R325" s="275"/>
      <c r="S325" s="275"/>
      <c r="T325" s="275"/>
      <c r="U325" s="275"/>
      <c r="V325" s="275"/>
      <c r="W325" s="275"/>
      <c r="X325" s="275"/>
      <c r="Y325" s="275"/>
      <c r="Z325" s="275"/>
      <c r="AA325" s="275"/>
      <c r="AB325" s="275"/>
      <c r="AC325" s="275"/>
      <c r="AD325" s="275"/>
      <c r="AE325" s="275"/>
      <c r="AF325" s="275"/>
      <c r="AG325" s="275"/>
      <c r="AH325" s="275"/>
      <c r="AI325" s="275"/>
      <c r="AJ325" s="275"/>
      <c r="AK325" s="275"/>
      <c r="AL325" s="275"/>
      <c r="AM325" s="275"/>
      <c r="AN325" s="275"/>
      <c r="AO325" s="275"/>
      <c r="AP325" s="275"/>
      <c r="AQ325" s="275"/>
      <c r="AR325" s="275"/>
      <c r="AS325" s="275"/>
      <c r="AT325" s="275"/>
      <c r="AU325" s="275"/>
      <c r="AV325" s="275"/>
    </row>
    <row r="326" spans="4:48" ht="12.75" hidden="1">
      <c r="D326" s="275"/>
      <c r="E326" s="275"/>
      <c r="F326" s="275"/>
      <c r="G326" s="275"/>
      <c r="H326" s="275"/>
      <c r="I326" s="275"/>
      <c r="J326" s="275"/>
      <c r="K326" s="275"/>
      <c r="L326" s="275"/>
      <c r="M326" s="275"/>
      <c r="N326" s="275"/>
      <c r="O326" s="275"/>
      <c r="P326" s="275"/>
      <c r="Q326" s="275"/>
      <c r="R326" s="275"/>
      <c r="S326" s="275"/>
      <c r="T326" s="275"/>
      <c r="U326" s="275"/>
      <c r="V326" s="275"/>
      <c r="W326" s="275"/>
      <c r="X326" s="275"/>
      <c r="Y326" s="275"/>
      <c r="Z326" s="275"/>
      <c r="AA326" s="275"/>
      <c r="AB326" s="275"/>
      <c r="AC326" s="275"/>
      <c r="AD326" s="275"/>
      <c r="AE326" s="275"/>
      <c r="AF326" s="275"/>
      <c r="AG326" s="275"/>
      <c r="AH326" s="275"/>
      <c r="AI326" s="275"/>
      <c r="AJ326" s="275"/>
      <c r="AK326" s="275"/>
      <c r="AL326" s="275"/>
      <c r="AM326" s="275"/>
      <c r="AN326" s="275"/>
      <c r="AO326" s="275"/>
      <c r="AP326" s="275"/>
      <c r="AQ326" s="275"/>
      <c r="AR326" s="275"/>
      <c r="AS326" s="275"/>
      <c r="AT326" s="275"/>
      <c r="AU326" s="275"/>
      <c r="AV326" s="275"/>
    </row>
    <row r="327" spans="4:48" ht="12.75" hidden="1">
      <c r="D327" s="275"/>
      <c r="E327" s="275"/>
      <c r="F327" s="275"/>
      <c r="G327" s="275"/>
      <c r="H327" s="275"/>
      <c r="I327" s="275"/>
      <c r="J327" s="275"/>
      <c r="K327" s="275"/>
      <c r="L327" s="275"/>
      <c r="M327" s="275"/>
      <c r="N327" s="275"/>
      <c r="O327" s="275"/>
      <c r="P327" s="275"/>
      <c r="Q327" s="275"/>
      <c r="R327" s="275"/>
      <c r="S327" s="275"/>
      <c r="T327" s="275"/>
      <c r="U327" s="275"/>
      <c r="V327" s="275"/>
      <c r="W327" s="275"/>
      <c r="X327" s="275"/>
      <c r="Y327" s="275"/>
      <c r="Z327" s="275"/>
      <c r="AA327" s="275"/>
      <c r="AB327" s="275"/>
      <c r="AC327" s="275"/>
      <c r="AD327" s="275"/>
      <c r="AE327" s="275"/>
      <c r="AF327" s="275"/>
      <c r="AG327" s="275"/>
      <c r="AH327" s="275"/>
      <c r="AI327" s="275"/>
      <c r="AJ327" s="275"/>
      <c r="AK327" s="275"/>
      <c r="AL327" s="275"/>
      <c r="AM327" s="275"/>
      <c r="AN327" s="275"/>
      <c r="AO327" s="275"/>
      <c r="AP327" s="275"/>
      <c r="AQ327" s="275"/>
      <c r="AR327" s="275"/>
      <c r="AS327" s="275"/>
      <c r="AT327" s="275"/>
      <c r="AU327" s="275"/>
      <c r="AV327" s="275"/>
    </row>
    <row r="328" spans="4:48" ht="12.75" hidden="1">
      <c r="D328" s="275"/>
      <c r="E328" s="275"/>
      <c r="F328" s="275"/>
      <c r="G328" s="275"/>
      <c r="H328" s="275"/>
      <c r="I328" s="275"/>
      <c r="J328" s="275"/>
      <c r="K328" s="275"/>
      <c r="L328" s="275"/>
      <c r="M328" s="275"/>
      <c r="N328" s="275"/>
      <c r="O328" s="275"/>
      <c r="P328" s="275"/>
      <c r="Q328" s="275"/>
      <c r="R328" s="275"/>
      <c r="S328" s="275"/>
      <c r="T328" s="275"/>
      <c r="U328" s="275"/>
      <c r="V328" s="275"/>
      <c r="W328" s="275"/>
      <c r="X328" s="275"/>
      <c r="Y328" s="275"/>
      <c r="Z328" s="275"/>
      <c r="AA328" s="275"/>
      <c r="AB328" s="275"/>
      <c r="AC328" s="275"/>
      <c r="AD328" s="275"/>
      <c r="AE328" s="275"/>
      <c r="AF328" s="275"/>
      <c r="AG328" s="275"/>
      <c r="AH328" s="275"/>
      <c r="AI328" s="275"/>
      <c r="AJ328" s="275"/>
      <c r="AK328" s="275"/>
      <c r="AL328" s="275"/>
      <c r="AM328" s="275"/>
      <c r="AN328" s="275"/>
      <c r="AO328" s="275"/>
      <c r="AP328" s="275"/>
      <c r="AQ328" s="275"/>
      <c r="AR328" s="275"/>
      <c r="AS328" s="275"/>
      <c r="AT328" s="275"/>
      <c r="AU328" s="275"/>
      <c r="AV328" s="275"/>
    </row>
    <row r="329" spans="4:48" ht="12.75" hidden="1">
      <c r="D329" s="275"/>
      <c r="E329" s="275"/>
      <c r="F329" s="275"/>
      <c r="G329" s="275"/>
      <c r="H329" s="275"/>
      <c r="I329" s="275"/>
      <c r="J329" s="275"/>
      <c r="K329" s="275"/>
      <c r="L329" s="275"/>
      <c r="M329" s="275"/>
      <c r="N329" s="275"/>
      <c r="O329" s="275"/>
      <c r="P329" s="275"/>
      <c r="Q329" s="275"/>
      <c r="R329" s="275"/>
      <c r="S329" s="275"/>
      <c r="T329" s="275"/>
      <c r="U329" s="275"/>
      <c r="V329" s="275"/>
      <c r="W329" s="275"/>
      <c r="X329" s="275"/>
      <c r="Y329" s="275"/>
      <c r="Z329" s="275"/>
      <c r="AA329" s="275"/>
      <c r="AB329" s="275"/>
      <c r="AC329" s="275"/>
      <c r="AD329" s="275"/>
      <c r="AE329" s="275"/>
      <c r="AF329" s="275"/>
      <c r="AG329" s="275"/>
      <c r="AH329" s="275"/>
      <c r="AI329" s="275"/>
      <c r="AJ329" s="275"/>
      <c r="AK329" s="275"/>
      <c r="AL329" s="275"/>
      <c r="AM329" s="275"/>
      <c r="AN329" s="275"/>
      <c r="AO329" s="275"/>
      <c r="AP329" s="275"/>
      <c r="AQ329" s="275"/>
      <c r="AR329" s="275"/>
      <c r="AS329" s="275"/>
      <c r="AT329" s="275"/>
      <c r="AU329" s="275"/>
      <c r="AV329" s="275"/>
    </row>
    <row r="330" spans="4:48" ht="12.75" hidden="1">
      <c r="D330" s="275"/>
      <c r="E330" s="275"/>
      <c r="F330" s="275"/>
      <c r="G330" s="275"/>
      <c r="H330" s="275"/>
      <c r="I330" s="275"/>
      <c r="J330" s="275"/>
      <c r="K330" s="275"/>
      <c r="L330" s="275"/>
      <c r="M330" s="275"/>
      <c r="N330" s="275"/>
      <c r="O330" s="275"/>
      <c r="P330" s="275"/>
      <c r="Q330" s="275"/>
      <c r="R330" s="275"/>
      <c r="S330" s="275"/>
      <c r="T330" s="275"/>
      <c r="U330" s="275"/>
      <c r="V330" s="275"/>
      <c r="W330" s="275"/>
      <c r="X330" s="275"/>
      <c r="Y330" s="275"/>
      <c r="Z330" s="275"/>
      <c r="AA330" s="275"/>
      <c r="AB330" s="275"/>
      <c r="AC330" s="275"/>
      <c r="AD330" s="275"/>
      <c r="AE330" s="275"/>
      <c r="AF330" s="275"/>
      <c r="AG330" s="275"/>
      <c r="AH330" s="275"/>
      <c r="AI330" s="275"/>
      <c r="AJ330" s="275"/>
      <c r="AK330" s="275"/>
      <c r="AL330" s="275"/>
      <c r="AM330" s="275"/>
      <c r="AN330" s="275"/>
      <c r="AO330" s="275"/>
      <c r="AP330" s="275"/>
      <c r="AQ330" s="275"/>
      <c r="AR330" s="275"/>
      <c r="AS330" s="275"/>
      <c r="AT330" s="275"/>
      <c r="AU330" s="275"/>
      <c r="AV330" s="275"/>
    </row>
    <row r="331" spans="4:48" ht="12.75" hidden="1">
      <c r="D331" s="275"/>
      <c r="E331" s="275"/>
      <c r="F331" s="275"/>
      <c r="G331" s="275"/>
      <c r="H331" s="275"/>
      <c r="I331" s="275"/>
      <c r="J331" s="275"/>
      <c r="K331" s="275"/>
      <c r="L331" s="275"/>
      <c r="M331" s="275"/>
      <c r="N331" s="275"/>
      <c r="O331" s="275"/>
      <c r="P331" s="275"/>
      <c r="Q331" s="275"/>
      <c r="R331" s="275"/>
      <c r="S331" s="275"/>
      <c r="T331" s="275"/>
      <c r="U331" s="275"/>
      <c r="V331" s="275"/>
      <c r="W331" s="275"/>
      <c r="X331" s="275"/>
      <c r="Y331" s="275"/>
      <c r="Z331" s="275"/>
      <c r="AA331" s="275"/>
      <c r="AB331" s="275"/>
      <c r="AC331" s="275"/>
      <c r="AD331" s="275"/>
      <c r="AE331" s="275"/>
      <c r="AF331" s="275"/>
      <c r="AG331" s="275"/>
      <c r="AH331" s="275"/>
      <c r="AI331" s="275"/>
      <c r="AJ331" s="275"/>
      <c r="AK331" s="275"/>
      <c r="AL331" s="275"/>
      <c r="AM331" s="275"/>
      <c r="AN331" s="275"/>
      <c r="AO331" s="275"/>
      <c r="AP331" s="275"/>
      <c r="AQ331" s="275"/>
      <c r="AR331" s="275"/>
      <c r="AS331" s="275"/>
      <c r="AT331" s="275"/>
      <c r="AU331" s="275"/>
      <c r="AV331" s="275"/>
    </row>
    <row r="332" spans="4:48" ht="12.75" hidden="1">
      <c r="D332" s="275"/>
      <c r="E332" s="275"/>
      <c r="F332" s="275"/>
      <c r="G332" s="275"/>
      <c r="H332" s="275"/>
      <c r="I332" s="275"/>
      <c r="J332" s="275"/>
      <c r="K332" s="275"/>
      <c r="L332" s="275"/>
      <c r="M332" s="275"/>
      <c r="N332" s="275"/>
      <c r="O332" s="275"/>
      <c r="P332" s="275"/>
      <c r="Q332" s="275"/>
      <c r="R332" s="275"/>
      <c r="S332" s="275"/>
      <c r="T332" s="275"/>
      <c r="U332" s="275"/>
      <c r="V332" s="275"/>
      <c r="W332" s="275"/>
      <c r="X332" s="275"/>
      <c r="Y332" s="275"/>
      <c r="Z332" s="275"/>
      <c r="AA332" s="275"/>
      <c r="AB332" s="275"/>
      <c r="AC332" s="275"/>
      <c r="AD332" s="275"/>
      <c r="AE332" s="275"/>
      <c r="AF332" s="275"/>
      <c r="AG332" s="275"/>
      <c r="AH332" s="275"/>
      <c r="AI332" s="275"/>
      <c r="AJ332" s="275"/>
      <c r="AK332" s="275"/>
      <c r="AL332" s="275"/>
      <c r="AM332" s="275"/>
      <c r="AN332" s="275"/>
      <c r="AO332" s="275"/>
      <c r="AP332" s="275"/>
      <c r="AQ332" s="275"/>
      <c r="AR332" s="275"/>
      <c r="AS332" s="275"/>
      <c r="AT332" s="275"/>
      <c r="AU332" s="275"/>
      <c r="AV332" s="275"/>
    </row>
    <row r="333" spans="4:48" ht="12.75" hidden="1">
      <c r="D333" s="275"/>
      <c r="E333" s="275"/>
      <c r="F333" s="275"/>
      <c r="G333" s="275"/>
      <c r="H333" s="275"/>
      <c r="I333" s="275"/>
      <c r="J333" s="275"/>
      <c r="K333" s="275"/>
      <c r="L333" s="275"/>
      <c r="M333" s="275"/>
      <c r="N333" s="275"/>
      <c r="O333" s="275"/>
      <c r="P333" s="275"/>
      <c r="Q333" s="275"/>
      <c r="R333" s="275"/>
      <c r="S333" s="275"/>
      <c r="T333" s="275"/>
      <c r="U333" s="275"/>
      <c r="V333" s="275"/>
      <c r="W333" s="275"/>
      <c r="X333" s="275"/>
      <c r="Y333" s="275"/>
      <c r="Z333" s="275"/>
      <c r="AA333" s="275"/>
      <c r="AB333" s="275"/>
      <c r="AC333" s="275"/>
      <c r="AD333" s="275"/>
      <c r="AE333" s="275"/>
      <c r="AF333" s="275"/>
      <c r="AG333" s="275"/>
      <c r="AH333" s="275"/>
      <c r="AI333" s="275"/>
      <c r="AJ333" s="275"/>
      <c r="AK333" s="275"/>
      <c r="AL333" s="275"/>
      <c r="AM333" s="275"/>
      <c r="AN333" s="275"/>
      <c r="AO333" s="275"/>
      <c r="AP333" s="275"/>
      <c r="AQ333" s="275"/>
      <c r="AR333" s="275"/>
      <c r="AS333" s="275"/>
      <c r="AT333" s="275"/>
      <c r="AU333" s="275"/>
      <c r="AV333" s="275"/>
    </row>
    <row r="334" spans="4:48" ht="12.75" hidden="1">
      <c r="D334" s="275"/>
      <c r="E334" s="275"/>
      <c r="F334" s="275"/>
      <c r="G334" s="275"/>
      <c r="H334" s="275"/>
      <c r="I334" s="275"/>
      <c r="J334" s="275"/>
      <c r="K334" s="275"/>
      <c r="L334" s="275"/>
      <c r="M334" s="275"/>
      <c r="N334" s="275"/>
      <c r="O334" s="275"/>
      <c r="P334" s="275"/>
      <c r="Q334" s="275"/>
      <c r="R334" s="275"/>
      <c r="S334" s="275"/>
      <c r="T334" s="275"/>
      <c r="U334" s="275"/>
      <c r="V334" s="275"/>
      <c r="W334" s="275"/>
      <c r="X334" s="275"/>
      <c r="Y334" s="275"/>
      <c r="Z334" s="275"/>
      <c r="AA334" s="275"/>
      <c r="AB334" s="275"/>
      <c r="AC334" s="275"/>
      <c r="AD334" s="275"/>
      <c r="AE334" s="275"/>
      <c r="AF334" s="275"/>
      <c r="AG334" s="275"/>
      <c r="AH334" s="275"/>
      <c r="AI334" s="275"/>
      <c r="AJ334" s="275"/>
      <c r="AK334" s="275"/>
      <c r="AL334" s="275"/>
      <c r="AM334" s="275"/>
      <c r="AN334" s="275"/>
      <c r="AO334" s="275"/>
      <c r="AP334" s="275"/>
      <c r="AQ334" s="275"/>
      <c r="AR334" s="275"/>
      <c r="AS334" s="275"/>
      <c r="AT334" s="275"/>
      <c r="AU334" s="275"/>
      <c r="AV334" s="275"/>
    </row>
    <row r="335" spans="4:48" ht="12.75" hidden="1">
      <c r="D335" s="275"/>
      <c r="E335" s="275"/>
      <c r="F335" s="275"/>
      <c r="G335" s="275"/>
      <c r="H335" s="275"/>
      <c r="I335" s="275"/>
      <c r="J335" s="275"/>
      <c r="K335" s="275"/>
      <c r="L335" s="275"/>
      <c r="M335" s="275"/>
      <c r="N335" s="275"/>
      <c r="O335" s="275"/>
      <c r="P335" s="275"/>
      <c r="Q335" s="275"/>
      <c r="R335" s="275"/>
      <c r="S335" s="275"/>
      <c r="T335" s="275"/>
      <c r="U335" s="275"/>
      <c r="V335" s="275"/>
      <c r="W335" s="275"/>
      <c r="X335" s="275"/>
      <c r="Y335" s="275"/>
      <c r="Z335" s="275"/>
      <c r="AA335" s="275"/>
      <c r="AB335" s="275"/>
      <c r="AC335" s="275"/>
      <c r="AD335" s="275"/>
      <c r="AE335" s="275"/>
      <c r="AF335" s="275"/>
      <c r="AG335" s="275"/>
      <c r="AH335" s="275"/>
      <c r="AI335" s="275"/>
      <c r="AJ335" s="275"/>
      <c r="AK335" s="275"/>
      <c r="AL335" s="275"/>
      <c r="AM335" s="275"/>
      <c r="AN335" s="275"/>
      <c r="AO335" s="275"/>
      <c r="AP335" s="275"/>
      <c r="AQ335" s="275"/>
      <c r="AR335" s="275"/>
      <c r="AS335" s="275"/>
      <c r="AT335" s="275"/>
      <c r="AU335" s="275"/>
      <c r="AV335" s="275"/>
    </row>
    <row r="336" spans="4:48" ht="12.75" hidden="1">
      <c r="D336" s="275"/>
      <c r="E336" s="275"/>
      <c r="F336" s="275"/>
      <c r="G336" s="275"/>
      <c r="H336" s="275"/>
      <c r="I336" s="275"/>
      <c r="J336" s="275"/>
      <c r="K336" s="275"/>
      <c r="L336" s="275"/>
      <c r="M336" s="275"/>
      <c r="N336" s="275"/>
      <c r="O336" s="275"/>
      <c r="P336" s="275"/>
      <c r="Q336" s="275"/>
      <c r="R336" s="275"/>
      <c r="S336" s="275"/>
      <c r="T336" s="275"/>
      <c r="U336" s="275"/>
      <c r="V336" s="275"/>
      <c r="W336" s="275"/>
      <c r="X336" s="275"/>
      <c r="Y336" s="275"/>
      <c r="Z336" s="275"/>
      <c r="AA336" s="275"/>
      <c r="AB336" s="275"/>
      <c r="AC336" s="275"/>
      <c r="AD336" s="275"/>
      <c r="AE336" s="275"/>
      <c r="AF336" s="275"/>
      <c r="AG336" s="275"/>
      <c r="AH336" s="275"/>
      <c r="AI336" s="275"/>
      <c r="AJ336" s="275"/>
      <c r="AK336" s="275"/>
      <c r="AL336" s="275"/>
      <c r="AM336" s="275"/>
      <c r="AN336" s="275"/>
      <c r="AO336" s="275"/>
      <c r="AP336" s="275"/>
      <c r="AQ336" s="275"/>
      <c r="AR336" s="275"/>
      <c r="AS336" s="275"/>
      <c r="AT336" s="275"/>
      <c r="AU336" s="275"/>
      <c r="AV336" s="275"/>
    </row>
    <row r="337" spans="4:48" ht="12.75" hidden="1">
      <c r="D337" s="275"/>
      <c r="E337" s="275"/>
      <c r="F337" s="275"/>
      <c r="G337" s="275"/>
      <c r="H337" s="275"/>
      <c r="I337" s="275"/>
      <c r="J337" s="275"/>
      <c r="K337" s="275"/>
      <c r="L337" s="275"/>
      <c r="M337" s="275"/>
      <c r="N337" s="275"/>
      <c r="O337" s="275"/>
      <c r="P337" s="275"/>
      <c r="Q337" s="275"/>
      <c r="R337" s="275"/>
      <c r="S337" s="275"/>
      <c r="T337" s="275"/>
      <c r="U337" s="275"/>
      <c r="V337" s="275"/>
      <c r="W337" s="275"/>
      <c r="X337" s="275"/>
      <c r="Y337" s="275"/>
      <c r="Z337" s="275"/>
      <c r="AA337" s="275"/>
      <c r="AB337" s="275"/>
      <c r="AC337" s="275"/>
      <c r="AD337" s="275"/>
      <c r="AE337" s="275"/>
      <c r="AF337" s="275"/>
      <c r="AG337" s="275"/>
      <c r="AH337" s="275"/>
      <c r="AI337" s="275"/>
      <c r="AJ337" s="275"/>
      <c r="AK337" s="275"/>
      <c r="AL337" s="275"/>
      <c r="AM337" s="275"/>
      <c r="AN337" s="275"/>
      <c r="AO337" s="275"/>
      <c r="AP337" s="275"/>
      <c r="AQ337" s="275"/>
      <c r="AR337" s="275"/>
      <c r="AS337" s="275"/>
      <c r="AT337" s="275"/>
      <c r="AU337" s="275"/>
      <c r="AV337" s="275"/>
    </row>
    <row r="338" spans="4:48" ht="12.75" hidden="1">
      <c r="D338" s="275"/>
      <c r="E338" s="275"/>
      <c r="F338" s="275"/>
      <c r="G338" s="275"/>
      <c r="H338" s="275"/>
      <c r="I338" s="275"/>
      <c r="J338" s="275"/>
      <c r="K338" s="275"/>
      <c r="L338" s="275"/>
      <c r="M338" s="275"/>
      <c r="N338" s="275"/>
      <c r="O338" s="275"/>
      <c r="P338" s="275"/>
      <c r="Q338" s="275"/>
      <c r="R338" s="275"/>
      <c r="S338" s="275"/>
      <c r="T338" s="275"/>
      <c r="U338" s="275"/>
      <c r="V338" s="275"/>
      <c r="W338" s="275"/>
      <c r="X338" s="275"/>
      <c r="Y338" s="275"/>
      <c r="Z338" s="275"/>
      <c r="AA338" s="275"/>
      <c r="AB338" s="275"/>
      <c r="AC338" s="275"/>
      <c r="AD338" s="275"/>
      <c r="AE338" s="275"/>
      <c r="AF338" s="275"/>
      <c r="AG338" s="275"/>
      <c r="AH338" s="275"/>
      <c r="AI338" s="275"/>
      <c r="AJ338" s="275"/>
      <c r="AK338" s="275"/>
      <c r="AL338" s="275"/>
      <c r="AM338" s="275"/>
      <c r="AN338" s="275"/>
      <c r="AO338" s="275"/>
      <c r="AP338" s="275"/>
      <c r="AQ338" s="275"/>
      <c r="AR338" s="275"/>
      <c r="AS338" s="275"/>
      <c r="AT338" s="275"/>
      <c r="AU338" s="275"/>
      <c r="AV338" s="275"/>
    </row>
    <row r="339" spans="4:48" ht="12.75" hidden="1">
      <c r="D339" s="275"/>
      <c r="E339" s="275"/>
      <c r="F339" s="275"/>
      <c r="G339" s="275"/>
      <c r="H339" s="275"/>
      <c r="I339" s="275"/>
      <c r="J339" s="275"/>
      <c r="K339" s="275"/>
      <c r="L339" s="275"/>
      <c r="M339" s="275"/>
      <c r="N339" s="275"/>
      <c r="O339" s="275"/>
      <c r="P339" s="275"/>
      <c r="Q339" s="275"/>
      <c r="R339" s="275"/>
      <c r="S339" s="275"/>
      <c r="T339" s="275"/>
      <c r="U339" s="275"/>
      <c r="V339" s="275"/>
      <c r="W339" s="275"/>
      <c r="X339" s="275"/>
      <c r="Y339" s="275"/>
      <c r="Z339" s="275"/>
      <c r="AA339" s="275"/>
      <c r="AB339" s="275"/>
      <c r="AC339" s="275"/>
      <c r="AD339" s="275"/>
      <c r="AE339" s="275"/>
      <c r="AF339" s="275"/>
      <c r="AG339" s="275"/>
      <c r="AH339" s="275"/>
      <c r="AI339" s="275"/>
      <c r="AJ339" s="275"/>
      <c r="AK339" s="275"/>
      <c r="AL339" s="275"/>
      <c r="AM339" s="275"/>
      <c r="AN339" s="275"/>
      <c r="AO339" s="275"/>
      <c r="AP339" s="275"/>
      <c r="AQ339" s="275"/>
      <c r="AR339" s="275"/>
      <c r="AS339" s="275"/>
      <c r="AT339" s="275"/>
      <c r="AU339" s="275"/>
      <c r="AV339" s="275"/>
    </row>
    <row r="340" spans="4:48" ht="12.75" hidden="1">
      <c r="D340" s="275"/>
      <c r="E340" s="275"/>
      <c r="F340" s="275"/>
      <c r="G340" s="275"/>
      <c r="H340" s="275"/>
      <c r="I340" s="275"/>
      <c r="J340" s="275"/>
      <c r="K340" s="275"/>
      <c r="L340" s="275"/>
      <c r="M340" s="275"/>
      <c r="N340" s="275"/>
      <c r="O340" s="275"/>
      <c r="P340" s="275"/>
      <c r="Q340" s="275"/>
      <c r="R340" s="275"/>
      <c r="S340" s="275"/>
      <c r="T340" s="275"/>
      <c r="U340" s="275"/>
      <c r="V340" s="275"/>
      <c r="W340" s="275"/>
      <c r="X340" s="275"/>
      <c r="Y340" s="275"/>
      <c r="Z340" s="275"/>
      <c r="AA340" s="275"/>
      <c r="AB340" s="275"/>
      <c r="AC340" s="275"/>
      <c r="AD340" s="275"/>
      <c r="AE340" s="275"/>
      <c r="AF340" s="275"/>
      <c r="AG340" s="275"/>
      <c r="AH340" s="275"/>
      <c r="AI340" s="275"/>
      <c r="AJ340" s="275"/>
      <c r="AK340" s="275"/>
      <c r="AL340" s="275"/>
      <c r="AM340" s="275"/>
      <c r="AN340" s="275"/>
      <c r="AO340" s="275"/>
      <c r="AP340" s="275"/>
      <c r="AQ340" s="275"/>
      <c r="AR340" s="275"/>
      <c r="AS340" s="275"/>
      <c r="AT340" s="275"/>
      <c r="AU340" s="275"/>
      <c r="AV340" s="275"/>
    </row>
    <row r="341" spans="4:48" ht="12.75" hidden="1">
      <c r="D341" s="275"/>
      <c r="E341" s="275"/>
      <c r="F341" s="275"/>
      <c r="G341" s="275"/>
      <c r="H341" s="275"/>
      <c r="I341" s="275"/>
      <c r="J341" s="275"/>
      <c r="K341" s="275"/>
      <c r="L341" s="275"/>
      <c r="M341" s="275"/>
      <c r="N341" s="275"/>
      <c r="O341" s="275"/>
      <c r="P341" s="275"/>
      <c r="Q341" s="275"/>
      <c r="R341" s="275"/>
      <c r="S341" s="275"/>
      <c r="T341" s="275"/>
      <c r="U341" s="275"/>
      <c r="V341" s="275"/>
      <c r="W341" s="275"/>
      <c r="X341" s="275"/>
      <c r="Y341" s="275"/>
      <c r="Z341" s="275"/>
      <c r="AA341" s="275"/>
      <c r="AB341" s="275"/>
      <c r="AC341" s="275"/>
      <c r="AD341" s="275"/>
      <c r="AE341" s="275"/>
      <c r="AF341" s="275"/>
      <c r="AG341" s="275"/>
      <c r="AH341" s="275"/>
      <c r="AI341" s="275"/>
      <c r="AJ341" s="275"/>
      <c r="AK341" s="275"/>
      <c r="AL341" s="275"/>
      <c r="AM341" s="275"/>
      <c r="AN341" s="275"/>
      <c r="AO341" s="275"/>
      <c r="AP341" s="275"/>
      <c r="AQ341" s="275"/>
      <c r="AR341" s="275"/>
      <c r="AS341" s="275"/>
      <c r="AT341" s="275"/>
      <c r="AU341" s="275"/>
      <c r="AV341" s="275"/>
    </row>
    <row r="342" spans="4:48" ht="12.75" hidden="1">
      <c r="D342" s="275"/>
      <c r="E342" s="275"/>
      <c r="F342" s="275"/>
      <c r="G342" s="275"/>
      <c r="H342" s="275"/>
      <c r="I342" s="275"/>
      <c r="J342" s="275"/>
      <c r="K342" s="275"/>
      <c r="L342" s="275"/>
      <c r="M342" s="275"/>
      <c r="N342" s="275"/>
      <c r="O342" s="275"/>
      <c r="P342" s="275"/>
      <c r="Q342" s="275"/>
      <c r="R342" s="275"/>
      <c r="S342" s="275"/>
      <c r="T342" s="275"/>
      <c r="U342" s="275"/>
      <c r="V342" s="275"/>
      <c r="W342" s="275"/>
      <c r="X342" s="275"/>
      <c r="Y342" s="275"/>
      <c r="Z342" s="275"/>
      <c r="AA342" s="275"/>
      <c r="AB342" s="275"/>
      <c r="AC342" s="275"/>
      <c r="AD342" s="275"/>
      <c r="AE342" s="275"/>
      <c r="AF342" s="275"/>
      <c r="AG342" s="275"/>
      <c r="AH342" s="275"/>
      <c r="AI342" s="275"/>
      <c r="AJ342" s="275"/>
      <c r="AK342" s="275"/>
      <c r="AL342" s="275"/>
      <c r="AM342" s="275"/>
      <c r="AN342" s="275"/>
      <c r="AO342" s="275"/>
      <c r="AP342" s="275"/>
      <c r="AQ342" s="275"/>
      <c r="AR342" s="275"/>
      <c r="AS342" s="275"/>
      <c r="AT342" s="275"/>
      <c r="AU342" s="275"/>
      <c r="AV342" s="275"/>
    </row>
    <row r="343" spans="4:48" ht="12.75" hidden="1">
      <c r="D343" s="275"/>
      <c r="E343" s="275"/>
      <c r="F343" s="275"/>
      <c r="G343" s="275"/>
      <c r="H343" s="275"/>
      <c r="I343" s="275"/>
      <c r="J343" s="275"/>
      <c r="K343" s="275"/>
      <c r="L343" s="275"/>
      <c r="M343" s="275"/>
      <c r="N343" s="275"/>
      <c r="O343" s="275"/>
      <c r="P343" s="275"/>
      <c r="Q343" s="275"/>
      <c r="R343" s="275"/>
      <c r="S343" s="275"/>
      <c r="T343" s="275"/>
      <c r="U343" s="275"/>
      <c r="V343" s="275"/>
      <c r="W343" s="275"/>
      <c r="X343" s="275"/>
      <c r="Y343" s="275"/>
      <c r="Z343" s="275"/>
      <c r="AA343" s="275"/>
      <c r="AB343" s="275"/>
      <c r="AC343" s="275"/>
      <c r="AD343" s="275"/>
      <c r="AE343" s="275"/>
      <c r="AF343" s="275"/>
      <c r="AG343" s="275"/>
      <c r="AH343" s="275"/>
      <c r="AI343" s="275"/>
      <c r="AJ343" s="275"/>
      <c r="AK343" s="275"/>
      <c r="AL343" s="275"/>
      <c r="AM343" s="275"/>
      <c r="AN343" s="275"/>
      <c r="AO343" s="275"/>
      <c r="AP343" s="275"/>
      <c r="AQ343" s="275"/>
      <c r="AR343" s="275"/>
      <c r="AS343" s="275"/>
      <c r="AT343" s="275"/>
      <c r="AU343" s="275"/>
      <c r="AV343" s="275"/>
    </row>
    <row r="344" spans="4:48" ht="12.75" hidden="1">
      <c r="D344" s="275"/>
      <c r="E344" s="275"/>
      <c r="F344" s="275"/>
      <c r="G344" s="275"/>
      <c r="H344" s="275"/>
      <c r="I344" s="275"/>
      <c r="J344" s="275"/>
      <c r="K344" s="275"/>
      <c r="L344" s="275"/>
      <c r="M344" s="275"/>
      <c r="N344" s="275"/>
      <c r="O344" s="275"/>
      <c r="P344" s="275"/>
      <c r="Q344" s="275"/>
      <c r="R344" s="275"/>
      <c r="S344" s="275"/>
      <c r="T344" s="275"/>
      <c r="U344" s="275"/>
      <c r="V344" s="275"/>
      <c r="W344" s="275"/>
      <c r="X344" s="275"/>
      <c r="Y344" s="275"/>
      <c r="Z344" s="275"/>
      <c r="AA344" s="275"/>
      <c r="AB344" s="275"/>
      <c r="AC344" s="275"/>
      <c r="AD344" s="275"/>
      <c r="AE344" s="275"/>
      <c r="AF344" s="275"/>
      <c r="AG344" s="275"/>
      <c r="AH344" s="275"/>
      <c r="AI344" s="275"/>
      <c r="AJ344" s="275"/>
      <c r="AK344" s="275"/>
      <c r="AL344" s="275"/>
      <c r="AM344" s="275"/>
      <c r="AN344" s="275"/>
      <c r="AO344" s="275"/>
      <c r="AP344" s="275"/>
      <c r="AQ344" s="275"/>
      <c r="AR344" s="275"/>
      <c r="AS344" s="275"/>
      <c r="AT344" s="275"/>
      <c r="AU344" s="275"/>
      <c r="AV344" s="275"/>
    </row>
  </sheetData>
  <sheetProtection sheet="1" objects="1" scenarios="1"/>
  <mergeCells count="5">
    <mergeCell ref="E2:L2"/>
    <mergeCell ref="E4:L8"/>
    <mergeCell ref="E11:L11"/>
    <mergeCell ref="E23:M24"/>
    <mergeCell ref="E234:K234"/>
  </mergeCells>
  <printOptions horizontalCentered="1"/>
  <pageMargins left="0.39370078740157483" right="0.39370078740157483" top="0.78740157480314965" bottom="0.78740157480314965" header="0.51181102362204722" footer="0.51181102362204722"/>
  <pageSetup paperSize="11" scale="41"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2" manualBreakCount="2">
    <brk id="76" max="16383" man="1"/>
    <brk id="127" max="16383"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22">
    <pageSetUpPr fitToPage="1"/>
  </sheetPr>
  <dimension ref="A1:WWF344"/>
  <sheetViews>
    <sheetView showGridLines="0" zoomScaleNormal="100" workbookViewId="0">
      <pane ySplit="12" topLeftCell="A13" activePane="bottomLeft" state="frozen"/>
      <selection pane="bottomLeft" activeCell="M19" sqref="M19"/>
    </sheetView>
  </sheetViews>
  <sheetFormatPr baseColWidth="10" defaultColWidth="0" defaultRowHeight="0" customHeight="1" zeroHeight="1"/>
  <cols>
    <col min="1" max="1" width="9.42578125" style="266" customWidth="1"/>
    <col min="2" max="2" width="0.42578125" style="266" customWidth="1"/>
    <col min="3" max="3" width="2.85546875" style="266" customWidth="1"/>
    <col min="4" max="4" width="17.42578125" style="266" customWidth="1"/>
    <col min="5" max="13" width="12.42578125" style="266" customWidth="1"/>
    <col min="14" max="245" width="11.140625" style="266" hidden="1"/>
    <col min="246" max="246" width="9.42578125" style="266" hidden="1"/>
    <col min="247" max="247" width="0.42578125" style="266" hidden="1"/>
    <col min="248" max="248" width="2.85546875" style="266" hidden="1"/>
    <col min="249" max="249" width="17.42578125" style="266" hidden="1"/>
    <col min="250" max="269" width="12.42578125" style="266" hidden="1"/>
    <col min="270" max="501" width="11.140625" style="266" hidden="1"/>
    <col min="502" max="502" width="9.42578125" style="266" hidden="1"/>
    <col min="503" max="503" width="0.42578125" style="266" hidden="1"/>
    <col min="504" max="504" width="2.85546875" style="266" hidden="1"/>
    <col min="505" max="505" width="17.42578125" style="266" hidden="1"/>
    <col min="506" max="525" width="12.42578125" style="266" hidden="1"/>
    <col min="526" max="757" width="11.140625" style="266" hidden="1"/>
    <col min="758" max="758" width="9.42578125" style="266" hidden="1"/>
    <col min="759" max="759" width="0.42578125" style="266" hidden="1"/>
    <col min="760" max="760" width="2.85546875" style="266" hidden="1"/>
    <col min="761" max="761" width="17.42578125" style="266" hidden="1"/>
    <col min="762" max="781" width="12.42578125" style="266" hidden="1"/>
    <col min="782" max="1013" width="11.140625" style="266" hidden="1"/>
    <col min="1014" max="1014" width="9.42578125" style="266" hidden="1"/>
    <col min="1015" max="1015" width="0.42578125" style="266" hidden="1"/>
    <col min="1016" max="1016" width="2.85546875" style="266" hidden="1"/>
    <col min="1017" max="1017" width="17.42578125" style="266" hidden="1"/>
    <col min="1018" max="1037" width="12.42578125" style="266" hidden="1"/>
    <col min="1038" max="1269" width="11.140625" style="266" hidden="1"/>
    <col min="1270" max="1270" width="9.42578125" style="266" hidden="1"/>
    <col min="1271" max="1271" width="0.42578125" style="266" hidden="1"/>
    <col min="1272" max="1272" width="2.85546875" style="266" hidden="1"/>
    <col min="1273" max="1273" width="17.42578125" style="266" hidden="1"/>
    <col min="1274" max="1293" width="12.42578125" style="266" hidden="1"/>
    <col min="1294" max="1525" width="11.140625" style="266" hidden="1"/>
    <col min="1526" max="1526" width="9.42578125" style="266" hidden="1"/>
    <col min="1527" max="1527" width="0.42578125" style="266" hidden="1"/>
    <col min="1528" max="1528" width="2.85546875" style="266" hidden="1"/>
    <col min="1529" max="1529" width="17.42578125" style="266" hidden="1"/>
    <col min="1530" max="1549" width="12.42578125" style="266" hidden="1"/>
    <col min="1550" max="1781" width="11.140625" style="266" hidden="1"/>
    <col min="1782" max="1782" width="9.42578125" style="266" hidden="1"/>
    <col min="1783" max="1783" width="0.42578125" style="266" hidden="1"/>
    <col min="1784" max="1784" width="2.85546875" style="266" hidden="1"/>
    <col min="1785" max="1785" width="17.42578125" style="266" hidden="1"/>
    <col min="1786" max="1805" width="12.42578125" style="266" hidden="1"/>
    <col min="1806" max="2037" width="11.140625" style="266" hidden="1"/>
    <col min="2038" max="2038" width="9.42578125" style="266" hidden="1"/>
    <col min="2039" max="2039" width="0.42578125" style="266" hidden="1"/>
    <col min="2040" max="2040" width="2.85546875" style="266" hidden="1"/>
    <col min="2041" max="2041" width="17.42578125" style="266" hidden="1"/>
    <col min="2042" max="2061" width="12.42578125" style="266" hidden="1"/>
    <col min="2062" max="2293" width="11.140625" style="266" hidden="1"/>
    <col min="2294" max="2294" width="9.42578125" style="266" hidden="1"/>
    <col min="2295" max="2295" width="0.42578125" style="266" hidden="1"/>
    <col min="2296" max="2296" width="2.85546875" style="266" hidden="1"/>
    <col min="2297" max="2297" width="17.42578125" style="266" hidden="1"/>
    <col min="2298" max="2317" width="12.42578125" style="266" hidden="1"/>
    <col min="2318" max="2549" width="11.140625" style="266" hidden="1"/>
    <col min="2550" max="2550" width="9.42578125" style="266" hidden="1"/>
    <col min="2551" max="2551" width="0.42578125" style="266" hidden="1"/>
    <col min="2552" max="2552" width="2.85546875" style="266" hidden="1"/>
    <col min="2553" max="2553" width="17.42578125" style="266" hidden="1"/>
    <col min="2554" max="2573" width="12.42578125" style="266" hidden="1"/>
    <col min="2574" max="2805" width="11.140625" style="266" hidden="1"/>
    <col min="2806" max="2806" width="9.42578125" style="266" hidden="1"/>
    <col min="2807" max="2807" width="0.42578125" style="266" hidden="1"/>
    <col min="2808" max="2808" width="2.85546875" style="266" hidden="1"/>
    <col min="2809" max="2809" width="17.42578125" style="266" hidden="1"/>
    <col min="2810" max="2829" width="12.42578125" style="266" hidden="1"/>
    <col min="2830" max="3061" width="11.140625" style="266" hidden="1"/>
    <col min="3062" max="3062" width="9.42578125" style="266" hidden="1"/>
    <col min="3063" max="3063" width="0.42578125" style="266" hidden="1"/>
    <col min="3064" max="3064" width="2.85546875" style="266" hidden="1"/>
    <col min="3065" max="3065" width="17.42578125" style="266" hidden="1"/>
    <col min="3066" max="3085" width="12.42578125" style="266" hidden="1"/>
    <col min="3086" max="3317" width="11.140625" style="266" hidden="1"/>
    <col min="3318" max="3318" width="9.42578125" style="266" hidden="1"/>
    <col min="3319" max="3319" width="0.42578125" style="266" hidden="1"/>
    <col min="3320" max="3320" width="2.85546875" style="266" hidden="1"/>
    <col min="3321" max="3321" width="17.42578125" style="266" hidden="1"/>
    <col min="3322" max="3341" width="12.42578125" style="266" hidden="1"/>
    <col min="3342" max="3573" width="11.140625" style="266" hidden="1"/>
    <col min="3574" max="3574" width="9.42578125" style="266" hidden="1"/>
    <col min="3575" max="3575" width="0.42578125" style="266" hidden="1"/>
    <col min="3576" max="3576" width="2.85546875" style="266" hidden="1"/>
    <col min="3577" max="3577" width="17.42578125" style="266" hidden="1"/>
    <col min="3578" max="3597" width="12.42578125" style="266" hidden="1"/>
    <col min="3598" max="3829" width="11.140625" style="266" hidden="1"/>
    <col min="3830" max="3830" width="9.42578125" style="266" hidden="1"/>
    <col min="3831" max="3831" width="0.42578125" style="266" hidden="1"/>
    <col min="3832" max="3832" width="2.85546875" style="266" hidden="1"/>
    <col min="3833" max="3833" width="17.42578125" style="266" hidden="1"/>
    <col min="3834" max="3853" width="12.42578125" style="266" hidden="1"/>
    <col min="3854" max="4085" width="11.140625" style="266" hidden="1"/>
    <col min="4086" max="4086" width="9.42578125" style="266" hidden="1"/>
    <col min="4087" max="4087" width="0.42578125" style="266" hidden="1"/>
    <col min="4088" max="4088" width="2.85546875" style="266" hidden="1"/>
    <col min="4089" max="4089" width="17.42578125" style="266" hidden="1"/>
    <col min="4090" max="4109" width="12.42578125" style="266" hidden="1"/>
    <col min="4110" max="4341" width="11.140625" style="266" hidden="1"/>
    <col min="4342" max="4342" width="9.42578125" style="266" hidden="1"/>
    <col min="4343" max="4343" width="0.42578125" style="266" hidden="1"/>
    <col min="4344" max="4344" width="2.85546875" style="266" hidden="1"/>
    <col min="4345" max="4345" width="17.42578125" style="266" hidden="1"/>
    <col min="4346" max="4365" width="12.42578125" style="266" hidden="1"/>
    <col min="4366" max="4597" width="11.140625" style="266" hidden="1"/>
    <col min="4598" max="4598" width="9.42578125" style="266" hidden="1"/>
    <col min="4599" max="4599" width="0.42578125" style="266" hidden="1"/>
    <col min="4600" max="4600" width="2.85546875" style="266" hidden="1"/>
    <col min="4601" max="4601" width="17.42578125" style="266" hidden="1"/>
    <col min="4602" max="4621" width="12.42578125" style="266" hidden="1"/>
    <col min="4622" max="4853" width="11.140625" style="266" hidden="1"/>
    <col min="4854" max="4854" width="9.42578125" style="266" hidden="1"/>
    <col min="4855" max="4855" width="0.42578125" style="266" hidden="1"/>
    <col min="4856" max="4856" width="2.85546875" style="266" hidden="1"/>
    <col min="4857" max="4857" width="17.42578125" style="266" hidden="1"/>
    <col min="4858" max="4877" width="12.42578125" style="266" hidden="1"/>
    <col min="4878" max="5109" width="11.140625" style="266" hidden="1"/>
    <col min="5110" max="5110" width="9.42578125" style="266" hidden="1"/>
    <col min="5111" max="5111" width="0.42578125" style="266" hidden="1"/>
    <col min="5112" max="5112" width="2.85546875" style="266" hidden="1"/>
    <col min="5113" max="5113" width="17.42578125" style="266" hidden="1"/>
    <col min="5114" max="5133" width="12.42578125" style="266" hidden="1"/>
    <col min="5134" max="5365" width="11.140625" style="266" hidden="1"/>
    <col min="5366" max="5366" width="9.42578125" style="266" hidden="1"/>
    <col min="5367" max="5367" width="0.42578125" style="266" hidden="1"/>
    <col min="5368" max="5368" width="2.85546875" style="266" hidden="1"/>
    <col min="5369" max="5369" width="17.42578125" style="266" hidden="1"/>
    <col min="5370" max="5389" width="12.42578125" style="266" hidden="1"/>
    <col min="5390" max="5621" width="11.140625" style="266" hidden="1"/>
    <col min="5622" max="5622" width="9.42578125" style="266" hidden="1"/>
    <col min="5623" max="5623" width="0.42578125" style="266" hidden="1"/>
    <col min="5624" max="5624" width="2.85546875" style="266" hidden="1"/>
    <col min="5625" max="5625" width="17.42578125" style="266" hidden="1"/>
    <col min="5626" max="5645" width="12.42578125" style="266" hidden="1"/>
    <col min="5646" max="5877" width="11.140625" style="266" hidden="1"/>
    <col min="5878" max="5878" width="9.42578125" style="266" hidden="1"/>
    <col min="5879" max="5879" width="0.42578125" style="266" hidden="1"/>
    <col min="5880" max="5880" width="2.85546875" style="266" hidden="1"/>
    <col min="5881" max="5881" width="17.42578125" style="266" hidden="1"/>
    <col min="5882" max="5901" width="12.42578125" style="266" hidden="1"/>
    <col min="5902" max="6133" width="11.140625" style="266" hidden="1"/>
    <col min="6134" max="6134" width="9.42578125" style="266" hidden="1"/>
    <col min="6135" max="6135" width="0.42578125" style="266" hidden="1"/>
    <col min="6136" max="6136" width="2.85546875" style="266" hidden="1"/>
    <col min="6137" max="6137" width="17.42578125" style="266" hidden="1"/>
    <col min="6138" max="6157" width="12.42578125" style="266" hidden="1"/>
    <col min="6158" max="6389" width="11.140625" style="266" hidden="1"/>
    <col min="6390" max="6390" width="9.42578125" style="266" hidden="1"/>
    <col min="6391" max="6391" width="0.42578125" style="266" hidden="1"/>
    <col min="6392" max="6392" width="2.85546875" style="266" hidden="1"/>
    <col min="6393" max="6393" width="17.42578125" style="266" hidden="1"/>
    <col min="6394" max="6413" width="12.42578125" style="266" hidden="1"/>
    <col min="6414" max="6645" width="11.140625" style="266" hidden="1"/>
    <col min="6646" max="6646" width="9.42578125" style="266" hidden="1"/>
    <col min="6647" max="6647" width="0.42578125" style="266" hidden="1"/>
    <col min="6648" max="6648" width="2.85546875" style="266" hidden="1"/>
    <col min="6649" max="6649" width="17.42578125" style="266" hidden="1"/>
    <col min="6650" max="6669" width="12.42578125" style="266" hidden="1"/>
    <col min="6670" max="6901" width="11.140625" style="266" hidden="1"/>
    <col min="6902" max="6902" width="9.42578125" style="266" hidden="1"/>
    <col min="6903" max="6903" width="0.42578125" style="266" hidden="1"/>
    <col min="6904" max="6904" width="2.85546875" style="266" hidden="1"/>
    <col min="6905" max="6905" width="17.42578125" style="266" hidden="1"/>
    <col min="6906" max="6925" width="12.42578125" style="266" hidden="1"/>
    <col min="6926" max="7157" width="11.140625" style="266" hidden="1"/>
    <col min="7158" max="7158" width="9.42578125" style="266" hidden="1"/>
    <col min="7159" max="7159" width="0.42578125" style="266" hidden="1"/>
    <col min="7160" max="7160" width="2.85546875" style="266" hidden="1"/>
    <col min="7161" max="7161" width="17.42578125" style="266" hidden="1"/>
    <col min="7162" max="7181" width="12.42578125" style="266" hidden="1"/>
    <col min="7182" max="7413" width="11.140625" style="266" hidden="1"/>
    <col min="7414" max="7414" width="9.42578125" style="266" hidden="1"/>
    <col min="7415" max="7415" width="0.42578125" style="266" hidden="1"/>
    <col min="7416" max="7416" width="2.85546875" style="266" hidden="1"/>
    <col min="7417" max="7417" width="17.42578125" style="266" hidden="1"/>
    <col min="7418" max="7437" width="12.42578125" style="266" hidden="1"/>
    <col min="7438" max="7669" width="11.140625" style="266" hidden="1"/>
    <col min="7670" max="7670" width="9.42578125" style="266" hidden="1"/>
    <col min="7671" max="7671" width="0.42578125" style="266" hidden="1"/>
    <col min="7672" max="7672" width="2.85546875" style="266" hidden="1"/>
    <col min="7673" max="7673" width="17.42578125" style="266" hidden="1"/>
    <col min="7674" max="7693" width="12.42578125" style="266" hidden="1"/>
    <col min="7694" max="7925" width="11.140625" style="266" hidden="1"/>
    <col min="7926" max="7926" width="9.42578125" style="266" hidden="1"/>
    <col min="7927" max="7927" width="0.42578125" style="266" hidden="1"/>
    <col min="7928" max="7928" width="2.85546875" style="266" hidden="1"/>
    <col min="7929" max="7929" width="17.42578125" style="266" hidden="1"/>
    <col min="7930" max="7949" width="12.42578125" style="266" hidden="1"/>
    <col min="7950" max="8181" width="11.140625" style="266" hidden="1"/>
    <col min="8182" max="8182" width="9.42578125" style="266" hidden="1"/>
    <col min="8183" max="8183" width="0.42578125" style="266" hidden="1"/>
    <col min="8184" max="8184" width="2.85546875" style="266" hidden="1"/>
    <col min="8185" max="8185" width="17.42578125" style="266" hidden="1"/>
    <col min="8186" max="8205" width="12.42578125" style="266" hidden="1"/>
    <col min="8206" max="8437" width="11.140625" style="266" hidden="1"/>
    <col min="8438" max="8438" width="9.42578125" style="266" hidden="1"/>
    <col min="8439" max="8439" width="0.42578125" style="266" hidden="1"/>
    <col min="8440" max="8440" width="2.85546875" style="266" hidden="1"/>
    <col min="8441" max="8441" width="17.42578125" style="266" hidden="1"/>
    <col min="8442" max="8461" width="12.42578125" style="266" hidden="1"/>
    <col min="8462" max="8693" width="11.140625" style="266" hidden="1"/>
    <col min="8694" max="8694" width="9.42578125" style="266" hidden="1"/>
    <col min="8695" max="8695" width="0.42578125" style="266" hidden="1"/>
    <col min="8696" max="8696" width="2.85546875" style="266" hidden="1"/>
    <col min="8697" max="8697" width="17.42578125" style="266" hidden="1"/>
    <col min="8698" max="8717" width="12.42578125" style="266" hidden="1"/>
    <col min="8718" max="8949" width="11.140625" style="266" hidden="1"/>
    <col min="8950" max="8950" width="9.42578125" style="266" hidden="1"/>
    <col min="8951" max="8951" width="0.42578125" style="266" hidden="1"/>
    <col min="8952" max="8952" width="2.85546875" style="266" hidden="1"/>
    <col min="8953" max="8953" width="17.42578125" style="266" hidden="1"/>
    <col min="8954" max="8973" width="12.42578125" style="266" hidden="1"/>
    <col min="8974" max="9205" width="11.140625" style="266" hidden="1"/>
    <col min="9206" max="9206" width="9.42578125" style="266" hidden="1"/>
    <col min="9207" max="9207" width="0.42578125" style="266" hidden="1"/>
    <col min="9208" max="9208" width="2.85546875" style="266" hidden="1"/>
    <col min="9209" max="9209" width="17.42578125" style="266" hidden="1"/>
    <col min="9210" max="9229" width="12.42578125" style="266" hidden="1"/>
    <col min="9230" max="9461" width="11.140625" style="266" hidden="1"/>
    <col min="9462" max="9462" width="9.42578125" style="266" hidden="1"/>
    <col min="9463" max="9463" width="0.42578125" style="266" hidden="1"/>
    <col min="9464" max="9464" width="2.85546875" style="266" hidden="1"/>
    <col min="9465" max="9465" width="17.42578125" style="266" hidden="1"/>
    <col min="9466" max="9485" width="12.42578125" style="266" hidden="1"/>
    <col min="9486" max="9717" width="11.140625" style="266" hidden="1"/>
    <col min="9718" max="9718" width="9.42578125" style="266" hidden="1"/>
    <col min="9719" max="9719" width="0.42578125" style="266" hidden="1"/>
    <col min="9720" max="9720" width="2.85546875" style="266" hidden="1"/>
    <col min="9721" max="9721" width="17.42578125" style="266" hidden="1"/>
    <col min="9722" max="9741" width="12.42578125" style="266" hidden="1"/>
    <col min="9742" max="9973" width="11.140625" style="266" hidden="1"/>
    <col min="9974" max="9974" width="9.42578125" style="266" hidden="1"/>
    <col min="9975" max="9975" width="0.42578125" style="266" hidden="1"/>
    <col min="9976" max="9976" width="2.85546875" style="266" hidden="1"/>
    <col min="9977" max="9977" width="17.42578125" style="266" hidden="1"/>
    <col min="9978" max="9997" width="12.42578125" style="266" hidden="1"/>
    <col min="9998" max="10229" width="11.140625" style="266" hidden="1"/>
    <col min="10230" max="10230" width="9.42578125" style="266" hidden="1"/>
    <col min="10231" max="10231" width="0.42578125" style="266" hidden="1"/>
    <col min="10232" max="10232" width="2.85546875" style="266" hidden="1"/>
    <col min="10233" max="10233" width="17.42578125" style="266" hidden="1"/>
    <col min="10234" max="10253" width="12.42578125" style="266" hidden="1"/>
    <col min="10254" max="10485" width="11.140625" style="266" hidden="1"/>
    <col min="10486" max="10486" width="9.42578125" style="266" hidden="1"/>
    <col min="10487" max="10487" width="0.42578125" style="266" hidden="1"/>
    <col min="10488" max="10488" width="2.85546875" style="266" hidden="1"/>
    <col min="10489" max="10489" width="17.42578125" style="266" hidden="1"/>
    <col min="10490" max="10509" width="12.42578125" style="266" hidden="1"/>
    <col min="10510" max="10741" width="11.140625" style="266" hidden="1"/>
    <col min="10742" max="10742" width="9.42578125" style="266" hidden="1"/>
    <col min="10743" max="10743" width="0.42578125" style="266" hidden="1"/>
    <col min="10744" max="10744" width="2.85546875" style="266" hidden="1"/>
    <col min="10745" max="10745" width="17.42578125" style="266" hidden="1"/>
    <col min="10746" max="10765" width="12.42578125" style="266" hidden="1"/>
    <col min="10766" max="10997" width="11.140625" style="266" hidden="1"/>
    <col min="10998" max="10998" width="9.42578125" style="266" hidden="1"/>
    <col min="10999" max="10999" width="0.42578125" style="266" hidden="1"/>
    <col min="11000" max="11000" width="2.85546875" style="266" hidden="1"/>
    <col min="11001" max="11001" width="17.42578125" style="266" hidden="1"/>
    <col min="11002" max="11021" width="12.42578125" style="266" hidden="1"/>
    <col min="11022" max="11253" width="11.140625" style="266" hidden="1"/>
    <col min="11254" max="11254" width="9.42578125" style="266" hidden="1"/>
    <col min="11255" max="11255" width="0.42578125" style="266" hidden="1"/>
    <col min="11256" max="11256" width="2.85546875" style="266" hidden="1"/>
    <col min="11257" max="11257" width="17.42578125" style="266" hidden="1"/>
    <col min="11258" max="11277" width="12.42578125" style="266" hidden="1"/>
    <col min="11278" max="11509" width="11.140625" style="266" hidden="1"/>
    <col min="11510" max="11510" width="9.42578125" style="266" hidden="1"/>
    <col min="11511" max="11511" width="0.42578125" style="266" hidden="1"/>
    <col min="11512" max="11512" width="2.85546875" style="266" hidden="1"/>
    <col min="11513" max="11513" width="17.42578125" style="266" hidden="1"/>
    <col min="11514" max="11533" width="12.42578125" style="266" hidden="1"/>
    <col min="11534" max="11765" width="11.140625" style="266" hidden="1"/>
    <col min="11766" max="11766" width="9.42578125" style="266" hidden="1"/>
    <col min="11767" max="11767" width="0.42578125" style="266" hidden="1"/>
    <col min="11768" max="11768" width="2.85546875" style="266" hidden="1"/>
    <col min="11769" max="11769" width="17.42578125" style="266" hidden="1"/>
    <col min="11770" max="11789" width="12.42578125" style="266" hidden="1"/>
    <col min="11790" max="12021" width="11.140625" style="266" hidden="1"/>
    <col min="12022" max="12022" width="9.42578125" style="266" hidden="1"/>
    <col min="12023" max="12023" width="0.42578125" style="266" hidden="1"/>
    <col min="12024" max="12024" width="2.85546875" style="266" hidden="1"/>
    <col min="12025" max="12025" width="17.42578125" style="266" hidden="1"/>
    <col min="12026" max="12045" width="12.42578125" style="266" hidden="1"/>
    <col min="12046" max="12277" width="11.140625" style="266" hidden="1"/>
    <col min="12278" max="12278" width="9.42578125" style="266" hidden="1"/>
    <col min="12279" max="12279" width="0.42578125" style="266" hidden="1"/>
    <col min="12280" max="12280" width="2.85546875" style="266" hidden="1"/>
    <col min="12281" max="12281" width="17.42578125" style="266" hidden="1"/>
    <col min="12282" max="12301" width="12.42578125" style="266" hidden="1"/>
    <col min="12302" max="12533" width="11.140625" style="266" hidden="1"/>
    <col min="12534" max="12534" width="9.42578125" style="266" hidden="1"/>
    <col min="12535" max="12535" width="0.42578125" style="266" hidden="1"/>
    <col min="12536" max="12536" width="2.85546875" style="266" hidden="1"/>
    <col min="12537" max="12537" width="17.42578125" style="266" hidden="1"/>
    <col min="12538" max="12557" width="12.42578125" style="266" hidden="1"/>
    <col min="12558" max="12789" width="11.140625" style="266" hidden="1"/>
    <col min="12790" max="12790" width="9.42578125" style="266" hidden="1"/>
    <col min="12791" max="12791" width="0.42578125" style="266" hidden="1"/>
    <col min="12792" max="12792" width="2.85546875" style="266" hidden="1"/>
    <col min="12793" max="12793" width="17.42578125" style="266" hidden="1"/>
    <col min="12794" max="12813" width="12.42578125" style="266" hidden="1"/>
    <col min="12814" max="13045" width="11.140625" style="266" hidden="1"/>
    <col min="13046" max="13046" width="9.42578125" style="266" hidden="1"/>
    <col min="13047" max="13047" width="0.42578125" style="266" hidden="1"/>
    <col min="13048" max="13048" width="2.85546875" style="266" hidden="1"/>
    <col min="13049" max="13049" width="17.42578125" style="266" hidden="1"/>
    <col min="13050" max="13069" width="12.42578125" style="266" hidden="1"/>
    <col min="13070" max="13301" width="11.140625" style="266" hidden="1"/>
    <col min="13302" max="13302" width="9.42578125" style="266" hidden="1"/>
    <col min="13303" max="13303" width="0.42578125" style="266" hidden="1"/>
    <col min="13304" max="13304" width="2.85546875" style="266" hidden="1"/>
    <col min="13305" max="13305" width="17.42578125" style="266" hidden="1"/>
    <col min="13306" max="13325" width="12.42578125" style="266" hidden="1"/>
    <col min="13326" max="13557" width="11.140625" style="266" hidden="1"/>
    <col min="13558" max="13558" width="9.42578125" style="266" hidden="1"/>
    <col min="13559" max="13559" width="0.42578125" style="266" hidden="1"/>
    <col min="13560" max="13560" width="2.85546875" style="266" hidden="1"/>
    <col min="13561" max="13561" width="17.42578125" style="266" hidden="1"/>
    <col min="13562" max="13581" width="12.42578125" style="266" hidden="1"/>
    <col min="13582" max="13813" width="11.140625" style="266" hidden="1"/>
    <col min="13814" max="13814" width="9.42578125" style="266" hidden="1"/>
    <col min="13815" max="13815" width="0.42578125" style="266" hidden="1"/>
    <col min="13816" max="13816" width="2.85546875" style="266" hidden="1"/>
    <col min="13817" max="13817" width="17.42578125" style="266" hidden="1"/>
    <col min="13818" max="13837" width="12.42578125" style="266" hidden="1"/>
    <col min="13838" max="14069" width="11.140625" style="266" hidden="1"/>
    <col min="14070" max="14070" width="9.42578125" style="266" hidden="1"/>
    <col min="14071" max="14071" width="0.42578125" style="266" hidden="1"/>
    <col min="14072" max="14072" width="2.85546875" style="266" hidden="1"/>
    <col min="14073" max="14073" width="17.42578125" style="266" hidden="1"/>
    <col min="14074" max="14093" width="12.42578125" style="266" hidden="1"/>
    <col min="14094" max="14325" width="11.140625" style="266" hidden="1"/>
    <col min="14326" max="14326" width="9.42578125" style="266" hidden="1"/>
    <col min="14327" max="14327" width="0.42578125" style="266" hidden="1"/>
    <col min="14328" max="14328" width="2.85546875" style="266" hidden="1"/>
    <col min="14329" max="14329" width="17.42578125" style="266" hidden="1"/>
    <col min="14330" max="14349" width="12.42578125" style="266" hidden="1"/>
    <col min="14350" max="14581" width="11.140625" style="266" hidden="1"/>
    <col min="14582" max="14582" width="9.42578125" style="266" hidden="1"/>
    <col min="14583" max="14583" width="0.42578125" style="266" hidden="1"/>
    <col min="14584" max="14584" width="2.85546875" style="266" hidden="1"/>
    <col min="14585" max="14585" width="17.42578125" style="266" hidden="1"/>
    <col min="14586" max="14605" width="12.42578125" style="266" hidden="1"/>
    <col min="14606" max="14837" width="11.140625" style="266" hidden="1"/>
    <col min="14838" max="14838" width="9.42578125" style="266" hidden="1"/>
    <col min="14839" max="14839" width="0.42578125" style="266" hidden="1"/>
    <col min="14840" max="14840" width="2.85546875" style="266" hidden="1"/>
    <col min="14841" max="14841" width="17.42578125" style="266" hidden="1"/>
    <col min="14842" max="14861" width="12.42578125" style="266" hidden="1"/>
    <col min="14862" max="15093" width="11.140625" style="266" hidden="1"/>
    <col min="15094" max="15094" width="9.42578125" style="266" hidden="1"/>
    <col min="15095" max="15095" width="0.42578125" style="266" hidden="1"/>
    <col min="15096" max="15096" width="2.85546875" style="266" hidden="1"/>
    <col min="15097" max="15097" width="17.42578125" style="266" hidden="1"/>
    <col min="15098" max="15117" width="12.42578125" style="266" hidden="1"/>
    <col min="15118" max="15349" width="11.140625" style="266" hidden="1"/>
    <col min="15350" max="15350" width="9.42578125" style="266" hidden="1"/>
    <col min="15351" max="15351" width="0.42578125" style="266" hidden="1"/>
    <col min="15352" max="15352" width="2.85546875" style="266" hidden="1"/>
    <col min="15353" max="15353" width="17.42578125" style="266" hidden="1"/>
    <col min="15354" max="15373" width="12.42578125" style="266" hidden="1"/>
    <col min="15374" max="15605" width="11.140625" style="266" hidden="1"/>
    <col min="15606" max="15606" width="9.42578125" style="266" hidden="1"/>
    <col min="15607" max="15607" width="0.42578125" style="266" hidden="1"/>
    <col min="15608" max="15608" width="2.85546875" style="266" hidden="1"/>
    <col min="15609" max="15609" width="17.42578125" style="266" hidden="1"/>
    <col min="15610" max="15629" width="12.42578125" style="266" hidden="1"/>
    <col min="15630" max="15861" width="11.140625" style="266" hidden="1"/>
    <col min="15862" max="15862" width="9.42578125" style="266" hidden="1"/>
    <col min="15863" max="15863" width="0.42578125" style="266" hidden="1"/>
    <col min="15864" max="15864" width="2.85546875" style="266" hidden="1"/>
    <col min="15865" max="15865" width="17.42578125" style="266" hidden="1"/>
    <col min="15866" max="15885" width="12.42578125" style="266" hidden="1"/>
    <col min="15886" max="16117" width="11.140625" style="266" hidden="1"/>
    <col min="16118" max="16118" width="9.42578125" style="266" hidden="1"/>
    <col min="16119" max="16119" width="0.42578125" style="266" hidden="1"/>
    <col min="16120" max="16120" width="2.85546875" style="266" hidden="1"/>
    <col min="16121" max="16121" width="17.42578125" style="266" hidden="1"/>
    <col min="16122" max="16141" width="12.42578125" style="266" hidden="1"/>
    <col min="16142" max="16152" width="11.140625" style="266" hidden="1"/>
    <col min="16153" max="16384" width="0" style="266" hidden="1"/>
  </cols>
  <sheetData>
    <row r="1" spans="1:13" ht="12.75">
      <c r="A1" s="286"/>
      <c r="B1" s="286"/>
      <c r="C1" s="286"/>
      <c r="D1" s="286"/>
      <c r="E1" s="286"/>
      <c r="F1" s="286"/>
      <c r="G1" s="286"/>
      <c r="H1" s="286"/>
      <c r="I1" s="286"/>
      <c r="J1" s="286"/>
      <c r="K1" s="286"/>
      <c r="L1" s="286"/>
      <c r="M1" s="286"/>
    </row>
    <row r="2" spans="1:13" ht="23.1" customHeight="1" thickBot="1">
      <c r="A2" s="286"/>
      <c r="B2" s="286"/>
      <c r="C2" s="286"/>
      <c r="D2" s="286"/>
      <c r="E2" s="924" t="s">
        <v>2189</v>
      </c>
      <c r="F2" s="924"/>
      <c r="G2" s="924"/>
      <c r="H2" s="924"/>
      <c r="I2" s="924"/>
      <c r="J2" s="924"/>
      <c r="K2" s="924"/>
      <c r="L2" s="924"/>
      <c r="M2" s="286"/>
    </row>
    <row r="3" spans="1:13" ht="12.75">
      <c r="A3" s="286"/>
      <c r="B3" s="286"/>
      <c r="C3" s="286"/>
      <c r="D3" s="286"/>
      <c r="E3" s="286"/>
      <c r="F3" s="286"/>
      <c r="G3" s="286"/>
      <c r="H3" s="286"/>
      <c r="I3" s="286"/>
      <c r="J3" s="286"/>
      <c r="K3" s="286"/>
      <c r="L3" s="286"/>
      <c r="M3" s="286"/>
    </row>
    <row r="4" spans="1:13" ht="12.75">
      <c r="A4" s="286"/>
      <c r="B4" s="286"/>
      <c r="C4" s="286"/>
      <c r="D4" s="286"/>
      <c r="E4" s="925" t="s">
        <v>2190</v>
      </c>
      <c r="F4" s="925"/>
      <c r="G4" s="925"/>
      <c r="H4" s="925"/>
      <c r="I4" s="925"/>
      <c r="J4" s="925"/>
      <c r="K4" s="925"/>
      <c r="L4" s="925"/>
      <c r="M4" s="286"/>
    </row>
    <row r="5" spans="1:13" ht="12.75">
      <c r="A5" s="286"/>
      <c r="B5" s="286"/>
      <c r="C5" s="286"/>
      <c r="D5" s="286"/>
      <c r="E5" s="925"/>
      <c r="F5" s="925"/>
      <c r="G5" s="925"/>
      <c r="H5" s="925"/>
      <c r="I5" s="925"/>
      <c r="J5" s="925"/>
      <c r="K5" s="925"/>
      <c r="L5" s="925"/>
      <c r="M5" s="286"/>
    </row>
    <row r="6" spans="1:13" ht="12.75">
      <c r="A6" s="286"/>
      <c r="B6" s="286"/>
      <c r="C6" s="286"/>
      <c r="D6" s="286"/>
      <c r="E6" s="925"/>
      <c r="F6" s="925"/>
      <c r="G6" s="925"/>
      <c r="H6" s="925"/>
      <c r="I6" s="925"/>
      <c r="J6" s="925"/>
      <c r="K6" s="925"/>
      <c r="L6" s="925"/>
      <c r="M6" s="286"/>
    </row>
    <row r="7" spans="1:13" ht="12.75">
      <c r="A7" s="286"/>
      <c r="B7" s="286"/>
      <c r="C7" s="286"/>
      <c r="D7" s="286"/>
      <c r="E7" s="925"/>
      <c r="F7" s="925"/>
      <c r="G7" s="925"/>
      <c r="H7" s="925"/>
      <c r="I7" s="925"/>
      <c r="J7" s="925"/>
      <c r="K7" s="925"/>
      <c r="L7" s="925"/>
      <c r="M7" s="286"/>
    </row>
    <row r="8" spans="1:13" ht="12.75">
      <c r="A8" s="286"/>
      <c r="B8" s="286"/>
      <c r="C8" s="286"/>
      <c r="D8" s="286"/>
      <c r="E8" s="925"/>
      <c r="F8" s="925"/>
      <c r="G8" s="925"/>
      <c r="H8" s="925"/>
      <c r="I8" s="925"/>
      <c r="J8" s="925"/>
      <c r="K8" s="925"/>
      <c r="L8" s="925"/>
      <c r="M8" s="286"/>
    </row>
    <row r="9" spans="1:13" ht="12.75">
      <c r="A9" s="286"/>
      <c r="B9" s="286"/>
      <c r="C9" s="286"/>
      <c r="D9" s="286"/>
      <c r="E9" s="300"/>
      <c r="F9" s="300"/>
      <c r="G9" s="300"/>
      <c r="H9" s="300"/>
      <c r="I9" s="300"/>
      <c r="J9" s="300"/>
      <c r="K9" s="300"/>
      <c r="L9" s="300"/>
      <c r="M9" s="286"/>
    </row>
    <row r="10" spans="1:13" ht="12.75">
      <c r="A10" s="286"/>
      <c r="B10" s="286"/>
      <c r="C10" s="286"/>
      <c r="D10" s="286"/>
      <c r="E10" s="301"/>
      <c r="F10" s="300"/>
      <c r="G10" s="300"/>
      <c r="H10" s="300"/>
      <c r="I10" s="300"/>
      <c r="J10" s="300"/>
      <c r="K10" s="300"/>
      <c r="L10" s="300"/>
      <c r="M10" s="286"/>
    </row>
    <row r="11" spans="1:13" ht="12.75">
      <c r="A11" s="286"/>
      <c r="B11" s="286"/>
      <c r="C11" s="286"/>
      <c r="D11" s="286"/>
      <c r="E11" s="926"/>
      <c r="F11" s="926"/>
      <c r="G11" s="926"/>
      <c r="H11" s="926"/>
      <c r="I11" s="926"/>
      <c r="J11" s="926"/>
      <c r="K11" s="926"/>
      <c r="L11" s="926"/>
      <c r="M11" s="286"/>
    </row>
    <row r="12" spans="1:13" ht="16.5" thickBot="1">
      <c r="A12" s="287"/>
      <c r="B12" s="287"/>
      <c r="C12" s="287"/>
      <c r="D12" s="287"/>
      <c r="E12" s="287"/>
      <c r="F12" s="287"/>
      <c r="G12" s="287"/>
      <c r="H12" s="287"/>
      <c r="I12" s="287"/>
      <c r="J12" s="287"/>
      <c r="K12" s="287"/>
      <c r="L12" s="287"/>
      <c r="M12" s="287"/>
    </row>
    <row r="13" spans="1:13" ht="12.75"/>
    <row r="14" spans="1:13" s="260" customFormat="1" ht="16.5" customHeight="1">
      <c r="A14" s="281"/>
      <c r="B14" s="281"/>
      <c r="C14" s="281"/>
      <c r="D14" s="281"/>
      <c r="E14" s="281"/>
      <c r="F14" s="281"/>
      <c r="G14" s="261" t="s">
        <v>2175</v>
      </c>
      <c r="H14" s="281"/>
      <c r="I14" s="281"/>
      <c r="J14" s="281"/>
      <c r="K14" s="281"/>
      <c r="L14" s="281"/>
      <c r="M14" s="281"/>
    </row>
    <row r="15" spans="1:13" s="260" customFormat="1" ht="16.5" customHeight="1">
      <c r="A15" s="281"/>
      <c r="B15" s="281"/>
      <c r="C15" s="281"/>
      <c r="D15" s="281"/>
      <c r="E15" s="281"/>
      <c r="F15" s="281"/>
      <c r="G15" s="261" t="s">
        <v>2176</v>
      </c>
      <c r="H15" s="281"/>
      <c r="I15" s="281"/>
      <c r="J15" s="281"/>
      <c r="K15" s="281"/>
      <c r="L15" s="281"/>
      <c r="M15" s="281"/>
    </row>
    <row r="16" spans="1:13" s="260" customFormat="1" ht="16.5" customHeight="1">
      <c r="A16" s="281"/>
      <c r="B16" s="281"/>
      <c r="C16" s="281"/>
      <c r="D16" s="281"/>
      <c r="E16" s="281"/>
      <c r="F16" s="281"/>
      <c r="G16" s="261" t="s">
        <v>2177</v>
      </c>
      <c r="H16" s="281"/>
      <c r="I16" s="281"/>
      <c r="J16" s="281"/>
      <c r="K16" s="281"/>
      <c r="L16" s="281"/>
      <c r="M16" s="281"/>
    </row>
    <row r="17" spans="1:48" s="262" customFormat="1" ht="16.5" customHeight="1">
      <c r="A17" s="261"/>
      <c r="B17" s="261"/>
      <c r="C17" s="261"/>
    </row>
    <row r="18" spans="1:48" s="260" customFormat="1" ht="16.5" customHeight="1">
      <c r="B18" s="281"/>
      <c r="C18" s="281"/>
      <c r="D18" s="281"/>
      <c r="E18" s="281"/>
      <c r="F18" s="281"/>
      <c r="G18" s="261" t="s">
        <v>2178</v>
      </c>
      <c r="H18" s="281"/>
      <c r="I18" s="281"/>
      <c r="J18" s="281"/>
      <c r="K18" s="281"/>
      <c r="L18" s="281"/>
      <c r="M18" s="281"/>
    </row>
    <row r="19" spans="1:48" s="260" customFormat="1" ht="16.5" customHeight="1">
      <c r="B19" s="282"/>
      <c r="C19" s="282"/>
      <c r="D19" s="282"/>
      <c r="E19" s="282"/>
      <c r="F19" s="282"/>
      <c r="G19" s="284" t="s">
        <v>2179</v>
      </c>
      <c r="H19" s="282"/>
      <c r="I19" s="282"/>
      <c r="J19" s="282"/>
      <c r="K19" s="282"/>
      <c r="L19" s="282"/>
      <c r="M19" s="282"/>
    </row>
    <row r="20" spans="1:48" s="262" customFormat="1" ht="6.75" customHeight="1">
      <c r="B20" s="283"/>
      <c r="C20" s="283"/>
      <c r="D20" s="283"/>
      <c r="E20" s="283"/>
      <c r="F20" s="283"/>
      <c r="G20" s="285"/>
      <c r="H20" s="283"/>
      <c r="I20" s="283"/>
      <c r="J20" s="283"/>
      <c r="K20" s="283"/>
      <c r="L20" s="283"/>
      <c r="M20" s="283"/>
    </row>
    <row r="21" spans="1:48" ht="16.5" customHeight="1">
      <c r="B21" s="283"/>
      <c r="C21" s="283"/>
      <c r="D21" s="283"/>
      <c r="E21" s="283"/>
      <c r="F21" s="283"/>
      <c r="G21" s="285" t="s">
        <v>2180</v>
      </c>
      <c r="H21" s="283"/>
      <c r="I21" s="283"/>
      <c r="J21" s="283"/>
      <c r="K21" s="283"/>
      <c r="L21" s="283"/>
      <c r="M21" s="283"/>
    </row>
    <row r="22" spans="1:48" ht="15.95" customHeight="1">
      <c r="A22" s="267"/>
      <c r="B22" s="267"/>
      <c r="C22" s="267"/>
      <c r="D22" s="267"/>
      <c r="E22" s="267"/>
      <c r="F22" s="267"/>
      <c r="G22" s="267"/>
      <c r="H22" s="267"/>
      <c r="I22" s="267"/>
      <c r="J22" s="267"/>
      <c r="K22" s="267"/>
      <c r="L22" s="267"/>
      <c r="M22" s="267"/>
    </row>
    <row r="23" spans="1:48" ht="15">
      <c r="A23" s="288" t="s">
        <v>2077</v>
      </c>
      <c r="B23" s="288"/>
      <c r="C23" s="289"/>
      <c r="D23" s="303"/>
      <c r="E23" s="927" t="s">
        <v>2078</v>
      </c>
      <c r="F23" s="919"/>
      <c r="G23" s="919"/>
      <c r="H23" s="919"/>
      <c r="I23" s="919"/>
      <c r="J23" s="919"/>
      <c r="K23" s="919"/>
      <c r="L23" s="919"/>
      <c r="M23" s="919"/>
    </row>
    <row r="24" spans="1:48" ht="15">
      <c r="A24" s="288" t="s">
        <v>2079</v>
      </c>
      <c r="B24" s="288"/>
      <c r="C24" s="291"/>
      <c r="D24" s="304" t="s">
        <v>2080</v>
      </c>
      <c r="E24" s="928"/>
      <c r="F24" s="920"/>
      <c r="G24" s="920"/>
      <c r="H24" s="920"/>
      <c r="I24" s="920"/>
      <c r="J24" s="920"/>
      <c r="K24" s="920"/>
      <c r="L24" s="920"/>
      <c r="M24" s="920"/>
    </row>
    <row r="25" spans="1:48" ht="15">
      <c r="A25" s="293" t="s">
        <v>2081</v>
      </c>
      <c r="B25" s="293"/>
      <c r="C25" s="294"/>
      <c r="D25" s="305"/>
      <c r="E25" s="306" t="s">
        <v>2082</v>
      </c>
      <c r="F25" s="270" t="s">
        <v>2083</v>
      </c>
      <c r="G25" s="271" t="s">
        <v>2084</v>
      </c>
      <c r="H25" s="271" t="s">
        <v>2085</v>
      </c>
      <c r="I25" s="271" t="s">
        <v>2086</v>
      </c>
      <c r="J25" s="271" t="s">
        <v>2087</v>
      </c>
      <c r="K25" s="270" t="s">
        <v>2088</v>
      </c>
      <c r="L25" s="306" t="s">
        <v>2089</v>
      </c>
      <c r="M25" s="272" t="s">
        <v>2090</v>
      </c>
    </row>
    <row r="26" spans="1:48" ht="24" customHeight="1">
      <c r="A26" s="307" t="s">
        <v>2102</v>
      </c>
      <c r="B26" s="307" t="s">
        <v>114</v>
      </c>
      <c r="C26" s="291" t="s">
        <v>2103</v>
      </c>
      <c r="D26" s="274">
        <v>40070</v>
      </c>
      <c r="E26" s="274">
        <v>1745</v>
      </c>
      <c r="F26" s="274">
        <v>1870</v>
      </c>
      <c r="G26" s="274">
        <v>2035</v>
      </c>
      <c r="H26" s="274">
        <v>2211</v>
      </c>
      <c r="I26" s="274">
        <v>2513</v>
      </c>
      <c r="J26" s="274">
        <v>2521</v>
      </c>
      <c r="K26" s="274">
        <v>2393</v>
      </c>
      <c r="L26" s="274">
        <v>2659</v>
      </c>
      <c r="M26" s="274">
        <v>3511</v>
      </c>
      <c r="N26" s="275"/>
      <c r="O26" s="275"/>
      <c r="P26" s="275"/>
      <c r="Q26" s="275"/>
      <c r="R26" s="275"/>
      <c r="S26" s="275"/>
      <c r="T26" s="275"/>
      <c r="U26" s="275"/>
      <c r="V26" s="275"/>
      <c r="W26" s="275"/>
      <c r="X26" s="275"/>
      <c r="Y26" s="275"/>
      <c r="Z26" s="275"/>
      <c r="AA26" s="275"/>
      <c r="AB26" s="275"/>
      <c r="AC26" s="275"/>
      <c r="AD26" s="275"/>
      <c r="AE26" s="275"/>
      <c r="AF26" s="275"/>
      <c r="AG26" s="275"/>
      <c r="AH26" s="275"/>
      <c r="AI26" s="275"/>
      <c r="AJ26" s="275"/>
      <c r="AK26" s="275"/>
      <c r="AL26" s="275"/>
      <c r="AM26" s="275"/>
      <c r="AN26" s="275"/>
      <c r="AO26" s="275"/>
      <c r="AP26" s="275"/>
      <c r="AQ26" s="275"/>
      <c r="AR26" s="275"/>
      <c r="AS26" s="275"/>
      <c r="AT26" s="275"/>
      <c r="AU26" s="275"/>
      <c r="AV26" s="275"/>
    </row>
    <row r="27" spans="1:48" ht="15.95" customHeight="1">
      <c r="A27" s="307" t="s">
        <v>2104</v>
      </c>
      <c r="B27" s="307" t="s">
        <v>114</v>
      </c>
      <c r="C27" s="291" t="s">
        <v>2105</v>
      </c>
      <c r="D27" s="274">
        <v>41665</v>
      </c>
      <c r="E27" s="274">
        <v>1654</v>
      </c>
      <c r="F27" s="274">
        <v>1777</v>
      </c>
      <c r="G27" s="274">
        <v>1929</v>
      </c>
      <c r="H27" s="274">
        <v>2102</v>
      </c>
      <c r="I27" s="274">
        <v>2413</v>
      </c>
      <c r="J27" s="274">
        <v>2454</v>
      </c>
      <c r="K27" s="274">
        <v>2335</v>
      </c>
      <c r="L27" s="274">
        <v>2581</v>
      </c>
      <c r="M27" s="274">
        <v>3353</v>
      </c>
      <c r="N27" s="275"/>
      <c r="O27" s="275"/>
      <c r="P27" s="275"/>
      <c r="Q27" s="275"/>
      <c r="R27" s="275"/>
      <c r="S27" s="275"/>
      <c r="T27" s="275"/>
      <c r="U27" s="275"/>
      <c r="V27" s="275"/>
      <c r="W27" s="275"/>
      <c r="X27" s="275"/>
      <c r="Y27" s="275"/>
      <c r="Z27" s="275"/>
      <c r="AA27" s="275"/>
      <c r="AB27" s="275"/>
      <c r="AC27" s="275"/>
      <c r="AD27" s="275"/>
      <c r="AE27" s="275"/>
      <c r="AF27" s="275"/>
      <c r="AG27" s="275"/>
      <c r="AH27" s="275"/>
      <c r="AI27" s="275"/>
      <c r="AJ27" s="275"/>
      <c r="AK27" s="275"/>
      <c r="AL27" s="275"/>
      <c r="AM27" s="275"/>
      <c r="AN27" s="275"/>
      <c r="AO27" s="275"/>
      <c r="AP27" s="275"/>
      <c r="AQ27" s="275"/>
      <c r="AR27" s="275"/>
      <c r="AS27" s="275"/>
      <c r="AT27" s="275"/>
      <c r="AU27" s="275"/>
      <c r="AV27" s="275"/>
    </row>
    <row r="28" spans="1:48" ht="15.95" customHeight="1">
      <c r="A28" s="307" t="s">
        <v>2104</v>
      </c>
      <c r="B28" s="307" t="s">
        <v>114</v>
      </c>
      <c r="C28" s="291" t="s">
        <v>2106</v>
      </c>
      <c r="D28" s="274">
        <v>81735</v>
      </c>
      <c r="E28" s="274">
        <v>3400</v>
      </c>
      <c r="F28" s="274">
        <v>3647</v>
      </c>
      <c r="G28" s="274">
        <v>3963</v>
      </c>
      <c r="H28" s="274">
        <v>4312</v>
      </c>
      <c r="I28" s="274">
        <v>4926</v>
      </c>
      <c r="J28" s="274">
        <v>4975</v>
      </c>
      <c r="K28" s="274">
        <v>4729</v>
      </c>
      <c r="L28" s="274">
        <v>5241</v>
      </c>
      <c r="M28" s="274">
        <v>6864</v>
      </c>
      <c r="N28" s="275"/>
      <c r="O28" s="275"/>
      <c r="P28" s="275"/>
      <c r="Q28" s="275"/>
      <c r="R28" s="275"/>
      <c r="S28" s="275"/>
      <c r="T28" s="275"/>
      <c r="U28" s="275"/>
      <c r="V28" s="275"/>
      <c r="W28" s="275"/>
      <c r="X28" s="275"/>
      <c r="Y28" s="275"/>
      <c r="Z28" s="275"/>
      <c r="AA28" s="275"/>
      <c r="AB28" s="275"/>
      <c r="AC28" s="275"/>
      <c r="AD28" s="275"/>
      <c r="AE28" s="275"/>
      <c r="AF28" s="275"/>
      <c r="AG28" s="275"/>
      <c r="AH28" s="275"/>
      <c r="AI28" s="275"/>
      <c r="AJ28" s="275"/>
      <c r="AK28" s="275"/>
      <c r="AL28" s="275"/>
      <c r="AM28" s="275"/>
      <c r="AN28" s="275"/>
      <c r="AO28" s="275"/>
      <c r="AP28" s="275"/>
      <c r="AQ28" s="275"/>
      <c r="AR28" s="275"/>
      <c r="AS28" s="275"/>
      <c r="AT28" s="275"/>
      <c r="AU28" s="275"/>
      <c r="AV28" s="275"/>
    </row>
    <row r="29" spans="1:48" ht="24" customHeight="1">
      <c r="A29" s="307" t="s">
        <v>2107</v>
      </c>
      <c r="B29" s="307" t="s">
        <v>114</v>
      </c>
      <c r="C29" s="291" t="s">
        <v>2103</v>
      </c>
      <c r="D29" s="274">
        <v>39987</v>
      </c>
      <c r="E29" s="274">
        <v>1731</v>
      </c>
      <c r="F29" s="274">
        <v>1829</v>
      </c>
      <c r="G29" s="274">
        <v>2029</v>
      </c>
      <c r="H29" s="274">
        <v>2115</v>
      </c>
      <c r="I29" s="274">
        <v>2530</v>
      </c>
      <c r="J29" s="274">
        <v>2497</v>
      </c>
      <c r="K29" s="274">
        <v>2439</v>
      </c>
      <c r="L29" s="274">
        <v>2507</v>
      </c>
      <c r="M29" s="274">
        <v>3378</v>
      </c>
      <c r="N29" s="275"/>
      <c r="O29" s="275"/>
      <c r="P29" s="275"/>
      <c r="Q29" s="275"/>
      <c r="R29" s="275"/>
      <c r="S29" s="275"/>
      <c r="T29" s="275"/>
      <c r="U29" s="275"/>
      <c r="V29" s="275"/>
      <c r="W29" s="275"/>
      <c r="X29" s="275"/>
      <c r="Y29" s="275"/>
      <c r="Z29" s="275"/>
      <c r="AA29" s="275"/>
      <c r="AB29" s="275"/>
      <c r="AC29" s="275"/>
      <c r="AD29" s="275"/>
      <c r="AE29" s="275"/>
      <c r="AF29" s="275"/>
      <c r="AG29" s="275"/>
      <c r="AH29" s="275"/>
      <c r="AI29" s="275"/>
      <c r="AJ29" s="275"/>
      <c r="AK29" s="275"/>
      <c r="AL29" s="275"/>
      <c r="AM29" s="275"/>
      <c r="AN29" s="275"/>
      <c r="AO29" s="275"/>
      <c r="AP29" s="275"/>
      <c r="AQ29" s="275"/>
      <c r="AR29" s="275"/>
      <c r="AS29" s="275"/>
      <c r="AT29" s="275"/>
      <c r="AU29" s="275"/>
      <c r="AV29" s="275"/>
    </row>
    <row r="30" spans="1:48" ht="15.95" customHeight="1">
      <c r="A30" s="307" t="s">
        <v>2104</v>
      </c>
      <c r="B30" s="307" t="s">
        <v>2104</v>
      </c>
      <c r="C30" s="291" t="s">
        <v>2105</v>
      </c>
      <c r="D30" s="274">
        <v>41557</v>
      </c>
      <c r="E30" s="274">
        <v>1639</v>
      </c>
      <c r="F30" s="274">
        <v>1735</v>
      </c>
      <c r="G30" s="274">
        <v>1926</v>
      </c>
      <c r="H30" s="274">
        <v>2013</v>
      </c>
      <c r="I30" s="274">
        <v>2426</v>
      </c>
      <c r="J30" s="274">
        <v>2429</v>
      </c>
      <c r="K30" s="274">
        <v>2386</v>
      </c>
      <c r="L30" s="274">
        <v>2444</v>
      </c>
      <c r="M30" s="274">
        <v>3239</v>
      </c>
      <c r="N30" s="275"/>
      <c r="O30" s="275"/>
      <c r="P30" s="275"/>
      <c r="Q30" s="275"/>
      <c r="R30" s="275"/>
      <c r="S30" s="275"/>
      <c r="T30" s="275"/>
      <c r="U30" s="275"/>
      <c r="V30" s="275"/>
      <c r="W30" s="275"/>
      <c r="X30" s="275"/>
      <c r="Y30" s="275"/>
      <c r="Z30" s="275"/>
      <c r="AA30" s="275"/>
      <c r="AB30" s="275"/>
      <c r="AC30" s="275"/>
      <c r="AD30" s="275"/>
      <c r="AE30" s="275"/>
      <c r="AF30" s="275"/>
      <c r="AG30" s="275"/>
      <c r="AH30" s="275"/>
      <c r="AI30" s="275"/>
      <c r="AJ30" s="275"/>
      <c r="AK30" s="275"/>
      <c r="AL30" s="275"/>
      <c r="AM30" s="275"/>
      <c r="AN30" s="275"/>
      <c r="AO30" s="275"/>
      <c r="AP30" s="275"/>
      <c r="AQ30" s="275"/>
      <c r="AR30" s="275"/>
      <c r="AS30" s="275"/>
      <c r="AT30" s="275"/>
      <c r="AU30" s="275"/>
      <c r="AV30" s="275"/>
    </row>
    <row r="31" spans="1:48" ht="15.95" customHeight="1">
      <c r="A31" s="307" t="s">
        <v>2104</v>
      </c>
      <c r="B31" s="307" t="s">
        <v>2104</v>
      </c>
      <c r="C31" s="291" t="s">
        <v>2106</v>
      </c>
      <c r="D31" s="274">
        <v>81545</v>
      </c>
      <c r="E31" s="274">
        <v>3370</v>
      </c>
      <c r="F31" s="274">
        <v>3564</v>
      </c>
      <c r="G31" s="274">
        <v>3955</v>
      </c>
      <c r="H31" s="274">
        <v>4128</v>
      </c>
      <c r="I31" s="274">
        <v>4957</v>
      </c>
      <c r="J31" s="274">
        <v>4926</v>
      </c>
      <c r="K31" s="274">
        <v>4826</v>
      </c>
      <c r="L31" s="274">
        <v>4950</v>
      </c>
      <c r="M31" s="274">
        <v>6617</v>
      </c>
      <c r="N31" s="275"/>
      <c r="O31" s="275"/>
      <c r="P31" s="275"/>
      <c r="Q31" s="275"/>
      <c r="R31" s="275"/>
      <c r="S31" s="275"/>
      <c r="T31" s="275"/>
      <c r="U31" s="275"/>
      <c r="V31" s="275"/>
      <c r="W31" s="275"/>
      <c r="X31" s="275"/>
      <c r="Y31" s="275"/>
      <c r="Z31" s="275"/>
      <c r="AA31" s="275"/>
      <c r="AB31" s="275"/>
      <c r="AC31" s="275"/>
      <c r="AD31" s="275"/>
      <c r="AE31" s="275"/>
      <c r="AF31" s="275"/>
      <c r="AG31" s="275"/>
      <c r="AH31" s="275"/>
      <c r="AI31" s="275"/>
      <c r="AJ31" s="275"/>
      <c r="AK31" s="275"/>
      <c r="AL31" s="275"/>
      <c r="AM31" s="275"/>
      <c r="AN31" s="275"/>
      <c r="AO31" s="275"/>
      <c r="AP31" s="275"/>
      <c r="AQ31" s="275"/>
      <c r="AR31" s="275"/>
      <c r="AS31" s="275"/>
      <c r="AT31" s="275"/>
      <c r="AU31" s="275"/>
      <c r="AV31" s="275"/>
    </row>
    <row r="32" spans="1:48" ht="24" customHeight="1">
      <c r="A32" s="307" t="s">
        <v>2108</v>
      </c>
      <c r="B32" s="307" t="s">
        <v>2104</v>
      </c>
      <c r="C32" s="291" t="s">
        <v>2103</v>
      </c>
      <c r="D32" s="274">
        <v>39915</v>
      </c>
      <c r="E32" s="274">
        <v>1721</v>
      </c>
      <c r="F32" s="274">
        <v>1798</v>
      </c>
      <c r="G32" s="274">
        <v>1996</v>
      </c>
      <c r="H32" s="274">
        <v>2079</v>
      </c>
      <c r="I32" s="274">
        <v>2491</v>
      </c>
      <c r="J32" s="274">
        <v>2497</v>
      </c>
      <c r="K32" s="274">
        <v>2473</v>
      </c>
      <c r="L32" s="274">
        <v>2396</v>
      </c>
      <c r="M32" s="274">
        <v>3225</v>
      </c>
      <c r="N32" s="275"/>
      <c r="O32" s="275"/>
      <c r="P32" s="275"/>
      <c r="Q32" s="275"/>
      <c r="R32" s="275"/>
      <c r="S32" s="275"/>
      <c r="T32" s="275"/>
      <c r="U32" s="275"/>
      <c r="V32" s="275"/>
      <c r="W32" s="275"/>
      <c r="X32" s="275"/>
      <c r="Y32" s="275"/>
      <c r="Z32" s="275"/>
      <c r="AA32" s="275"/>
      <c r="AB32" s="275"/>
      <c r="AC32" s="275"/>
      <c r="AD32" s="275"/>
      <c r="AE32" s="275"/>
      <c r="AF32" s="275"/>
      <c r="AG32" s="275"/>
      <c r="AH32" s="275"/>
      <c r="AI32" s="275"/>
      <c r="AJ32" s="275"/>
      <c r="AK32" s="275"/>
      <c r="AL32" s="275"/>
      <c r="AM32" s="275"/>
      <c r="AN32" s="275"/>
      <c r="AO32" s="275"/>
      <c r="AP32" s="275"/>
      <c r="AQ32" s="275"/>
      <c r="AR32" s="275"/>
      <c r="AS32" s="275"/>
      <c r="AT32" s="275"/>
      <c r="AU32" s="275"/>
      <c r="AV32" s="275"/>
    </row>
    <row r="33" spans="1:48" ht="15.95" customHeight="1">
      <c r="A33" s="307" t="s">
        <v>2104</v>
      </c>
      <c r="B33" s="307" t="s">
        <v>2104</v>
      </c>
      <c r="C33" s="291" t="s">
        <v>2105</v>
      </c>
      <c r="D33" s="274">
        <v>41459</v>
      </c>
      <c r="E33" s="274">
        <v>1631</v>
      </c>
      <c r="F33" s="274">
        <v>1704</v>
      </c>
      <c r="G33" s="274">
        <v>1895</v>
      </c>
      <c r="H33" s="274">
        <v>1979</v>
      </c>
      <c r="I33" s="274">
        <v>2387</v>
      </c>
      <c r="J33" s="274">
        <v>2423</v>
      </c>
      <c r="K33" s="274">
        <v>2422</v>
      </c>
      <c r="L33" s="274">
        <v>2344</v>
      </c>
      <c r="M33" s="274">
        <v>3104</v>
      </c>
      <c r="N33" s="275"/>
      <c r="O33" s="275"/>
      <c r="P33" s="275"/>
      <c r="Q33" s="275"/>
      <c r="R33" s="275"/>
      <c r="S33" s="275"/>
      <c r="T33" s="275"/>
      <c r="U33" s="275"/>
      <c r="V33" s="275"/>
      <c r="W33" s="275"/>
      <c r="X33" s="275"/>
      <c r="Y33" s="275"/>
      <c r="Z33" s="275"/>
      <c r="AA33" s="275"/>
      <c r="AB33" s="275"/>
      <c r="AC33" s="275"/>
      <c r="AD33" s="275"/>
      <c r="AE33" s="275"/>
      <c r="AF33" s="275"/>
      <c r="AG33" s="275"/>
      <c r="AH33" s="275"/>
      <c r="AI33" s="275"/>
      <c r="AJ33" s="275"/>
      <c r="AK33" s="275"/>
      <c r="AL33" s="275"/>
      <c r="AM33" s="275"/>
      <c r="AN33" s="275"/>
      <c r="AO33" s="275"/>
      <c r="AP33" s="275"/>
      <c r="AQ33" s="275"/>
      <c r="AR33" s="275"/>
      <c r="AS33" s="275"/>
      <c r="AT33" s="275"/>
      <c r="AU33" s="275"/>
      <c r="AV33" s="275"/>
    </row>
    <row r="34" spans="1:48" ht="15.95" customHeight="1">
      <c r="A34" s="307" t="s">
        <v>2104</v>
      </c>
      <c r="B34" s="307" t="s">
        <v>2104</v>
      </c>
      <c r="C34" s="291" t="s">
        <v>2106</v>
      </c>
      <c r="D34" s="274">
        <v>81374</v>
      </c>
      <c r="E34" s="274">
        <v>3352</v>
      </c>
      <c r="F34" s="274">
        <v>3502</v>
      </c>
      <c r="G34" s="274">
        <v>3891</v>
      </c>
      <c r="H34" s="274">
        <v>4058</v>
      </c>
      <c r="I34" s="274">
        <v>4878</v>
      </c>
      <c r="J34" s="274">
        <v>4920</v>
      </c>
      <c r="K34" s="274">
        <v>4895</v>
      </c>
      <c r="L34" s="274">
        <v>4740</v>
      </c>
      <c r="M34" s="274">
        <v>6329</v>
      </c>
      <c r="N34" s="275"/>
      <c r="O34" s="275"/>
      <c r="P34" s="275"/>
      <c r="Q34" s="275"/>
      <c r="R34" s="275"/>
      <c r="S34" s="275"/>
      <c r="T34" s="275"/>
      <c r="U34" s="275"/>
      <c r="V34" s="275"/>
      <c r="W34" s="275"/>
      <c r="X34" s="275"/>
      <c r="Y34" s="275"/>
      <c r="Z34" s="275"/>
      <c r="AA34" s="275"/>
      <c r="AB34" s="275"/>
      <c r="AC34" s="275"/>
      <c r="AD34" s="275"/>
      <c r="AE34" s="275"/>
      <c r="AF34" s="275"/>
      <c r="AG34" s="275"/>
      <c r="AH34" s="275"/>
      <c r="AI34" s="275"/>
      <c r="AJ34" s="275"/>
      <c r="AK34" s="275"/>
      <c r="AL34" s="275"/>
      <c r="AM34" s="275"/>
      <c r="AN34" s="275"/>
      <c r="AO34" s="275"/>
      <c r="AP34" s="275"/>
      <c r="AQ34" s="275"/>
      <c r="AR34" s="275"/>
      <c r="AS34" s="275"/>
      <c r="AT34" s="275"/>
      <c r="AU34" s="275"/>
      <c r="AV34" s="275"/>
    </row>
    <row r="35" spans="1:48" ht="24" customHeight="1">
      <c r="A35" s="307" t="s">
        <v>2109</v>
      </c>
      <c r="B35" s="307" t="s">
        <v>2104</v>
      </c>
      <c r="C35" s="291" t="s">
        <v>2103</v>
      </c>
      <c r="D35" s="274">
        <v>39846</v>
      </c>
      <c r="E35" s="274">
        <v>1706</v>
      </c>
      <c r="F35" s="274">
        <v>1781</v>
      </c>
      <c r="G35" s="274">
        <v>1947</v>
      </c>
      <c r="H35" s="274">
        <v>2067</v>
      </c>
      <c r="I35" s="274">
        <v>2427</v>
      </c>
      <c r="J35" s="274">
        <v>2504</v>
      </c>
      <c r="K35" s="274">
        <v>2506</v>
      </c>
      <c r="L35" s="274">
        <v>2351</v>
      </c>
      <c r="M35" s="274">
        <v>3039</v>
      </c>
      <c r="N35" s="275"/>
      <c r="O35" s="275"/>
      <c r="P35" s="275"/>
      <c r="Q35" s="275"/>
      <c r="R35" s="275"/>
      <c r="S35" s="275"/>
      <c r="T35" s="275"/>
      <c r="U35" s="275"/>
      <c r="V35" s="275"/>
      <c r="W35" s="275"/>
      <c r="X35" s="275"/>
      <c r="Y35" s="275"/>
      <c r="Z35" s="275"/>
      <c r="AA35" s="275"/>
      <c r="AB35" s="275"/>
      <c r="AC35" s="275"/>
      <c r="AD35" s="275"/>
      <c r="AE35" s="275"/>
      <c r="AF35" s="275"/>
      <c r="AG35" s="275"/>
      <c r="AH35" s="275"/>
      <c r="AI35" s="275"/>
      <c r="AJ35" s="275"/>
      <c r="AK35" s="275"/>
      <c r="AL35" s="275"/>
      <c r="AM35" s="275"/>
      <c r="AN35" s="275"/>
      <c r="AO35" s="275"/>
      <c r="AP35" s="275"/>
      <c r="AQ35" s="275"/>
      <c r="AR35" s="275"/>
      <c r="AS35" s="275"/>
      <c r="AT35" s="275"/>
      <c r="AU35" s="275"/>
      <c r="AV35" s="275"/>
    </row>
    <row r="36" spans="1:48" ht="15.95" customHeight="1">
      <c r="A36" s="307" t="s">
        <v>2104</v>
      </c>
      <c r="B36" s="307" t="s">
        <v>2104</v>
      </c>
      <c r="C36" s="291" t="s">
        <v>2105</v>
      </c>
      <c r="D36" s="274">
        <v>41366</v>
      </c>
      <c r="E36" s="274">
        <v>1617</v>
      </c>
      <c r="F36" s="274">
        <v>1688</v>
      </c>
      <c r="G36" s="274">
        <v>1849</v>
      </c>
      <c r="H36" s="274">
        <v>1968</v>
      </c>
      <c r="I36" s="274">
        <v>2329</v>
      </c>
      <c r="J36" s="274">
        <v>2424</v>
      </c>
      <c r="K36" s="274">
        <v>2452</v>
      </c>
      <c r="L36" s="274">
        <v>2304</v>
      </c>
      <c r="M36" s="274">
        <v>2935</v>
      </c>
      <c r="N36" s="275"/>
      <c r="O36" s="275"/>
      <c r="P36" s="275"/>
      <c r="Q36" s="275"/>
      <c r="R36" s="275"/>
      <c r="S36" s="275"/>
      <c r="T36" s="275"/>
      <c r="U36" s="275"/>
      <c r="V36" s="275"/>
      <c r="W36" s="275"/>
      <c r="X36" s="275"/>
      <c r="Y36" s="275"/>
      <c r="Z36" s="275"/>
      <c r="AA36" s="275"/>
      <c r="AB36" s="275"/>
      <c r="AC36" s="275"/>
      <c r="AD36" s="275"/>
      <c r="AE36" s="275"/>
      <c r="AF36" s="275"/>
      <c r="AG36" s="275"/>
      <c r="AH36" s="275"/>
      <c r="AI36" s="275"/>
      <c r="AJ36" s="275"/>
      <c r="AK36" s="275"/>
      <c r="AL36" s="275"/>
      <c r="AM36" s="275"/>
      <c r="AN36" s="275"/>
      <c r="AO36" s="275"/>
      <c r="AP36" s="275"/>
      <c r="AQ36" s="275"/>
      <c r="AR36" s="275"/>
      <c r="AS36" s="275"/>
      <c r="AT36" s="275"/>
      <c r="AU36" s="275"/>
      <c r="AV36" s="275"/>
    </row>
    <row r="37" spans="1:48" ht="15.95" customHeight="1">
      <c r="A37" s="307" t="s">
        <v>2104</v>
      </c>
      <c r="B37" s="307" t="s">
        <v>2104</v>
      </c>
      <c r="C37" s="291" t="s">
        <v>2106</v>
      </c>
      <c r="D37" s="274">
        <v>81212</v>
      </c>
      <c r="E37" s="274">
        <v>3322</v>
      </c>
      <c r="F37" s="274">
        <v>3469</v>
      </c>
      <c r="G37" s="274">
        <v>3796</v>
      </c>
      <c r="H37" s="274">
        <v>4036</v>
      </c>
      <c r="I37" s="274">
        <v>4757</v>
      </c>
      <c r="J37" s="274">
        <v>4928</v>
      </c>
      <c r="K37" s="274">
        <v>4958</v>
      </c>
      <c r="L37" s="274">
        <v>4655</v>
      </c>
      <c r="M37" s="274">
        <v>5975</v>
      </c>
      <c r="N37" s="275"/>
      <c r="O37" s="275"/>
      <c r="P37" s="275"/>
      <c r="Q37" s="275"/>
      <c r="R37" s="275"/>
      <c r="S37" s="275"/>
      <c r="T37" s="275"/>
      <c r="U37" s="275"/>
      <c r="V37" s="275"/>
      <c r="W37" s="275"/>
      <c r="X37" s="275"/>
      <c r="Y37" s="275"/>
      <c r="Z37" s="275"/>
      <c r="AA37" s="275"/>
      <c r="AB37" s="275"/>
      <c r="AC37" s="275"/>
      <c r="AD37" s="275"/>
      <c r="AE37" s="275"/>
      <c r="AF37" s="275"/>
      <c r="AG37" s="275"/>
      <c r="AH37" s="275"/>
      <c r="AI37" s="275"/>
      <c r="AJ37" s="275"/>
      <c r="AK37" s="275"/>
      <c r="AL37" s="275"/>
      <c r="AM37" s="275"/>
      <c r="AN37" s="275"/>
      <c r="AO37" s="275"/>
      <c r="AP37" s="275"/>
      <c r="AQ37" s="275"/>
      <c r="AR37" s="275"/>
      <c r="AS37" s="275"/>
      <c r="AT37" s="275"/>
      <c r="AU37" s="275"/>
      <c r="AV37" s="275"/>
    </row>
    <row r="38" spans="1:48" ht="24" customHeight="1">
      <c r="A38" s="307" t="s">
        <v>2110</v>
      </c>
      <c r="B38" s="307" t="s">
        <v>2104</v>
      </c>
      <c r="C38" s="291" t="s">
        <v>2103</v>
      </c>
      <c r="D38" s="274">
        <v>39783</v>
      </c>
      <c r="E38" s="274">
        <v>1695</v>
      </c>
      <c r="F38" s="274">
        <v>1768</v>
      </c>
      <c r="G38" s="274">
        <v>1906</v>
      </c>
      <c r="H38" s="274">
        <v>2053</v>
      </c>
      <c r="I38" s="274">
        <v>2345</v>
      </c>
      <c r="J38" s="274">
        <v>2536</v>
      </c>
      <c r="K38" s="274">
        <v>2522</v>
      </c>
      <c r="L38" s="274">
        <v>2359</v>
      </c>
      <c r="M38" s="274">
        <v>2824</v>
      </c>
      <c r="N38" s="275"/>
      <c r="O38" s="275"/>
      <c r="P38" s="275"/>
      <c r="Q38" s="275"/>
      <c r="R38" s="275"/>
      <c r="S38" s="275"/>
      <c r="T38" s="275"/>
      <c r="U38" s="275"/>
      <c r="V38" s="275"/>
      <c r="W38" s="275"/>
      <c r="X38" s="275"/>
      <c r="Y38" s="275"/>
      <c r="Z38" s="275"/>
      <c r="AA38" s="275"/>
      <c r="AB38" s="275"/>
      <c r="AC38" s="275"/>
      <c r="AD38" s="275"/>
      <c r="AE38" s="275"/>
      <c r="AF38" s="275"/>
      <c r="AG38" s="275"/>
      <c r="AH38" s="275"/>
      <c r="AI38" s="275"/>
      <c r="AJ38" s="275"/>
      <c r="AK38" s="275"/>
      <c r="AL38" s="275"/>
      <c r="AM38" s="275"/>
      <c r="AN38" s="275"/>
      <c r="AO38" s="275"/>
      <c r="AP38" s="275"/>
      <c r="AQ38" s="275"/>
      <c r="AR38" s="275"/>
      <c r="AS38" s="275"/>
      <c r="AT38" s="275"/>
      <c r="AU38" s="275"/>
      <c r="AV38" s="275"/>
    </row>
    <row r="39" spans="1:48" ht="15.95" customHeight="1">
      <c r="A39" s="307" t="s">
        <v>2104</v>
      </c>
      <c r="B39" s="307" t="s">
        <v>2104</v>
      </c>
      <c r="C39" s="291" t="s">
        <v>2105</v>
      </c>
      <c r="D39" s="274">
        <v>41278</v>
      </c>
      <c r="E39" s="274">
        <v>1605</v>
      </c>
      <c r="F39" s="274">
        <v>1677</v>
      </c>
      <c r="G39" s="274">
        <v>1810</v>
      </c>
      <c r="H39" s="274">
        <v>1956</v>
      </c>
      <c r="I39" s="274">
        <v>2253</v>
      </c>
      <c r="J39" s="274">
        <v>2450</v>
      </c>
      <c r="K39" s="274">
        <v>2467</v>
      </c>
      <c r="L39" s="274">
        <v>2313</v>
      </c>
      <c r="M39" s="274">
        <v>2742</v>
      </c>
      <c r="N39" s="275"/>
      <c r="O39" s="275"/>
      <c r="P39" s="275"/>
      <c r="Q39" s="275"/>
      <c r="R39" s="275"/>
      <c r="S39" s="275"/>
      <c r="T39" s="275"/>
      <c r="U39" s="275"/>
      <c r="V39" s="275"/>
      <c r="W39" s="275"/>
      <c r="X39" s="275"/>
      <c r="Y39" s="275"/>
      <c r="Z39" s="275"/>
      <c r="AA39" s="275"/>
      <c r="AB39" s="275"/>
      <c r="AC39" s="275"/>
      <c r="AD39" s="275"/>
      <c r="AE39" s="275"/>
      <c r="AF39" s="275"/>
      <c r="AG39" s="275"/>
      <c r="AH39" s="275"/>
      <c r="AI39" s="275"/>
      <c r="AJ39" s="275"/>
      <c r="AK39" s="275"/>
      <c r="AL39" s="275"/>
      <c r="AM39" s="275"/>
      <c r="AN39" s="275"/>
      <c r="AO39" s="275"/>
      <c r="AP39" s="275"/>
      <c r="AQ39" s="275"/>
      <c r="AR39" s="275"/>
      <c r="AS39" s="275"/>
      <c r="AT39" s="275"/>
      <c r="AU39" s="275"/>
      <c r="AV39" s="275"/>
    </row>
    <row r="40" spans="1:48" ht="15.95" customHeight="1">
      <c r="A40" s="307" t="s">
        <v>2104</v>
      </c>
      <c r="B40" s="307" t="s">
        <v>2104</v>
      </c>
      <c r="C40" s="291" t="s">
        <v>2106</v>
      </c>
      <c r="D40" s="274">
        <v>81060</v>
      </c>
      <c r="E40" s="274">
        <v>3299</v>
      </c>
      <c r="F40" s="274">
        <v>3445</v>
      </c>
      <c r="G40" s="274">
        <v>3715</v>
      </c>
      <c r="H40" s="274">
        <v>4009</v>
      </c>
      <c r="I40" s="274">
        <v>4598</v>
      </c>
      <c r="J40" s="274">
        <v>4986</v>
      </c>
      <c r="K40" s="274">
        <v>4989</v>
      </c>
      <c r="L40" s="274">
        <v>4672</v>
      </c>
      <c r="M40" s="274">
        <v>5565</v>
      </c>
      <c r="N40" s="275"/>
      <c r="O40" s="275"/>
      <c r="P40" s="275"/>
      <c r="Q40" s="275"/>
      <c r="R40" s="275"/>
      <c r="S40" s="275"/>
      <c r="T40" s="275"/>
      <c r="U40" s="275"/>
      <c r="V40" s="275"/>
      <c r="W40" s="275"/>
      <c r="X40" s="275"/>
      <c r="Y40" s="275"/>
      <c r="Z40" s="275"/>
      <c r="AA40" s="275"/>
      <c r="AB40" s="275"/>
      <c r="AC40" s="275"/>
      <c r="AD40" s="275"/>
      <c r="AE40" s="275"/>
      <c r="AF40" s="275"/>
      <c r="AG40" s="275"/>
      <c r="AH40" s="275"/>
      <c r="AI40" s="275"/>
      <c r="AJ40" s="275"/>
      <c r="AK40" s="275"/>
      <c r="AL40" s="275"/>
      <c r="AM40" s="275"/>
      <c r="AN40" s="275"/>
      <c r="AO40" s="275"/>
      <c r="AP40" s="275"/>
      <c r="AQ40" s="275"/>
      <c r="AR40" s="275"/>
      <c r="AS40" s="275"/>
      <c r="AT40" s="275"/>
      <c r="AU40" s="275"/>
      <c r="AV40" s="275"/>
    </row>
    <row r="41" spans="1:48" ht="24" customHeight="1">
      <c r="A41" s="307" t="s">
        <v>2111</v>
      </c>
      <c r="B41" s="307" t="s">
        <v>2104</v>
      </c>
      <c r="C41" s="291" t="s">
        <v>2103</v>
      </c>
      <c r="D41" s="274">
        <v>39725</v>
      </c>
      <c r="E41" s="274">
        <v>1693</v>
      </c>
      <c r="F41" s="274">
        <v>1747</v>
      </c>
      <c r="G41" s="274">
        <v>1872</v>
      </c>
      <c r="H41" s="274">
        <v>2047</v>
      </c>
      <c r="I41" s="274">
        <v>2265</v>
      </c>
      <c r="J41" s="274">
        <v>2560</v>
      </c>
      <c r="K41" s="274">
        <v>2530</v>
      </c>
      <c r="L41" s="274">
        <v>2382</v>
      </c>
      <c r="M41" s="274">
        <v>2636</v>
      </c>
      <c r="N41" s="275"/>
      <c r="O41" s="275"/>
      <c r="P41" s="275"/>
      <c r="Q41" s="275"/>
      <c r="R41" s="275"/>
      <c r="S41" s="275"/>
      <c r="T41" s="275"/>
      <c r="U41" s="275"/>
      <c r="V41" s="275"/>
      <c r="W41" s="275"/>
      <c r="X41" s="275"/>
      <c r="Y41" s="275"/>
      <c r="Z41" s="275"/>
      <c r="AA41" s="275"/>
      <c r="AB41" s="275"/>
      <c r="AC41" s="275"/>
      <c r="AD41" s="275"/>
      <c r="AE41" s="275"/>
      <c r="AF41" s="275"/>
      <c r="AG41" s="275"/>
      <c r="AH41" s="275"/>
      <c r="AI41" s="275"/>
      <c r="AJ41" s="275"/>
      <c r="AK41" s="275"/>
      <c r="AL41" s="275"/>
      <c r="AM41" s="275"/>
      <c r="AN41" s="275"/>
      <c r="AO41" s="275"/>
      <c r="AP41" s="275"/>
      <c r="AQ41" s="275"/>
      <c r="AR41" s="275"/>
      <c r="AS41" s="275"/>
      <c r="AT41" s="275"/>
      <c r="AU41" s="275"/>
      <c r="AV41" s="275"/>
    </row>
    <row r="42" spans="1:48" ht="15.95" customHeight="1">
      <c r="A42" s="307" t="s">
        <v>2104</v>
      </c>
      <c r="B42" s="307" t="s">
        <v>2104</v>
      </c>
      <c r="C42" s="291" t="s">
        <v>2105</v>
      </c>
      <c r="D42" s="274">
        <v>41195</v>
      </c>
      <c r="E42" s="274">
        <v>1604</v>
      </c>
      <c r="F42" s="274">
        <v>1656</v>
      </c>
      <c r="G42" s="274">
        <v>1779</v>
      </c>
      <c r="H42" s="274">
        <v>1950</v>
      </c>
      <c r="I42" s="274">
        <v>2177</v>
      </c>
      <c r="J42" s="274">
        <v>2470</v>
      </c>
      <c r="K42" s="274">
        <v>2469</v>
      </c>
      <c r="L42" s="274">
        <v>2335</v>
      </c>
      <c r="M42" s="274">
        <v>2573</v>
      </c>
      <c r="N42" s="275"/>
      <c r="O42" s="275"/>
      <c r="P42" s="275"/>
      <c r="Q42" s="275"/>
      <c r="R42" s="275"/>
      <c r="S42" s="275"/>
      <c r="T42" s="275"/>
      <c r="U42" s="275"/>
      <c r="V42" s="275"/>
      <c r="W42" s="275"/>
      <c r="X42" s="275"/>
      <c r="Y42" s="275"/>
      <c r="Z42" s="275"/>
      <c r="AA42" s="275"/>
      <c r="AB42" s="275"/>
      <c r="AC42" s="275"/>
      <c r="AD42" s="275"/>
      <c r="AE42" s="275"/>
      <c r="AF42" s="275"/>
      <c r="AG42" s="275"/>
      <c r="AH42" s="275"/>
      <c r="AI42" s="275"/>
      <c r="AJ42" s="275"/>
      <c r="AK42" s="275"/>
      <c r="AL42" s="275"/>
      <c r="AM42" s="275"/>
      <c r="AN42" s="275"/>
      <c r="AO42" s="275"/>
      <c r="AP42" s="275"/>
      <c r="AQ42" s="275"/>
      <c r="AR42" s="275"/>
      <c r="AS42" s="275"/>
      <c r="AT42" s="275"/>
      <c r="AU42" s="275"/>
      <c r="AV42" s="275"/>
    </row>
    <row r="43" spans="1:48" ht="15.95" customHeight="1">
      <c r="A43" s="307" t="s">
        <v>2104</v>
      </c>
      <c r="B43" s="307" t="s">
        <v>2104</v>
      </c>
      <c r="C43" s="291" t="s">
        <v>2106</v>
      </c>
      <c r="D43" s="274">
        <v>80920</v>
      </c>
      <c r="E43" s="274">
        <v>3297</v>
      </c>
      <c r="F43" s="274">
        <v>3403</v>
      </c>
      <c r="G43" s="274">
        <v>3651</v>
      </c>
      <c r="H43" s="274">
        <v>3997</v>
      </c>
      <c r="I43" s="274">
        <v>4442</v>
      </c>
      <c r="J43" s="274">
        <v>5030</v>
      </c>
      <c r="K43" s="274">
        <v>5000</v>
      </c>
      <c r="L43" s="274">
        <v>4717</v>
      </c>
      <c r="M43" s="274">
        <v>5209</v>
      </c>
      <c r="N43" s="275"/>
      <c r="O43" s="275"/>
      <c r="P43" s="275"/>
      <c r="Q43" s="275"/>
      <c r="R43" s="275"/>
      <c r="S43" s="275"/>
      <c r="T43" s="275"/>
      <c r="U43" s="275"/>
      <c r="V43" s="275"/>
      <c r="W43" s="275"/>
      <c r="X43" s="275"/>
      <c r="Y43" s="275"/>
      <c r="Z43" s="275"/>
      <c r="AA43" s="275"/>
      <c r="AB43" s="275"/>
      <c r="AC43" s="275"/>
      <c r="AD43" s="275"/>
      <c r="AE43" s="275"/>
      <c r="AF43" s="275"/>
      <c r="AG43" s="275"/>
      <c r="AH43" s="275"/>
      <c r="AI43" s="275"/>
      <c r="AJ43" s="275"/>
      <c r="AK43" s="275"/>
      <c r="AL43" s="275"/>
      <c r="AM43" s="275"/>
      <c r="AN43" s="275"/>
      <c r="AO43" s="275"/>
      <c r="AP43" s="275"/>
      <c r="AQ43" s="275"/>
      <c r="AR43" s="275"/>
      <c r="AS43" s="275"/>
      <c r="AT43" s="275"/>
      <c r="AU43" s="275"/>
      <c r="AV43" s="275"/>
    </row>
    <row r="44" spans="1:48" ht="24" customHeight="1">
      <c r="A44" s="307" t="s">
        <v>2112</v>
      </c>
      <c r="B44" s="307" t="s">
        <v>2104</v>
      </c>
      <c r="C44" s="291" t="s">
        <v>2103</v>
      </c>
      <c r="D44" s="274">
        <v>39661</v>
      </c>
      <c r="E44" s="274">
        <v>1694</v>
      </c>
      <c r="F44" s="274">
        <v>1734</v>
      </c>
      <c r="G44" s="274">
        <v>1832</v>
      </c>
      <c r="H44" s="274">
        <v>2044</v>
      </c>
      <c r="I44" s="274">
        <v>2174</v>
      </c>
      <c r="J44" s="274">
        <v>2586</v>
      </c>
      <c r="K44" s="274">
        <v>2515</v>
      </c>
      <c r="L44" s="274">
        <v>2435</v>
      </c>
      <c r="M44" s="274">
        <v>2491</v>
      </c>
      <c r="N44" s="275"/>
      <c r="O44" s="275"/>
      <c r="P44" s="275"/>
      <c r="Q44" s="275"/>
      <c r="R44" s="275"/>
      <c r="S44" s="275"/>
      <c r="T44" s="275"/>
      <c r="U44" s="275"/>
      <c r="V44" s="275"/>
      <c r="W44" s="275"/>
      <c r="X44" s="275"/>
      <c r="Y44" s="275"/>
      <c r="Z44" s="275"/>
      <c r="AA44" s="275"/>
      <c r="AB44" s="275"/>
      <c r="AC44" s="275"/>
      <c r="AD44" s="275"/>
      <c r="AE44" s="275"/>
      <c r="AF44" s="275"/>
      <c r="AG44" s="275"/>
      <c r="AH44" s="275"/>
      <c r="AI44" s="275"/>
      <c r="AJ44" s="275"/>
      <c r="AK44" s="275"/>
      <c r="AL44" s="275"/>
      <c r="AM44" s="275"/>
      <c r="AN44" s="275"/>
      <c r="AO44" s="275"/>
      <c r="AP44" s="275"/>
      <c r="AQ44" s="275"/>
      <c r="AR44" s="275"/>
      <c r="AS44" s="275"/>
      <c r="AT44" s="275"/>
      <c r="AU44" s="275"/>
      <c r="AV44" s="275"/>
    </row>
    <row r="45" spans="1:48" ht="15.95" customHeight="1">
      <c r="A45" s="307" t="s">
        <v>2104</v>
      </c>
      <c r="B45" s="307" t="s">
        <v>2104</v>
      </c>
      <c r="C45" s="291" t="s">
        <v>2105</v>
      </c>
      <c r="D45" s="274">
        <v>41111</v>
      </c>
      <c r="E45" s="274">
        <v>1605</v>
      </c>
      <c r="F45" s="274">
        <v>1642</v>
      </c>
      <c r="G45" s="274">
        <v>1738</v>
      </c>
      <c r="H45" s="274">
        <v>1949</v>
      </c>
      <c r="I45" s="274">
        <v>2094</v>
      </c>
      <c r="J45" s="274">
        <v>2491</v>
      </c>
      <c r="K45" s="274">
        <v>2450</v>
      </c>
      <c r="L45" s="274">
        <v>2390</v>
      </c>
      <c r="M45" s="274">
        <v>2439</v>
      </c>
      <c r="N45" s="275"/>
      <c r="O45" s="275"/>
      <c r="P45" s="275"/>
      <c r="Q45" s="275"/>
      <c r="R45" s="275"/>
      <c r="S45" s="275"/>
      <c r="T45" s="275"/>
      <c r="U45" s="275"/>
      <c r="V45" s="275"/>
      <c r="W45" s="275"/>
      <c r="X45" s="275"/>
      <c r="Y45" s="275"/>
      <c r="Z45" s="275"/>
      <c r="AA45" s="275"/>
      <c r="AB45" s="275"/>
      <c r="AC45" s="275"/>
      <c r="AD45" s="275"/>
      <c r="AE45" s="275"/>
      <c r="AF45" s="275"/>
      <c r="AG45" s="275"/>
      <c r="AH45" s="275"/>
      <c r="AI45" s="275"/>
      <c r="AJ45" s="275"/>
      <c r="AK45" s="275"/>
      <c r="AL45" s="275"/>
      <c r="AM45" s="275"/>
      <c r="AN45" s="275"/>
      <c r="AO45" s="275"/>
      <c r="AP45" s="275"/>
      <c r="AQ45" s="275"/>
      <c r="AR45" s="275"/>
      <c r="AS45" s="275"/>
      <c r="AT45" s="275"/>
      <c r="AU45" s="275"/>
      <c r="AV45" s="275"/>
    </row>
    <row r="46" spans="1:48" ht="15.95" customHeight="1">
      <c r="A46" s="307" t="s">
        <v>2104</v>
      </c>
      <c r="B46" s="307" t="s">
        <v>2104</v>
      </c>
      <c r="C46" s="291" t="s">
        <v>2106</v>
      </c>
      <c r="D46" s="274">
        <v>80772</v>
      </c>
      <c r="E46" s="274">
        <v>3299</v>
      </c>
      <c r="F46" s="274">
        <v>3376</v>
      </c>
      <c r="G46" s="274">
        <v>3571</v>
      </c>
      <c r="H46" s="274">
        <v>3993</v>
      </c>
      <c r="I46" s="274">
        <v>4268</v>
      </c>
      <c r="J46" s="274">
        <v>5077</v>
      </c>
      <c r="K46" s="274">
        <v>4965</v>
      </c>
      <c r="L46" s="274">
        <v>4824</v>
      </c>
      <c r="M46" s="274">
        <v>4929</v>
      </c>
      <c r="N46" s="275"/>
      <c r="O46" s="275"/>
      <c r="P46" s="275"/>
      <c r="Q46" s="275"/>
      <c r="R46" s="275"/>
      <c r="S46" s="275"/>
      <c r="T46" s="275"/>
      <c r="U46" s="275"/>
      <c r="V46" s="275"/>
      <c r="W46" s="275"/>
      <c r="X46" s="275"/>
      <c r="Y46" s="275"/>
      <c r="Z46" s="275"/>
      <c r="AA46" s="275"/>
      <c r="AB46" s="275"/>
      <c r="AC46" s="275"/>
      <c r="AD46" s="275"/>
      <c r="AE46" s="275"/>
      <c r="AF46" s="275"/>
      <c r="AG46" s="275"/>
      <c r="AH46" s="275"/>
      <c r="AI46" s="275"/>
      <c r="AJ46" s="275"/>
      <c r="AK46" s="275"/>
      <c r="AL46" s="275"/>
      <c r="AM46" s="275"/>
      <c r="AN46" s="275"/>
      <c r="AO46" s="275"/>
      <c r="AP46" s="275"/>
      <c r="AQ46" s="275"/>
      <c r="AR46" s="275"/>
      <c r="AS46" s="275"/>
      <c r="AT46" s="275"/>
      <c r="AU46" s="275"/>
      <c r="AV46" s="275"/>
    </row>
    <row r="47" spans="1:48" ht="24" customHeight="1">
      <c r="A47" s="307" t="s">
        <v>2113</v>
      </c>
      <c r="B47" s="307" t="s">
        <v>2104</v>
      </c>
      <c r="C47" s="291" t="s">
        <v>2103</v>
      </c>
      <c r="D47" s="274">
        <v>39592</v>
      </c>
      <c r="E47" s="274">
        <v>1696</v>
      </c>
      <c r="F47" s="274">
        <v>1725</v>
      </c>
      <c r="G47" s="274">
        <v>1803</v>
      </c>
      <c r="H47" s="274">
        <v>2012</v>
      </c>
      <c r="I47" s="274">
        <v>2141</v>
      </c>
      <c r="J47" s="274">
        <v>2552</v>
      </c>
      <c r="K47" s="274">
        <v>2520</v>
      </c>
      <c r="L47" s="274">
        <v>2473</v>
      </c>
      <c r="M47" s="274">
        <v>2385</v>
      </c>
      <c r="N47" s="275"/>
      <c r="O47" s="275"/>
      <c r="P47" s="275"/>
      <c r="Q47" s="275"/>
      <c r="R47" s="275"/>
      <c r="S47" s="275"/>
      <c r="T47" s="275"/>
      <c r="U47" s="275"/>
      <c r="V47" s="275"/>
      <c r="W47" s="275"/>
      <c r="X47" s="275"/>
      <c r="Y47" s="275"/>
      <c r="Z47" s="275"/>
      <c r="AA47" s="275"/>
      <c r="AB47" s="275"/>
      <c r="AC47" s="275"/>
      <c r="AD47" s="275"/>
      <c r="AE47" s="275"/>
      <c r="AF47" s="275"/>
      <c r="AG47" s="275"/>
      <c r="AH47" s="275"/>
      <c r="AI47" s="275"/>
      <c r="AJ47" s="275"/>
      <c r="AK47" s="275"/>
      <c r="AL47" s="275"/>
      <c r="AM47" s="275"/>
      <c r="AN47" s="275"/>
      <c r="AO47" s="275"/>
      <c r="AP47" s="275"/>
      <c r="AQ47" s="275"/>
      <c r="AR47" s="275"/>
      <c r="AS47" s="275"/>
      <c r="AT47" s="275"/>
      <c r="AU47" s="275"/>
      <c r="AV47" s="275"/>
    </row>
    <row r="48" spans="1:48" ht="15.95" customHeight="1">
      <c r="A48" s="307" t="s">
        <v>2104</v>
      </c>
      <c r="B48" s="307" t="s">
        <v>2104</v>
      </c>
      <c r="C48" s="291" t="s">
        <v>2105</v>
      </c>
      <c r="D48" s="274">
        <v>41025</v>
      </c>
      <c r="E48" s="274">
        <v>1607</v>
      </c>
      <c r="F48" s="274">
        <v>1635</v>
      </c>
      <c r="G48" s="274">
        <v>1709</v>
      </c>
      <c r="H48" s="274">
        <v>1919</v>
      </c>
      <c r="I48" s="274">
        <v>2063</v>
      </c>
      <c r="J48" s="274">
        <v>2456</v>
      </c>
      <c r="K48" s="274">
        <v>2448</v>
      </c>
      <c r="L48" s="274">
        <v>2429</v>
      </c>
      <c r="M48" s="274">
        <v>2342</v>
      </c>
      <c r="N48" s="275"/>
      <c r="O48" s="275"/>
      <c r="P48" s="275"/>
      <c r="Q48" s="275"/>
      <c r="R48" s="275"/>
      <c r="S48" s="275"/>
      <c r="T48" s="275"/>
      <c r="U48" s="275"/>
      <c r="V48" s="275"/>
      <c r="W48" s="275"/>
      <c r="X48" s="275"/>
      <c r="Y48" s="275"/>
      <c r="Z48" s="275"/>
      <c r="AA48" s="275"/>
      <c r="AB48" s="275"/>
      <c r="AC48" s="275"/>
      <c r="AD48" s="275"/>
      <c r="AE48" s="275"/>
      <c r="AF48" s="275"/>
      <c r="AG48" s="275"/>
      <c r="AH48" s="275"/>
      <c r="AI48" s="275"/>
      <c r="AJ48" s="275"/>
      <c r="AK48" s="275"/>
      <c r="AL48" s="275"/>
      <c r="AM48" s="275"/>
      <c r="AN48" s="275"/>
      <c r="AO48" s="275"/>
      <c r="AP48" s="275"/>
      <c r="AQ48" s="275"/>
      <c r="AR48" s="275"/>
      <c r="AS48" s="275"/>
      <c r="AT48" s="275"/>
      <c r="AU48" s="275"/>
      <c r="AV48" s="275"/>
    </row>
    <row r="49" spans="1:48" ht="15.95" customHeight="1">
      <c r="A49" s="307" t="s">
        <v>2104</v>
      </c>
      <c r="B49" s="307" t="s">
        <v>2104</v>
      </c>
      <c r="C49" s="291" t="s">
        <v>2106</v>
      </c>
      <c r="D49" s="274">
        <v>80616</v>
      </c>
      <c r="E49" s="274">
        <v>3303</v>
      </c>
      <c r="F49" s="274">
        <v>3360</v>
      </c>
      <c r="G49" s="274">
        <v>3511</v>
      </c>
      <c r="H49" s="274">
        <v>3931</v>
      </c>
      <c r="I49" s="274">
        <v>4204</v>
      </c>
      <c r="J49" s="274">
        <v>5008</v>
      </c>
      <c r="K49" s="274">
        <v>4968</v>
      </c>
      <c r="L49" s="274">
        <v>4901</v>
      </c>
      <c r="M49" s="274">
        <v>4727</v>
      </c>
      <c r="N49" s="275"/>
      <c r="O49" s="275"/>
      <c r="P49" s="275"/>
      <c r="Q49" s="275"/>
      <c r="R49" s="275"/>
      <c r="S49" s="275"/>
      <c r="T49" s="275"/>
      <c r="U49" s="275"/>
      <c r="V49" s="275"/>
      <c r="W49" s="275"/>
      <c r="X49" s="275"/>
      <c r="Y49" s="275"/>
      <c r="Z49" s="275"/>
      <c r="AA49" s="275"/>
      <c r="AB49" s="275"/>
      <c r="AC49" s="275"/>
      <c r="AD49" s="275"/>
      <c r="AE49" s="275"/>
      <c r="AF49" s="275"/>
      <c r="AG49" s="275"/>
      <c r="AH49" s="275"/>
      <c r="AI49" s="275"/>
      <c r="AJ49" s="275"/>
      <c r="AK49" s="275"/>
      <c r="AL49" s="275"/>
      <c r="AM49" s="275"/>
      <c r="AN49" s="275"/>
      <c r="AO49" s="275"/>
      <c r="AP49" s="275"/>
      <c r="AQ49" s="275"/>
      <c r="AR49" s="275"/>
      <c r="AS49" s="275"/>
      <c r="AT49" s="275"/>
      <c r="AU49" s="275"/>
      <c r="AV49" s="275"/>
    </row>
    <row r="50" spans="1:48" ht="24" customHeight="1">
      <c r="A50" s="307" t="s">
        <v>2114</v>
      </c>
      <c r="B50" s="307" t="s">
        <v>2104</v>
      </c>
      <c r="C50" s="291" t="s">
        <v>2103</v>
      </c>
      <c r="D50" s="274">
        <v>39517</v>
      </c>
      <c r="E50" s="274">
        <v>1699</v>
      </c>
      <c r="F50" s="274">
        <v>1711</v>
      </c>
      <c r="G50" s="274">
        <v>1787</v>
      </c>
      <c r="H50" s="274">
        <v>1964</v>
      </c>
      <c r="I50" s="274">
        <v>2131</v>
      </c>
      <c r="J50" s="274">
        <v>2492</v>
      </c>
      <c r="K50" s="274">
        <v>2531</v>
      </c>
      <c r="L50" s="274">
        <v>2509</v>
      </c>
      <c r="M50" s="274">
        <v>2343</v>
      </c>
      <c r="N50" s="275"/>
      <c r="O50" s="275"/>
      <c r="P50" s="275"/>
      <c r="Q50" s="275"/>
      <c r="R50" s="275"/>
      <c r="S50" s="275"/>
      <c r="T50" s="275"/>
      <c r="U50" s="275"/>
      <c r="V50" s="275"/>
      <c r="W50" s="275"/>
      <c r="X50" s="275"/>
      <c r="Y50" s="275"/>
      <c r="Z50" s="275"/>
      <c r="AA50" s="275"/>
      <c r="AB50" s="275"/>
      <c r="AC50" s="275"/>
      <c r="AD50" s="275"/>
      <c r="AE50" s="275"/>
      <c r="AF50" s="275"/>
      <c r="AG50" s="275"/>
      <c r="AH50" s="275"/>
      <c r="AI50" s="275"/>
      <c r="AJ50" s="275"/>
      <c r="AK50" s="275"/>
      <c r="AL50" s="275"/>
      <c r="AM50" s="275"/>
      <c r="AN50" s="275"/>
      <c r="AO50" s="275"/>
      <c r="AP50" s="275"/>
      <c r="AQ50" s="275"/>
      <c r="AR50" s="275"/>
      <c r="AS50" s="275"/>
      <c r="AT50" s="275"/>
      <c r="AU50" s="275"/>
      <c r="AV50" s="275"/>
    </row>
    <row r="51" spans="1:48" ht="15.95" customHeight="1">
      <c r="A51" s="307" t="s">
        <v>2104</v>
      </c>
      <c r="B51" s="307" t="s">
        <v>2104</v>
      </c>
      <c r="C51" s="291" t="s">
        <v>2105</v>
      </c>
      <c r="D51" s="274">
        <v>40936</v>
      </c>
      <c r="E51" s="274">
        <v>1609</v>
      </c>
      <c r="F51" s="274">
        <v>1622</v>
      </c>
      <c r="G51" s="274">
        <v>1694</v>
      </c>
      <c r="H51" s="274">
        <v>1874</v>
      </c>
      <c r="I51" s="274">
        <v>2053</v>
      </c>
      <c r="J51" s="274">
        <v>2402</v>
      </c>
      <c r="K51" s="274">
        <v>2452</v>
      </c>
      <c r="L51" s="274">
        <v>2461</v>
      </c>
      <c r="M51" s="274">
        <v>2304</v>
      </c>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c r="AL51" s="275"/>
      <c r="AM51" s="275"/>
      <c r="AN51" s="275"/>
      <c r="AO51" s="275"/>
      <c r="AP51" s="275"/>
      <c r="AQ51" s="275"/>
      <c r="AR51" s="275"/>
      <c r="AS51" s="275"/>
      <c r="AT51" s="275"/>
      <c r="AU51" s="275"/>
      <c r="AV51" s="275"/>
    </row>
    <row r="52" spans="1:48" ht="15.95" customHeight="1">
      <c r="A52" s="307" t="s">
        <v>2104</v>
      </c>
      <c r="B52" s="307" t="s">
        <v>2104</v>
      </c>
      <c r="C52" s="291" t="s">
        <v>2106</v>
      </c>
      <c r="D52" s="274">
        <v>80453</v>
      </c>
      <c r="E52" s="274">
        <v>3307</v>
      </c>
      <c r="F52" s="274">
        <v>3333</v>
      </c>
      <c r="G52" s="274">
        <v>3481</v>
      </c>
      <c r="H52" s="274">
        <v>3838</v>
      </c>
      <c r="I52" s="274">
        <v>4185</v>
      </c>
      <c r="J52" s="274">
        <v>4893</v>
      </c>
      <c r="K52" s="274">
        <v>4982</v>
      </c>
      <c r="L52" s="274">
        <v>4969</v>
      </c>
      <c r="M52" s="274">
        <v>4647</v>
      </c>
      <c r="N52" s="275"/>
      <c r="O52" s="275"/>
      <c r="P52" s="275"/>
      <c r="Q52" s="275"/>
      <c r="R52" s="275"/>
      <c r="S52" s="275"/>
      <c r="T52" s="275"/>
      <c r="U52" s="275"/>
      <c r="V52" s="275"/>
      <c r="W52" s="275"/>
      <c r="X52" s="275"/>
      <c r="Y52" s="275"/>
      <c r="Z52" s="275"/>
      <c r="AA52" s="275"/>
      <c r="AB52" s="275"/>
      <c r="AC52" s="275"/>
      <c r="AD52" s="275"/>
      <c r="AE52" s="275"/>
      <c r="AF52" s="275"/>
      <c r="AG52" s="275"/>
      <c r="AH52" s="275"/>
      <c r="AI52" s="275"/>
      <c r="AJ52" s="275"/>
      <c r="AK52" s="275"/>
      <c r="AL52" s="275"/>
      <c r="AM52" s="275"/>
      <c r="AN52" s="275"/>
      <c r="AO52" s="275"/>
      <c r="AP52" s="275"/>
      <c r="AQ52" s="275"/>
      <c r="AR52" s="275"/>
      <c r="AS52" s="275"/>
      <c r="AT52" s="275"/>
      <c r="AU52" s="275"/>
      <c r="AV52" s="275"/>
    </row>
    <row r="53" spans="1:48" ht="24" customHeight="1">
      <c r="A53" s="307" t="s">
        <v>2115</v>
      </c>
      <c r="B53" s="307" t="s">
        <v>2104</v>
      </c>
      <c r="C53" s="291" t="s">
        <v>2103</v>
      </c>
      <c r="D53" s="274">
        <v>39436</v>
      </c>
      <c r="E53" s="274">
        <v>1700</v>
      </c>
      <c r="F53" s="274">
        <v>1701</v>
      </c>
      <c r="G53" s="274">
        <v>1775</v>
      </c>
      <c r="H53" s="274">
        <v>1923</v>
      </c>
      <c r="I53" s="274">
        <v>2118</v>
      </c>
      <c r="J53" s="274">
        <v>2411</v>
      </c>
      <c r="K53" s="274">
        <v>2565</v>
      </c>
      <c r="L53" s="274">
        <v>2527</v>
      </c>
      <c r="M53" s="274">
        <v>2353</v>
      </c>
      <c r="N53" s="275"/>
      <c r="O53" s="275"/>
      <c r="P53" s="275"/>
      <c r="Q53" s="275"/>
      <c r="R53" s="275"/>
      <c r="S53" s="275"/>
      <c r="T53" s="275"/>
      <c r="U53" s="275"/>
      <c r="V53" s="275"/>
      <c r="W53" s="275"/>
      <c r="X53" s="275"/>
      <c r="Y53" s="275"/>
      <c r="Z53" s="275"/>
      <c r="AA53" s="275"/>
      <c r="AB53" s="275"/>
      <c r="AC53" s="275"/>
      <c r="AD53" s="275"/>
      <c r="AE53" s="275"/>
      <c r="AF53" s="275"/>
      <c r="AG53" s="275"/>
      <c r="AH53" s="275"/>
      <c r="AI53" s="275"/>
      <c r="AJ53" s="275"/>
      <c r="AK53" s="275"/>
      <c r="AL53" s="275"/>
      <c r="AM53" s="275"/>
      <c r="AN53" s="275"/>
      <c r="AO53" s="275"/>
      <c r="AP53" s="275"/>
      <c r="AQ53" s="275"/>
      <c r="AR53" s="275"/>
      <c r="AS53" s="275"/>
      <c r="AT53" s="275"/>
      <c r="AU53" s="275"/>
      <c r="AV53" s="275"/>
    </row>
    <row r="54" spans="1:48" ht="15.95" customHeight="1">
      <c r="A54" s="307" t="s">
        <v>114</v>
      </c>
      <c r="B54" s="307" t="s">
        <v>2104</v>
      </c>
      <c r="C54" s="291" t="s">
        <v>2105</v>
      </c>
      <c r="D54" s="274">
        <v>40845</v>
      </c>
      <c r="E54" s="274">
        <v>1610</v>
      </c>
      <c r="F54" s="274">
        <v>1610</v>
      </c>
      <c r="G54" s="274">
        <v>1682</v>
      </c>
      <c r="H54" s="274">
        <v>1835</v>
      </c>
      <c r="I54" s="274">
        <v>2042</v>
      </c>
      <c r="J54" s="274">
        <v>2327</v>
      </c>
      <c r="K54" s="274">
        <v>2479</v>
      </c>
      <c r="L54" s="274">
        <v>2476</v>
      </c>
      <c r="M54" s="274">
        <v>2314</v>
      </c>
      <c r="N54" s="275"/>
      <c r="O54" s="275"/>
      <c r="P54" s="275"/>
      <c r="Q54" s="275"/>
      <c r="R54" s="275"/>
      <c r="S54" s="275"/>
      <c r="T54" s="275"/>
      <c r="U54" s="275"/>
      <c r="V54" s="275"/>
      <c r="W54" s="275"/>
      <c r="X54" s="275"/>
      <c r="Y54" s="275"/>
      <c r="Z54" s="275"/>
      <c r="AA54" s="275"/>
      <c r="AB54" s="275"/>
      <c r="AC54" s="275"/>
      <c r="AD54" s="275"/>
      <c r="AE54" s="275"/>
      <c r="AF54" s="275"/>
      <c r="AG54" s="275"/>
      <c r="AH54" s="275"/>
      <c r="AI54" s="275"/>
      <c r="AJ54" s="275"/>
      <c r="AK54" s="275"/>
      <c r="AL54" s="275"/>
      <c r="AM54" s="275"/>
      <c r="AN54" s="275"/>
      <c r="AO54" s="275"/>
      <c r="AP54" s="275"/>
      <c r="AQ54" s="275"/>
      <c r="AR54" s="275"/>
      <c r="AS54" s="275"/>
      <c r="AT54" s="275"/>
      <c r="AU54" s="275"/>
      <c r="AV54" s="275"/>
    </row>
    <row r="55" spans="1:48" ht="15.95" customHeight="1">
      <c r="A55" s="307" t="s">
        <v>114</v>
      </c>
      <c r="B55" s="307" t="s">
        <v>2104</v>
      </c>
      <c r="C55" s="291" t="s">
        <v>2106</v>
      </c>
      <c r="D55" s="274">
        <v>80282</v>
      </c>
      <c r="E55" s="274">
        <v>3310</v>
      </c>
      <c r="F55" s="274">
        <v>3311</v>
      </c>
      <c r="G55" s="274">
        <v>3457</v>
      </c>
      <c r="H55" s="274">
        <v>3759</v>
      </c>
      <c r="I55" s="274">
        <v>4159</v>
      </c>
      <c r="J55" s="274">
        <v>4738</v>
      </c>
      <c r="K55" s="274">
        <v>5044</v>
      </c>
      <c r="L55" s="274">
        <v>5003</v>
      </c>
      <c r="M55" s="274">
        <v>4667</v>
      </c>
      <c r="N55" s="275"/>
      <c r="O55" s="275"/>
      <c r="P55" s="275"/>
      <c r="Q55" s="275"/>
      <c r="R55" s="275"/>
      <c r="S55" s="275"/>
      <c r="T55" s="275"/>
      <c r="U55" s="275"/>
      <c r="V55" s="275"/>
      <c r="W55" s="275"/>
      <c r="X55" s="275"/>
      <c r="Y55" s="275"/>
      <c r="Z55" s="275"/>
      <c r="AA55" s="275"/>
      <c r="AB55" s="275"/>
      <c r="AC55" s="275"/>
      <c r="AD55" s="275"/>
      <c r="AE55" s="275"/>
      <c r="AF55" s="275"/>
      <c r="AG55" s="275"/>
      <c r="AH55" s="275"/>
      <c r="AI55" s="275"/>
      <c r="AJ55" s="275"/>
      <c r="AK55" s="275"/>
      <c r="AL55" s="275"/>
      <c r="AM55" s="275"/>
      <c r="AN55" s="275"/>
      <c r="AO55" s="275"/>
      <c r="AP55" s="275"/>
      <c r="AQ55" s="275"/>
      <c r="AR55" s="275"/>
      <c r="AS55" s="275"/>
      <c r="AT55" s="275"/>
      <c r="AU55" s="275"/>
      <c r="AV55" s="275"/>
    </row>
    <row r="56" spans="1:48" ht="24" customHeight="1">
      <c r="A56" s="307" t="s">
        <v>2116</v>
      </c>
      <c r="B56" s="307" t="s">
        <v>2104</v>
      </c>
      <c r="C56" s="291" t="s">
        <v>2103</v>
      </c>
      <c r="D56" s="274">
        <v>39351</v>
      </c>
      <c r="E56" s="274">
        <v>1701</v>
      </c>
      <c r="F56" s="274">
        <v>1699</v>
      </c>
      <c r="G56" s="274">
        <v>1753</v>
      </c>
      <c r="H56" s="274">
        <v>1890</v>
      </c>
      <c r="I56" s="274">
        <v>2112</v>
      </c>
      <c r="J56" s="274">
        <v>2331</v>
      </c>
      <c r="K56" s="274">
        <v>2589</v>
      </c>
      <c r="L56" s="274">
        <v>2535</v>
      </c>
      <c r="M56" s="274">
        <v>2376</v>
      </c>
      <c r="N56" s="275"/>
      <c r="O56" s="275"/>
      <c r="P56" s="275"/>
      <c r="Q56" s="275"/>
      <c r="R56" s="275"/>
      <c r="S56" s="275"/>
      <c r="T56" s="275"/>
      <c r="U56" s="275"/>
      <c r="V56" s="275"/>
      <c r="W56" s="275"/>
      <c r="X56" s="275"/>
      <c r="Y56" s="275"/>
      <c r="Z56" s="275"/>
      <c r="AA56" s="275"/>
      <c r="AB56" s="275"/>
      <c r="AC56" s="275"/>
      <c r="AD56" s="275"/>
      <c r="AE56" s="275"/>
      <c r="AF56" s="275"/>
      <c r="AG56" s="275"/>
      <c r="AH56" s="275"/>
      <c r="AI56" s="275"/>
      <c r="AJ56" s="275"/>
      <c r="AK56" s="275"/>
      <c r="AL56" s="275"/>
      <c r="AM56" s="275"/>
      <c r="AN56" s="275"/>
      <c r="AO56" s="275"/>
      <c r="AP56" s="275"/>
      <c r="AQ56" s="275"/>
      <c r="AR56" s="275"/>
      <c r="AS56" s="275"/>
      <c r="AT56" s="275"/>
      <c r="AU56" s="275"/>
      <c r="AV56" s="275"/>
    </row>
    <row r="57" spans="1:48" ht="15.95" customHeight="1">
      <c r="A57" s="307" t="s">
        <v>114</v>
      </c>
      <c r="B57" s="307" t="s">
        <v>2104</v>
      </c>
      <c r="C57" s="291" t="s">
        <v>2105</v>
      </c>
      <c r="D57" s="274">
        <v>40752</v>
      </c>
      <c r="E57" s="274">
        <v>1611</v>
      </c>
      <c r="F57" s="274">
        <v>1609</v>
      </c>
      <c r="G57" s="274">
        <v>1661</v>
      </c>
      <c r="H57" s="274">
        <v>1805</v>
      </c>
      <c r="I57" s="274">
        <v>2036</v>
      </c>
      <c r="J57" s="274">
        <v>2251</v>
      </c>
      <c r="K57" s="274">
        <v>2499</v>
      </c>
      <c r="L57" s="274">
        <v>2479</v>
      </c>
      <c r="M57" s="274">
        <v>2336</v>
      </c>
      <c r="N57" s="275"/>
      <c r="O57" s="275"/>
      <c r="P57" s="275"/>
      <c r="Q57" s="275"/>
      <c r="R57" s="275"/>
      <c r="S57" s="275"/>
      <c r="T57" s="275"/>
      <c r="U57" s="275"/>
      <c r="V57" s="275"/>
      <c r="W57" s="275"/>
      <c r="X57" s="275"/>
      <c r="Y57" s="275"/>
      <c r="Z57" s="275"/>
      <c r="AA57" s="275"/>
      <c r="AB57" s="275"/>
      <c r="AC57" s="275"/>
      <c r="AD57" s="275"/>
      <c r="AE57" s="275"/>
      <c r="AF57" s="275"/>
      <c r="AG57" s="275"/>
      <c r="AH57" s="275"/>
      <c r="AI57" s="275"/>
      <c r="AJ57" s="275"/>
      <c r="AK57" s="275"/>
      <c r="AL57" s="275"/>
      <c r="AM57" s="275"/>
      <c r="AN57" s="275"/>
      <c r="AO57" s="275"/>
      <c r="AP57" s="275"/>
      <c r="AQ57" s="275"/>
      <c r="AR57" s="275"/>
      <c r="AS57" s="275"/>
      <c r="AT57" s="275"/>
      <c r="AU57" s="275"/>
      <c r="AV57" s="275"/>
    </row>
    <row r="58" spans="1:48" ht="15.95" customHeight="1">
      <c r="A58" s="307" t="s">
        <v>114</v>
      </c>
      <c r="B58" s="307" t="s">
        <v>2104</v>
      </c>
      <c r="C58" s="291" t="s">
        <v>2106</v>
      </c>
      <c r="D58" s="274">
        <v>80102</v>
      </c>
      <c r="E58" s="274">
        <v>3311</v>
      </c>
      <c r="F58" s="274">
        <v>3309</v>
      </c>
      <c r="G58" s="274">
        <v>3415</v>
      </c>
      <c r="H58" s="274">
        <v>3694</v>
      </c>
      <c r="I58" s="274">
        <v>4148</v>
      </c>
      <c r="J58" s="274">
        <v>4583</v>
      </c>
      <c r="K58" s="274">
        <v>5088</v>
      </c>
      <c r="L58" s="274">
        <v>5014</v>
      </c>
      <c r="M58" s="274">
        <v>4711</v>
      </c>
      <c r="N58" s="275"/>
      <c r="O58" s="275"/>
      <c r="P58" s="275"/>
      <c r="Q58" s="275"/>
      <c r="R58" s="275"/>
      <c r="S58" s="275"/>
      <c r="T58" s="275"/>
      <c r="U58" s="275"/>
      <c r="V58" s="275"/>
      <c r="W58" s="275"/>
      <c r="X58" s="275"/>
      <c r="Y58" s="275"/>
      <c r="Z58" s="275"/>
      <c r="AA58" s="275"/>
      <c r="AB58" s="275"/>
      <c r="AC58" s="275"/>
      <c r="AD58" s="275"/>
      <c r="AE58" s="275"/>
      <c r="AF58" s="275"/>
      <c r="AG58" s="275"/>
      <c r="AH58" s="275"/>
      <c r="AI58" s="275"/>
      <c r="AJ58" s="275"/>
      <c r="AK58" s="275"/>
      <c r="AL58" s="275"/>
      <c r="AM58" s="275"/>
      <c r="AN58" s="275"/>
      <c r="AO58" s="275"/>
      <c r="AP58" s="275"/>
      <c r="AQ58" s="275"/>
      <c r="AR58" s="275"/>
      <c r="AS58" s="275"/>
      <c r="AT58" s="275"/>
      <c r="AU58" s="275"/>
      <c r="AV58" s="275"/>
    </row>
    <row r="59" spans="1:48" ht="24" customHeight="1">
      <c r="A59" s="307" t="s">
        <v>2117</v>
      </c>
      <c r="B59" s="307" t="s">
        <v>2104</v>
      </c>
      <c r="C59" s="291" t="s">
        <v>2103</v>
      </c>
      <c r="D59" s="274">
        <v>39259</v>
      </c>
      <c r="E59" s="274">
        <v>1700</v>
      </c>
      <c r="F59" s="274">
        <v>1701</v>
      </c>
      <c r="G59" s="274">
        <v>1741</v>
      </c>
      <c r="H59" s="274">
        <v>1850</v>
      </c>
      <c r="I59" s="274">
        <v>2107</v>
      </c>
      <c r="J59" s="274">
        <v>2240</v>
      </c>
      <c r="K59" s="274">
        <v>2614</v>
      </c>
      <c r="L59" s="274">
        <v>2520</v>
      </c>
      <c r="M59" s="274">
        <v>2429</v>
      </c>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row>
    <row r="60" spans="1:48" ht="15.95" customHeight="1">
      <c r="A60" s="307" t="s">
        <v>114</v>
      </c>
      <c r="B60" s="307" t="s">
        <v>2104</v>
      </c>
      <c r="C60" s="291" t="s">
        <v>2105</v>
      </c>
      <c r="D60" s="274">
        <v>40656</v>
      </c>
      <c r="E60" s="274">
        <v>1610</v>
      </c>
      <c r="F60" s="274">
        <v>1611</v>
      </c>
      <c r="G60" s="274">
        <v>1648</v>
      </c>
      <c r="H60" s="274">
        <v>1764</v>
      </c>
      <c r="I60" s="274">
        <v>2034</v>
      </c>
      <c r="J60" s="274">
        <v>2168</v>
      </c>
      <c r="K60" s="274">
        <v>2520</v>
      </c>
      <c r="L60" s="274">
        <v>2460</v>
      </c>
      <c r="M60" s="274">
        <v>2391</v>
      </c>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row>
    <row r="61" spans="1:48" ht="15.95" customHeight="1">
      <c r="A61" s="307" t="s">
        <v>114</v>
      </c>
      <c r="B61" s="307" t="s">
        <v>2104</v>
      </c>
      <c r="C61" s="291" t="s">
        <v>2106</v>
      </c>
      <c r="D61" s="274">
        <v>79914</v>
      </c>
      <c r="E61" s="274">
        <v>3310</v>
      </c>
      <c r="F61" s="274">
        <v>3311</v>
      </c>
      <c r="G61" s="274">
        <v>3389</v>
      </c>
      <c r="H61" s="274">
        <v>3614</v>
      </c>
      <c r="I61" s="274">
        <v>4141</v>
      </c>
      <c r="J61" s="274">
        <v>4408</v>
      </c>
      <c r="K61" s="274">
        <v>5134</v>
      </c>
      <c r="L61" s="274">
        <v>4980</v>
      </c>
      <c r="M61" s="274">
        <v>4820</v>
      </c>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row>
    <row r="62" spans="1:48" ht="24" hidden="1" customHeight="1">
      <c r="A62" s="307" t="s">
        <v>2118</v>
      </c>
      <c r="B62" s="307" t="s">
        <v>114</v>
      </c>
      <c r="C62" s="291" t="s">
        <v>2103</v>
      </c>
      <c r="D62" s="274">
        <v>39160</v>
      </c>
      <c r="E62" s="274">
        <v>1696</v>
      </c>
      <c r="F62" s="274">
        <v>1703</v>
      </c>
      <c r="G62" s="274">
        <v>1733</v>
      </c>
      <c r="H62" s="274">
        <v>1820</v>
      </c>
      <c r="I62" s="274">
        <v>2075</v>
      </c>
      <c r="J62" s="274">
        <v>2206</v>
      </c>
      <c r="K62" s="274">
        <v>2580</v>
      </c>
      <c r="L62" s="274">
        <v>2525</v>
      </c>
      <c r="M62" s="274">
        <v>2467</v>
      </c>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row>
    <row r="63" spans="1:48" ht="15.95" hidden="1" customHeight="1">
      <c r="A63" s="307" t="s">
        <v>114</v>
      </c>
      <c r="B63" s="307" t="s">
        <v>114</v>
      </c>
      <c r="C63" s="291" t="s">
        <v>2105</v>
      </c>
      <c r="D63" s="274">
        <v>40555</v>
      </c>
      <c r="E63" s="274">
        <v>1606</v>
      </c>
      <c r="F63" s="274">
        <v>1613</v>
      </c>
      <c r="G63" s="274">
        <v>1641</v>
      </c>
      <c r="H63" s="274">
        <v>1735</v>
      </c>
      <c r="I63" s="274">
        <v>2003</v>
      </c>
      <c r="J63" s="274">
        <v>2137</v>
      </c>
      <c r="K63" s="274">
        <v>2486</v>
      </c>
      <c r="L63" s="274">
        <v>2458</v>
      </c>
      <c r="M63" s="274">
        <v>2430</v>
      </c>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row>
    <row r="64" spans="1:48" ht="15.95" hidden="1" customHeight="1">
      <c r="A64" s="307" t="s">
        <v>114</v>
      </c>
      <c r="B64" s="307" t="s">
        <v>114</v>
      </c>
      <c r="C64" s="291" t="s">
        <v>2106</v>
      </c>
      <c r="D64" s="274">
        <v>79715</v>
      </c>
      <c r="E64" s="274">
        <v>3302</v>
      </c>
      <c r="F64" s="274">
        <v>3316</v>
      </c>
      <c r="G64" s="274">
        <v>3374</v>
      </c>
      <c r="H64" s="274">
        <v>3555</v>
      </c>
      <c r="I64" s="274">
        <v>4078</v>
      </c>
      <c r="J64" s="274">
        <v>4343</v>
      </c>
      <c r="K64" s="274">
        <v>5065</v>
      </c>
      <c r="L64" s="274">
        <v>4983</v>
      </c>
      <c r="M64" s="274">
        <v>4897</v>
      </c>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row>
    <row r="65" spans="1:48" ht="24" hidden="1" customHeight="1">
      <c r="A65" s="307" t="s">
        <v>2119</v>
      </c>
      <c r="B65" s="307" t="s">
        <v>114</v>
      </c>
      <c r="C65" s="291" t="s">
        <v>2103</v>
      </c>
      <c r="D65" s="274">
        <v>39054</v>
      </c>
      <c r="E65" s="274">
        <v>1689</v>
      </c>
      <c r="F65" s="274">
        <v>1706</v>
      </c>
      <c r="G65" s="274">
        <v>1719</v>
      </c>
      <c r="H65" s="274">
        <v>1805</v>
      </c>
      <c r="I65" s="274">
        <v>2027</v>
      </c>
      <c r="J65" s="274">
        <v>2196</v>
      </c>
      <c r="K65" s="274">
        <v>2519</v>
      </c>
      <c r="L65" s="274">
        <v>2536</v>
      </c>
      <c r="M65" s="274">
        <v>2503</v>
      </c>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row>
    <row r="66" spans="1:48" ht="15.95" hidden="1" customHeight="1">
      <c r="A66" s="307" t="s">
        <v>114</v>
      </c>
      <c r="B66" s="307" t="s">
        <v>114</v>
      </c>
      <c r="C66" s="291" t="s">
        <v>2105</v>
      </c>
      <c r="D66" s="274">
        <v>40449</v>
      </c>
      <c r="E66" s="274">
        <v>1599</v>
      </c>
      <c r="F66" s="274">
        <v>1615</v>
      </c>
      <c r="G66" s="274">
        <v>1628</v>
      </c>
      <c r="H66" s="274">
        <v>1719</v>
      </c>
      <c r="I66" s="274">
        <v>1957</v>
      </c>
      <c r="J66" s="274">
        <v>2127</v>
      </c>
      <c r="K66" s="274">
        <v>2431</v>
      </c>
      <c r="L66" s="274">
        <v>2462</v>
      </c>
      <c r="M66" s="274">
        <v>2462</v>
      </c>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row>
    <row r="67" spans="1:48" ht="15.95" hidden="1" customHeight="1">
      <c r="A67" s="307" t="s">
        <v>114</v>
      </c>
      <c r="B67" s="307" t="s">
        <v>114</v>
      </c>
      <c r="C67" s="291" t="s">
        <v>2106</v>
      </c>
      <c r="D67" s="274">
        <v>79503</v>
      </c>
      <c r="E67" s="274">
        <v>3288</v>
      </c>
      <c r="F67" s="274">
        <v>3321</v>
      </c>
      <c r="G67" s="274">
        <v>3347</v>
      </c>
      <c r="H67" s="274">
        <v>3524</v>
      </c>
      <c r="I67" s="274">
        <v>3984</v>
      </c>
      <c r="J67" s="274">
        <v>4323</v>
      </c>
      <c r="K67" s="274">
        <v>4951</v>
      </c>
      <c r="L67" s="274">
        <v>4998</v>
      </c>
      <c r="M67" s="274">
        <v>4966</v>
      </c>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row>
    <row r="68" spans="1:48" ht="24" hidden="1" customHeight="1">
      <c r="A68" s="307" t="s">
        <v>2120</v>
      </c>
      <c r="B68" s="307" t="s">
        <v>114</v>
      </c>
      <c r="C68" s="291" t="s">
        <v>2103</v>
      </c>
      <c r="D68" s="274">
        <v>38941</v>
      </c>
      <c r="E68" s="274">
        <v>1678</v>
      </c>
      <c r="F68" s="274">
        <v>1708</v>
      </c>
      <c r="G68" s="274">
        <v>1708</v>
      </c>
      <c r="H68" s="274">
        <v>1793</v>
      </c>
      <c r="I68" s="274">
        <v>1986</v>
      </c>
      <c r="J68" s="274">
        <v>2181</v>
      </c>
      <c r="K68" s="274">
        <v>2439</v>
      </c>
      <c r="L68" s="274">
        <v>2570</v>
      </c>
      <c r="M68" s="274">
        <v>2522</v>
      </c>
      <c r="N68" s="275"/>
      <c r="O68" s="275"/>
      <c r="P68" s="275"/>
      <c r="Q68" s="275"/>
      <c r="R68" s="275"/>
      <c r="S68" s="275"/>
      <c r="T68" s="275"/>
      <c r="U68" s="275"/>
      <c r="V68" s="275"/>
      <c r="W68" s="275"/>
      <c r="X68" s="275"/>
      <c r="Y68" s="275"/>
      <c r="Z68" s="275"/>
      <c r="AA68" s="275"/>
      <c r="AB68" s="275"/>
      <c r="AC68" s="275"/>
      <c r="AD68" s="275"/>
      <c r="AE68" s="275"/>
      <c r="AF68" s="275"/>
      <c r="AG68" s="275"/>
      <c r="AH68" s="275"/>
      <c r="AI68" s="275"/>
      <c r="AJ68" s="275"/>
      <c r="AK68" s="275"/>
      <c r="AL68" s="275"/>
      <c r="AM68" s="275"/>
      <c r="AN68" s="275"/>
      <c r="AO68" s="275"/>
      <c r="AP68" s="275"/>
      <c r="AQ68" s="275"/>
      <c r="AR68" s="275"/>
      <c r="AS68" s="275"/>
      <c r="AT68" s="275"/>
      <c r="AU68" s="275"/>
      <c r="AV68" s="275"/>
    </row>
    <row r="69" spans="1:48" ht="15.95" hidden="1" customHeight="1">
      <c r="A69" s="307" t="s">
        <v>114</v>
      </c>
      <c r="B69" s="307" t="s">
        <v>114</v>
      </c>
      <c r="C69" s="291" t="s">
        <v>2105</v>
      </c>
      <c r="D69" s="274">
        <v>40338</v>
      </c>
      <c r="E69" s="274">
        <v>1589</v>
      </c>
      <c r="F69" s="274">
        <v>1617</v>
      </c>
      <c r="G69" s="274">
        <v>1617</v>
      </c>
      <c r="H69" s="274">
        <v>1708</v>
      </c>
      <c r="I69" s="274">
        <v>1918</v>
      </c>
      <c r="J69" s="274">
        <v>2114</v>
      </c>
      <c r="K69" s="274">
        <v>2357</v>
      </c>
      <c r="L69" s="274">
        <v>2490</v>
      </c>
      <c r="M69" s="274">
        <v>2478</v>
      </c>
      <c r="N69" s="275"/>
      <c r="O69" s="275"/>
      <c r="P69" s="275"/>
      <c r="Q69" s="275"/>
      <c r="R69" s="275"/>
      <c r="S69" s="275"/>
      <c r="T69" s="275"/>
      <c r="U69" s="275"/>
      <c r="V69" s="275"/>
      <c r="W69" s="275"/>
      <c r="X69" s="275"/>
      <c r="Y69" s="275"/>
      <c r="Z69" s="275"/>
      <c r="AA69" s="275"/>
      <c r="AB69" s="275"/>
      <c r="AC69" s="275"/>
      <c r="AD69" s="275"/>
      <c r="AE69" s="275"/>
      <c r="AF69" s="275"/>
      <c r="AG69" s="275"/>
      <c r="AH69" s="275"/>
      <c r="AI69" s="275"/>
      <c r="AJ69" s="275"/>
      <c r="AK69" s="275"/>
      <c r="AL69" s="275"/>
      <c r="AM69" s="275"/>
      <c r="AN69" s="275"/>
      <c r="AO69" s="275"/>
      <c r="AP69" s="275"/>
      <c r="AQ69" s="275"/>
      <c r="AR69" s="275"/>
      <c r="AS69" s="275"/>
      <c r="AT69" s="275"/>
      <c r="AU69" s="275"/>
      <c r="AV69" s="275"/>
    </row>
    <row r="70" spans="1:48" ht="15.95" hidden="1" customHeight="1">
      <c r="A70" s="307" t="s">
        <v>114</v>
      </c>
      <c r="B70" s="307" t="s">
        <v>114</v>
      </c>
      <c r="C70" s="291" t="s">
        <v>2106</v>
      </c>
      <c r="D70" s="274">
        <v>79279</v>
      </c>
      <c r="E70" s="274">
        <v>3268</v>
      </c>
      <c r="F70" s="274">
        <v>3325</v>
      </c>
      <c r="G70" s="274">
        <v>3326</v>
      </c>
      <c r="H70" s="274">
        <v>3501</v>
      </c>
      <c r="I70" s="274">
        <v>3903</v>
      </c>
      <c r="J70" s="274">
        <v>4296</v>
      </c>
      <c r="K70" s="274">
        <v>4796</v>
      </c>
      <c r="L70" s="274">
        <v>5060</v>
      </c>
      <c r="M70" s="274">
        <v>5000</v>
      </c>
      <c r="N70" s="275"/>
      <c r="O70" s="275"/>
      <c r="P70" s="275"/>
      <c r="Q70" s="275"/>
      <c r="R70" s="275"/>
      <c r="S70" s="275"/>
      <c r="T70" s="275"/>
      <c r="U70" s="275"/>
      <c r="V70" s="275"/>
      <c r="W70" s="275"/>
      <c r="X70" s="275"/>
      <c r="Y70" s="275"/>
      <c r="Z70" s="275"/>
      <c r="AA70" s="275"/>
      <c r="AB70" s="275"/>
      <c r="AC70" s="275"/>
      <c r="AD70" s="275"/>
      <c r="AE70" s="275"/>
      <c r="AF70" s="275"/>
      <c r="AG70" s="275"/>
      <c r="AH70" s="275"/>
      <c r="AI70" s="275"/>
      <c r="AJ70" s="275"/>
      <c r="AK70" s="275"/>
      <c r="AL70" s="275"/>
      <c r="AM70" s="275"/>
      <c r="AN70" s="275"/>
      <c r="AO70" s="275"/>
      <c r="AP70" s="275"/>
      <c r="AQ70" s="275"/>
      <c r="AR70" s="275"/>
      <c r="AS70" s="275"/>
      <c r="AT70" s="275"/>
      <c r="AU70" s="275"/>
      <c r="AV70" s="275"/>
    </row>
    <row r="71" spans="1:48" ht="24" hidden="1" customHeight="1">
      <c r="A71" s="307" t="s">
        <v>2121</v>
      </c>
      <c r="B71" s="307" t="s">
        <v>114</v>
      </c>
      <c r="C71" s="291" t="s">
        <v>2103</v>
      </c>
      <c r="D71" s="274">
        <v>38821</v>
      </c>
      <c r="E71" s="274">
        <v>1664</v>
      </c>
      <c r="F71" s="274">
        <v>1709</v>
      </c>
      <c r="G71" s="274">
        <v>1708</v>
      </c>
      <c r="H71" s="274">
        <v>1772</v>
      </c>
      <c r="I71" s="274">
        <v>1952</v>
      </c>
      <c r="J71" s="274">
        <v>2175</v>
      </c>
      <c r="K71" s="274">
        <v>2358</v>
      </c>
      <c r="L71" s="274">
        <v>2593</v>
      </c>
      <c r="M71" s="274">
        <v>2530</v>
      </c>
      <c r="N71" s="275"/>
      <c r="O71" s="275"/>
      <c r="P71" s="275"/>
      <c r="Q71" s="275"/>
      <c r="R71" s="275"/>
      <c r="S71" s="275"/>
      <c r="T71" s="275"/>
      <c r="U71" s="275"/>
      <c r="V71" s="275"/>
      <c r="W71" s="275"/>
      <c r="X71" s="275"/>
      <c r="Y71" s="275"/>
      <c r="Z71" s="275"/>
      <c r="AA71" s="275"/>
      <c r="AB71" s="275"/>
      <c r="AC71" s="275"/>
      <c r="AD71" s="275"/>
      <c r="AE71" s="275"/>
      <c r="AF71" s="275"/>
      <c r="AG71" s="275"/>
      <c r="AH71" s="275"/>
      <c r="AI71" s="275"/>
      <c r="AJ71" s="275"/>
      <c r="AK71" s="275"/>
      <c r="AL71" s="275"/>
      <c r="AM71" s="275"/>
      <c r="AN71" s="275"/>
      <c r="AO71" s="275"/>
      <c r="AP71" s="275"/>
      <c r="AQ71" s="275"/>
      <c r="AR71" s="275"/>
      <c r="AS71" s="275"/>
      <c r="AT71" s="275"/>
      <c r="AU71" s="275"/>
      <c r="AV71" s="275"/>
    </row>
    <row r="72" spans="1:48" ht="15.95" hidden="1" customHeight="1">
      <c r="A72" s="307" t="s">
        <v>2104</v>
      </c>
      <c r="B72" s="307" t="s">
        <v>114</v>
      </c>
      <c r="C72" s="291" t="s">
        <v>2105</v>
      </c>
      <c r="D72" s="274">
        <v>40220</v>
      </c>
      <c r="E72" s="274">
        <v>1576</v>
      </c>
      <c r="F72" s="274">
        <v>1618</v>
      </c>
      <c r="G72" s="274">
        <v>1617</v>
      </c>
      <c r="H72" s="274">
        <v>1687</v>
      </c>
      <c r="I72" s="274">
        <v>1887</v>
      </c>
      <c r="J72" s="274">
        <v>2107</v>
      </c>
      <c r="K72" s="274">
        <v>2281</v>
      </c>
      <c r="L72" s="274">
        <v>2510</v>
      </c>
      <c r="M72" s="274">
        <v>2481</v>
      </c>
      <c r="N72" s="275"/>
      <c r="O72" s="275"/>
      <c r="P72" s="275"/>
      <c r="Q72" s="275"/>
      <c r="R72" s="275"/>
      <c r="S72" s="275"/>
      <c r="T72" s="275"/>
      <c r="U72" s="275"/>
      <c r="V72" s="275"/>
      <c r="W72" s="275"/>
      <c r="X72" s="275"/>
      <c r="Y72" s="275"/>
      <c r="Z72" s="275"/>
      <c r="AA72" s="275"/>
      <c r="AB72" s="275"/>
      <c r="AC72" s="275"/>
      <c r="AD72" s="275"/>
      <c r="AE72" s="275"/>
      <c r="AF72" s="275"/>
      <c r="AG72" s="275"/>
      <c r="AH72" s="275"/>
      <c r="AI72" s="275"/>
      <c r="AJ72" s="275"/>
      <c r="AK72" s="275"/>
      <c r="AL72" s="275"/>
      <c r="AM72" s="275"/>
      <c r="AN72" s="275"/>
      <c r="AO72" s="275"/>
      <c r="AP72" s="275"/>
      <c r="AQ72" s="275"/>
      <c r="AR72" s="275"/>
      <c r="AS72" s="275"/>
      <c r="AT72" s="275"/>
      <c r="AU72" s="275"/>
      <c r="AV72" s="275"/>
    </row>
    <row r="73" spans="1:48" ht="15.95" hidden="1" customHeight="1">
      <c r="A73" s="307" t="s">
        <v>2104</v>
      </c>
      <c r="B73" s="307" t="s">
        <v>114</v>
      </c>
      <c r="C73" s="291" t="s">
        <v>2106</v>
      </c>
      <c r="D73" s="274">
        <v>79041</v>
      </c>
      <c r="E73" s="274">
        <v>3240</v>
      </c>
      <c r="F73" s="274">
        <v>3327</v>
      </c>
      <c r="G73" s="274">
        <v>3325</v>
      </c>
      <c r="H73" s="274">
        <v>3459</v>
      </c>
      <c r="I73" s="274">
        <v>3839</v>
      </c>
      <c r="J73" s="274">
        <v>4282</v>
      </c>
      <c r="K73" s="274">
        <v>4639</v>
      </c>
      <c r="L73" s="274">
        <v>5103</v>
      </c>
      <c r="M73" s="274">
        <v>5011</v>
      </c>
      <c r="N73" s="275"/>
      <c r="O73" s="275"/>
      <c r="P73" s="275"/>
      <c r="Q73" s="275"/>
      <c r="R73" s="275"/>
      <c r="S73" s="275"/>
      <c r="T73" s="275"/>
      <c r="U73" s="275"/>
      <c r="V73" s="275"/>
      <c r="W73" s="275"/>
      <c r="X73" s="275"/>
      <c r="Y73" s="275"/>
      <c r="Z73" s="275"/>
      <c r="AA73" s="275"/>
      <c r="AB73" s="275"/>
      <c r="AC73" s="275"/>
      <c r="AD73" s="275"/>
      <c r="AE73" s="275"/>
      <c r="AF73" s="275"/>
      <c r="AG73" s="275"/>
      <c r="AH73" s="275"/>
      <c r="AI73" s="275"/>
      <c r="AJ73" s="275"/>
      <c r="AK73" s="275"/>
      <c r="AL73" s="275"/>
      <c r="AM73" s="275"/>
      <c r="AN73" s="275"/>
      <c r="AO73" s="275"/>
      <c r="AP73" s="275"/>
      <c r="AQ73" s="275"/>
      <c r="AR73" s="275"/>
      <c r="AS73" s="275"/>
      <c r="AT73" s="275"/>
      <c r="AU73" s="275"/>
      <c r="AV73" s="275"/>
    </row>
    <row r="74" spans="1:48" ht="24" hidden="1" customHeight="1">
      <c r="A74" s="307" t="s">
        <v>2122</v>
      </c>
      <c r="B74" s="307" t="s">
        <v>114</v>
      </c>
      <c r="C74" s="291" t="s">
        <v>2103</v>
      </c>
      <c r="D74" s="274">
        <v>38695</v>
      </c>
      <c r="E74" s="274">
        <v>1646</v>
      </c>
      <c r="F74" s="274">
        <v>1708</v>
      </c>
      <c r="G74" s="274">
        <v>1709</v>
      </c>
      <c r="H74" s="274">
        <v>1759</v>
      </c>
      <c r="I74" s="274">
        <v>1912</v>
      </c>
      <c r="J74" s="274">
        <v>2170</v>
      </c>
      <c r="K74" s="274">
        <v>2267</v>
      </c>
      <c r="L74" s="274">
        <v>2619</v>
      </c>
      <c r="M74" s="274">
        <v>2516</v>
      </c>
      <c r="N74" s="275"/>
      <c r="O74" s="275"/>
      <c r="P74" s="275"/>
      <c r="Q74" s="275"/>
      <c r="R74" s="275"/>
      <c r="S74" s="275"/>
      <c r="T74" s="275"/>
      <c r="U74" s="275"/>
      <c r="V74" s="275"/>
      <c r="W74" s="275"/>
      <c r="X74" s="275"/>
      <c r="Y74" s="275"/>
      <c r="Z74" s="275"/>
      <c r="AA74" s="275"/>
      <c r="AB74" s="275"/>
      <c r="AC74" s="275"/>
      <c r="AD74" s="275"/>
      <c r="AE74" s="275"/>
      <c r="AF74" s="275"/>
      <c r="AG74" s="275"/>
      <c r="AH74" s="275"/>
      <c r="AI74" s="275"/>
      <c r="AJ74" s="275"/>
      <c r="AK74" s="275"/>
      <c r="AL74" s="275"/>
      <c r="AM74" s="275"/>
      <c r="AN74" s="275"/>
      <c r="AO74" s="275"/>
      <c r="AP74" s="275"/>
      <c r="AQ74" s="275"/>
      <c r="AR74" s="275"/>
      <c r="AS74" s="275"/>
      <c r="AT74" s="275"/>
      <c r="AU74" s="275"/>
      <c r="AV74" s="275"/>
    </row>
    <row r="75" spans="1:48" ht="15.95" hidden="1" customHeight="1">
      <c r="A75" s="307" t="s">
        <v>2104</v>
      </c>
      <c r="B75" s="307" t="s">
        <v>114</v>
      </c>
      <c r="C75" s="291" t="s">
        <v>2105</v>
      </c>
      <c r="D75" s="274">
        <v>40096</v>
      </c>
      <c r="E75" s="274">
        <v>1559</v>
      </c>
      <c r="F75" s="274">
        <v>1617</v>
      </c>
      <c r="G75" s="274">
        <v>1618</v>
      </c>
      <c r="H75" s="274">
        <v>1674</v>
      </c>
      <c r="I75" s="274">
        <v>1846</v>
      </c>
      <c r="J75" s="274">
        <v>2106</v>
      </c>
      <c r="K75" s="274">
        <v>2198</v>
      </c>
      <c r="L75" s="274">
        <v>2531</v>
      </c>
      <c r="M75" s="274">
        <v>2462</v>
      </c>
      <c r="N75" s="275"/>
      <c r="O75" s="275"/>
      <c r="P75" s="275"/>
      <c r="Q75" s="275"/>
      <c r="R75" s="275"/>
      <c r="S75" s="275"/>
      <c r="T75" s="275"/>
      <c r="U75" s="275"/>
      <c r="V75" s="275"/>
      <c r="W75" s="275"/>
      <c r="X75" s="275"/>
      <c r="Y75" s="275"/>
      <c r="Z75" s="275"/>
      <c r="AA75" s="275"/>
      <c r="AB75" s="275"/>
      <c r="AC75" s="275"/>
      <c r="AD75" s="275"/>
      <c r="AE75" s="275"/>
      <c r="AF75" s="275"/>
      <c r="AG75" s="275"/>
      <c r="AH75" s="275"/>
      <c r="AI75" s="275"/>
      <c r="AJ75" s="275"/>
      <c r="AK75" s="275"/>
      <c r="AL75" s="275"/>
      <c r="AM75" s="275"/>
      <c r="AN75" s="275"/>
      <c r="AO75" s="275"/>
      <c r="AP75" s="275"/>
      <c r="AQ75" s="275"/>
      <c r="AR75" s="275"/>
      <c r="AS75" s="275"/>
      <c r="AT75" s="275"/>
      <c r="AU75" s="275"/>
      <c r="AV75" s="275"/>
    </row>
    <row r="76" spans="1:48" ht="15.95" hidden="1" customHeight="1">
      <c r="A76" s="307" t="s">
        <v>2104</v>
      </c>
      <c r="B76" s="307" t="s">
        <v>114</v>
      </c>
      <c r="C76" s="291" t="s">
        <v>2106</v>
      </c>
      <c r="D76" s="274">
        <v>78790</v>
      </c>
      <c r="E76" s="274">
        <v>3205</v>
      </c>
      <c r="F76" s="274">
        <v>3325</v>
      </c>
      <c r="G76" s="274">
        <v>3327</v>
      </c>
      <c r="H76" s="274">
        <v>3434</v>
      </c>
      <c r="I76" s="274">
        <v>3758</v>
      </c>
      <c r="J76" s="274">
        <v>4276</v>
      </c>
      <c r="K76" s="274">
        <v>4465</v>
      </c>
      <c r="L76" s="274">
        <v>5150</v>
      </c>
      <c r="M76" s="274">
        <v>4978</v>
      </c>
      <c r="N76" s="275"/>
      <c r="O76" s="275"/>
      <c r="P76" s="275"/>
      <c r="Q76" s="275"/>
      <c r="R76" s="275"/>
      <c r="S76" s="275"/>
      <c r="T76" s="275"/>
      <c r="U76" s="275"/>
      <c r="V76" s="275"/>
      <c r="W76" s="275"/>
      <c r="X76" s="275"/>
      <c r="Y76" s="275"/>
      <c r="Z76" s="275"/>
      <c r="AA76" s="275"/>
      <c r="AB76" s="275"/>
      <c r="AC76" s="275"/>
      <c r="AD76" s="275"/>
      <c r="AE76" s="275"/>
      <c r="AF76" s="275"/>
      <c r="AG76" s="275"/>
      <c r="AH76" s="275"/>
      <c r="AI76" s="275"/>
      <c r="AJ76" s="275"/>
      <c r="AK76" s="275"/>
      <c r="AL76" s="275"/>
      <c r="AM76" s="275"/>
      <c r="AN76" s="275"/>
      <c r="AO76" s="275"/>
      <c r="AP76" s="275"/>
      <c r="AQ76" s="275"/>
      <c r="AR76" s="275"/>
      <c r="AS76" s="275"/>
      <c r="AT76" s="275"/>
      <c r="AU76" s="275"/>
      <c r="AV76" s="275"/>
    </row>
    <row r="77" spans="1:48" ht="24" hidden="1" customHeight="1">
      <c r="A77" s="307" t="s">
        <v>2123</v>
      </c>
      <c r="B77" s="307" t="s">
        <v>114</v>
      </c>
      <c r="C77" s="291" t="s">
        <v>2103</v>
      </c>
      <c r="D77" s="274">
        <v>38561</v>
      </c>
      <c r="E77" s="274">
        <v>1626</v>
      </c>
      <c r="F77" s="274">
        <v>1704</v>
      </c>
      <c r="G77" s="274">
        <v>1712</v>
      </c>
      <c r="H77" s="274">
        <v>1751</v>
      </c>
      <c r="I77" s="274">
        <v>1883</v>
      </c>
      <c r="J77" s="274">
        <v>2138</v>
      </c>
      <c r="K77" s="274">
        <v>2234</v>
      </c>
      <c r="L77" s="274">
        <v>2585</v>
      </c>
      <c r="M77" s="274">
        <v>2521</v>
      </c>
      <c r="N77" s="275"/>
      <c r="O77" s="275"/>
      <c r="P77" s="275"/>
      <c r="Q77" s="275"/>
      <c r="R77" s="275"/>
      <c r="S77" s="275"/>
      <c r="T77" s="275"/>
      <c r="U77" s="275"/>
      <c r="V77" s="275"/>
      <c r="W77" s="275"/>
      <c r="X77" s="275"/>
      <c r="Y77" s="275"/>
      <c r="Z77" s="275"/>
      <c r="AA77" s="275"/>
      <c r="AB77" s="275"/>
      <c r="AC77" s="275"/>
      <c r="AD77" s="275"/>
      <c r="AE77" s="275"/>
      <c r="AF77" s="275"/>
      <c r="AG77" s="275"/>
      <c r="AH77" s="275"/>
      <c r="AI77" s="275"/>
      <c r="AJ77" s="275"/>
      <c r="AK77" s="275"/>
      <c r="AL77" s="275"/>
      <c r="AM77" s="275"/>
      <c r="AN77" s="275"/>
      <c r="AO77" s="275"/>
      <c r="AP77" s="275"/>
      <c r="AQ77" s="275"/>
      <c r="AR77" s="275"/>
      <c r="AS77" s="275"/>
      <c r="AT77" s="275"/>
      <c r="AU77" s="275"/>
      <c r="AV77" s="275"/>
    </row>
    <row r="78" spans="1:48" ht="15.95" hidden="1" customHeight="1">
      <c r="A78" s="307" t="s">
        <v>2104</v>
      </c>
      <c r="B78" s="307" t="s">
        <v>114</v>
      </c>
      <c r="C78" s="291" t="s">
        <v>2105</v>
      </c>
      <c r="D78" s="274">
        <v>39965</v>
      </c>
      <c r="E78" s="274">
        <v>1540</v>
      </c>
      <c r="F78" s="274">
        <v>1614</v>
      </c>
      <c r="G78" s="274">
        <v>1620</v>
      </c>
      <c r="H78" s="274">
        <v>1668</v>
      </c>
      <c r="I78" s="274">
        <v>1817</v>
      </c>
      <c r="J78" s="274">
        <v>2075</v>
      </c>
      <c r="K78" s="274">
        <v>2167</v>
      </c>
      <c r="L78" s="274">
        <v>2497</v>
      </c>
      <c r="M78" s="274">
        <v>2461</v>
      </c>
      <c r="N78" s="275"/>
      <c r="O78" s="275"/>
      <c r="P78" s="275"/>
      <c r="Q78" s="275"/>
      <c r="R78" s="275"/>
      <c r="S78" s="275"/>
      <c r="T78" s="275"/>
      <c r="U78" s="275"/>
      <c r="V78" s="275"/>
      <c r="W78" s="275"/>
      <c r="X78" s="275"/>
      <c r="Y78" s="275"/>
      <c r="Z78" s="275"/>
      <c r="AA78" s="275"/>
      <c r="AB78" s="275"/>
      <c r="AC78" s="275"/>
      <c r="AD78" s="275"/>
      <c r="AE78" s="275"/>
      <c r="AF78" s="275"/>
      <c r="AG78" s="275"/>
      <c r="AH78" s="275"/>
      <c r="AI78" s="275"/>
      <c r="AJ78" s="275"/>
      <c r="AK78" s="275"/>
      <c r="AL78" s="275"/>
      <c r="AM78" s="275"/>
      <c r="AN78" s="275"/>
      <c r="AO78" s="275"/>
      <c r="AP78" s="275"/>
      <c r="AQ78" s="275"/>
      <c r="AR78" s="275"/>
      <c r="AS78" s="275"/>
      <c r="AT78" s="275"/>
      <c r="AU78" s="275"/>
      <c r="AV78" s="275"/>
    </row>
    <row r="79" spans="1:48" ht="15.95" hidden="1" customHeight="1">
      <c r="A79" s="307" t="s">
        <v>2104</v>
      </c>
      <c r="B79" s="307" t="s">
        <v>114</v>
      </c>
      <c r="C79" s="291" t="s">
        <v>2106</v>
      </c>
      <c r="D79" s="274">
        <v>78526</v>
      </c>
      <c r="E79" s="274">
        <v>3167</v>
      </c>
      <c r="F79" s="274">
        <v>3318</v>
      </c>
      <c r="G79" s="274">
        <v>3332</v>
      </c>
      <c r="H79" s="274">
        <v>3419</v>
      </c>
      <c r="I79" s="274">
        <v>3699</v>
      </c>
      <c r="J79" s="274">
        <v>4213</v>
      </c>
      <c r="K79" s="274">
        <v>4400</v>
      </c>
      <c r="L79" s="274">
        <v>5082</v>
      </c>
      <c r="M79" s="274">
        <v>4982</v>
      </c>
      <c r="N79" s="275"/>
      <c r="O79" s="275"/>
      <c r="P79" s="275"/>
      <c r="Q79" s="275"/>
      <c r="R79" s="275"/>
      <c r="S79" s="275"/>
      <c r="T79" s="275"/>
      <c r="U79" s="275"/>
      <c r="V79" s="275"/>
      <c r="W79" s="275"/>
      <c r="X79" s="275"/>
      <c r="Y79" s="275"/>
      <c r="Z79" s="275"/>
      <c r="AA79" s="275"/>
      <c r="AB79" s="275"/>
      <c r="AC79" s="275"/>
      <c r="AD79" s="275"/>
      <c r="AE79" s="275"/>
      <c r="AF79" s="275"/>
      <c r="AG79" s="275"/>
      <c r="AH79" s="275"/>
      <c r="AI79" s="275"/>
      <c r="AJ79" s="275"/>
      <c r="AK79" s="275"/>
      <c r="AL79" s="275"/>
      <c r="AM79" s="275"/>
      <c r="AN79" s="275"/>
      <c r="AO79" s="275"/>
      <c r="AP79" s="275"/>
      <c r="AQ79" s="275"/>
      <c r="AR79" s="275"/>
      <c r="AS79" s="275"/>
      <c r="AT79" s="275"/>
      <c r="AU79" s="275"/>
      <c r="AV79" s="275"/>
    </row>
    <row r="80" spans="1:48" ht="24" hidden="1" customHeight="1">
      <c r="A80" s="307" t="s">
        <v>2124</v>
      </c>
      <c r="B80" s="307" t="s">
        <v>114</v>
      </c>
      <c r="C80" s="291" t="s">
        <v>2103</v>
      </c>
      <c r="D80" s="274">
        <v>38421</v>
      </c>
      <c r="E80" s="274">
        <v>1605</v>
      </c>
      <c r="F80" s="274">
        <v>1697</v>
      </c>
      <c r="G80" s="274">
        <v>1714</v>
      </c>
      <c r="H80" s="274">
        <v>1737</v>
      </c>
      <c r="I80" s="274">
        <v>1868</v>
      </c>
      <c r="J80" s="274">
        <v>2090</v>
      </c>
      <c r="K80" s="274">
        <v>2223</v>
      </c>
      <c r="L80" s="274">
        <v>2525</v>
      </c>
      <c r="M80" s="274">
        <v>2532</v>
      </c>
      <c r="N80" s="275"/>
      <c r="O80" s="275"/>
      <c r="P80" s="275"/>
      <c r="Q80" s="275"/>
      <c r="R80" s="275"/>
      <c r="S80" s="275"/>
      <c r="T80" s="275"/>
      <c r="U80" s="275"/>
      <c r="V80" s="275"/>
      <c r="W80" s="275"/>
      <c r="X80" s="275"/>
      <c r="Y80" s="275"/>
      <c r="Z80" s="275"/>
      <c r="AA80" s="275"/>
      <c r="AB80" s="275"/>
      <c r="AC80" s="275"/>
      <c r="AD80" s="275"/>
      <c r="AE80" s="275"/>
      <c r="AF80" s="275"/>
      <c r="AG80" s="275"/>
      <c r="AH80" s="275"/>
      <c r="AI80" s="275"/>
      <c r="AJ80" s="275"/>
      <c r="AK80" s="275"/>
      <c r="AL80" s="275"/>
      <c r="AM80" s="275"/>
      <c r="AN80" s="275"/>
      <c r="AO80" s="275"/>
      <c r="AP80" s="275"/>
      <c r="AQ80" s="275"/>
      <c r="AR80" s="275"/>
      <c r="AS80" s="275"/>
      <c r="AT80" s="275"/>
      <c r="AU80" s="275"/>
      <c r="AV80" s="275"/>
    </row>
    <row r="81" spans="1:48" ht="15.95" hidden="1" customHeight="1">
      <c r="A81" s="307" t="s">
        <v>2104</v>
      </c>
      <c r="B81" s="307" t="s">
        <v>2104</v>
      </c>
      <c r="C81" s="291" t="s">
        <v>2105</v>
      </c>
      <c r="D81" s="274">
        <v>39828</v>
      </c>
      <c r="E81" s="274">
        <v>1520</v>
      </c>
      <c r="F81" s="274">
        <v>1607</v>
      </c>
      <c r="G81" s="274">
        <v>1623</v>
      </c>
      <c r="H81" s="274">
        <v>1655</v>
      </c>
      <c r="I81" s="274">
        <v>1801</v>
      </c>
      <c r="J81" s="274">
        <v>2029</v>
      </c>
      <c r="K81" s="274">
        <v>2157</v>
      </c>
      <c r="L81" s="274">
        <v>2443</v>
      </c>
      <c r="M81" s="274">
        <v>2465</v>
      </c>
      <c r="N81" s="275"/>
      <c r="O81" s="275"/>
      <c r="P81" s="275"/>
      <c r="Q81" s="275"/>
      <c r="R81" s="275"/>
      <c r="S81" s="275"/>
      <c r="T81" s="275"/>
      <c r="U81" s="275"/>
      <c r="V81" s="275"/>
      <c r="W81" s="275"/>
      <c r="X81" s="275"/>
      <c r="Y81" s="275"/>
      <c r="Z81" s="275"/>
      <c r="AA81" s="275"/>
      <c r="AB81" s="275"/>
      <c r="AC81" s="275"/>
      <c r="AD81" s="275"/>
      <c r="AE81" s="275"/>
      <c r="AF81" s="275"/>
      <c r="AG81" s="275"/>
      <c r="AH81" s="275"/>
      <c r="AI81" s="275"/>
      <c r="AJ81" s="275"/>
      <c r="AK81" s="275"/>
      <c r="AL81" s="275"/>
      <c r="AM81" s="275"/>
      <c r="AN81" s="275"/>
      <c r="AO81" s="275"/>
      <c r="AP81" s="275"/>
      <c r="AQ81" s="275"/>
      <c r="AR81" s="275"/>
      <c r="AS81" s="275"/>
      <c r="AT81" s="275"/>
      <c r="AU81" s="275"/>
      <c r="AV81" s="275"/>
    </row>
    <row r="82" spans="1:48" ht="15.95" hidden="1" customHeight="1">
      <c r="A82" s="307" t="s">
        <v>2104</v>
      </c>
      <c r="B82" s="307" t="s">
        <v>2104</v>
      </c>
      <c r="C82" s="291" t="s">
        <v>2106</v>
      </c>
      <c r="D82" s="274">
        <v>78249</v>
      </c>
      <c r="E82" s="274">
        <v>3124</v>
      </c>
      <c r="F82" s="274">
        <v>3304</v>
      </c>
      <c r="G82" s="274">
        <v>3337</v>
      </c>
      <c r="H82" s="274">
        <v>3392</v>
      </c>
      <c r="I82" s="274">
        <v>3669</v>
      </c>
      <c r="J82" s="274">
        <v>4119</v>
      </c>
      <c r="K82" s="274">
        <v>4380</v>
      </c>
      <c r="L82" s="274">
        <v>4967</v>
      </c>
      <c r="M82" s="274">
        <v>4997</v>
      </c>
      <c r="N82" s="275"/>
      <c r="O82" s="275"/>
      <c r="P82" s="275"/>
      <c r="Q82" s="275"/>
      <c r="R82" s="275"/>
      <c r="S82" s="275"/>
      <c r="T82" s="275"/>
      <c r="U82" s="275"/>
      <c r="V82" s="275"/>
      <c r="W82" s="275"/>
      <c r="X82" s="275"/>
      <c r="Y82" s="275"/>
      <c r="Z82" s="275"/>
      <c r="AA82" s="275"/>
      <c r="AB82" s="275"/>
      <c r="AC82" s="275"/>
      <c r="AD82" s="275"/>
      <c r="AE82" s="275"/>
      <c r="AF82" s="275"/>
      <c r="AG82" s="275"/>
      <c r="AH82" s="275"/>
      <c r="AI82" s="275"/>
      <c r="AJ82" s="275"/>
      <c r="AK82" s="275"/>
      <c r="AL82" s="275"/>
      <c r="AM82" s="275"/>
      <c r="AN82" s="275"/>
      <c r="AO82" s="275"/>
      <c r="AP82" s="275"/>
      <c r="AQ82" s="275"/>
      <c r="AR82" s="275"/>
      <c r="AS82" s="275"/>
      <c r="AT82" s="275"/>
      <c r="AU82" s="275"/>
      <c r="AV82" s="275"/>
    </row>
    <row r="83" spans="1:48" ht="24" hidden="1" customHeight="1">
      <c r="A83" s="307" t="s">
        <v>2125</v>
      </c>
      <c r="B83" s="307" t="s">
        <v>2104</v>
      </c>
      <c r="C83" s="291" t="s">
        <v>2103</v>
      </c>
      <c r="D83" s="274">
        <v>38275</v>
      </c>
      <c r="E83" s="274">
        <v>1582</v>
      </c>
      <c r="F83" s="274">
        <v>1686</v>
      </c>
      <c r="G83" s="274">
        <v>1716</v>
      </c>
      <c r="H83" s="274">
        <v>1727</v>
      </c>
      <c r="I83" s="274">
        <v>1856</v>
      </c>
      <c r="J83" s="274">
        <v>2049</v>
      </c>
      <c r="K83" s="274">
        <v>2209</v>
      </c>
      <c r="L83" s="274">
        <v>2445</v>
      </c>
      <c r="M83" s="274">
        <v>2566</v>
      </c>
      <c r="N83" s="275"/>
      <c r="O83" s="275"/>
      <c r="P83" s="275"/>
      <c r="Q83" s="275"/>
      <c r="R83" s="275"/>
      <c r="S83" s="275"/>
      <c r="T83" s="275"/>
      <c r="U83" s="275"/>
      <c r="V83" s="275"/>
      <c r="W83" s="275"/>
      <c r="X83" s="275"/>
      <c r="Y83" s="275"/>
      <c r="Z83" s="275"/>
      <c r="AA83" s="275"/>
      <c r="AB83" s="275"/>
      <c r="AC83" s="275"/>
      <c r="AD83" s="275"/>
      <c r="AE83" s="275"/>
      <c r="AF83" s="275"/>
      <c r="AG83" s="275"/>
      <c r="AH83" s="275"/>
      <c r="AI83" s="275"/>
      <c r="AJ83" s="275"/>
      <c r="AK83" s="275"/>
      <c r="AL83" s="275"/>
      <c r="AM83" s="275"/>
      <c r="AN83" s="275"/>
      <c r="AO83" s="275"/>
      <c r="AP83" s="275"/>
      <c r="AQ83" s="275"/>
      <c r="AR83" s="275"/>
      <c r="AS83" s="275"/>
      <c r="AT83" s="275"/>
      <c r="AU83" s="275"/>
      <c r="AV83" s="275"/>
    </row>
    <row r="84" spans="1:48" ht="15.95" hidden="1" customHeight="1">
      <c r="A84" s="307" t="s">
        <v>2104</v>
      </c>
      <c r="B84" s="307" t="s">
        <v>2104</v>
      </c>
      <c r="C84" s="291" t="s">
        <v>2105</v>
      </c>
      <c r="D84" s="274">
        <v>39685</v>
      </c>
      <c r="E84" s="274">
        <v>1498</v>
      </c>
      <c r="F84" s="274">
        <v>1597</v>
      </c>
      <c r="G84" s="274">
        <v>1625</v>
      </c>
      <c r="H84" s="274">
        <v>1644</v>
      </c>
      <c r="I84" s="274">
        <v>1790</v>
      </c>
      <c r="J84" s="274">
        <v>1990</v>
      </c>
      <c r="K84" s="274">
        <v>2145</v>
      </c>
      <c r="L84" s="274">
        <v>2368</v>
      </c>
      <c r="M84" s="274">
        <v>2493</v>
      </c>
      <c r="N84" s="275"/>
      <c r="O84" s="275"/>
      <c r="P84" s="275"/>
      <c r="Q84" s="275"/>
      <c r="R84" s="275"/>
      <c r="S84" s="275"/>
      <c r="T84" s="275"/>
      <c r="U84" s="275"/>
      <c r="V84" s="275"/>
      <c r="W84" s="275"/>
      <c r="X84" s="275"/>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row>
    <row r="85" spans="1:48" ht="15.95" hidden="1" customHeight="1">
      <c r="A85" s="307" t="s">
        <v>2104</v>
      </c>
      <c r="B85" s="307" t="s">
        <v>2104</v>
      </c>
      <c r="C85" s="291" t="s">
        <v>2106</v>
      </c>
      <c r="D85" s="274">
        <v>77959</v>
      </c>
      <c r="E85" s="274">
        <v>3080</v>
      </c>
      <c r="F85" s="274">
        <v>3283</v>
      </c>
      <c r="G85" s="274">
        <v>3341</v>
      </c>
      <c r="H85" s="274">
        <v>3371</v>
      </c>
      <c r="I85" s="274">
        <v>3646</v>
      </c>
      <c r="J85" s="274">
        <v>4039</v>
      </c>
      <c r="K85" s="274">
        <v>4354</v>
      </c>
      <c r="L85" s="274">
        <v>4813</v>
      </c>
      <c r="M85" s="274">
        <v>5059</v>
      </c>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row>
    <row r="86" spans="1:48" ht="24" hidden="1" customHeight="1">
      <c r="A86" s="307" t="s">
        <v>2126</v>
      </c>
      <c r="B86" s="307" t="s">
        <v>2104</v>
      </c>
      <c r="C86" s="291" t="s">
        <v>2103</v>
      </c>
      <c r="D86" s="274">
        <v>38123</v>
      </c>
      <c r="E86" s="274">
        <v>1559</v>
      </c>
      <c r="F86" s="274">
        <v>1672</v>
      </c>
      <c r="G86" s="274">
        <v>1717</v>
      </c>
      <c r="H86" s="274">
        <v>1727</v>
      </c>
      <c r="I86" s="274">
        <v>1835</v>
      </c>
      <c r="J86" s="274">
        <v>2016</v>
      </c>
      <c r="K86" s="274">
        <v>2203</v>
      </c>
      <c r="L86" s="274">
        <v>2364</v>
      </c>
      <c r="M86" s="274">
        <v>2590</v>
      </c>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row>
    <row r="87" spans="1:48" ht="15.95" hidden="1" customHeight="1">
      <c r="A87" s="307" t="s">
        <v>2104</v>
      </c>
      <c r="B87" s="307" t="s">
        <v>2104</v>
      </c>
      <c r="C87" s="291" t="s">
        <v>2105</v>
      </c>
      <c r="D87" s="274">
        <v>39536</v>
      </c>
      <c r="E87" s="274">
        <v>1476</v>
      </c>
      <c r="F87" s="274">
        <v>1583</v>
      </c>
      <c r="G87" s="274">
        <v>1626</v>
      </c>
      <c r="H87" s="274">
        <v>1643</v>
      </c>
      <c r="I87" s="274">
        <v>1770</v>
      </c>
      <c r="J87" s="274">
        <v>1959</v>
      </c>
      <c r="K87" s="274">
        <v>2138</v>
      </c>
      <c r="L87" s="274">
        <v>2293</v>
      </c>
      <c r="M87" s="274">
        <v>2513</v>
      </c>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row>
    <row r="88" spans="1:48" ht="15.95" hidden="1" customHeight="1">
      <c r="A88" s="307" t="s">
        <v>2104</v>
      </c>
      <c r="B88" s="307" t="s">
        <v>2104</v>
      </c>
      <c r="C88" s="291" t="s">
        <v>2106</v>
      </c>
      <c r="D88" s="274">
        <v>77659</v>
      </c>
      <c r="E88" s="274">
        <v>3036</v>
      </c>
      <c r="F88" s="274">
        <v>3256</v>
      </c>
      <c r="G88" s="274">
        <v>3343</v>
      </c>
      <c r="H88" s="274">
        <v>3370</v>
      </c>
      <c r="I88" s="274">
        <v>3604</v>
      </c>
      <c r="J88" s="274">
        <v>3974</v>
      </c>
      <c r="K88" s="274">
        <v>4340</v>
      </c>
      <c r="L88" s="274">
        <v>4657</v>
      </c>
      <c r="M88" s="274">
        <v>5103</v>
      </c>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row>
    <row r="89" spans="1:48" ht="24" hidden="1" customHeight="1">
      <c r="A89" s="307" t="s">
        <v>2127</v>
      </c>
      <c r="B89" s="307" t="s">
        <v>2104</v>
      </c>
      <c r="C89" s="291" t="s">
        <v>2103</v>
      </c>
      <c r="D89" s="274">
        <v>37967</v>
      </c>
      <c r="E89" s="274">
        <v>1537</v>
      </c>
      <c r="F89" s="274">
        <v>1655</v>
      </c>
      <c r="G89" s="274">
        <v>1716</v>
      </c>
      <c r="H89" s="274">
        <v>1728</v>
      </c>
      <c r="I89" s="274">
        <v>1822</v>
      </c>
      <c r="J89" s="274">
        <v>1976</v>
      </c>
      <c r="K89" s="274">
        <v>2198</v>
      </c>
      <c r="L89" s="274">
        <v>2274</v>
      </c>
      <c r="M89" s="274">
        <v>2615</v>
      </c>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row>
    <row r="90" spans="1:48" ht="15.95" hidden="1" customHeight="1">
      <c r="A90" s="307" t="s">
        <v>114</v>
      </c>
      <c r="B90" s="307" t="s">
        <v>2104</v>
      </c>
      <c r="C90" s="291" t="s">
        <v>2105</v>
      </c>
      <c r="D90" s="274">
        <v>39383</v>
      </c>
      <c r="E90" s="274">
        <v>1455</v>
      </c>
      <c r="F90" s="274">
        <v>1567</v>
      </c>
      <c r="G90" s="274">
        <v>1625</v>
      </c>
      <c r="H90" s="274">
        <v>1644</v>
      </c>
      <c r="I90" s="274">
        <v>1757</v>
      </c>
      <c r="J90" s="274">
        <v>1918</v>
      </c>
      <c r="K90" s="274">
        <v>2136</v>
      </c>
      <c r="L90" s="274">
        <v>2210</v>
      </c>
      <c r="M90" s="274">
        <v>2534</v>
      </c>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row>
    <row r="91" spans="1:48" ht="15.95" hidden="1" customHeight="1">
      <c r="A91" s="307" t="s">
        <v>114</v>
      </c>
      <c r="B91" s="307" t="s">
        <v>2104</v>
      </c>
      <c r="C91" s="291" t="s">
        <v>2106</v>
      </c>
      <c r="D91" s="274">
        <v>77350</v>
      </c>
      <c r="E91" s="274">
        <v>2992</v>
      </c>
      <c r="F91" s="274">
        <v>3221</v>
      </c>
      <c r="G91" s="274">
        <v>3341</v>
      </c>
      <c r="H91" s="274">
        <v>3372</v>
      </c>
      <c r="I91" s="274">
        <v>3579</v>
      </c>
      <c r="J91" s="274">
        <v>3894</v>
      </c>
      <c r="K91" s="274">
        <v>4334</v>
      </c>
      <c r="L91" s="274">
        <v>4483</v>
      </c>
      <c r="M91" s="274">
        <v>5150</v>
      </c>
      <c r="N91" s="275"/>
      <c r="O91" s="275"/>
      <c r="P91" s="275"/>
      <c r="Q91" s="275"/>
      <c r="R91" s="275"/>
      <c r="S91" s="275"/>
      <c r="T91" s="275"/>
      <c r="U91" s="275"/>
      <c r="V91" s="275"/>
      <c r="W91" s="275"/>
      <c r="X91" s="275"/>
      <c r="Y91" s="275"/>
      <c r="Z91" s="275"/>
      <c r="AA91" s="275"/>
      <c r="AB91" s="275"/>
      <c r="AC91" s="275"/>
      <c r="AD91" s="275"/>
      <c r="AE91" s="275"/>
      <c r="AF91" s="275"/>
      <c r="AG91" s="275"/>
      <c r="AH91" s="275"/>
      <c r="AI91" s="275"/>
      <c r="AJ91" s="275"/>
      <c r="AK91" s="275"/>
      <c r="AL91" s="275"/>
      <c r="AM91" s="275"/>
      <c r="AN91" s="275"/>
      <c r="AO91" s="275"/>
      <c r="AP91" s="275"/>
      <c r="AQ91" s="275"/>
      <c r="AR91" s="275"/>
      <c r="AS91" s="275"/>
      <c r="AT91" s="275"/>
      <c r="AU91" s="275"/>
      <c r="AV91" s="275"/>
    </row>
    <row r="92" spans="1:48" ht="24" hidden="1" customHeight="1">
      <c r="A92" s="307" t="s">
        <v>2128</v>
      </c>
      <c r="B92" s="307" t="s">
        <v>2104</v>
      </c>
      <c r="C92" s="291" t="s">
        <v>2103</v>
      </c>
      <c r="D92" s="274">
        <v>37806</v>
      </c>
      <c r="E92" s="274">
        <v>1515</v>
      </c>
      <c r="F92" s="274">
        <v>1635</v>
      </c>
      <c r="G92" s="274">
        <v>1713</v>
      </c>
      <c r="H92" s="274">
        <v>1730</v>
      </c>
      <c r="I92" s="274">
        <v>1814</v>
      </c>
      <c r="J92" s="274">
        <v>1947</v>
      </c>
      <c r="K92" s="274">
        <v>2166</v>
      </c>
      <c r="L92" s="274">
        <v>2240</v>
      </c>
      <c r="M92" s="274">
        <v>2581</v>
      </c>
      <c r="N92" s="275"/>
      <c r="O92" s="275"/>
      <c r="P92" s="275"/>
      <c r="Q92" s="275"/>
      <c r="R92" s="275"/>
      <c r="S92" s="275"/>
      <c r="T92" s="275"/>
      <c r="U92" s="275"/>
      <c r="V92" s="275"/>
      <c r="W92" s="275"/>
      <c r="X92" s="275"/>
      <c r="Y92" s="275"/>
      <c r="Z92" s="275"/>
      <c r="AA92" s="275"/>
      <c r="AB92" s="275"/>
      <c r="AC92" s="275"/>
      <c r="AD92" s="275"/>
      <c r="AE92" s="275"/>
      <c r="AF92" s="275"/>
      <c r="AG92" s="275"/>
      <c r="AH92" s="275"/>
      <c r="AI92" s="275"/>
      <c r="AJ92" s="275"/>
      <c r="AK92" s="275"/>
      <c r="AL92" s="275"/>
      <c r="AM92" s="275"/>
      <c r="AN92" s="275"/>
      <c r="AO92" s="275"/>
      <c r="AP92" s="275"/>
      <c r="AQ92" s="275"/>
      <c r="AR92" s="275"/>
      <c r="AS92" s="275"/>
      <c r="AT92" s="275"/>
      <c r="AU92" s="275"/>
      <c r="AV92" s="275"/>
    </row>
    <row r="93" spans="1:48" ht="15.95" hidden="1" customHeight="1">
      <c r="A93" s="307" t="s">
        <v>114</v>
      </c>
      <c r="B93" s="307" t="s">
        <v>2104</v>
      </c>
      <c r="C93" s="291" t="s">
        <v>2105</v>
      </c>
      <c r="D93" s="274">
        <v>39226</v>
      </c>
      <c r="E93" s="274">
        <v>1435</v>
      </c>
      <c r="F93" s="274">
        <v>1548</v>
      </c>
      <c r="G93" s="274">
        <v>1621</v>
      </c>
      <c r="H93" s="274">
        <v>1647</v>
      </c>
      <c r="I93" s="274">
        <v>1750</v>
      </c>
      <c r="J93" s="274">
        <v>1889</v>
      </c>
      <c r="K93" s="274">
        <v>2105</v>
      </c>
      <c r="L93" s="274">
        <v>2179</v>
      </c>
      <c r="M93" s="274">
        <v>2500</v>
      </c>
      <c r="N93" s="275"/>
      <c r="O93" s="275"/>
      <c r="P93" s="275"/>
      <c r="Q93" s="275"/>
      <c r="R93" s="275"/>
      <c r="S93" s="275"/>
      <c r="T93" s="275"/>
      <c r="U93" s="275"/>
      <c r="V93" s="275"/>
      <c r="W93" s="275"/>
      <c r="X93" s="275"/>
      <c r="Y93" s="275"/>
      <c r="Z93" s="275"/>
      <c r="AA93" s="275"/>
      <c r="AB93" s="275"/>
      <c r="AC93" s="275"/>
      <c r="AD93" s="275"/>
      <c r="AE93" s="275"/>
      <c r="AF93" s="275"/>
      <c r="AG93" s="275"/>
      <c r="AH93" s="275"/>
      <c r="AI93" s="275"/>
      <c r="AJ93" s="275"/>
      <c r="AK93" s="275"/>
      <c r="AL93" s="275"/>
      <c r="AM93" s="275"/>
      <c r="AN93" s="275"/>
      <c r="AO93" s="275"/>
      <c r="AP93" s="275"/>
      <c r="AQ93" s="275"/>
      <c r="AR93" s="275"/>
      <c r="AS93" s="275"/>
      <c r="AT93" s="275"/>
      <c r="AU93" s="275"/>
      <c r="AV93" s="275"/>
    </row>
    <row r="94" spans="1:48" ht="15.95" hidden="1" customHeight="1">
      <c r="A94" s="307" t="s">
        <v>114</v>
      </c>
      <c r="B94" s="307" t="s">
        <v>2104</v>
      </c>
      <c r="C94" s="291" t="s">
        <v>2106</v>
      </c>
      <c r="D94" s="274">
        <v>77032</v>
      </c>
      <c r="E94" s="274">
        <v>2950</v>
      </c>
      <c r="F94" s="274">
        <v>3182</v>
      </c>
      <c r="G94" s="274">
        <v>3334</v>
      </c>
      <c r="H94" s="274">
        <v>3377</v>
      </c>
      <c r="I94" s="274">
        <v>3564</v>
      </c>
      <c r="J94" s="274">
        <v>3836</v>
      </c>
      <c r="K94" s="274">
        <v>4271</v>
      </c>
      <c r="L94" s="274">
        <v>4419</v>
      </c>
      <c r="M94" s="274">
        <v>5082</v>
      </c>
      <c r="N94" s="275"/>
      <c r="O94" s="275"/>
      <c r="P94" s="275"/>
      <c r="Q94" s="275"/>
      <c r="R94" s="275"/>
      <c r="S94" s="275"/>
      <c r="T94" s="275"/>
      <c r="U94" s="275"/>
      <c r="V94" s="275"/>
      <c r="W94" s="275"/>
      <c r="X94" s="275"/>
      <c r="Y94" s="275"/>
      <c r="Z94" s="275"/>
      <c r="AA94" s="275"/>
      <c r="AB94" s="275"/>
      <c r="AC94" s="275"/>
      <c r="AD94" s="275"/>
      <c r="AE94" s="275"/>
      <c r="AF94" s="275"/>
      <c r="AG94" s="275"/>
      <c r="AH94" s="275"/>
      <c r="AI94" s="275"/>
      <c r="AJ94" s="275"/>
      <c r="AK94" s="275"/>
      <c r="AL94" s="275"/>
      <c r="AM94" s="275"/>
      <c r="AN94" s="275"/>
      <c r="AO94" s="275"/>
      <c r="AP94" s="275"/>
      <c r="AQ94" s="275"/>
      <c r="AR94" s="275"/>
      <c r="AS94" s="275"/>
      <c r="AT94" s="275"/>
      <c r="AU94" s="275"/>
      <c r="AV94" s="275"/>
    </row>
    <row r="95" spans="1:48" ht="24" hidden="1" customHeight="1">
      <c r="A95" s="307" t="s">
        <v>2129</v>
      </c>
      <c r="B95" s="307" t="s">
        <v>2104</v>
      </c>
      <c r="C95" s="291" t="s">
        <v>2103</v>
      </c>
      <c r="D95" s="274">
        <v>37641</v>
      </c>
      <c r="E95" s="274">
        <v>1495</v>
      </c>
      <c r="F95" s="274">
        <v>1613</v>
      </c>
      <c r="G95" s="274">
        <v>1705</v>
      </c>
      <c r="H95" s="274">
        <v>1733</v>
      </c>
      <c r="I95" s="274">
        <v>1801</v>
      </c>
      <c r="J95" s="274">
        <v>1932</v>
      </c>
      <c r="K95" s="274">
        <v>2118</v>
      </c>
      <c r="L95" s="274">
        <v>2230</v>
      </c>
      <c r="M95" s="274">
        <v>2522</v>
      </c>
      <c r="N95" s="275"/>
      <c r="O95" s="275"/>
      <c r="P95" s="275"/>
      <c r="Q95" s="275"/>
      <c r="R95" s="275"/>
      <c r="S95" s="275"/>
      <c r="T95" s="275"/>
      <c r="U95" s="275"/>
      <c r="V95" s="275"/>
      <c r="W95" s="275"/>
      <c r="X95" s="275"/>
      <c r="Y95" s="275"/>
      <c r="Z95" s="275"/>
      <c r="AA95" s="275"/>
      <c r="AB95" s="275"/>
      <c r="AC95" s="275"/>
      <c r="AD95" s="275"/>
      <c r="AE95" s="275"/>
      <c r="AF95" s="275"/>
      <c r="AG95" s="275"/>
      <c r="AH95" s="275"/>
      <c r="AI95" s="275"/>
      <c r="AJ95" s="275"/>
      <c r="AK95" s="275"/>
      <c r="AL95" s="275"/>
      <c r="AM95" s="275"/>
      <c r="AN95" s="275"/>
      <c r="AO95" s="275"/>
      <c r="AP95" s="275"/>
      <c r="AQ95" s="275"/>
      <c r="AR95" s="275"/>
      <c r="AS95" s="275"/>
      <c r="AT95" s="275"/>
      <c r="AU95" s="275"/>
      <c r="AV95" s="275"/>
    </row>
    <row r="96" spans="1:48" ht="15.95" hidden="1" customHeight="1">
      <c r="A96" s="307" t="s">
        <v>114</v>
      </c>
      <c r="B96" s="307" t="s">
        <v>2104</v>
      </c>
      <c r="C96" s="291" t="s">
        <v>2105</v>
      </c>
      <c r="D96" s="274">
        <v>39065</v>
      </c>
      <c r="E96" s="274">
        <v>1416</v>
      </c>
      <c r="F96" s="274">
        <v>1527</v>
      </c>
      <c r="G96" s="274">
        <v>1615</v>
      </c>
      <c r="H96" s="274">
        <v>1649</v>
      </c>
      <c r="I96" s="274">
        <v>1737</v>
      </c>
      <c r="J96" s="274">
        <v>1874</v>
      </c>
      <c r="K96" s="274">
        <v>2059</v>
      </c>
      <c r="L96" s="274">
        <v>2169</v>
      </c>
      <c r="M96" s="274">
        <v>2446</v>
      </c>
      <c r="N96" s="275"/>
      <c r="O96" s="275"/>
      <c r="P96" s="275"/>
      <c r="Q96" s="275"/>
      <c r="R96" s="275"/>
      <c r="S96" s="275"/>
      <c r="T96" s="275"/>
      <c r="U96" s="275"/>
      <c r="V96" s="275"/>
      <c r="W96" s="275"/>
      <c r="X96" s="275"/>
      <c r="Y96" s="275"/>
      <c r="Z96" s="275"/>
      <c r="AA96" s="275"/>
      <c r="AB96" s="275"/>
      <c r="AC96" s="275"/>
      <c r="AD96" s="275"/>
      <c r="AE96" s="275"/>
      <c r="AF96" s="275"/>
      <c r="AG96" s="275"/>
      <c r="AH96" s="275"/>
      <c r="AI96" s="275"/>
      <c r="AJ96" s="275"/>
      <c r="AK96" s="275"/>
      <c r="AL96" s="275"/>
      <c r="AM96" s="275"/>
      <c r="AN96" s="275"/>
      <c r="AO96" s="275"/>
      <c r="AP96" s="275"/>
      <c r="AQ96" s="275"/>
      <c r="AR96" s="275"/>
      <c r="AS96" s="275"/>
      <c r="AT96" s="275"/>
      <c r="AU96" s="275"/>
      <c r="AV96" s="275"/>
    </row>
    <row r="97" spans="1:48" ht="15.95" hidden="1" customHeight="1">
      <c r="A97" s="307" t="s">
        <v>114</v>
      </c>
      <c r="B97" s="307" t="s">
        <v>2104</v>
      </c>
      <c r="C97" s="291" t="s">
        <v>2106</v>
      </c>
      <c r="D97" s="274">
        <v>76706</v>
      </c>
      <c r="E97" s="274">
        <v>2911</v>
      </c>
      <c r="F97" s="274">
        <v>3140</v>
      </c>
      <c r="G97" s="274">
        <v>3320</v>
      </c>
      <c r="H97" s="274">
        <v>3382</v>
      </c>
      <c r="I97" s="274">
        <v>3538</v>
      </c>
      <c r="J97" s="274">
        <v>3805</v>
      </c>
      <c r="K97" s="274">
        <v>4178</v>
      </c>
      <c r="L97" s="274">
        <v>4399</v>
      </c>
      <c r="M97" s="274">
        <v>4968</v>
      </c>
      <c r="N97" s="275"/>
      <c r="O97" s="275"/>
      <c r="P97" s="275"/>
      <c r="Q97" s="275"/>
      <c r="R97" s="275"/>
      <c r="S97" s="275"/>
      <c r="T97" s="275"/>
      <c r="U97" s="275"/>
      <c r="V97" s="275"/>
      <c r="W97" s="275"/>
      <c r="X97" s="275"/>
      <c r="Y97" s="275"/>
      <c r="Z97" s="275"/>
      <c r="AA97" s="275"/>
      <c r="AB97" s="275"/>
      <c r="AC97" s="275"/>
      <c r="AD97" s="275"/>
      <c r="AE97" s="275"/>
      <c r="AF97" s="275"/>
      <c r="AG97" s="275"/>
      <c r="AH97" s="275"/>
      <c r="AI97" s="275"/>
      <c r="AJ97" s="275"/>
      <c r="AK97" s="275"/>
      <c r="AL97" s="275"/>
      <c r="AM97" s="275"/>
      <c r="AN97" s="275"/>
      <c r="AO97" s="275"/>
      <c r="AP97" s="275"/>
      <c r="AQ97" s="275"/>
      <c r="AR97" s="275"/>
      <c r="AS97" s="275"/>
      <c r="AT97" s="275"/>
      <c r="AU97" s="275"/>
      <c r="AV97" s="275"/>
    </row>
    <row r="98" spans="1:48" ht="24" hidden="1" customHeight="1">
      <c r="A98" s="307" t="s">
        <v>2130</v>
      </c>
      <c r="B98" s="307" t="s">
        <v>114</v>
      </c>
      <c r="C98" s="291" t="s">
        <v>2103</v>
      </c>
      <c r="D98" s="274">
        <v>37471</v>
      </c>
      <c r="E98" s="274">
        <v>1476</v>
      </c>
      <c r="F98" s="274">
        <v>1590</v>
      </c>
      <c r="G98" s="274">
        <v>1695</v>
      </c>
      <c r="H98" s="274">
        <v>1735</v>
      </c>
      <c r="I98" s="274">
        <v>1790</v>
      </c>
      <c r="J98" s="274">
        <v>1920</v>
      </c>
      <c r="K98" s="274">
        <v>2078</v>
      </c>
      <c r="L98" s="274">
        <v>2216</v>
      </c>
      <c r="M98" s="274">
        <v>2442</v>
      </c>
      <c r="N98" s="275"/>
      <c r="O98" s="275"/>
      <c r="P98" s="275"/>
      <c r="Q98" s="275"/>
      <c r="R98" s="275"/>
      <c r="S98" s="275"/>
      <c r="T98" s="275"/>
      <c r="U98" s="275"/>
      <c r="V98" s="275"/>
      <c r="W98" s="275"/>
      <c r="X98" s="275"/>
      <c r="Y98" s="275"/>
      <c r="Z98" s="275"/>
      <c r="AA98" s="275"/>
      <c r="AB98" s="275"/>
      <c r="AC98" s="275"/>
      <c r="AD98" s="275"/>
      <c r="AE98" s="275"/>
      <c r="AF98" s="275"/>
      <c r="AG98" s="275"/>
      <c r="AH98" s="275"/>
      <c r="AI98" s="275"/>
      <c r="AJ98" s="275"/>
      <c r="AK98" s="275"/>
      <c r="AL98" s="275"/>
      <c r="AM98" s="275"/>
      <c r="AN98" s="275"/>
      <c r="AO98" s="275"/>
      <c r="AP98" s="275"/>
      <c r="AQ98" s="275"/>
      <c r="AR98" s="275"/>
      <c r="AS98" s="275"/>
      <c r="AT98" s="275"/>
      <c r="AU98" s="275"/>
      <c r="AV98" s="275"/>
    </row>
    <row r="99" spans="1:48" ht="15.95" hidden="1" customHeight="1">
      <c r="A99" s="307" t="s">
        <v>114</v>
      </c>
      <c r="B99" s="307" t="s">
        <v>114</v>
      </c>
      <c r="C99" s="291" t="s">
        <v>2105</v>
      </c>
      <c r="D99" s="274">
        <v>38902</v>
      </c>
      <c r="E99" s="274">
        <v>1398</v>
      </c>
      <c r="F99" s="274">
        <v>1506</v>
      </c>
      <c r="G99" s="274">
        <v>1604</v>
      </c>
      <c r="H99" s="274">
        <v>1651</v>
      </c>
      <c r="I99" s="274">
        <v>1726</v>
      </c>
      <c r="J99" s="274">
        <v>1863</v>
      </c>
      <c r="K99" s="274">
        <v>2020</v>
      </c>
      <c r="L99" s="274">
        <v>2157</v>
      </c>
      <c r="M99" s="274">
        <v>2372</v>
      </c>
      <c r="N99" s="275"/>
      <c r="O99" s="275"/>
      <c r="P99" s="275"/>
      <c r="Q99" s="275"/>
      <c r="R99" s="275"/>
      <c r="S99" s="275"/>
      <c r="T99" s="275"/>
      <c r="U99" s="275"/>
      <c r="V99" s="275"/>
      <c r="W99" s="275"/>
      <c r="X99" s="275"/>
      <c r="Y99" s="275"/>
      <c r="Z99" s="275"/>
      <c r="AA99" s="275"/>
      <c r="AB99" s="275"/>
      <c r="AC99" s="275"/>
      <c r="AD99" s="275"/>
      <c r="AE99" s="275"/>
      <c r="AF99" s="275"/>
      <c r="AG99" s="275"/>
      <c r="AH99" s="275"/>
      <c r="AI99" s="275"/>
      <c r="AJ99" s="275"/>
      <c r="AK99" s="275"/>
      <c r="AL99" s="275"/>
      <c r="AM99" s="275"/>
      <c r="AN99" s="275"/>
      <c r="AO99" s="275"/>
      <c r="AP99" s="275"/>
      <c r="AQ99" s="275"/>
      <c r="AR99" s="275"/>
      <c r="AS99" s="275"/>
      <c r="AT99" s="275"/>
      <c r="AU99" s="275"/>
      <c r="AV99" s="275"/>
    </row>
    <row r="100" spans="1:48" ht="15.95" hidden="1" customHeight="1">
      <c r="A100" s="307" t="s">
        <v>114</v>
      </c>
      <c r="B100" s="307" t="s">
        <v>114</v>
      </c>
      <c r="C100" s="291" t="s">
        <v>2106</v>
      </c>
      <c r="D100" s="274">
        <v>76373</v>
      </c>
      <c r="E100" s="274">
        <v>2874</v>
      </c>
      <c r="F100" s="274">
        <v>3096</v>
      </c>
      <c r="G100" s="274">
        <v>3299</v>
      </c>
      <c r="H100" s="274">
        <v>3386</v>
      </c>
      <c r="I100" s="274">
        <v>3516</v>
      </c>
      <c r="J100" s="274">
        <v>3782</v>
      </c>
      <c r="K100" s="274">
        <v>4098</v>
      </c>
      <c r="L100" s="274">
        <v>4373</v>
      </c>
      <c r="M100" s="274">
        <v>4814</v>
      </c>
      <c r="N100" s="275"/>
      <c r="O100" s="275"/>
      <c r="P100" s="275"/>
      <c r="Q100" s="275"/>
      <c r="R100" s="275"/>
      <c r="S100" s="275"/>
      <c r="T100" s="275"/>
      <c r="U100" s="275"/>
      <c r="V100" s="275"/>
      <c r="W100" s="275"/>
      <c r="X100" s="275"/>
      <c r="Y100" s="275"/>
      <c r="Z100" s="275"/>
      <c r="AA100" s="275"/>
      <c r="AB100" s="275"/>
      <c r="AC100" s="275"/>
      <c r="AD100" s="275"/>
      <c r="AE100" s="275"/>
      <c r="AF100" s="275"/>
      <c r="AG100" s="275"/>
      <c r="AH100" s="275"/>
      <c r="AI100" s="275"/>
      <c r="AJ100" s="275"/>
      <c r="AK100" s="275"/>
      <c r="AL100" s="275"/>
      <c r="AM100" s="275"/>
      <c r="AN100" s="275"/>
      <c r="AO100" s="275"/>
      <c r="AP100" s="275"/>
      <c r="AQ100" s="275"/>
      <c r="AR100" s="275"/>
      <c r="AS100" s="275"/>
      <c r="AT100" s="275"/>
      <c r="AU100" s="275"/>
      <c r="AV100" s="275"/>
    </row>
    <row r="101" spans="1:48" ht="24" hidden="1" customHeight="1">
      <c r="A101" s="307" t="s">
        <v>2131</v>
      </c>
      <c r="B101" s="307" t="s">
        <v>114</v>
      </c>
      <c r="C101" s="291" t="s">
        <v>2103</v>
      </c>
      <c r="D101" s="274">
        <v>37296</v>
      </c>
      <c r="E101" s="274">
        <v>1458</v>
      </c>
      <c r="F101" s="274">
        <v>1568</v>
      </c>
      <c r="G101" s="274">
        <v>1681</v>
      </c>
      <c r="H101" s="274">
        <v>1736</v>
      </c>
      <c r="I101" s="274">
        <v>1790</v>
      </c>
      <c r="J101" s="274">
        <v>1899</v>
      </c>
      <c r="K101" s="274">
        <v>2044</v>
      </c>
      <c r="L101" s="274">
        <v>2210</v>
      </c>
      <c r="M101" s="274">
        <v>2363</v>
      </c>
      <c r="N101" s="275"/>
      <c r="O101" s="275"/>
      <c r="P101" s="275"/>
      <c r="Q101" s="275"/>
      <c r="R101" s="275"/>
      <c r="S101" s="275"/>
      <c r="T101" s="275"/>
      <c r="U101" s="275"/>
      <c r="V101" s="275"/>
      <c r="W101" s="275"/>
      <c r="X101" s="275"/>
      <c r="Y101" s="275"/>
      <c r="Z101" s="275"/>
      <c r="AA101" s="275"/>
      <c r="AB101" s="275"/>
      <c r="AC101" s="275"/>
      <c r="AD101" s="275"/>
      <c r="AE101" s="275"/>
      <c r="AF101" s="275"/>
      <c r="AG101" s="275"/>
      <c r="AH101" s="275"/>
      <c r="AI101" s="275"/>
      <c r="AJ101" s="275"/>
      <c r="AK101" s="275"/>
      <c r="AL101" s="275"/>
      <c r="AM101" s="275"/>
      <c r="AN101" s="275"/>
      <c r="AO101" s="275"/>
      <c r="AP101" s="275"/>
      <c r="AQ101" s="275"/>
      <c r="AR101" s="275"/>
      <c r="AS101" s="275"/>
      <c r="AT101" s="275"/>
      <c r="AU101" s="275"/>
      <c r="AV101" s="275"/>
    </row>
    <row r="102" spans="1:48" ht="15.95" hidden="1" customHeight="1">
      <c r="A102" s="307" t="s">
        <v>114</v>
      </c>
      <c r="B102" s="307" t="s">
        <v>114</v>
      </c>
      <c r="C102" s="291" t="s">
        <v>2105</v>
      </c>
      <c r="D102" s="274">
        <v>38736</v>
      </c>
      <c r="E102" s="274">
        <v>1381</v>
      </c>
      <c r="F102" s="274">
        <v>1484</v>
      </c>
      <c r="G102" s="274">
        <v>1591</v>
      </c>
      <c r="H102" s="274">
        <v>1652</v>
      </c>
      <c r="I102" s="274">
        <v>1726</v>
      </c>
      <c r="J102" s="274">
        <v>1842</v>
      </c>
      <c r="K102" s="274">
        <v>1989</v>
      </c>
      <c r="L102" s="274">
        <v>2150</v>
      </c>
      <c r="M102" s="274">
        <v>2297</v>
      </c>
      <c r="N102" s="275"/>
      <c r="O102" s="275"/>
      <c r="P102" s="275"/>
      <c r="Q102" s="275"/>
      <c r="R102" s="275"/>
      <c r="S102" s="275"/>
      <c r="T102" s="275"/>
      <c r="U102" s="275"/>
      <c r="V102" s="275"/>
      <c r="W102" s="275"/>
      <c r="X102" s="275"/>
      <c r="Y102" s="275"/>
      <c r="Z102" s="275"/>
      <c r="AA102" s="275"/>
      <c r="AB102" s="275"/>
      <c r="AC102" s="275"/>
      <c r="AD102" s="275"/>
      <c r="AE102" s="275"/>
      <c r="AF102" s="275"/>
      <c r="AG102" s="275"/>
      <c r="AH102" s="275"/>
      <c r="AI102" s="275"/>
      <c r="AJ102" s="275"/>
      <c r="AK102" s="275"/>
      <c r="AL102" s="275"/>
      <c r="AM102" s="275"/>
      <c r="AN102" s="275"/>
      <c r="AO102" s="275"/>
      <c r="AP102" s="275"/>
      <c r="AQ102" s="275"/>
      <c r="AR102" s="275"/>
      <c r="AS102" s="275"/>
      <c r="AT102" s="275"/>
      <c r="AU102" s="275"/>
      <c r="AV102" s="275"/>
    </row>
    <row r="103" spans="1:48" ht="15.95" hidden="1" customHeight="1">
      <c r="A103" s="307" t="s">
        <v>114</v>
      </c>
      <c r="B103" s="307" t="s">
        <v>114</v>
      </c>
      <c r="C103" s="291" t="s">
        <v>2106</v>
      </c>
      <c r="D103" s="274">
        <v>76033</v>
      </c>
      <c r="E103" s="274">
        <v>2839</v>
      </c>
      <c r="F103" s="274">
        <v>3052</v>
      </c>
      <c r="G103" s="274">
        <v>3272</v>
      </c>
      <c r="H103" s="274">
        <v>3388</v>
      </c>
      <c r="I103" s="274">
        <v>3515</v>
      </c>
      <c r="J103" s="274">
        <v>3741</v>
      </c>
      <c r="K103" s="274">
        <v>4034</v>
      </c>
      <c r="L103" s="274">
        <v>4360</v>
      </c>
      <c r="M103" s="274">
        <v>4660</v>
      </c>
      <c r="N103" s="275"/>
      <c r="O103" s="275"/>
      <c r="P103" s="275"/>
      <c r="Q103" s="275"/>
      <c r="R103" s="275"/>
      <c r="S103" s="275"/>
      <c r="T103" s="275"/>
      <c r="U103" s="275"/>
      <c r="V103" s="275"/>
      <c r="W103" s="275"/>
      <c r="X103" s="275"/>
      <c r="Y103" s="275"/>
      <c r="Z103" s="275"/>
      <c r="AA103" s="275"/>
      <c r="AB103" s="275"/>
      <c r="AC103" s="275"/>
      <c r="AD103" s="275"/>
      <c r="AE103" s="275"/>
      <c r="AF103" s="275"/>
      <c r="AG103" s="275"/>
      <c r="AH103" s="275"/>
      <c r="AI103" s="275"/>
      <c r="AJ103" s="275"/>
      <c r="AK103" s="275"/>
      <c r="AL103" s="275"/>
      <c r="AM103" s="275"/>
      <c r="AN103" s="275"/>
      <c r="AO103" s="275"/>
      <c r="AP103" s="275"/>
      <c r="AQ103" s="275"/>
      <c r="AR103" s="275"/>
      <c r="AS103" s="275"/>
      <c r="AT103" s="275"/>
      <c r="AU103" s="275"/>
      <c r="AV103" s="275"/>
    </row>
    <row r="104" spans="1:48" ht="24" hidden="1" customHeight="1">
      <c r="A104" s="307" t="s">
        <v>2132</v>
      </c>
      <c r="B104" s="307" t="s">
        <v>114</v>
      </c>
      <c r="C104" s="291" t="s">
        <v>2103</v>
      </c>
      <c r="D104" s="274">
        <v>37117</v>
      </c>
      <c r="E104" s="274">
        <v>1441</v>
      </c>
      <c r="F104" s="274">
        <v>1545</v>
      </c>
      <c r="G104" s="274">
        <v>1663</v>
      </c>
      <c r="H104" s="274">
        <v>1735</v>
      </c>
      <c r="I104" s="274">
        <v>1791</v>
      </c>
      <c r="J104" s="274">
        <v>1886</v>
      </c>
      <c r="K104" s="274">
        <v>2005</v>
      </c>
      <c r="L104" s="274">
        <v>2206</v>
      </c>
      <c r="M104" s="274">
        <v>2272</v>
      </c>
      <c r="N104" s="275"/>
      <c r="O104" s="275"/>
      <c r="P104" s="275"/>
      <c r="Q104" s="275"/>
      <c r="R104" s="275"/>
      <c r="S104" s="275"/>
      <c r="T104" s="275"/>
      <c r="U104" s="275"/>
      <c r="V104" s="275"/>
      <c r="W104" s="275"/>
      <c r="X104" s="275"/>
      <c r="Y104" s="275"/>
      <c r="Z104" s="275"/>
      <c r="AA104" s="275"/>
      <c r="AB104" s="275"/>
      <c r="AC104" s="275"/>
      <c r="AD104" s="275"/>
      <c r="AE104" s="275"/>
      <c r="AF104" s="275"/>
      <c r="AG104" s="275"/>
      <c r="AH104" s="275"/>
      <c r="AI104" s="275"/>
      <c r="AJ104" s="275"/>
      <c r="AK104" s="275"/>
      <c r="AL104" s="275"/>
      <c r="AM104" s="275"/>
      <c r="AN104" s="275"/>
      <c r="AO104" s="275"/>
      <c r="AP104" s="275"/>
      <c r="AQ104" s="275"/>
      <c r="AR104" s="275"/>
      <c r="AS104" s="275"/>
      <c r="AT104" s="275"/>
      <c r="AU104" s="275"/>
      <c r="AV104" s="275"/>
    </row>
    <row r="105" spans="1:48" ht="15.95" hidden="1" customHeight="1">
      <c r="A105" s="307" t="s">
        <v>2104</v>
      </c>
      <c r="B105" s="307" t="s">
        <v>114</v>
      </c>
      <c r="C105" s="291" t="s">
        <v>2105</v>
      </c>
      <c r="D105" s="274">
        <v>38568</v>
      </c>
      <c r="E105" s="274">
        <v>1365</v>
      </c>
      <c r="F105" s="274">
        <v>1463</v>
      </c>
      <c r="G105" s="274">
        <v>1574</v>
      </c>
      <c r="H105" s="274">
        <v>1651</v>
      </c>
      <c r="I105" s="274">
        <v>1727</v>
      </c>
      <c r="J105" s="274">
        <v>1829</v>
      </c>
      <c r="K105" s="274">
        <v>1949</v>
      </c>
      <c r="L105" s="274">
        <v>2148</v>
      </c>
      <c r="M105" s="274">
        <v>2214</v>
      </c>
      <c r="N105" s="275"/>
      <c r="O105" s="275"/>
      <c r="P105" s="275"/>
      <c r="Q105" s="275"/>
      <c r="R105" s="275"/>
      <c r="S105" s="275"/>
      <c r="T105" s="275"/>
      <c r="U105" s="275"/>
      <c r="V105" s="275"/>
      <c r="W105" s="275"/>
      <c r="X105" s="275"/>
      <c r="Y105" s="275"/>
      <c r="Z105" s="275"/>
      <c r="AA105" s="275"/>
      <c r="AB105" s="275"/>
      <c r="AC105" s="275"/>
      <c r="AD105" s="275"/>
      <c r="AE105" s="275"/>
      <c r="AF105" s="275"/>
      <c r="AG105" s="275"/>
      <c r="AH105" s="275"/>
      <c r="AI105" s="275"/>
      <c r="AJ105" s="275"/>
      <c r="AK105" s="275"/>
      <c r="AL105" s="275"/>
      <c r="AM105" s="275"/>
      <c r="AN105" s="275"/>
      <c r="AO105" s="275"/>
      <c r="AP105" s="275"/>
      <c r="AQ105" s="275"/>
      <c r="AR105" s="275"/>
      <c r="AS105" s="275"/>
      <c r="AT105" s="275"/>
      <c r="AU105" s="275"/>
      <c r="AV105" s="275"/>
    </row>
    <row r="106" spans="1:48" ht="15.95" hidden="1" customHeight="1">
      <c r="A106" s="307" t="s">
        <v>2104</v>
      </c>
      <c r="B106" s="307" t="s">
        <v>114</v>
      </c>
      <c r="C106" s="291" t="s">
        <v>2106</v>
      </c>
      <c r="D106" s="274">
        <v>75686</v>
      </c>
      <c r="E106" s="274">
        <v>2806</v>
      </c>
      <c r="F106" s="274">
        <v>3008</v>
      </c>
      <c r="G106" s="274">
        <v>3237</v>
      </c>
      <c r="H106" s="274">
        <v>3387</v>
      </c>
      <c r="I106" s="274">
        <v>3518</v>
      </c>
      <c r="J106" s="274">
        <v>3716</v>
      </c>
      <c r="K106" s="274">
        <v>3954</v>
      </c>
      <c r="L106" s="274">
        <v>4354</v>
      </c>
      <c r="M106" s="274">
        <v>4487</v>
      </c>
      <c r="N106" s="275"/>
      <c r="O106" s="275"/>
      <c r="P106" s="275"/>
      <c r="Q106" s="275"/>
      <c r="R106" s="275"/>
      <c r="S106" s="275"/>
      <c r="T106" s="275"/>
      <c r="U106" s="275"/>
      <c r="V106" s="275"/>
      <c r="W106" s="275"/>
      <c r="X106" s="275"/>
      <c r="Y106" s="275"/>
      <c r="Z106" s="275"/>
      <c r="AA106" s="275"/>
      <c r="AB106" s="275"/>
      <c r="AC106" s="275"/>
      <c r="AD106" s="275"/>
      <c r="AE106" s="275"/>
      <c r="AF106" s="275"/>
      <c r="AG106" s="275"/>
      <c r="AH106" s="275"/>
      <c r="AI106" s="275"/>
      <c r="AJ106" s="275"/>
      <c r="AK106" s="275"/>
      <c r="AL106" s="275"/>
      <c r="AM106" s="275"/>
      <c r="AN106" s="275"/>
      <c r="AO106" s="275"/>
      <c r="AP106" s="275"/>
      <c r="AQ106" s="275"/>
      <c r="AR106" s="275"/>
      <c r="AS106" s="275"/>
      <c r="AT106" s="275"/>
      <c r="AU106" s="275"/>
      <c r="AV106" s="275"/>
    </row>
    <row r="107" spans="1:48" ht="24" hidden="1" customHeight="1">
      <c r="A107" s="307" t="s">
        <v>2133</v>
      </c>
      <c r="B107" s="307" t="s">
        <v>114</v>
      </c>
      <c r="C107" s="291" t="s">
        <v>2103</v>
      </c>
      <c r="D107" s="274">
        <v>36934</v>
      </c>
      <c r="E107" s="274">
        <v>1425</v>
      </c>
      <c r="F107" s="274">
        <v>1524</v>
      </c>
      <c r="G107" s="274">
        <v>1643</v>
      </c>
      <c r="H107" s="274">
        <v>1732</v>
      </c>
      <c r="I107" s="274">
        <v>1794</v>
      </c>
      <c r="J107" s="274">
        <v>1879</v>
      </c>
      <c r="K107" s="274">
        <v>1976</v>
      </c>
      <c r="L107" s="274">
        <v>2173</v>
      </c>
      <c r="M107" s="274">
        <v>2239</v>
      </c>
      <c r="N107" s="275"/>
      <c r="O107" s="275"/>
      <c r="P107" s="275"/>
      <c r="Q107" s="275"/>
      <c r="R107" s="275"/>
      <c r="S107" s="275"/>
      <c r="T107" s="275"/>
      <c r="U107" s="275"/>
      <c r="V107" s="275"/>
      <c r="W107" s="275"/>
      <c r="X107" s="275"/>
      <c r="Y107" s="275"/>
      <c r="Z107" s="275"/>
      <c r="AA107" s="275"/>
      <c r="AB107" s="275"/>
      <c r="AC107" s="275"/>
      <c r="AD107" s="275"/>
      <c r="AE107" s="275"/>
      <c r="AF107" s="275"/>
      <c r="AG107" s="275"/>
      <c r="AH107" s="275"/>
      <c r="AI107" s="275"/>
      <c r="AJ107" s="275"/>
      <c r="AK107" s="275"/>
      <c r="AL107" s="275"/>
      <c r="AM107" s="275"/>
      <c r="AN107" s="275"/>
      <c r="AO107" s="275"/>
      <c r="AP107" s="275"/>
      <c r="AQ107" s="275"/>
      <c r="AR107" s="275"/>
      <c r="AS107" s="275"/>
      <c r="AT107" s="275"/>
      <c r="AU107" s="275"/>
      <c r="AV107" s="275"/>
    </row>
    <row r="108" spans="1:48" ht="15.95" hidden="1" customHeight="1">
      <c r="A108" s="307" t="s">
        <v>114</v>
      </c>
      <c r="B108" s="307" t="s">
        <v>114</v>
      </c>
      <c r="C108" s="291" t="s">
        <v>2105</v>
      </c>
      <c r="D108" s="274">
        <v>38397</v>
      </c>
      <c r="E108" s="274">
        <v>1349</v>
      </c>
      <c r="F108" s="274">
        <v>1442</v>
      </c>
      <c r="G108" s="274">
        <v>1555</v>
      </c>
      <c r="H108" s="274">
        <v>1648</v>
      </c>
      <c r="I108" s="274">
        <v>1729</v>
      </c>
      <c r="J108" s="274">
        <v>1822</v>
      </c>
      <c r="K108" s="274">
        <v>1920</v>
      </c>
      <c r="L108" s="274">
        <v>2118</v>
      </c>
      <c r="M108" s="274">
        <v>2183</v>
      </c>
      <c r="N108" s="275"/>
      <c r="O108" s="275"/>
      <c r="P108" s="275"/>
      <c r="Q108" s="275"/>
      <c r="R108" s="275"/>
      <c r="S108" s="275"/>
      <c r="T108" s="275"/>
      <c r="U108" s="275"/>
      <c r="V108" s="275"/>
      <c r="W108" s="275"/>
      <c r="X108" s="275"/>
      <c r="Y108" s="275"/>
      <c r="Z108" s="275"/>
      <c r="AA108" s="275"/>
      <c r="AB108" s="275"/>
      <c r="AC108" s="275"/>
      <c r="AD108" s="275"/>
      <c r="AE108" s="275"/>
      <c r="AF108" s="275"/>
      <c r="AG108" s="275"/>
      <c r="AH108" s="275"/>
      <c r="AI108" s="275"/>
      <c r="AJ108" s="275"/>
      <c r="AK108" s="275"/>
      <c r="AL108" s="275"/>
      <c r="AM108" s="275"/>
      <c r="AN108" s="275"/>
      <c r="AO108" s="275"/>
      <c r="AP108" s="275"/>
      <c r="AQ108" s="275"/>
      <c r="AR108" s="275"/>
      <c r="AS108" s="275"/>
      <c r="AT108" s="275"/>
      <c r="AU108" s="275"/>
      <c r="AV108" s="275"/>
    </row>
    <row r="109" spans="1:48" ht="15.95" hidden="1" customHeight="1">
      <c r="A109" s="307" t="s">
        <v>114</v>
      </c>
      <c r="B109" s="307" t="s">
        <v>114</v>
      </c>
      <c r="C109" s="291" t="s">
        <v>2106</v>
      </c>
      <c r="D109" s="274">
        <v>75331</v>
      </c>
      <c r="E109" s="274">
        <v>2774</v>
      </c>
      <c r="F109" s="274">
        <v>2966</v>
      </c>
      <c r="G109" s="274">
        <v>3199</v>
      </c>
      <c r="H109" s="274">
        <v>3379</v>
      </c>
      <c r="I109" s="274">
        <v>3523</v>
      </c>
      <c r="J109" s="274">
        <v>3701</v>
      </c>
      <c r="K109" s="274">
        <v>3895</v>
      </c>
      <c r="L109" s="274">
        <v>4291</v>
      </c>
      <c r="M109" s="274">
        <v>4423</v>
      </c>
      <c r="N109" s="275"/>
      <c r="O109" s="275"/>
      <c r="P109" s="275"/>
      <c r="Q109" s="275"/>
      <c r="R109" s="275"/>
      <c r="S109" s="275"/>
      <c r="T109" s="275"/>
      <c r="U109" s="275"/>
      <c r="V109" s="275"/>
      <c r="W109" s="275"/>
      <c r="X109" s="275"/>
      <c r="Y109" s="275"/>
      <c r="Z109" s="275"/>
      <c r="AA109" s="275"/>
      <c r="AB109" s="275"/>
      <c r="AC109" s="275"/>
      <c r="AD109" s="275"/>
      <c r="AE109" s="275"/>
      <c r="AF109" s="275"/>
      <c r="AG109" s="275"/>
      <c r="AH109" s="275"/>
      <c r="AI109" s="275"/>
      <c r="AJ109" s="275"/>
      <c r="AK109" s="275"/>
      <c r="AL109" s="275"/>
      <c r="AM109" s="275"/>
      <c r="AN109" s="275"/>
      <c r="AO109" s="275"/>
      <c r="AP109" s="275"/>
      <c r="AQ109" s="275"/>
      <c r="AR109" s="275"/>
      <c r="AS109" s="275"/>
      <c r="AT109" s="275"/>
      <c r="AU109" s="275"/>
      <c r="AV109" s="275"/>
    </row>
    <row r="110" spans="1:48" ht="24" hidden="1" customHeight="1">
      <c r="A110" s="307" t="s">
        <v>2134</v>
      </c>
      <c r="B110" s="307" t="s">
        <v>114</v>
      </c>
      <c r="C110" s="291" t="s">
        <v>2103</v>
      </c>
      <c r="D110" s="274">
        <v>36745</v>
      </c>
      <c r="E110" s="274">
        <v>1409</v>
      </c>
      <c r="F110" s="274">
        <v>1503</v>
      </c>
      <c r="G110" s="274">
        <v>1622</v>
      </c>
      <c r="H110" s="274">
        <v>1724</v>
      </c>
      <c r="I110" s="274">
        <v>1797</v>
      </c>
      <c r="J110" s="274">
        <v>1865</v>
      </c>
      <c r="K110" s="274">
        <v>1961</v>
      </c>
      <c r="L110" s="274">
        <v>2126</v>
      </c>
      <c r="M110" s="274">
        <v>2230</v>
      </c>
      <c r="N110" s="275"/>
      <c r="O110" s="275"/>
      <c r="P110" s="275"/>
      <c r="Q110" s="275"/>
      <c r="R110" s="275"/>
      <c r="S110" s="275"/>
      <c r="T110" s="275"/>
      <c r="U110" s="275"/>
      <c r="V110" s="275"/>
      <c r="W110" s="275"/>
      <c r="X110" s="275"/>
      <c r="Y110" s="275"/>
      <c r="Z110" s="275"/>
      <c r="AA110" s="275"/>
      <c r="AB110" s="275"/>
      <c r="AC110" s="275"/>
      <c r="AD110" s="275"/>
      <c r="AE110" s="275"/>
      <c r="AF110" s="275"/>
      <c r="AG110" s="275"/>
      <c r="AH110" s="275"/>
      <c r="AI110" s="275"/>
      <c r="AJ110" s="275"/>
      <c r="AK110" s="275"/>
      <c r="AL110" s="275"/>
      <c r="AM110" s="275"/>
      <c r="AN110" s="275"/>
      <c r="AO110" s="275"/>
      <c r="AP110" s="275"/>
      <c r="AQ110" s="275"/>
      <c r="AR110" s="275"/>
      <c r="AS110" s="275"/>
      <c r="AT110" s="275"/>
      <c r="AU110" s="275"/>
      <c r="AV110" s="275"/>
    </row>
    <row r="111" spans="1:48" ht="15.95" hidden="1" customHeight="1">
      <c r="A111" s="307" t="s">
        <v>114</v>
      </c>
      <c r="B111" s="307" t="s">
        <v>114</v>
      </c>
      <c r="C111" s="291" t="s">
        <v>2105</v>
      </c>
      <c r="D111" s="274">
        <v>38224</v>
      </c>
      <c r="E111" s="274">
        <v>1334</v>
      </c>
      <c r="F111" s="274">
        <v>1423</v>
      </c>
      <c r="G111" s="274">
        <v>1535</v>
      </c>
      <c r="H111" s="274">
        <v>1641</v>
      </c>
      <c r="I111" s="274">
        <v>1732</v>
      </c>
      <c r="J111" s="274">
        <v>1809</v>
      </c>
      <c r="K111" s="274">
        <v>1904</v>
      </c>
      <c r="L111" s="274">
        <v>2072</v>
      </c>
      <c r="M111" s="274">
        <v>2174</v>
      </c>
      <c r="N111" s="275"/>
      <c r="O111" s="275"/>
      <c r="P111" s="275"/>
      <c r="Q111" s="275"/>
      <c r="R111" s="275"/>
      <c r="S111" s="275"/>
      <c r="T111" s="275"/>
      <c r="U111" s="275"/>
      <c r="V111" s="275"/>
      <c r="W111" s="275"/>
      <c r="X111" s="275"/>
      <c r="Y111" s="275"/>
      <c r="Z111" s="275"/>
      <c r="AA111" s="275"/>
      <c r="AB111" s="275"/>
      <c r="AC111" s="275"/>
      <c r="AD111" s="275"/>
      <c r="AE111" s="275"/>
      <c r="AF111" s="275"/>
      <c r="AG111" s="275"/>
      <c r="AH111" s="275"/>
      <c r="AI111" s="275"/>
      <c r="AJ111" s="275"/>
      <c r="AK111" s="275"/>
      <c r="AL111" s="275"/>
      <c r="AM111" s="275"/>
      <c r="AN111" s="275"/>
      <c r="AO111" s="275"/>
      <c r="AP111" s="275"/>
      <c r="AQ111" s="275"/>
      <c r="AR111" s="275"/>
      <c r="AS111" s="275"/>
      <c r="AT111" s="275"/>
      <c r="AU111" s="275"/>
      <c r="AV111" s="275"/>
    </row>
    <row r="112" spans="1:48" ht="15.95" hidden="1" customHeight="1">
      <c r="A112" s="307" t="s">
        <v>114</v>
      </c>
      <c r="B112" s="307" t="s">
        <v>114</v>
      </c>
      <c r="C112" s="291" t="s">
        <v>2106</v>
      </c>
      <c r="D112" s="274">
        <v>74969</v>
      </c>
      <c r="E112" s="274">
        <v>2743</v>
      </c>
      <c r="F112" s="274">
        <v>2927</v>
      </c>
      <c r="G112" s="274">
        <v>3157</v>
      </c>
      <c r="H112" s="274">
        <v>3365</v>
      </c>
      <c r="I112" s="274">
        <v>3528</v>
      </c>
      <c r="J112" s="274">
        <v>3675</v>
      </c>
      <c r="K112" s="274">
        <v>3865</v>
      </c>
      <c r="L112" s="274">
        <v>4198</v>
      </c>
      <c r="M112" s="274">
        <v>4403</v>
      </c>
      <c r="N112" s="275"/>
      <c r="O112" s="275"/>
      <c r="P112" s="275"/>
      <c r="Q112" s="275"/>
      <c r="R112" s="275"/>
      <c r="S112" s="275"/>
      <c r="T112" s="275"/>
      <c r="U112" s="275"/>
      <c r="V112" s="275"/>
      <c r="W112" s="275"/>
      <c r="X112" s="275"/>
      <c r="Y112" s="275"/>
      <c r="Z112" s="275"/>
      <c r="AA112" s="275"/>
      <c r="AB112" s="275"/>
      <c r="AC112" s="275"/>
      <c r="AD112" s="275"/>
      <c r="AE112" s="275"/>
      <c r="AF112" s="275"/>
      <c r="AG112" s="275"/>
      <c r="AH112" s="275"/>
      <c r="AI112" s="275"/>
      <c r="AJ112" s="275"/>
      <c r="AK112" s="275"/>
      <c r="AL112" s="275"/>
      <c r="AM112" s="275"/>
      <c r="AN112" s="275"/>
      <c r="AO112" s="275"/>
      <c r="AP112" s="275"/>
      <c r="AQ112" s="275"/>
      <c r="AR112" s="275"/>
      <c r="AS112" s="275"/>
      <c r="AT112" s="275"/>
      <c r="AU112" s="275"/>
      <c r="AV112" s="275"/>
    </row>
    <row r="113" spans="1:48" ht="24" hidden="1" customHeight="1">
      <c r="A113" s="307" t="s">
        <v>2135</v>
      </c>
      <c r="B113" s="307" t="s">
        <v>114</v>
      </c>
      <c r="C113" s="291" t="s">
        <v>2103</v>
      </c>
      <c r="D113" s="274">
        <v>36552</v>
      </c>
      <c r="E113" s="274">
        <v>1394</v>
      </c>
      <c r="F113" s="274">
        <v>1484</v>
      </c>
      <c r="G113" s="274">
        <v>1599</v>
      </c>
      <c r="H113" s="274">
        <v>1714</v>
      </c>
      <c r="I113" s="274">
        <v>1799</v>
      </c>
      <c r="J113" s="274">
        <v>1855</v>
      </c>
      <c r="K113" s="274">
        <v>1949</v>
      </c>
      <c r="L113" s="274">
        <v>2086</v>
      </c>
      <c r="M113" s="274">
        <v>2216</v>
      </c>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row>
    <row r="114" spans="1:48" ht="15.95" hidden="1" customHeight="1">
      <c r="A114" s="307" t="s">
        <v>114</v>
      </c>
      <c r="B114" s="307" t="s">
        <v>2104</v>
      </c>
      <c r="C114" s="291" t="s">
        <v>2105</v>
      </c>
      <c r="D114" s="274">
        <v>38046</v>
      </c>
      <c r="E114" s="274">
        <v>1320</v>
      </c>
      <c r="F114" s="274">
        <v>1405</v>
      </c>
      <c r="G114" s="274">
        <v>1514</v>
      </c>
      <c r="H114" s="274">
        <v>1631</v>
      </c>
      <c r="I114" s="274">
        <v>1734</v>
      </c>
      <c r="J114" s="274">
        <v>1798</v>
      </c>
      <c r="K114" s="274">
        <v>1893</v>
      </c>
      <c r="L114" s="274">
        <v>2033</v>
      </c>
      <c r="M114" s="274">
        <v>2162</v>
      </c>
      <c r="N114" s="275"/>
      <c r="O114" s="275"/>
      <c r="P114" s="275"/>
      <c r="Q114" s="275"/>
      <c r="R114" s="275"/>
      <c r="S114" s="275"/>
      <c r="T114" s="275"/>
      <c r="U114" s="275"/>
      <c r="V114" s="275"/>
      <c r="W114" s="275"/>
      <c r="X114" s="275"/>
      <c r="Y114" s="275"/>
      <c r="Z114" s="275"/>
      <c r="AA114" s="275"/>
      <c r="AB114" s="275"/>
      <c r="AC114" s="275"/>
      <c r="AD114" s="275"/>
      <c r="AE114" s="275"/>
      <c r="AF114" s="275"/>
      <c r="AG114" s="275"/>
      <c r="AH114" s="275"/>
      <c r="AI114" s="275"/>
      <c r="AJ114" s="275"/>
      <c r="AK114" s="275"/>
      <c r="AL114" s="275"/>
      <c r="AM114" s="275"/>
      <c r="AN114" s="275"/>
      <c r="AO114" s="275"/>
      <c r="AP114" s="275"/>
      <c r="AQ114" s="275"/>
      <c r="AR114" s="275"/>
      <c r="AS114" s="275"/>
      <c r="AT114" s="275"/>
      <c r="AU114" s="275"/>
      <c r="AV114" s="275"/>
    </row>
    <row r="115" spans="1:48" ht="15.95" hidden="1" customHeight="1">
      <c r="A115" s="307" t="s">
        <v>114</v>
      </c>
      <c r="B115" s="307" t="s">
        <v>2104</v>
      </c>
      <c r="C115" s="291" t="s">
        <v>2106</v>
      </c>
      <c r="D115" s="274">
        <v>74598</v>
      </c>
      <c r="E115" s="274">
        <v>2714</v>
      </c>
      <c r="F115" s="274">
        <v>2890</v>
      </c>
      <c r="G115" s="274">
        <v>3113</v>
      </c>
      <c r="H115" s="274">
        <v>3345</v>
      </c>
      <c r="I115" s="274">
        <v>3532</v>
      </c>
      <c r="J115" s="274">
        <v>3653</v>
      </c>
      <c r="K115" s="274">
        <v>3842</v>
      </c>
      <c r="L115" s="274">
        <v>4119</v>
      </c>
      <c r="M115" s="274">
        <v>4378</v>
      </c>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row>
    <row r="116" spans="1:48" ht="24" hidden="1" customHeight="1">
      <c r="A116" s="307" t="s">
        <v>2136</v>
      </c>
      <c r="B116" s="307" t="s">
        <v>114</v>
      </c>
      <c r="C116" s="291" t="s">
        <v>2103</v>
      </c>
      <c r="D116" s="274">
        <v>36354</v>
      </c>
      <c r="E116" s="274">
        <v>1380</v>
      </c>
      <c r="F116" s="274">
        <v>1467</v>
      </c>
      <c r="G116" s="274">
        <v>1576</v>
      </c>
      <c r="H116" s="274">
        <v>1700</v>
      </c>
      <c r="I116" s="274">
        <v>1800</v>
      </c>
      <c r="J116" s="274">
        <v>1854</v>
      </c>
      <c r="K116" s="274">
        <v>1928</v>
      </c>
      <c r="L116" s="274">
        <v>2052</v>
      </c>
      <c r="M116" s="274">
        <v>2210</v>
      </c>
      <c r="N116" s="275"/>
      <c r="O116" s="275"/>
      <c r="P116" s="275"/>
      <c r="Q116" s="275"/>
      <c r="R116" s="275"/>
      <c r="S116" s="275"/>
      <c r="T116" s="275"/>
      <c r="U116" s="275"/>
      <c r="V116" s="275"/>
      <c r="W116" s="275"/>
      <c r="X116" s="275"/>
      <c r="Y116" s="275"/>
      <c r="Z116" s="275"/>
      <c r="AA116" s="275"/>
      <c r="AB116" s="275"/>
      <c r="AC116" s="275"/>
      <c r="AD116" s="275"/>
      <c r="AE116" s="275"/>
      <c r="AF116" s="275"/>
      <c r="AG116" s="275"/>
      <c r="AH116" s="275"/>
      <c r="AI116" s="275"/>
      <c r="AJ116" s="275"/>
      <c r="AK116" s="275"/>
      <c r="AL116" s="275"/>
      <c r="AM116" s="275"/>
      <c r="AN116" s="275"/>
      <c r="AO116" s="275"/>
      <c r="AP116" s="275"/>
      <c r="AQ116" s="275"/>
      <c r="AR116" s="275"/>
      <c r="AS116" s="275"/>
      <c r="AT116" s="275"/>
      <c r="AU116" s="275"/>
      <c r="AV116" s="275"/>
    </row>
    <row r="117" spans="1:48" ht="15.95" hidden="1" customHeight="1">
      <c r="A117" s="307" t="s">
        <v>114</v>
      </c>
      <c r="B117" s="307" t="s">
        <v>114</v>
      </c>
      <c r="C117" s="291" t="s">
        <v>2105</v>
      </c>
      <c r="D117" s="274">
        <v>37865</v>
      </c>
      <c r="E117" s="274">
        <v>1307</v>
      </c>
      <c r="F117" s="274">
        <v>1388</v>
      </c>
      <c r="G117" s="274">
        <v>1492</v>
      </c>
      <c r="H117" s="274">
        <v>1617</v>
      </c>
      <c r="I117" s="274">
        <v>1734</v>
      </c>
      <c r="J117" s="274">
        <v>1798</v>
      </c>
      <c r="K117" s="274">
        <v>1873</v>
      </c>
      <c r="L117" s="274">
        <v>2002</v>
      </c>
      <c r="M117" s="274">
        <v>2155</v>
      </c>
      <c r="N117" s="275"/>
      <c r="O117" s="275"/>
      <c r="P117" s="275"/>
      <c r="Q117" s="275"/>
      <c r="R117" s="275"/>
      <c r="S117" s="275"/>
      <c r="T117" s="275"/>
      <c r="U117" s="275"/>
      <c r="V117" s="275"/>
      <c r="W117" s="275"/>
      <c r="X117" s="275"/>
      <c r="Y117" s="275"/>
      <c r="Z117" s="275"/>
      <c r="AA117" s="275"/>
      <c r="AB117" s="275"/>
      <c r="AC117" s="275"/>
      <c r="AD117" s="275"/>
      <c r="AE117" s="275"/>
      <c r="AF117" s="275"/>
      <c r="AG117" s="275"/>
      <c r="AH117" s="275"/>
      <c r="AI117" s="275"/>
      <c r="AJ117" s="275"/>
      <c r="AK117" s="275"/>
      <c r="AL117" s="275"/>
      <c r="AM117" s="275"/>
      <c r="AN117" s="275"/>
      <c r="AO117" s="275"/>
      <c r="AP117" s="275"/>
      <c r="AQ117" s="275"/>
      <c r="AR117" s="275"/>
      <c r="AS117" s="275"/>
      <c r="AT117" s="275"/>
      <c r="AU117" s="275"/>
      <c r="AV117" s="275"/>
    </row>
    <row r="118" spans="1:48" ht="15.95" hidden="1" customHeight="1">
      <c r="A118" s="307" t="s">
        <v>114</v>
      </c>
      <c r="B118" s="307" t="s">
        <v>114</v>
      </c>
      <c r="C118" s="291" t="s">
        <v>2106</v>
      </c>
      <c r="D118" s="274">
        <v>74219</v>
      </c>
      <c r="E118" s="274">
        <v>2687</v>
      </c>
      <c r="F118" s="274">
        <v>2855</v>
      </c>
      <c r="G118" s="274">
        <v>3068</v>
      </c>
      <c r="H118" s="274">
        <v>3317</v>
      </c>
      <c r="I118" s="274">
        <v>3534</v>
      </c>
      <c r="J118" s="274">
        <v>3653</v>
      </c>
      <c r="K118" s="274">
        <v>3801</v>
      </c>
      <c r="L118" s="274">
        <v>4055</v>
      </c>
      <c r="M118" s="274">
        <v>4365</v>
      </c>
      <c r="N118" s="275"/>
      <c r="O118" s="275"/>
      <c r="P118" s="275"/>
      <c r="Q118" s="275"/>
      <c r="R118" s="275"/>
      <c r="S118" s="275"/>
      <c r="T118" s="275"/>
      <c r="U118" s="275"/>
      <c r="V118" s="275"/>
      <c r="W118" s="275"/>
      <c r="X118" s="275"/>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row>
    <row r="119" spans="1:48" ht="24" hidden="1" customHeight="1">
      <c r="A119" s="307" t="s">
        <v>2137</v>
      </c>
      <c r="B119" s="307" t="s">
        <v>114</v>
      </c>
      <c r="C119" s="291" t="s">
        <v>2103</v>
      </c>
      <c r="D119" s="274">
        <v>36151</v>
      </c>
      <c r="E119" s="274">
        <v>1368</v>
      </c>
      <c r="F119" s="274">
        <v>1450</v>
      </c>
      <c r="G119" s="274">
        <v>1554</v>
      </c>
      <c r="H119" s="274">
        <v>1682</v>
      </c>
      <c r="I119" s="274">
        <v>1799</v>
      </c>
      <c r="J119" s="274">
        <v>1856</v>
      </c>
      <c r="K119" s="274">
        <v>1916</v>
      </c>
      <c r="L119" s="274">
        <v>2013</v>
      </c>
      <c r="M119" s="274">
        <v>2206</v>
      </c>
      <c r="N119" s="275"/>
      <c r="O119" s="275"/>
      <c r="P119" s="275"/>
      <c r="Q119" s="275"/>
      <c r="R119" s="275"/>
      <c r="S119" s="275"/>
      <c r="T119" s="275"/>
      <c r="U119" s="275"/>
      <c r="V119" s="275"/>
      <c r="W119" s="275"/>
      <c r="X119" s="275"/>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row>
    <row r="120" spans="1:48" ht="15.95" hidden="1" customHeight="1">
      <c r="A120" s="307" t="s">
        <v>114</v>
      </c>
      <c r="B120" s="307" t="s">
        <v>114</v>
      </c>
      <c r="C120" s="291" t="s">
        <v>2105</v>
      </c>
      <c r="D120" s="274">
        <v>37678</v>
      </c>
      <c r="E120" s="274">
        <v>1295</v>
      </c>
      <c r="F120" s="274">
        <v>1372</v>
      </c>
      <c r="G120" s="274">
        <v>1471</v>
      </c>
      <c r="H120" s="274">
        <v>1601</v>
      </c>
      <c r="I120" s="274">
        <v>1734</v>
      </c>
      <c r="J120" s="274">
        <v>1799</v>
      </c>
      <c r="K120" s="274">
        <v>1860</v>
      </c>
      <c r="L120" s="274">
        <v>1962</v>
      </c>
      <c r="M120" s="274">
        <v>2153</v>
      </c>
      <c r="N120" s="275"/>
      <c r="O120" s="275"/>
      <c r="P120" s="275"/>
      <c r="Q120" s="275"/>
      <c r="R120" s="275"/>
      <c r="S120" s="275"/>
      <c r="T120" s="275"/>
      <c r="U120" s="275"/>
      <c r="V120" s="275"/>
      <c r="W120" s="275"/>
      <c r="X120" s="275"/>
      <c r="Y120" s="275"/>
      <c r="Z120" s="275"/>
      <c r="AA120" s="275"/>
      <c r="AB120" s="275"/>
      <c r="AC120" s="275"/>
      <c r="AD120" s="275"/>
      <c r="AE120" s="275"/>
      <c r="AF120" s="275"/>
      <c r="AG120" s="275"/>
      <c r="AH120" s="275"/>
      <c r="AI120" s="275"/>
      <c r="AJ120" s="275"/>
      <c r="AK120" s="275"/>
      <c r="AL120" s="275"/>
      <c r="AM120" s="275"/>
      <c r="AN120" s="275"/>
      <c r="AO120" s="275"/>
      <c r="AP120" s="275"/>
      <c r="AQ120" s="275"/>
      <c r="AR120" s="275"/>
      <c r="AS120" s="275"/>
      <c r="AT120" s="275"/>
      <c r="AU120" s="275"/>
      <c r="AV120" s="275"/>
    </row>
    <row r="121" spans="1:48" ht="15.95" hidden="1" customHeight="1">
      <c r="A121" s="307" t="s">
        <v>114</v>
      </c>
      <c r="B121" s="307" t="s">
        <v>114</v>
      </c>
      <c r="C121" s="291" t="s">
        <v>2106</v>
      </c>
      <c r="D121" s="274">
        <v>73829</v>
      </c>
      <c r="E121" s="274">
        <v>2662</v>
      </c>
      <c r="F121" s="274">
        <v>2822</v>
      </c>
      <c r="G121" s="274">
        <v>3024</v>
      </c>
      <c r="H121" s="274">
        <v>3283</v>
      </c>
      <c r="I121" s="274">
        <v>3533</v>
      </c>
      <c r="J121" s="274">
        <v>3655</v>
      </c>
      <c r="K121" s="274">
        <v>3776</v>
      </c>
      <c r="L121" s="274">
        <v>3975</v>
      </c>
      <c r="M121" s="274">
        <v>4359</v>
      </c>
      <c r="N121" s="275"/>
      <c r="O121" s="275"/>
      <c r="P121" s="275"/>
      <c r="Q121" s="275"/>
      <c r="R121" s="275"/>
      <c r="S121" s="275"/>
      <c r="T121" s="275"/>
      <c r="U121" s="275"/>
      <c r="V121" s="275"/>
      <c r="W121" s="275"/>
      <c r="X121" s="275"/>
      <c r="Y121" s="275"/>
      <c r="Z121" s="275"/>
      <c r="AA121" s="275"/>
      <c r="AB121" s="275"/>
      <c r="AC121" s="275"/>
      <c r="AD121" s="275"/>
      <c r="AE121" s="275"/>
      <c r="AF121" s="275"/>
      <c r="AG121" s="275"/>
      <c r="AH121" s="275"/>
      <c r="AI121" s="275"/>
      <c r="AJ121" s="275"/>
      <c r="AK121" s="275"/>
      <c r="AL121" s="275"/>
      <c r="AM121" s="275"/>
      <c r="AN121" s="275"/>
      <c r="AO121" s="275"/>
      <c r="AP121" s="275"/>
      <c r="AQ121" s="275"/>
      <c r="AR121" s="275"/>
      <c r="AS121" s="275"/>
      <c r="AT121" s="275"/>
      <c r="AU121" s="275"/>
      <c r="AV121" s="275"/>
    </row>
    <row r="122" spans="1:48" ht="24" hidden="1" customHeight="1">
      <c r="A122" s="307" t="s">
        <v>2138</v>
      </c>
      <c r="B122" s="307" t="s">
        <v>114</v>
      </c>
      <c r="C122" s="291" t="s">
        <v>2103</v>
      </c>
      <c r="D122" s="274">
        <v>35943</v>
      </c>
      <c r="E122" s="274">
        <v>1356</v>
      </c>
      <c r="F122" s="274">
        <v>1433</v>
      </c>
      <c r="G122" s="274">
        <v>1532</v>
      </c>
      <c r="H122" s="274">
        <v>1662</v>
      </c>
      <c r="I122" s="274">
        <v>1795</v>
      </c>
      <c r="J122" s="274">
        <v>1859</v>
      </c>
      <c r="K122" s="274">
        <v>1908</v>
      </c>
      <c r="L122" s="274">
        <v>1984</v>
      </c>
      <c r="M122" s="274">
        <v>2174</v>
      </c>
      <c r="N122" s="275"/>
      <c r="O122" s="275"/>
      <c r="P122" s="275"/>
      <c r="Q122" s="275"/>
      <c r="R122" s="275"/>
      <c r="S122" s="275"/>
      <c r="T122" s="275"/>
      <c r="U122" s="275"/>
      <c r="V122" s="275"/>
      <c r="W122" s="275"/>
      <c r="X122" s="275"/>
      <c r="Y122" s="275"/>
      <c r="Z122" s="275"/>
      <c r="AA122" s="275"/>
      <c r="AB122" s="275"/>
      <c r="AC122" s="275"/>
      <c r="AD122" s="275"/>
      <c r="AE122" s="275"/>
      <c r="AF122" s="275"/>
      <c r="AG122" s="275"/>
      <c r="AH122" s="275"/>
      <c r="AI122" s="275"/>
      <c r="AJ122" s="275"/>
      <c r="AK122" s="275"/>
      <c r="AL122" s="275"/>
      <c r="AM122" s="275"/>
      <c r="AN122" s="275"/>
      <c r="AO122" s="275"/>
      <c r="AP122" s="275"/>
      <c r="AQ122" s="275"/>
      <c r="AR122" s="275"/>
      <c r="AS122" s="275"/>
      <c r="AT122" s="275"/>
      <c r="AU122" s="275"/>
      <c r="AV122" s="275"/>
    </row>
    <row r="123" spans="1:48" ht="15.95" hidden="1" customHeight="1">
      <c r="A123" s="307" t="s">
        <v>2104</v>
      </c>
      <c r="B123" s="307" t="s">
        <v>114</v>
      </c>
      <c r="C123" s="291" t="s">
        <v>2105</v>
      </c>
      <c r="D123" s="274">
        <v>37486</v>
      </c>
      <c r="E123" s="274">
        <v>1284</v>
      </c>
      <c r="F123" s="274">
        <v>1357</v>
      </c>
      <c r="G123" s="274">
        <v>1450</v>
      </c>
      <c r="H123" s="274">
        <v>1582</v>
      </c>
      <c r="I123" s="274">
        <v>1730</v>
      </c>
      <c r="J123" s="274">
        <v>1802</v>
      </c>
      <c r="K123" s="274">
        <v>1853</v>
      </c>
      <c r="L123" s="274">
        <v>1933</v>
      </c>
      <c r="M123" s="274">
        <v>2123</v>
      </c>
      <c r="N123" s="275"/>
      <c r="O123" s="275"/>
      <c r="P123" s="275"/>
      <c r="Q123" s="275"/>
      <c r="R123" s="275"/>
      <c r="S123" s="275"/>
      <c r="T123" s="275"/>
      <c r="U123" s="275"/>
      <c r="V123" s="275"/>
      <c r="W123" s="275"/>
      <c r="X123" s="275"/>
      <c r="Y123" s="275"/>
      <c r="Z123" s="275"/>
      <c r="AA123" s="275"/>
      <c r="AB123" s="275"/>
      <c r="AC123" s="275"/>
      <c r="AD123" s="275"/>
      <c r="AE123" s="275"/>
      <c r="AF123" s="275"/>
      <c r="AG123" s="275"/>
      <c r="AH123" s="275"/>
      <c r="AI123" s="275"/>
      <c r="AJ123" s="275"/>
      <c r="AK123" s="275"/>
      <c r="AL123" s="275"/>
      <c r="AM123" s="275"/>
      <c r="AN123" s="275"/>
      <c r="AO123" s="275"/>
      <c r="AP123" s="275"/>
      <c r="AQ123" s="275"/>
      <c r="AR123" s="275"/>
      <c r="AS123" s="275"/>
      <c r="AT123" s="275"/>
      <c r="AU123" s="275"/>
      <c r="AV123" s="275"/>
    </row>
    <row r="124" spans="1:48" ht="15.95" hidden="1" customHeight="1">
      <c r="A124" s="307" t="s">
        <v>2104</v>
      </c>
      <c r="B124" s="307" t="s">
        <v>114</v>
      </c>
      <c r="C124" s="291" t="s">
        <v>2106</v>
      </c>
      <c r="D124" s="274">
        <v>73430</v>
      </c>
      <c r="E124" s="274">
        <v>2640</v>
      </c>
      <c r="F124" s="274">
        <v>2790</v>
      </c>
      <c r="G124" s="274">
        <v>2982</v>
      </c>
      <c r="H124" s="274">
        <v>3244</v>
      </c>
      <c r="I124" s="274">
        <v>3525</v>
      </c>
      <c r="J124" s="274">
        <v>3660</v>
      </c>
      <c r="K124" s="274">
        <v>3761</v>
      </c>
      <c r="L124" s="274">
        <v>3917</v>
      </c>
      <c r="M124" s="274">
        <v>4296</v>
      </c>
      <c r="N124" s="275"/>
      <c r="O124" s="275"/>
      <c r="P124" s="275"/>
      <c r="Q124" s="275"/>
      <c r="R124" s="275"/>
      <c r="S124" s="275"/>
      <c r="T124" s="275"/>
      <c r="U124" s="275"/>
      <c r="V124" s="275"/>
      <c r="W124" s="275"/>
      <c r="X124" s="275"/>
      <c r="Y124" s="275"/>
      <c r="Z124" s="275"/>
      <c r="AA124" s="275"/>
      <c r="AB124" s="275"/>
      <c r="AC124" s="275"/>
      <c r="AD124" s="275"/>
      <c r="AE124" s="275"/>
      <c r="AF124" s="275"/>
      <c r="AG124" s="275"/>
      <c r="AH124" s="275"/>
      <c r="AI124" s="275"/>
      <c r="AJ124" s="275"/>
      <c r="AK124" s="275"/>
      <c r="AL124" s="275"/>
      <c r="AM124" s="275"/>
      <c r="AN124" s="275"/>
      <c r="AO124" s="275"/>
      <c r="AP124" s="275"/>
      <c r="AQ124" s="275"/>
      <c r="AR124" s="275"/>
      <c r="AS124" s="275"/>
      <c r="AT124" s="275"/>
      <c r="AU124" s="275"/>
      <c r="AV124" s="275"/>
    </row>
    <row r="125" spans="1:48" ht="24" hidden="1" customHeight="1">
      <c r="A125" s="307" t="s">
        <v>2139</v>
      </c>
      <c r="B125" s="307" t="s">
        <v>114</v>
      </c>
      <c r="C125" s="291" t="s">
        <v>2103</v>
      </c>
      <c r="D125" s="274">
        <v>35731</v>
      </c>
      <c r="E125" s="274">
        <v>1346</v>
      </c>
      <c r="F125" s="274">
        <v>1418</v>
      </c>
      <c r="G125" s="274">
        <v>1512</v>
      </c>
      <c r="H125" s="274">
        <v>1641</v>
      </c>
      <c r="I125" s="274">
        <v>1788</v>
      </c>
      <c r="J125" s="274">
        <v>1861</v>
      </c>
      <c r="K125" s="274">
        <v>1895</v>
      </c>
      <c r="L125" s="274">
        <v>1969</v>
      </c>
      <c r="M125" s="274">
        <v>2127</v>
      </c>
      <c r="N125" s="275"/>
      <c r="O125" s="275"/>
      <c r="P125" s="275"/>
      <c r="Q125" s="275"/>
      <c r="R125" s="275"/>
      <c r="S125" s="275"/>
      <c r="T125" s="275"/>
      <c r="U125" s="275"/>
      <c r="V125" s="275"/>
      <c r="W125" s="275"/>
      <c r="X125" s="275"/>
      <c r="Y125" s="275"/>
      <c r="Z125" s="275"/>
      <c r="AA125" s="275"/>
      <c r="AB125" s="275"/>
      <c r="AC125" s="275"/>
      <c r="AD125" s="275"/>
      <c r="AE125" s="275"/>
      <c r="AF125" s="275"/>
      <c r="AG125" s="275"/>
      <c r="AH125" s="275"/>
      <c r="AI125" s="275"/>
      <c r="AJ125" s="275"/>
      <c r="AK125" s="275"/>
      <c r="AL125" s="275"/>
      <c r="AM125" s="275"/>
      <c r="AN125" s="275"/>
      <c r="AO125" s="275"/>
      <c r="AP125" s="275"/>
      <c r="AQ125" s="275"/>
      <c r="AR125" s="275"/>
      <c r="AS125" s="275"/>
      <c r="AT125" s="275"/>
      <c r="AU125" s="275"/>
      <c r="AV125" s="275"/>
    </row>
    <row r="126" spans="1:48" ht="15.95" hidden="1" customHeight="1">
      <c r="A126" s="307" t="s">
        <v>2104</v>
      </c>
      <c r="B126" s="307" t="s">
        <v>114</v>
      </c>
      <c r="C126" s="291" t="s">
        <v>2105</v>
      </c>
      <c r="D126" s="274">
        <v>37288</v>
      </c>
      <c r="E126" s="274">
        <v>1274</v>
      </c>
      <c r="F126" s="274">
        <v>1342</v>
      </c>
      <c r="G126" s="274">
        <v>1431</v>
      </c>
      <c r="H126" s="274">
        <v>1561</v>
      </c>
      <c r="I126" s="274">
        <v>1723</v>
      </c>
      <c r="J126" s="274">
        <v>1804</v>
      </c>
      <c r="K126" s="274">
        <v>1840</v>
      </c>
      <c r="L126" s="274">
        <v>1917</v>
      </c>
      <c r="M126" s="274">
        <v>2077</v>
      </c>
      <c r="N126" s="275"/>
      <c r="O126" s="275"/>
      <c r="P126" s="275"/>
      <c r="Q126" s="275"/>
      <c r="R126" s="275"/>
      <c r="S126" s="275"/>
      <c r="T126" s="275"/>
      <c r="U126" s="275"/>
      <c r="V126" s="275"/>
      <c r="W126" s="275"/>
      <c r="X126" s="275"/>
      <c r="Y126" s="275"/>
      <c r="Z126" s="275"/>
      <c r="AA126" s="275"/>
      <c r="AB126" s="275"/>
      <c r="AC126" s="275"/>
      <c r="AD126" s="275"/>
      <c r="AE126" s="275"/>
      <c r="AF126" s="275"/>
      <c r="AG126" s="275"/>
      <c r="AH126" s="275"/>
      <c r="AI126" s="275"/>
      <c r="AJ126" s="275"/>
      <c r="AK126" s="275"/>
      <c r="AL126" s="275"/>
      <c r="AM126" s="275"/>
      <c r="AN126" s="275"/>
      <c r="AO126" s="275"/>
      <c r="AP126" s="275"/>
      <c r="AQ126" s="275"/>
      <c r="AR126" s="275"/>
      <c r="AS126" s="275"/>
      <c r="AT126" s="275"/>
      <c r="AU126" s="275"/>
      <c r="AV126" s="275"/>
    </row>
    <row r="127" spans="1:48" ht="15.95" hidden="1" customHeight="1">
      <c r="A127" s="307" t="s">
        <v>2104</v>
      </c>
      <c r="B127" s="307" t="s">
        <v>114</v>
      </c>
      <c r="C127" s="291" t="s">
        <v>2106</v>
      </c>
      <c r="D127" s="274">
        <v>73020</v>
      </c>
      <c r="E127" s="274">
        <v>2620</v>
      </c>
      <c r="F127" s="274">
        <v>2760</v>
      </c>
      <c r="G127" s="274">
        <v>2943</v>
      </c>
      <c r="H127" s="274">
        <v>3202</v>
      </c>
      <c r="I127" s="274">
        <v>3512</v>
      </c>
      <c r="J127" s="274">
        <v>3666</v>
      </c>
      <c r="K127" s="274">
        <v>3735</v>
      </c>
      <c r="L127" s="274">
        <v>3887</v>
      </c>
      <c r="M127" s="274">
        <v>4204</v>
      </c>
      <c r="N127" s="275"/>
      <c r="O127" s="275"/>
      <c r="P127" s="275"/>
      <c r="Q127" s="275"/>
      <c r="R127" s="275"/>
      <c r="S127" s="275"/>
      <c r="T127" s="275"/>
      <c r="U127" s="275"/>
      <c r="V127" s="275"/>
      <c r="W127" s="275"/>
      <c r="X127" s="275"/>
      <c r="Y127" s="275"/>
      <c r="Z127" s="275"/>
      <c r="AA127" s="275"/>
      <c r="AB127" s="275"/>
      <c r="AC127" s="275"/>
      <c r="AD127" s="275"/>
      <c r="AE127" s="275"/>
      <c r="AF127" s="275"/>
      <c r="AG127" s="275"/>
      <c r="AH127" s="275"/>
      <c r="AI127" s="275"/>
      <c r="AJ127" s="275"/>
      <c r="AK127" s="275"/>
      <c r="AL127" s="275"/>
      <c r="AM127" s="275"/>
      <c r="AN127" s="275"/>
      <c r="AO127" s="275"/>
      <c r="AP127" s="275"/>
      <c r="AQ127" s="275"/>
      <c r="AR127" s="275"/>
      <c r="AS127" s="275"/>
      <c r="AT127" s="275"/>
      <c r="AU127" s="275"/>
      <c r="AV127" s="275"/>
    </row>
    <row r="128" spans="1:48" ht="24" hidden="1" customHeight="1">
      <c r="A128" s="307" t="s">
        <v>2140</v>
      </c>
      <c r="B128" s="307" t="s">
        <v>114</v>
      </c>
      <c r="C128" s="291" t="s">
        <v>2103</v>
      </c>
      <c r="D128" s="274">
        <v>35515</v>
      </c>
      <c r="E128" s="274">
        <v>1337</v>
      </c>
      <c r="F128" s="274">
        <v>1403</v>
      </c>
      <c r="G128" s="274">
        <v>1493</v>
      </c>
      <c r="H128" s="274">
        <v>1618</v>
      </c>
      <c r="I128" s="274">
        <v>1778</v>
      </c>
      <c r="J128" s="274">
        <v>1863</v>
      </c>
      <c r="K128" s="274">
        <v>1885</v>
      </c>
      <c r="L128" s="274">
        <v>1958</v>
      </c>
      <c r="M128" s="274">
        <v>2086</v>
      </c>
      <c r="N128" s="275"/>
      <c r="O128" s="275"/>
      <c r="P128" s="275"/>
      <c r="Q128" s="275"/>
      <c r="R128" s="275"/>
      <c r="S128" s="275"/>
      <c r="T128" s="275"/>
      <c r="U128" s="275"/>
      <c r="V128" s="275"/>
      <c r="W128" s="275"/>
      <c r="X128" s="275"/>
      <c r="Y128" s="275"/>
      <c r="Z128" s="275"/>
      <c r="AA128" s="275"/>
      <c r="AB128" s="275"/>
      <c r="AC128" s="275"/>
      <c r="AD128" s="275"/>
      <c r="AE128" s="275"/>
      <c r="AF128" s="275"/>
      <c r="AG128" s="275"/>
      <c r="AH128" s="275"/>
      <c r="AI128" s="275"/>
      <c r="AJ128" s="275"/>
      <c r="AK128" s="275"/>
      <c r="AL128" s="275"/>
      <c r="AM128" s="275"/>
      <c r="AN128" s="275"/>
      <c r="AO128" s="275"/>
      <c r="AP128" s="275"/>
      <c r="AQ128" s="275"/>
      <c r="AR128" s="275"/>
      <c r="AS128" s="275"/>
      <c r="AT128" s="275"/>
      <c r="AU128" s="275"/>
      <c r="AV128" s="275"/>
    </row>
    <row r="129" spans="1:48" ht="15.95" hidden="1" customHeight="1">
      <c r="A129" s="307" t="s">
        <v>2104</v>
      </c>
      <c r="B129" s="307" t="s">
        <v>114</v>
      </c>
      <c r="C129" s="291" t="s">
        <v>2105</v>
      </c>
      <c r="D129" s="274">
        <v>37085</v>
      </c>
      <c r="E129" s="274">
        <v>1266</v>
      </c>
      <c r="F129" s="274">
        <v>1328</v>
      </c>
      <c r="G129" s="274">
        <v>1413</v>
      </c>
      <c r="H129" s="274">
        <v>1540</v>
      </c>
      <c r="I129" s="274">
        <v>1713</v>
      </c>
      <c r="J129" s="274">
        <v>1806</v>
      </c>
      <c r="K129" s="274">
        <v>1829</v>
      </c>
      <c r="L129" s="274">
        <v>1906</v>
      </c>
      <c r="M129" s="274">
        <v>2038</v>
      </c>
      <c r="N129" s="275"/>
      <c r="O129" s="275"/>
      <c r="P129" s="275"/>
      <c r="Q129" s="275"/>
      <c r="R129" s="275"/>
      <c r="S129" s="275"/>
      <c r="T129" s="275"/>
      <c r="U129" s="275"/>
      <c r="V129" s="275"/>
      <c r="W129" s="275"/>
      <c r="X129" s="275"/>
      <c r="Y129" s="275"/>
      <c r="Z129" s="275"/>
      <c r="AA129" s="275"/>
      <c r="AB129" s="275"/>
      <c r="AC129" s="275"/>
      <c r="AD129" s="275"/>
      <c r="AE129" s="275"/>
      <c r="AF129" s="275"/>
      <c r="AG129" s="275"/>
      <c r="AH129" s="275"/>
      <c r="AI129" s="275"/>
      <c r="AJ129" s="275"/>
      <c r="AK129" s="275"/>
      <c r="AL129" s="275"/>
      <c r="AM129" s="275"/>
      <c r="AN129" s="275"/>
      <c r="AO129" s="275"/>
      <c r="AP129" s="275"/>
      <c r="AQ129" s="275"/>
      <c r="AR129" s="275"/>
      <c r="AS129" s="275"/>
      <c r="AT129" s="275"/>
      <c r="AU129" s="275"/>
      <c r="AV129" s="275"/>
    </row>
    <row r="130" spans="1:48" ht="15.95" hidden="1" customHeight="1">
      <c r="A130" s="307" t="s">
        <v>2104</v>
      </c>
      <c r="B130" s="307" t="s">
        <v>114</v>
      </c>
      <c r="C130" s="291" t="s">
        <v>2106</v>
      </c>
      <c r="D130" s="274">
        <v>72599</v>
      </c>
      <c r="E130" s="274">
        <v>2603</v>
      </c>
      <c r="F130" s="274">
        <v>2731</v>
      </c>
      <c r="G130" s="274">
        <v>2906</v>
      </c>
      <c r="H130" s="274">
        <v>3158</v>
      </c>
      <c r="I130" s="274">
        <v>3491</v>
      </c>
      <c r="J130" s="274">
        <v>3670</v>
      </c>
      <c r="K130" s="274">
        <v>3714</v>
      </c>
      <c r="L130" s="274">
        <v>3864</v>
      </c>
      <c r="M130" s="274">
        <v>4125</v>
      </c>
      <c r="N130" s="275"/>
      <c r="O130" s="275"/>
      <c r="P130" s="275"/>
      <c r="Q130" s="275"/>
      <c r="R130" s="275"/>
      <c r="S130" s="275"/>
      <c r="T130" s="275"/>
      <c r="U130" s="275"/>
      <c r="V130" s="275"/>
      <c r="W130" s="275"/>
      <c r="X130" s="275"/>
      <c r="Y130" s="275"/>
      <c r="Z130" s="275"/>
      <c r="AA130" s="275"/>
      <c r="AB130" s="275"/>
      <c r="AC130" s="275"/>
      <c r="AD130" s="275"/>
      <c r="AE130" s="275"/>
      <c r="AF130" s="275"/>
      <c r="AG130" s="275"/>
      <c r="AH130" s="275"/>
      <c r="AI130" s="275"/>
      <c r="AJ130" s="275"/>
      <c r="AK130" s="275"/>
      <c r="AL130" s="275"/>
      <c r="AM130" s="275"/>
      <c r="AN130" s="275"/>
      <c r="AO130" s="275"/>
      <c r="AP130" s="275"/>
      <c r="AQ130" s="275"/>
      <c r="AR130" s="275"/>
      <c r="AS130" s="275"/>
      <c r="AT130" s="275"/>
      <c r="AU130" s="275"/>
      <c r="AV130" s="275"/>
    </row>
    <row r="131" spans="1:48" ht="24" hidden="1" customHeight="1">
      <c r="A131" s="307" t="s">
        <v>2141</v>
      </c>
      <c r="B131" s="307" t="s">
        <v>114</v>
      </c>
      <c r="C131" s="291" t="s">
        <v>2103</v>
      </c>
      <c r="D131" s="274">
        <v>35294</v>
      </c>
      <c r="E131" s="274">
        <v>1330</v>
      </c>
      <c r="F131" s="274">
        <v>1389</v>
      </c>
      <c r="G131" s="274">
        <v>1475</v>
      </c>
      <c r="H131" s="274">
        <v>1595</v>
      </c>
      <c r="I131" s="274">
        <v>1764</v>
      </c>
      <c r="J131" s="274">
        <v>1864</v>
      </c>
      <c r="K131" s="274">
        <v>1884</v>
      </c>
      <c r="L131" s="274">
        <v>1937</v>
      </c>
      <c r="M131" s="274">
        <v>2053</v>
      </c>
      <c r="N131" s="275"/>
      <c r="O131" s="275"/>
      <c r="P131" s="275"/>
      <c r="Q131" s="275"/>
      <c r="R131" s="275"/>
      <c r="S131" s="275"/>
      <c r="T131" s="275"/>
      <c r="U131" s="275"/>
      <c r="V131" s="275"/>
      <c r="W131" s="275"/>
      <c r="X131" s="275"/>
      <c r="Y131" s="275"/>
      <c r="Z131" s="275"/>
      <c r="AA131" s="275"/>
      <c r="AB131" s="275"/>
      <c r="AC131" s="275"/>
      <c r="AD131" s="275"/>
      <c r="AE131" s="275"/>
      <c r="AF131" s="275"/>
      <c r="AG131" s="275"/>
      <c r="AH131" s="275"/>
      <c r="AI131" s="275"/>
      <c r="AJ131" s="275"/>
      <c r="AK131" s="275"/>
      <c r="AL131" s="275"/>
      <c r="AM131" s="275"/>
      <c r="AN131" s="275"/>
      <c r="AO131" s="275"/>
      <c r="AP131" s="275"/>
      <c r="AQ131" s="275"/>
      <c r="AR131" s="275"/>
      <c r="AS131" s="275"/>
      <c r="AT131" s="275"/>
      <c r="AU131" s="275"/>
      <c r="AV131" s="275"/>
    </row>
    <row r="132" spans="1:48" ht="15.95" hidden="1" customHeight="1">
      <c r="A132" s="307" t="s">
        <v>2104</v>
      </c>
      <c r="B132" s="307" t="s">
        <v>2104</v>
      </c>
      <c r="C132" s="291" t="s">
        <v>2105</v>
      </c>
      <c r="D132" s="274">
        <v>36875</v>
      </c>
      <c r="E132" s="274">
        <v>1259</v>
      </c>
      <c r="F132" s="274">
        <v>1315</v>
      </c>
      <c r="G132" s="274">
        <v>1396</v>
      </c>
      <c r="H132" s="274">
        <v>1518</v>
      </c>
      <c r="I132" s="274">
        <v>1700</v>
      </c>
      <c r="J132" s="274">
        <v>1807</v>
      </c>
      <c r="K132" s="274">
        <v>1829</v>
      </c>
      <c r="L132" s="274">
        <v>1886</v>
      </c>
      <c r="M132" s="274">
        <v>2008</v>
      </c>
      <c r="N132" s="275"/>
      <c r="O132" s="275"/>
      <c r="P132" s="275"/>
      <c r="Q132" s="275"/>
      <c r="R132" s="275"/>
      <c r="S132" s="275"/>
      <c r="T132" s="275"/>
      <c r="U132" s="275"/>
      <c r="V132" s="275"/>
      <c r="W132" s="275"/>
      <c r="X132" s="275"/>
      <c r="Y132" s="275"/>
      <c r="Z132" s="275"/>
      <c r="AA132" s="275"/>
      <c r="AB132" s="275"/>
      <c r="AC132" s="275"/>
      <c r="AD132" s="275"/>
      <c r="AE132" s="275"/>
      <c r="AF132" s="275"/>
      <c r="AG132" s="275"/>
      <c r="AH132" s="275"/>
      <c r="AI132" s="275"/>
      <c r="AJ132" s="275"/>
      <c r="AK132" s="275"/>
      <c r="AL132" s="275"/>
      <c r="AM132" s="275"/>
      <c r="AN132" s="275"/>
      <c r="AO132" s="275"/>
      <c r="AP132" s="275"/>
      <c r="AQ132" s="275"/>
      <c r="AR132" s="275"/>
      <c r="AS132" s="275"/>
      <c r="AT132" s="275"/>
      <c r="AU132" s="275"/>
      <c r="AV132" s="275"/>
    </row>
    <row r="133" spans="1:48" ht="15.95" hidden="1" customHeight="1">
      <c r="A133" s="307" t="s">
        <v>2104</v>
      </c>
      <c r="B133" s="307" t="s">
        <v>2104</v>
      </c>
      <c r="C133" s="291" t="s">
        <v>2106</v>
      </c>
      <c r="D133" s="274">
        <v>72169</v>
      </c>
      <c r="E133" s="274">
        <v>2589</v>
      </c>
      <c r="F133" s="274">
        <v>2704</v>
      </c>
      <c r="G133" s="274">
        <v>2871</v>
      </c>
      <c r="H133" s="274">
        <v>3114</v>
      </c>
      <c r="I133" s="274">
        <v>3464</v>
      </c>
      <c r="J133" s="274">
        <v>3671</v>
      </c>
      <c r="K133" s="274">
        <v>3713</v>
      </c>
      <c r="L133" s="274">
        <v>3823</v>
      </c>
      <c r="M133" s="274">
        <v>4061</v>
      </c>
      <c r="N133" s="275"/>
      <c r="O133" s="275"/>
      <c r="P133" s="275"/>
      <c r="Q133" s="275"/>
      <c r="R133" s="275"/>
      <c r="S133" s="275"/>
      <c r="T133" s="275"/>
      <c r="U133" s="275"/>
      <c r="V133" s="275"/>
      <c r="W133" s="275"/>
      <c r="X133" s="275"/>
      <c r="Y133" s="275"/>
      <c r="Z133" s="275"/>
      <c r="AA133" s="275"/>
      <c r="AB133" s="275"/>
      <c r="AC133" s="275"/>
      <c r="AD133" s="275"/>
      <c r="AE133" s="275"/>
      <c r="AF133" s="275"/>
      <c r="AG133" s="275"/>
      <c r="AH133" s="275"/>
      <c r="AI133" s="275"/>
      <c r="AJ133" s="275"/>
      <c r="AK133" s="275"/>
      <c r="AL133" s="275"/>
      <c r="AM133" s="275"/>
      <c r="AN133" s="275"/>
      <c r="AO133" s="275"/>
      <c r="AP133" s="275"/>
      <c r="AQ133" s="275"/>
      <c r="AR133" s="275"/>
      <c r="AS133" s="275"/>
      <c r="AT133" s="275"/>
      <c r="AU133" s="275"/>
      <c r="AV133" s="275"/>
    </row>
    <row r="134" spans="1:48" ht="24" hidden="1" customHeight="1">
      <c r="A134" s="307" t="s">
        <v>2142</v>
      </c>
      <c r="B134" s="307" t="s">
        <v>2104</v>
      </c>
      <c r="C134" s="291" t="s">
        <v>2103</v>
      </c>
      <c r="D134" s="274">
        <v>35070</v>
      </c>
      <c r="E134" s="274">
        <v>1323</v>
      </c>
      <c r="F134" s="274">
        <v>1376</v>
      </c>
      <c r="G134" s="274">
        <v>1458</v>
      </c>
      <c r="H134" s="274">
        <v>1573</v>
      </c>
      <c r="I134" s="274">
        <v>1746</v>
      </c>
      <c r="J134" s="274">
        <v>1864</v>
      </c>
      <c r="K134" s="274">
        <v>1886</v>
      </c>
      <c r="L134" s="274">
        <v>1925</v>
      </c>
      <c r="M134" s="274">
        <v>2014</v>
      </c>
      <c r="N134" s="275"/>
      <c r="O134" s="275"/>
      <c r="P134" s="275"/>
      <c r="Q134" s="275"/>
      <c r="R134" s="275"/>
      <c r="S134" s="275"/>
      <c r="T134" s="275"/>
      <c r="U134" s="275"/>
      <c r="V134" s="275"/>
      <c r="W134" s="275"/>
      <c r="X134" s="275"/>
      <c r="Y134" s="275"/>
      <c r="Z134" s="275"/>
      <c r="AA134" s="275"/>
      <c r="AB134" s="275"/>
      <c r="AC134" s="275"/>
      <c r="AD134" s="275"/>
      <c r="AE134" s="275"/>
      <c r="AF134" s="275"/>
      <c r="AG134" s="275"/>
      <c r="AH134" s="275"/>
      <c r="AI134" s="275"/>
      <c r="AJ134" s="275"/>
      <c r="AK134" s="275"/>
      <c r="AL134" s="275"/>
      <c r="AM134" s="275"/>
      <c r="AN134" s="275"/>
      <c r="AO134" s="275"/>
      <c r="AP134" s="275"/>
      <c r="AQ134" s="275"/>
      <c r="AR134" s="275"/>
      <c r="AS134" s="275"/>
      <c r="AT134" s="275"/>
      <c r="AU134" s="275"/>
      <c r="AV134" s="275"/>
    </row>
    <row r="135" spans="1:48" ht="15.95" hidden="1" customHeight="1">
      <c r="A135" s="307" t="s">
        <v>2104</v>
      </c>
      <c r="B135" s="307" t="s">
        <v>2104</v>
      </c>
      <c r="C135" s="291" t="s">
        <v>2105</v>
      </c>
      <c r="D135" s="274">
        <v>36659</v>
      </c>
      <c r="E135" s="274">
        <v>1253</v>
      </c>
      <c r="F135" s="274">
        <v>1303</v>
      </c>
      <c r="G135" s="274">
        <v>1380</v>
      </c>
      <c r="H135" s="274">
        <v>1497</v>
      </c>
      <c r="I135" s="274">
        <v>1683</v>
      </c>
      <c r="J135" s="274">
        <v>1806</v>
      </c>
      <c r="K135" s="274">
        <v>1830</v>
      </c>
      <c r="L135" s="274">
        <v>1873</v>
      </c>
      <c r="M135" s="274">
        <v>1968</v>
      </c>
      <c r="N135" s="275"/>
      <c r="O135" s="275"/>
      <c r="P135" s="275"/>
      <c r="Q135" s="275"/>
      <c r="R135" s="275"/>
      <c r="S135" s="275"/>
      <c r="T135" s="275"/>
      <c r="U135" s="275"/>
      <c r="V135" s="275"/>
      <c r="W135" s="275"/>
      <c r="X135" s="275"/>
      <c r="Y135" s="275"/>
      <c r="Z135" s="275"/>
      <c r="AA135" s="275"/>
      <c r="AB135" s="275"/>
      <c r="AC135" s="275"/>
      <c r="AD135" s="275"/>
      <c r="AE135" s="275"/>
      <c r="AF135" s="275"/>
      <c r="AG135" s="275"/>
      <c r="AH135" s="275"/>
      <c r="AI135" s="275"/>
      <c r="AJ135" s="275"/>
      <c r="AK135" s="275"/>
      <c r="AL135" s="275"/>
      <c r="AM135" s="275"/>
      <c r="AN135" s="275"/>
      <c r="AO135" s="275"/>
      <c r="AP135" s="275"/>
      <c r="AQ135" s="275"/>
      <c r="AR135" s="275"/>
      <c r="AS135" s="275"/>
      <c r="AT135" s="275"/>
      <c r="AU135" s="275"/>
      <c r="AV135" s="275"/>
    </row>
    <row r="136" spans="1:48" ht="15.95" hidden="1" customHeight="1">
      <c r="A136" s="307" t="s">
        <v>2104</v>
      </c>
      <c r="B136" s="307" t="s">
        <v>2104</v>
      </c>
      <c r="C136" s="291" t="s">
        <v>2106</v>
      </c>
      <c r="D136" s="274">
        <v>71729</v>
      </c>
      <c r="E136" s="274">
        <v>2576</v>
      </c>
      <c r="F136" s="274">
        <v>2679</v>
      </c>
      <c r="G136" s="274">
        <v>2838</v>
      </c>
      <c r="H136" s="274">
        <v>3070</v>
      </c>
      <c r="I136" s="274">
        <v>3429</v>
      </c>
      <c r="J136" s="274">
        <v>3670</v>
      </c>
      <c r="K136" s="274">
        <v>3716</v>
      </c>
      <c r="L136" s="274">
        <v>3798</v>
      </c>
      <c r="M136" s="274">
        <v>3982</v>
      </c>
      <c r="N136" s="275"/>
      <c r="O136" s="275"/>
      <c r="P136" s="275"/>
      <c r="Q136" s="275"/>
      <c r="R136" s="275"/>
      <c r="S136" s="275"/>
      <c r="T136" s="275"/>
      <c r="U136" s="275"/>
      <c r="V136" s="275"/>
      <c r="W136" s="275"/>
      <c r="X136" s="275"/>
      <c r="Y136" s="275"/>
      <c r="Z136" s="275"/>
      <c r="AA136" s="275"/>
      <c r="AB136" s="275"/>
      <c r="AC136" s="275"/>
      <c r="AD136" s="275"/>
      <c r="AE136" s="275"/>
      <c r="AF136" s="275"/>
      <c r="AG136" s="275"/>
      <c r="AH136" s="275"/>
      <c r="AI136" s="275"/>
      <c r="AJ136" s="275"/>
      <c r="AK136" s="275"/>
      <c r="AL136" s="275"/>
      <c r="AM136" s="275"/>
      <c r="AN136" s="275"/>
      <c r="AO136" s="275"/>
      <c r="AP136" s="275"/>
      <c r="AQ136" s="275"/>
      <c r="AR136" s="275"/>
      <c r="AS136" s="275"/>
      <c r="AT136" s="275"/>
      <c r="AU136" s="275"/>
      <c r="AV136" s="275"/>
    </row>
    <row r="137" spans="1:48" ht="24" hidden="1" customHeight="1">
      <c r="A137" s="307" t="s">
        <v>2143</v>
      </c>
      <c r="B137" s="307" t="s">
        <v>2104</v>
      </c>
      <c r="C137" s="291" t="s">
        <v>2103</v>
      </c>
      <c r="D137" s="274">
        <v>34843</v>
      </c>
      <c r="E137" s="274">
        <v>1318</v>
      </c>
      <c r="F137" s="274">
        <v>1365</v>
      </c>
      <c r="G137" s="274">
        <v>1442</v>
      </c>
      <c r="H137" s="274">
        <v>1551</v>
      </c>
      <c r="I137" s="274">
        <v>1726</v>
      </c>
      <c r="J137" s="274">
        <v>1860</v>
      </c>
      <c r="K137" s="274">
        <v>1888</v>
      </c>
      <c r="L137" s="274">
        <v>1917</v>
      </c>
      <c r="M137" s="274">
        <v>1986</v>
      </c>
      <c r="N137" s="275"/>
      <c r="O137" s="275"/>
      <c r="P137" s="275"/>
      <c r="Q137" s="275"/>
      <c r="R137" s="275"/>
      <c r="S137" s="275"/>
      <c r="T137" s="275"/>
      <c r="U137" s="275"/>
      <c r="V137" s="275"/>
      <c r="W137" s="275"/>
      <c r="X137" s="275"/>
      <c r="Y137" s="275"/>
      <c r="Z137" s="275"/>
      <c r="AA137" s="275"/>
      <c r="AB137" s="275"/>
      <c r="AC137" s="275"/>
      <c r="AD137" s="275"/>
      <c r="AE137" s="275"/>
      <c r="AF137" s="275"/>
      <c r="AG137" s="275"/>
      <c r="AH137" s="275"/>
      <c r="AI137" s="275"/>
      <c r="AJ137" s="275"/>
      <c r="AK137" s="275"/>
      <c r="AL137" s="275"/>
      <c r="AM137" s="275"/>
      <c r="AN137" s="275"/>
      <c r="AO137" s="275"/>
      <c r="AP137" s="275"/>
      <c r="AQ137" s="275"/>
      <c r="AR137" s="275"/>
      <c r="AS137" s="275"/>
      <c r="AT137" s="275"/>
      <c r="AU137" s="275"/>
      <c r="AV137" s="275"/>
    </row>
    <row r="138" spans="1:48" ht="15.95" hidden="1" customHeight="1">
      <c r="A138" s="307" t="s">
        <v>2104</v>
      </c>
      <c r="B138" s="307" t="s">
        <v>2104</v>
      </c>
      <c r="C138" s="291" t="s">
        <v>2105</v>
      </c>
      <c r="D138" s="274">
        <v>36438</v>
      </c>
      <c r="E138" s="274">
        <v>1247</v>
      </c>
      <c r="F138" s="274">
        <v>1292</v>
      </c>
      <c r="G138" s="274">
        <v>1365</v>
      </c>
      <c r="H138" s="274">
        <v>1477</v>
      </c>
      <c r="I138" s="274">
        <v>1664</v>
      </c>
      <c r="J138" s="274">
        <v>1803</v>
      </c>
      <c r="K138" s="274">
        <v>1833</v>
      </c>
      <c r="L138" s="274">
        <v>1866</v>
      </c>
      <c r="M138" s="274">
        <v>1938</v>
      </c>
      <c r="N138" s="275"/>
      <c r="O138" s="275"/>
      <c r="P138" s="275"/>
      <c r="Q138" s="275"/>
      <c r="R138" s="275"/>
      <c r="S138" s="275"/>
      <c r="T138" s="275"/>
      <c r="U138" s="275"/>
      <c r="V138" s="275"/>
      <c r="W138" s="275"/>
      <c r="X138" s="275"/>
      <c r="Y138" s="275"/>
      <c r="Z138" s="275"/>
      <c r="AA138" s="275"/>
      <c r="AB138" s="275"/>
      <c r="AC138" s="275"/>
      <c r="AD138" s="275"/>
      <c r="AE138" s="275"/>
      <c r="AF138" s="275"/>
      <c r="AG138" s="275"/>
      <c r="AH138" s="275"/>
      <c r="AI138" s="275"/>
      <c r="AJ138" s="275"/>
      <c r="AK138" s="275"/>
      <c r="AL138" s="275"/>
      <c r="AM138" s="275"/>
      <c r="AN138" s="275"/>
      <c r="AO138" s="275"/>
      <c r="AP138" s="275"/>
      <c r="AQ138" s="275"/>
      <c r="AR138" s="275"/>
      <c r="AS138" s="275"/>
      <c r="AT138" s="275"/>
      <c r="AU138" s="275"/>
      <c r="AV138" s="275"/>
    </row>
    <row r="139" spans="1:48" ht="15.95" hidden="1" customHeight="1">
      <c r="A139" s="307" t="s">
        <v>2104</v>
      </c>
      <c r="B139" s="307" t="s">
        <v>2104</v>
      </c>
      <c r="C139" s="291" t="s">
        <v>2106</v>
      </c>
      <c r="D139" s="274">
        <v>71280</v>
      </c>
      <c r="E139" s="274">
        <v>2565</v>
      </c>
      <c r="F139" s="274">
        <v>2656</v>
      </c>
      <c r="G139" s="274">
        <v>2807</v>
      </c>
      <c r="H139" s="274">
        <v>3028</v>
      </c>
      <c r="I139" s="274">
        <v>3391</v>
      </c>
      <c r="J139" s="274">
        <v>3663</v>
      </c>
      <c r="K139" s="274">
        <v>3721</v>
      </c>
      <c r="L139" s="274">
        <v>3784</v>
      </c>
      <c r="M139" s="274">
        <v>3924</v>
      </c>
      <c r="N139" s="275"/>
      <c r="O139" s="275"/>
      <c r="P139" s="275"/>
      <c r="Q139" s="275"/>
      <c r="R139" s="275"/>
      <c r="S139" s="275"/>
      <c r="T139" s="275"/>
      <c r="U139" s="275"/>
      <c r="V139" s="275"/>
      <c r="W139" s="275"/>
      <c r="X139" s="275"/>
      <c r="Y139" s="275"/>
      <c r="Z139" s="275"/>
      <c r="AA139" s="275"/>
      <c r="AB139" s="275"/>
      <c r="AC139" s="275"/>
      <c r="AD139" s="275"/>
      <c r="AE139" s="275"/>
      <c r="AF139" s="275"/>
      <c r="AG139" s="275"/>
      <c r="AH139" s="275"/>
      <c r="AI139" s="275"/>
      <c r="AJ139" s="275"/>
      <c r="AK139" s="275"/>
      <c r="AL139" s="275"/>
      <c r="AM139" s="275"/>
      <c r="AN139" s="275"/>
      <c r="AO139" s="275"/>
      <c r="AP139" s="275"/>
      <c r="AQ139" s="275"/>
      <c r="AR139" s="275"/>
      <c r="AS139" s="275"/>
      <c r="AT139" s="275"/>
      <c r="AU139" s="275"/>
      <c r="AV139" s="275"/>
    </row>
    <row r="140" spans="1:48" ht="24" hidden="1" customHeight="1">
      <c r="A140" s="307" t="s">
        <v>2144</v>
      </c>
      <c r="B140" s="307" t="s">
        <v>2104</v>
      </c>
      <c r="C140" s="291" t="s">
        <v>2103</v>
      </c>
      <c r="D140" s="274">
        <v>34612</v>
      </c>
      <c r="E140" s="274">
        <v>1313</v>
      </c>
      <c r="F140" s="274">
        <v>1355</v>
      </c>
      <c r="G140" s="274">
        <v>1426</v>
      </c>
      <c r="H140" s="274">
        <v>1531</v>
      </c>
      <c r="I140" s="274">
        <v>1705</v>
      </c>
      <c r="J140" s="274">
        <v>1853</v>
      </c>
      <c r="K140" s="274">
        <v>1891</v>
      </c>
      <c r="L140" s="274">
        <v>1904</v>
      </c>
      <c r="M140" s="274">
        <v>1971</v>
      </c>
      <c r="N140" s="275"/>
      <c r="O140" s="275"/>
      <c r="P140" s="275"/>
      <c r="Q140" s="275"/>
      <c r="R140" s="275"/>
      <c r="S140" s="275"/>
      <c r="T140" s="275"/>
      <c r="U140" s="275"/>
      <c r="V140" s="275"/>
      <c r="W140" s="275"/>
      <c r="X140" s="275"/>
      <c r="Y140" s="275"/>
      <c r="Z140" s="275"/>
      <c r="AA140" s="275"/>
      <c r="AB140" s="275"/>
      <c r="AC140" s="275"/>
      <c r="AD140" s="275"/>
      <c r="AE140" s="275"/>
      <c r="AF140" s="275"/>
      <c r="AG140" s="275"/>
      <c r="AH140" s="275"/>
      <c r="AI140" s="275"/>
      <c r="AJ140" s="275"/>
      <c r="AK140" s="275"/>
      <c r="AL140" s="275"/>
      <c r="AM140" s="275"/>
      <c r="AN140" s="275"/>
      <c r="AO140" s="275"/>
      <c r="AP140" s="275"/>
      <c r="AQ140" s="275"/>
      <c r="AR140" s="275"/>
      <c r="AS140" s="275"/>
      <c r="AT140" s="275"/>
      <c r="AU140" s="275"/>
      <c r="AV140" s="275"/>
    </row>
    <row r="141" spans="1:48" ht="15.95" hidden="1" customHeight="1">
      <c r="A141" s="307" t="s">
        <v>114</v>
      </c>
      <c r="B141" s="307" t="s">
        <v>2104</v>
      </c>
      <c r="C141" s="291" t="s">
        <v>2105</v>
      </c>
      <c r="D141" s="274">
        <v>36211</v>
      </c>
      <c r="E141" s="274">
        <v>1243</v>
      </c>
      <c r="F141" s="274">
        <v>1282</v>
      </c>
      <c r="G141" s="274">
        <v>1350</v>
      </c>
      <c r="H141" s="274">
        <v>1458</v>
      </c>
      <c r="I141" s="274">
        <v>1644</v>
      </c>
      <c r="J141" s="274">
        <v>1796</v>
      </c>
      <c r="K141" s="274">
        <v>1835</v>
      </c>
      <c r="L141" s="274">
        <v>1854</v>
      </c>
      <c r="M141" s="274">
        <v>1923</v>
      </c>
      <c r="N141" s="275"/>
      <c r="O141" s="275"/>
      <c r="P141" s="275"/>
      <c r="Q141" s="275"/>
      <c r="R141" s="275"/>
      <c r="S141" s="275"/>
      <c r="T141" s="275"/>
      <c r="U141" s="275"/>
      <c r="V141" s="275"/>
      <c r="W141" s="275"/>
      <c r="X141" s="275"/>
      <c r="Y141" s="275"/>
      <c r="Z141" s="275"/>
      <c r="AA141" s="275"/>
      <c r="AB141" s="275"/>
      <c r="AC141" s="275"/>
      <c r="AD141" s="275"/>
      <c r="AE141" s="275"/>
      <c r="AF141" s="275"/>
      <c r="AG141" s="275"/>
      <c r="AH141" s="275"/>
      <c r="AI141" s="275"/>
      <c r="AJ141" s="275"/>
      <c r="AK141" s="275"/>
      <c r="AL141" s="275"/>
      <c r="AM141" s="275"/>
      <c r="AN141" s="275"/>
      <c r="AO141" s="275"/>
      <c r="AP141" s="275"/>
      <c r="AQ141" s="275"/>
      <c r="AR141" s="275"/>
      <c r="AS141" s="275"/>
      <c r="AT141" s="275"/>
      <c r="AU141" s="275"/>
      <c r="AV141" s="275"/>
    </row>
    <row r="142" spans="1:48" ht="15.95" hidden="1" customHeight="1">
      <c r="A142" s="307" t="s">
        <v>114</v>
      </c>
      <c r="B142" s="307" t="s">
        <v>2104</v>
      </c>
      <c r="C142" s="291" t="s">
        <v>2106</v>
      </c>
      <c r="D142" s="274">
        <v>70823</v>
      </c>
      <c r="E142" s="274">
        <v>2555</v>
      </c>
      <c r="F142" s="274">
        <v>2637</v>
      </c>
      <c r="G142" s="274">
        <v>2776</v>
      </c>
      <c r="H142" s="274">
        <v>2989</v>
      </c>
      <c r="I142" s="274">
        <v>3349</v>
      </c>
      <c r="J142" s="274">
        <v>3649</v>
      </c>
      <c r="K142" s="274">
        <v>3727</v>
      </c>
      <c r="L142" s="274">
        <v>3757</v>
      </c>
      <c r="M142" s="274">
        <v>3894</v>
      </c>
      <c r="N142" s="275"/>
      <c r="O142" s="275"/>
      <c r="P142" s="275"/>
      <c r="Q142" s="275"/>
      <c r="R142" s="275"/>
      <c r="S142" s="275"/>
      <c r="T142" s="275"/>
      <c r="U142" s="275"/>
      <c r="V142" s="275"/>
      <c r="W142" s="275"/>
      <c r="X142" s="275"/>
      <c r="Y142" s="275"/>
      <c r="Z142" s="275"/>
      <c r="AA142" s="275"/>
      <c r="AB142" s="275"/>
      <c r="AC142" s="275"/>
      <c r="AD142" s="275"/>
      <c r="AE142" s="275"/>
      <c r="AF142" s="275"/>
      <c r="AG142" s="275"/>
      <c r="AH142" s="275"/>
      <c r="AI142" s="275"/>
      <c r="AJ142" s="275"/>
      <c r="AK142" s="275"/>
      <c r="AL142" s="275"/>
      <c r="AM142" s="275"/>
      <c r="AN142" s="275"/>
      <c r="AO142" s="275"/>
      <c r="AP142" s="275"/>
      <c r="AQ142" s="275"/>
      <c r="AR142" s="275"/>
      <c r="AS142" s="275"/>
      <c r="AT142" s="275"/>
      <c r="AU142" s="275"/>
      <c r="AV142" s="275"/>
    </row>
    <row r="143" spans="1:48" ht="24" hidden="1" customHeight="1">
      <c r="A143" s="307" t="s">
        <v>2145</v>
      </c>
      <c r="B143" s="307" t="s">
        <v>2104</v>
      </c>
      <c r="C143" s="291" t="s">
        <v>2103</v>
      </c>
      <c r="D143" s="274">
        <v>34380</v>
      </c>
      <c r="E143" s="274">
        <v>1308</v>
      </c>
      <c r="F143" s="274">
        <v>1346</v>
      </c>
      <c r="G143" s="274">
        <v>1411</v>
      </c>
      <c r="H143" s="274">
        <v>1512</v>
      </c>
      <c r="I143" s="274">
        <v>1682</v>
      </c>
      <c r="J143" s="274">
        <v>1843</v>
      </c>
      <c r="K143" s="274">
        <v>1893</v>
      </c>
      <c r="L143" s="274">
        <v>1894</v>
      </c>
      <c r="M143" s="274">
        <v>1959</v>
      </c>
      <c r="N143" s="275"/>
      <c r="O143" s="275"/>
      <c r="P143" s="275"/>
      <c r="Q143" s="275"/>
      <c r="R143" s="275"/>
      <c r="S143" s="275"/>
      <c r="T143" s="275"/>
      <c r="U143" s="275"/>
      <c r="V143" s="275"/>
      <c r="W143" s="275"/>
      <c r="X143" s="275"/>
      <c r="Y143" s="275"/>
      <c r="Z143" s="275"/>
      <c r="AA143" s="275"/>
      <c r="AB143" s="275"/>
      <c r="AC143" s="275"/>
      <c r="AD143" s="275"/>
      <c r="AE143" s="275"/>
      <c r="AF143" s="275"/>
      <c r="AG143" s="275"/>
      <c r="AH143" s="275"/>
      <c r="AI143" s="275"/>
      <c r="AJ143" s="275"/>
      <c r="AK143" s="275"/>
      <c r="AL143" s="275"/>
      <c r="AM143" s="275"/>
      <c r="AN143" s="275"/>
      <c r="AO143" s="275"/>
      <c r="AP143" s="275"/>
      <c r="AQ143" s="275"/>
      <c r="AR143" s="275"/>
      <c r="AS143" s="275"/>
      <c r="AT143" s="275"/>
      <c r="AU143" s="275"/>
      <c r="AV143" s="275"/>
    </row>
    <row r="144" spans="1:48" ht="15.95" hidden="1" customHeight="1">
      <c r="A144" s="307" t="s">
        <v>114</v>
      </c>
      <c r="B144" s="307" t="s">
        <v>2104</v>
      </c>
      <c r="C144" s="291" t="s">
        <v>2105</v>
      </c>
      <c r="D144" s="274">
        <v>35978</v>
      </c>
      <c r="E144" s="274">
        <v>1238</v>
      </c>
      <c r="F144" s="274">
        <v>1274</v>
      </c>
      <c r="G144" s="274">
        <v>1336</v>
      </c>
      <c r="H144" s="274">
        <v>1440</v>
      </c>
      <c r="I144" s="274">
        <v>1623</v>
      </c>
      <c r="J144" s="274">
        <v>1786</v>
      </c>
      <c r="K144" s="274">
        <v>1837</v>
      </c>
      <c r="L144" s="274">
        <v>1843</v>
      </c>
      <c r="M144" s="274">
        <v>1913</v>
      </c>
      <c r="N144" s="275"/>
      <c r="O144" s="275"/>
      <c r="P144" s="275"/>
      <c r="Q144" s="275"/>
      <c r="R144" s="275"/>
      <c r="S144" s="275"/>
      <c r="T144" s="275"/>
      <c r="U144" s="275"/>
      <c r="V144" s="275"/>
      <c r="W144" s="275"/>
      <c r="X144" s="275"/>
      <c r="Y144" s="275"/>
      <c r="Z144" s="275"/>
      <c r="AA144" s="275"/>
      <c r="AB144" s="275"/>
      <c r="AC144" s="275"/>
      <c r="AD144" s="275"/>
      <c r="AE144" s="275"/>
      <c r="AF144" s="275"/>
      <c r="AG144" s="275"/>
      <c r="AH144" s="275"/>
      <c r="AI144" s="275"/>
      <c r="AJ144" s="275"/>
      <c r="AK144" s="275"/>
      <c r="AL144" s="275"/>
      <c r="AM144" s="275"/>
      <c r="AN144" s="275"/>
      <c r="AO144" s="275"/>
      <c r="AP144" s="275"/>
      <c r="AQ144" s="275"/>
      <c r="AR144" s="275"/>
      <c r="AS144" s="275"/>
      <c r="AT144" s="275"/>
      <c r="AU144" s="275"/>
      <c r="AV144" s="275"/>
    </row>
    <row r="145" spans="1:48" ht="15.95" hidden="1" customHeight="1">
      <c r="A145" s="307" t="s">
        <v>114</v>
      </c>
      <c r="B145" s="307" t="s">
        <v>2104</v>
      </c>
      <c r="C145" s="291" t="s">
        <v>2106</v>
      </c>
      <c r="D145" s="274">
        <v>70359</v>
      </c>
      <c r="E145" s="274">
        <v>2546</v>
      </c>
      <c r="F145" s="274">
        <v>2620</v>
      </c>
      <c r="G145" s="274">
        <v>2747</v>
      </c>
      <c r="H145" s="274">
        <v>2952</v>
      </c>
      <c r="I145" s="274">
        <v>3305</v>
      </c>
      <c r="J145" s="274">
        <v>3629</v>
      </c>
      <c r="K145" s="274">
        <v>3731</v>
      </c>
      <c r="L145" s="274">
        <v>3737</v>
      </c>
      <c r="M145" s="274">
        <v>3872</v>
      </c>
      <c r="N145" s="275"/>
      <c r="O145" s="275"/>
      <c r="P145" s="275"/>
      <c r="Q145" s="275"/>
      <c r="R145" s="275"/>
      <c r="S145" s="275"/>
      <c r="T145" s="275"/>
      <c r="U145" s="275"/>
      <c r="V145" s="275"/>
      <c r="W145" s="275"/>
      <c r="X145" s="275"/>
      <c r="Y145" s="275"/>
      <c r="Z145" s="275"/>
      <c r="AA145" s="275"/>
      <c r="AB145" s="275"/>
      <c r="AC145" s="275"/>
      <c r="AD145" s="275"/>
      <c r="AE145" s="275"/>
      <c r="AF145" s="275"/>
      <c r="AG145" s="275"/>
      <c r="AH145" s="275"/>
      <c r="AI145" s="275"/>
      <c r="AJ145" s="275"/>
      <c r="AK145" s="275"/>
      <c r="AL145" s="275"/>
      <c r="AM145" s="275"/>
      <c r="AN145" s="275"/>
      <c r="AO145" s="275"/>
      <c r="AP145" s="275"/>
      <c r="AQ145" s="275"/>
      <c r="AR145" s="275"/>
      <c r="AS145" s="275"/>
      <c r="AT145" s="275"/>
      <c r="AU145" s="275"/>
      <c r="AV145" s="275"/>
    </row>
    <row r="146" spans="1:48" ht="24" hidden="1" customHeight="1">
      <c r="A146" s="307" t="s">
        <v>2146</v>
      </c>
      <c r="B146" s="307" t="s">
        <v>2104</v>
      </c>
      <c r="C146" s="291" t="s">
        <v>2103</v>
      </c>
      <c r="D146" s="274">
        <v>34147</v>
      </c>
      <c r="E146" s="274">
        <v>1304</v>
      </c>
      <c r="F146" s="274">
        <v>1338</v>
      </c>
      <c r="G146" s="274">
        <v>1398</v>
      </c>
      <c r="H146" s="274">
        <v>1495</v>
      </c>
      <c r="I146" s="274">
        <v>1660</v>
      </c>
      <c r="J146" s="274">
        <v>1829</v>
      </c>
      <c r="K146" s="274">
        <v>1895</v>
      </c>
      <c r="L146" s="274">
        <v>1893</v>
      </c>
      <c r="M146" s="274">
        <v>1939</v>
      </c>
      <c r="N146" s="275"/>
      <c r="O146" s="275"/>
      <c r="P146" s="275"/>
      <c r="Q146" s="275"/>
      <c r="R146" s="275"/>
      <c r="S146" s="275"/>
      <c r="T146" s="275"/>
      <c r="U146" s="275"/>
      <c r="V146" s="275"/>
      <c r="W146" s="275"/>
      <c r="X146" s="275"/>
      <c r="Y146" s="275"/>
      <c r="Z146" s="275"/>
      <c r="AA146" s="275"/>
      <c r="AB146" s="275"/>
      <c r="AC146" s="275"/>
      <c r="AD146" s="275"/>
      <c r="AE146" s="275"/>
      <c r="AF146" s="275"/>
      <c r="AG146" s="275"/>
      <c r="AH146" s="275"/>
      <c r="AI146" s="275"/>
      <c r="AJ146" s="275"/>
      <c r="AK146" s="275"/>
      <c r="AL146" s="275"/>
      <c r="AM146" s="275"/>
      <c r="AN146" s="275"/>
      <c r="AO146" s="275"/>
      <c r="AP146" s="275"/>
      <c r="AQ146" s="275"/>
      <c r="AR146" s="275"/>
      <c r="AS146" s="275"/>
      <c r="AT146" s="275"/>
      <c r="AU146" s="275"/>
      <c r="AV146" s="275"/>
    </row>
    <row r="147" spans="1:48" ht="15.95" hidden="1" customHeight="1">
      <c r="A147" s="307" t="s">
        <v>114</v>
      </c>
      <c r="B147" s="307" t="s">
        <v>2104</v>
      </c>
      <c r="C147" s="291" t="s">
        <v>2105</v>
      </c>
      <c r="D147" s="274">
        <v>35741</v>
      </c>
      <c r="E147" s="274">
        <v>1234</v>
      </c>
      <c r="F147" s="274">
        <v>1267</v>
      </c>
      <c r="G147" s="274">
        <v>1322</v>
      </c>
      <c r="H147" s="274">
        <v>1423</v>
      </c>
      <c r="I147" s="274">
        <v>1601</v>
      </c>
      <c r="J147" s="274">
        <v>1773</v>
      </c>
      <c r="K147" s="274">
        <v>1838</v>
      </c>
      <c r="L147" s="274">
        <v>1842</v>
      </c>
      <c r="M147" s="274">
        <v>1892</v>
      </c>
      <c r="N147" s="275"/>
      <c r="O147" s="275"/>
      <c r="P147" s="275"/>
      <c r="Q147" s="275"/>
      <c r="R147" s="275"/>
      <c r="S147" s="275"/>
      <c r="T147" s="275"/>
      <c r="U147" s="275"/>
      <c r="V147" s="275"/>
      <c r="W147" s="275"/>
      <c r="X147" s="275"/>
      <c r="Y147" s="275"/>
      <c r="Z147" s="275"/>
      <c r="AA147" s="275"/>
      <c r="AB147" s="275"/>
      <c r="AC147" s="275"/>
      <c r="AD147" s="275"/>
      <c r="AE147" s="275"/>
      <c r="AF147" s="275"/>
      <c r="AG147" s="275"/>
      <c r="AH147" s="275"/>
      <c r="AI147" s="275"/>
      <c r="AJ147" s="275"/>
      <c r="AK147" s="275"/>
      <c r="AL147" s="275"/>
      <c r="AM147" s="275"/>
      <c r="AN147" s="275"/>
      <c r="AO147" s="275"/>
      <c r="AP147" s="275"/>
      <c r="AQ147" s="275"/>
      <c r="AR147" s="275"/>
      <c r="AS147" s="275"/>
      <c r="AT147" s="275"/>
      <c r="AU147" s="275"/>
      <c r="AV147" s="275"/>
    </row>
    <row r="148" spans="1:48" ht="15.95" hidden="1" customHeight="1">
      <c r="A148" s="307" t="s">
        <v>114</v>
      </c>
      <c r="B148" s="307" t="s">
        <v>2104</v>
      </c>
      <c r="C148" s="291" t="s">
        <v>2106</v>
      </c>
      <c r="D148" s="274">
        <v>69888</v>
      </c>
      <c r="E148" s="274">
        <v>2538</v>
      </c>
      <c r="F148" s="274">
        <v>2605</v>
      </c>
      <c r="G148" s="274">
        <v>2720</v>
      </c>
      <c r="H148" s="274">
        <v>2917</v>
      </c>
      <c r="I148" s="274">
        <v>3261</v>
      </c>
      <c r="J148" s="274">
        <v>3602</v>
      </c>
      <c r="K148" s="274">
        <v>3733</v>
      </c>
      <c r="L148" s="274">
        <v>3736</v>
      </c>
      <c r="M148" s="274">
        <v>3831</v>
      </c>
      <c r="N148" s="275"/>
      <c r="O148" s="275"/>
      <c r="P148" s="275"/>
      <c r="Q148" s="275"/>
      <c r="R148" s="275"/>
      <c r="S148" s="275"/>
      <c r="T148" s="275"/>
      <c r="U148" s="275"/>
      <c r="V148" s="275"/>
      <c r="W148" s="275"/>
      <c r="X148" s="275"/>
      <c r="Y148" s="275"/>
      <c r="Z148" s="275"/>
      <c r="AA148" s="275"/>
      <c r="AB148" s="275"/>
      <c r="AC148" s="275"/>
      <c r="AD148" s="275"/>
      <c r="AE148" s="275"/>
      <c r="AF148" s="275"/>
      <c r="AG148" s="275"/>
      <c r="AH148" s="275"/>
      <c r="AI148" s="275"/>
      <c r="AJ148" s="275"/>
      <c r="AK148" s="275"/>
      <c r="AL148" s="275"/>
      <c r="AM148" s="275"/>
      <c r="AN148" s="275"/>
      <c r="AO148" s="275"/>
      <c r="AP148" s="275"/>
      <c r="AQ148" s="275"/>
      <c r="AR148" s="275"/>
      <c r="AS148" s="275"/>
      <c r="AT148" s="275"/>
      <c r="AU148" s="275"/>
      <c r="AV148" s="275"/>
    </row>
    <row r="149" spans="1:48" ht="24" hidden="1" customHeight="1">
      <c r="A149" s="307" t="s">
        <v>2147</v>
      </c>
      <c r="B149" s="307" t="s">
        <v>114</v>
      </c>
      <c r="C149" s="291" t="s">
        <v>2103</v>
      </c>
      <c r="D149" s="274">
        <v>33912</v>
      </c>
      <c r="E149" s="274">
        <v>1299</v>
      </c>
      <c r="F149" s="274">
        <v>1332</v>
      </c>
      <c r="G149" s="274">
        <v>1385</v>
      </c>
      <c r="H149" s="274">
        <v>1478</v>
      </c>
      <c r="I149" s="274">
        <v>1637</v>
      </c>
      <c r="J149" s="274">
        <v>1811</v>
      </c>
      <c r="K149" s="274">
        <v>1894</v>
      </c>
      <c r="L149" s="274">
        <v>1895</v>
      </c>
      <c r="M149" s="274">
        <v>1927</v>
      </c>
      <c r="N149" s="275"/>
      <c r="O149" s="275"/>
      <c r="P149" s="275"/>
      <c r="Q149" s="275"/>
      <c r="R149" s="275"/>
      <c r="S149" s="275"/>
      <c r="T149" s="275"/>
      <c r="U149" s="275"/>
      <c r="V149" s="275"/>
      <c r="W149" s="275"/>
      <c r="X149" s="275"/>
      <c r="Y149" s="275"/>
      <c r="Z149" s="275"/>
      <c r="AA149" s="275"/>
      <c r="AB149" s="275"/>
      <c r="AC149" s="275"/>
      <c r="AD149" s="275"/>
      <c r="AE149" s="275"/>
      <c r="AF149" s="275"/>
      <c r="AG149" s="275"/>
      <c r="AH149" s="275"/>
      <c r="AI149" s="275"/>
      <c r="AJ149" s="275"/>
      <c r="AK149" s="275"/>
      <c r="AL149" s="275"/>
      <c r="AM149" s="275"/>
      <c r="AN149" s="275"/>
      <c r="AO149" s="275"/>
      <c r="AP149" s="275"/>
      <c r="AQ149" s="275"/>
      <c r="AR149" s="275"/>
      <c r="AS149" s="275"/>
      <c r="AT149" s="275"/>
      <c r="AU149" s="275"/>
      <c r="AV149" s="275"/>
    </row>
    <row r="150" spans="1:48" ht="15.95" hidden="1" customHeight="1">
      <c r="A150" s="307" t="s">
        <v>114</v>
      </c>
      <c r="B150" s="307" t="s">
        <v>114</v>
      </c>
      <c r="C150" s="291" t="s">
        <v>2105</v>
      </c>
      <c r="D150" s="274">
        <v>35500</v>
      </c>
      <c r="E150" s="274">
        <v>1230</v>
      </c>
      <c r="F150" s="274">
        <v>1261</v>
      </c>
      <c r="G150" s="274">
        <v>1310</v>
      </c>
      <c r="H150" s="274">
        <v>1407</v>
      </c>
      <c r="I150" s="274">
        <v>1580</v>
      </c>
      <c r="J150" s="274">
        <v>1756</v>
      </c>
      <c r="K150" s="274">
        <v>1838</v>
      </c>
      <c r="L150" s="274">
        <v>1844</v>
      </c>
      <c r="M150" s="274">
        <v>1879</v>
      </c>
      <c r="N150" s="275"/>
      <c r="O150" s="275"/>
      <c r="P150" s="275"/>
      <c r="Q150" s="275"/>
      <c r="R150" s="275"/>
      <c r="S150" s="275"/>
      <c r="T150" s="275"/>
      <c r="U150" s="275"/>
      <c r="V150" s="275"/>
      <c r="W150" s="275"/>
      <c r="X150" s="275"/>
      <c r="Y150" s="275"/>
      <c r="Z150" s="275"/>
      <c r="AA150" s="275"/>
      <c r="AB150" s="275"/>
      <c r="AC150" s="275"/>
      <c r="AD150" s="275"/>
      <c r="AE150" s="275"/>
      <c r="AF150" s="275"/>
      <c r="AG150" s="275"/>
      <c r="AH150" s="275"/>
      <c r="AI150" s="275"/>
      <c r="AJ150" s="275"/>
      <c r="AK150" s="275"/>
      <c r="AL150" s="275"/>
      <c r="AM150" s="275"/>
      <c r="AN150" s="275"/>
      <c r="AO150" s="275"/>
      <c r="AP150" s="275"/>
      <c r="AQ150" s="275"/>
      <c r="AR150" s="275"/>
      <c r="AS150" s="275"/>
      <c r="AT150" s="275"/>
      <c r="AU150" s="275"/>
      <c r="AV150" s="275"/>
    </row>
    <row r="151" spans="1:48" ht="15.95" hidden="1" customHeight="1">
      <c r="A151" s="307" t="s">
        <v>114</v>
      </c>
      <c r="B151" s="307" t="s">
        <v>114</v>
      </c>
      <c r="C151" s="291" t="s">
        <v>2106</v>
      </c>
      <c r="D151" s="274">
        <v>69412</v>
      </c>
      <c r="E151" s="274">
        <v>2529</v>
      </c>
      <c r="F151" s="274">
        <v>2592</v>
      </c>
      <c r="G151" s="274">
        <v>2695</v>
      </c>
      <c r="H151" s="274">
        <v>2884</v>
      </c>
      <c r="I151" s="274">
        <v>3217</v>
      </c>
      <c r="J151" s="274">
        <v>3567</v>
      </c>
      <c r="K151" s="274">
        <v>3732</v>
      </c>
      <c r="L151" s="274">
        <v>3739</v>
      </c>
      <c r="M151" s="274">
        <v>3806</v>
      </c>
      <c r="N151" s="275"/>
      <c r="O151" s="275"/>
      <c r="P151" s="275"/>
      <c r="Q151" s="275"/>
      <c r="R151" s="275"/>
      <c r="S151" s="275"/>
      <c r="T151" s="275"/>
      <c r="U151" s="275"/>
      <c r="V151" s="275"/>
      <c r="W151" s="275"/>
      <c r="X151" s="275"/>
      <c r="Y151" s="275"/>
      <c r="Z151" s="275"/>
      <c r="AA151" s="275"/>
      <c r="AB151" s="275"/>
      <c r="AC151" s="275"/>
      <c r="AD151" s="275"/>
      <c r="AE151" s="275"/>
      <c r="AF151" s="275"/>
      <c r="AG151" s="275"/>
      <c r="AH151" s="275"/>
      <c r="AI151" s="275"/>
      <c r="AJ151" s="275"/>
      <c r="AK151" s="275"/>
      <c r="AL151" s="275"/>
      <c r="AM151" s="275"/>
      <c r="AN151" s="275"/>
      <c r="AO151" s="275"/>
      <c r="AP151" s="275"/>
      <c r="AQ151" s="275"/>
      <c r="AR151" s="275"/>
      <c r="AS151" s="275"/>
      <c r="AT151" s="275"/>
      <c r="AU151" s="275"/>
      <c r="AV151" s="275"/>
    </row>
    <row r="152" spans="1:48" ht="24" hidden="1" customHeight="1">
      <c r="A152" s="308">
        <v>2051</v>
      </c>
      <c r="B152" s="307" t="s">
        <v>114</v>
      </c>
      <c r="C152" s="291" t="s">
        <v>2103</v>
      </c>
      <c r="D152" s="274">
        <v>33677</v>
      </c>
      <c r="E152" s="274">
        <v>1295</v>
      </c>
      <c r="F152" s="274">
        <v>1326</v>
      </c>
      <c r="G152" s="274">
        <v>1373</v>
      </c>
      <c r="H152" s="274">
        <v>1461</v>
      </c>
      <c r="I152" s="274">
        <v>1616</v>
      </c>
      <c r="J152" s="274">
        <v>1792</v>
      </c>
      <c r="K152" s="274">
        <v>1890</v>
      </c>
      <c r="L152" s="274">
        <v>1898</v>
      </c>
      <c r="M152" s="274">
        <v>1919</v>
      </c>
      <c r="N152" s="275"/>
      <c r="O152" s="275"/>
      <c r="P152" s="275"/>
      <c r="Q152" s="275"/>
      <c r="R152" s="275"/>
      <c r="S152" s="275"/>
      <c r="T152" s="275"/>
      <c r="U152" s="275"/>
      <c r="V152" s="275"/>
      <c r="W152" s="275"/>
      <c r="X152" s="275"/>
      <c r="Y152" s="275"/>
      <c r="Z152" s="275"/>
      <c r="AA152" s="275"/>
      <c r="AB152" s="275"/>
      <c r="AC152" s="275"/>
      <c r="AD152" s="275"/>
      <c r="AE152" s="275"/>
      <c r="AF152" s="275"/>
      <c r="AG152" s="275"/>
      <c r="AH152" s="275"/>
      <c r="AI152" s="275"/>
      <c r="AJ152" s="275"/>
      <c r="AK152" s="275"/>
      <c r="AL152" s="275"/>
      <c r="AM152" s="275"/>
      <c r="AN152" s="275"/>
      <c r="AO152" s="275"/>
      <c r="AP152" s="275"/>
      <c r="AQ152" s="275"/>
      <c r="AR152" s="275"/>
      <c r="AS152" s="275"/>
      <c r="AT152" s="275"/>
      <c r="AU152" s="275"/>
      <c r="AV152" s="275"/>
    </row>
    <row r="153" spans="1:48" ht="15.95" hidden="1" customHeight="1">
      <c r="A153" s="308" t="s">
        <v>114</v>
      </c>
      <c r="B153" s="307" t="s">
        <v>114</v>
      </c>
      <c r="C153" s="291" t="s">
        <v>2105</v>
      </c>
      <c r="D153" s="274">
        <v>35254</v>
      </c>
      <c r="E153" s="274">
        <v>1226</v>
      </c>
      <c r="F153" s="274">
        <v>1255</v>
      </c>
      <c r="G153" s="274">
        <v>1300</v>
      </c>
      <c r="H153" s="274">
        <v>1391</v>
      </c>
      <c r="I153" s="274">
        <v>1559</v>
      </c>
      <c r="J153" s="274">
        <v>1737</v>
      </c>
      <c r="K153" s="274">
        <v>1834</v>
      </c>
      <c r="L153" s="274">
        <v>1846</v>
      </c>
      <c r="M153" s="274">
        <v>1873</v>
      </c>
      <c r="N153" s="275"/>
      <c r="O153" s="275"/>
      <c r="P153" s="275"/>
      <c r="Q153" s="275"/>
      <c r="R153" s="275"/>
      <c r="S153" s="275"/>
      <c r="T153" s="275"/>
      <c r="U153" s="275"/>
      <c r="V153" s="275"/>
      <c r="W153" s="275"/>
      <c r="X153" s="275"/>
      <c r="Y153" s="275"/>
      <c r="Z153" s="275"/>
      <c r="AA153" s="275"/>
      <c r="AB153" s="275"/>
      <c r="AC153" s="275"/>
      <c r="AD153" s="275"/>
      <c r="AE153" s="275"/>
      <c r="AF153" s="275"/>
      <c r="AG153" s="275"/>
      <c r="AH153" s="275"/>
      <c r="AI153" s="275"/>
      <c r="AJ153" s="275"/>
      <c r="AK153" s="275"/>
      <c r="AL153" s="275"/>
      <c r="AM153" s="275"/>
      <c r="AN153" s="275"/>
      <c r="AO153" s="275"/>
      <c r="AP153" s="275"/>
      <c r="AQ153" s="275"/>
      <c r="AR153" s="275"/>
      <c r="AS153" s="275"/>
      <c r="AT153" s="275"/>
      <c r="AU153" s="275"/>
      <c r="AV153" s="275"/>
    </row>
    <row r="154" spans="1:48" ht="15.95" hidden="1" customHeight="1">
      <c r="A154" s="308" t="s">
        <v>114</v>
      </c>
      <c r="B154" s="307" t="s">
        <v>114</v>
      </c>
      <c r="C154" s="291" t="s">
        <v>2106</v>
      </c>
      <c r="D154" s="274">
        <v>68931</v>
      </c>
      <c r="E154" s="274">
        <v>2520</v>
      </c>
      <c r="F154" s="274">
        <v>2581</v>
      </c>
      <c r="G154" s="274">
        <v>2673</v>
      </c>
      <c r="H154" s="274">
        <v>2853</v>
      </c>
      <c r="I154" s="274">
        <v>3175</v>
      </c>
      <c r="J154" s="274">
        <v>3529</v>
      </c>
      <c r="K154" s="274">
        <v>3725</v>
      </c>
      <c r="L154" s="274">
        <v>3744</v>
      </c>
      <c r="M154" s="274">
        <v>3792</v>
      </c>
      <c r="N154" s="275"/>
      <c r="O154" s="275"/>
      <c r="P154" s="275"/>
      <c r="Q154" s="275"/>
      <c r="R154" s="275"/>
      <c r="S154" s="275"/>
      <c r="T154" s="275"/>
      <c r="U154" s="275"/>
      <c r="V154" s="275"/>
      <c r="W154" s="275"/>
      <c r="X154" s="275"/>
      <c r="Y154" s="275"/>
      <c r="Z154" s="275"/>
      <c r="AA154" s="275"/>
      <c r="AB154" s="275"/>
      <c r="AC154" s="275"/>
      <c r="AD154" s="275"/>
      <c r="AE154" s="275"/>
      <c r="AF154" s="275"/>
      <c r="AG154" s="275"/>
      <c r="AH154" s="275"/>
      <c r="AI154" s="275"/>
      <c r="AJ154" s="275"/>
      <c r="AK154" s="275"/>
      <c r="AL154" s="275"/>
      <c r="AM154" s="275"/>
      <c r="AN154" s="275"/>
      <c r="AO154" s="275"/>
      <c r="AP154" s="275"/>
      <c r="AQ154" s="275"/>
      <c r="AR154" s="275"/>
      <c r="AS154" s="275"/>
      <c r="AT154" s="275"/>
      <c r="AU154" s="275"/>
      <c r="AV154" s="275"/>
    </row>
    <row r="155" spans="1:48" ht="24" hidden="1" customHeight="1">
      <c r="A155" s="308">
        <v>2052</v>
      </c>
      <c r="B155" s="307" t="s">
        <v>114</v>
      </c>
      <c r="C155" s="291" t="s">
        <v>2103</v>
      </c>
      <c r="D155" s="274">
        <v>33443</v>
      </c>
      <c r="E155" s="274">
        <v>1290</v>
      </c>
      <c r="F155" s="274">
        <v>1321</v>
      </c>
      <c r="G155" s="274">
        <v>1363</v>
      </c>
      <c r="H155" s="274">
        <v>1446</v>
      </c>
      <c r="I155" s="274">
        <v>1596</v>
      </c>
      <c r="J155" s="274">
        <v>1770</v>
      </c>
      <c r="K155" s="274">
        <v>1884</v>
      </c>
      <c r="L155" s="274">
        <v>1901</v>
      </c>
      <c r="M155" s="274">
        <v>1906</v>
      </c>
      <c r="N155" s="275"/>
      <c r="O155" s="275"/>
      <c r="P155" s="275"/>
      <c r="Q155" s="275"/>
      <c r="R155" s="275"/>
      <c r="S155" s="275"/>
      <c r="T155" s="275"/>
      <c r="U155" s="275"/>
      <c r="V155" s="275"/>
      <c r="W155" s="275"/>
      <c r="X155" s="275"/>
      <c r="Y155" s="275"/>
      <c r="Z155" s="275"/>
      <c r="AA155" s="275"/>
      <c r="AB155" s="275"/>
      <c r="AC155" s="275"/>
      <c r="AD155" s="275"/>
      <c r="AE155" s="275"/>
      <c r="AF155" s="275"/>
      <c r="AG155" s="275"/>
      <c r="AH155" s="275"/>
      <c r="AI155" s="275"/>
      <c r="AJ155" s="275"/>
      <c r="AK155" s="275"/>
      <c r="AL155" s="275"/>
      <c r="AM155" s="275"/>
      <c r="AN155" s="275"/>
      <c r="AO155" s="275"/>
      <c r="AP155" s="275"/>
      <c r="AQ155" s="275"/>
      <c r="AR155" s="275"/>
      <c r="AS155" s="275"/>
      <c r="AT155" s="275"/>
      <c r="AU155" s="275"/>
      <c r="AV155" s="275"/>
    </row>
    <row r="156" spans="1:48" ht="15.95" hidden="1" customHeight="1">
      <c r="A156" s="308" t="s">
        <v>114</v>
      </c>
      <c r="B156" s="307" t="s">
        <v>114</v>
      </c>
      <c r="C156" s="291" t="s">
        <v>2105</v>
      </c>
      <c r="D156" s="274">
        <v>35005</v>
      </c>
      <c r="E156" s="274">
        <v>1221</v>
      </c>
      <c r="F156" s="274">
        <v>1250</v>
      </c>
      <c r="G156" s="274">
        <v>1290</v>
      </c>
      <c r="H156" s="274">
        <v>1376</v>
      </c>
      <c r="I156" s="274">
        <v>1540</v>
      </c>
      <c r="J156" s="274">
        <v>1717</v>
      </c>
      <c r="K156" s="274">
        <v>1827</v>
      </c>
      <c r="L156" s="274">
        <v>1849</v>
      </c>
      <c r="M156" s="274">
        <v>1860</v>
      </c>
      <c r="N156" s="275"/>
      <c r="O156" s="275"/>
      <c r="P156" s="275"/>
      <c r="Q156" s="275"/>
      <c r="R156" s="275"/>
      <c r="S156" s="275"/>
      <c r="T156" s="275"/>
      <c r="U156" s="275"/>
      <c r="V156" s="275"/>
      <c r="W156" s="275"/>
      <c r="X156" s="275"/>
      <c r="Y156" s="275"/>
      <c r="Z156" s="275"/>
      <c r="AA156" s="275"/>
      <c r="AB156" s="275"/>
      <c r="AC156" s="275"/>
      <c r="AD156" s="275"/>
      <c r="AE156" s="275"/>
      <c r="AF156" s="275"/>
      <c r="AG156" s="275"/>
      <c r="AH156" s="275"/>
      <c r="AI156" s="275"/>
      <c r="AJ156" s="275"/>
      <c r="AK156" s="275"/>
      <c r="AL156" s="275"/>
      <c r="AM156" s="275"/>
      <c r="AN156" s="275"/>
      <c r="AO156" s="275"/>
      <c r="AP156" s="275"/>
      <c r="AQ156" s="275"/>
      <c r="AR156" s="275"/>
      <c r="AS156" s="275"/>
      <c r="AT156" s="275"/>
      <c r="AU156" s="275"/>
      <c r="AV156" s="275"/>
    </row>
    <row r="157" spans="1:48" ht="15.95" hidden="1" customHeight="1">
      <c r="A157" s="308" t="s">
        <v>114</v>
      </c>
      <c r="B157" s="307" t="s">
        <v>114</v>
      </c>
      <c r="C157" s="291" t="s">
        <v>2106</v>
      </c>
      <c r="D157" s="274">
        <v>68448</v>
      </c>
      <c r="E157" s="274">
        <v>2511</v>
      </c>
      <c r="F157" s="274">
        <v>2572</v>
      </c>
      <c r="G157" s="274">
        <v>2653</v>
      </c>
      <c r="H157" s="274">
        <v>2822</v>
      </c>
      <c r="I157" s="274">
        <v>3136</v>
      </c>
      <c r="J157" s="274">
        <v>3487</v>
      </c>
      <c r="K157" s="274">
        <v>3711</v>
      </c>
      <c r="L157" s="274">
        <v>3749</v>
      </c>
      <c r="M157" s="274">
        <v>3766</v>
      </c>
      <c r="N157" s="275"/>
      <c r="O157" s="275"/>
      <c r="P157" s="275"/>
      <c r="Q157" s="275"/>
      <c r="R157" s="275"/>
      <c r="S157" s="275"/>
      <c r="T157" s="275"/>
      <c r="U157" s="275"/>
      <c r="V157" s="275"/>
      <c r="W157" s="275"/>
      <c r="X157" s="275"/>
      <c r="Y157" s="275"/>
      <c r="Z157" s="275"/>
      <c r="AA157" s="275"/>
      <c r="AB157" s="275"/>
      <c r="AC157" s="275"/>
      <c r="AD157" s="275"/>
      <c r="AE157" s="275"/>
      <c r="AF157" s="275"/>
      <c r="AG157" s="275"/>
      <c r="AH157" s="275"/>
      <c r="AI157" s="275"/>
      <c r="AJ157" s="275"/>
      <c r="AK157" s="275"/>
      <c r="AL157" s="275"/>
      <c r="AM157" s="275"/>
      <c r="AN157" s="275"/>
      <c r="AO157" s="275"/>
      <c r="AP157" s="275"/>
      <c r="AQ157" s="275"/>
      <c r="AR157" s="275"/>
      <c r="AS157" s="275"/>
      <c r="AT157" s="275"/>
      <c r="AU157" s="275"/>
      <c r="AV157" s="275"/>
    </row>
    <row r="158" spans="1:48" ht="24" hidden="1" customHeight="1">
      <c r="A158" s="308">
        <v>2053</v>
      </c>
      <c r="B158" s="307" t="s">
        <v>114</v>
      </c>
      <c r="C158" s="291" t="s">
        <v>2103</v>
      </c>
      <c r="D158" s="274">
        <v>33210</v>
      </c>
      <c r="E158" s="274">
        <v>1284</v>
      </c>
      <c r="F158" s="274">
        <v>1317</v>
      </c>
      <c r="G158" s="274">
        <v>1355</v>
      </c>
      <c r="H158" s="274">
        <v>1431</v>
      </c>
      <c r="I158" s="274">
        <v>1577</v>
      </c>
      <c r="J158" s="274">
        <v>1748</v>
      </c>
      <c r="K158" s="274">
        <v>1873</v>
      </c>
      <c r="L158" s="274">
        <v>1903</v>
      </c>
      <c r="M158" s="274">
        <v>1896</v>
      </c>
      <c r="N158" s="275"/>
      <c r="O158" s="275"/>
      <c r="P158" s="275"/>
      <c r="Q158" s="275"/>
      <c r="R158" s="275"/>
      <c r="S158" s="275"/>
      <c r="T158" s="275"/>
      <c r="U158" s="275"/>
      <c r="V158" s="275"/>
      <c r="W158" s="275"/>
      <c r="X158" s="275"/>
      <c r="Y158" s="275"/>
      <c r="Z158" s="275"/>
      <c r="AA158" s="275"/>
      <c r="AB158" s="275"/>
      <c r="AC158" s="275"/>
      <c r="AD158" s="275"/>
      <c r="AE158" s="275"/>
      <c r="AF158" s="275"/>
      <c r="AG158" s="275"/>
      <c r="AH158" s="275"/>
      <c r="AI158" s="275"/>
      <c r="AJ158" s="275"/>
      <c r="AK158" s="275"/>
      <c r="AL158" s="275"/>
      <c r="AM158" s="275"/>
      <c r="AN158" s="275"/>
      <c r="AO158" s="275"/>
      <c r="AP158" s="275"/>
      <c r="AQ158" s="275"/>
      <c r="AR158" s="275"/>
      <c r="AS158" s="275"/>
      <c r="AT158" s="275"/>
      <c r="AU158" s="275"/>
      <c r="AV158" s="275"/>
    </row>
    <row r="159" spans="1:48" ht="15.95" hidden="1" customHeight="1">
      <c r="A159" s="307" t="s">
        <v>114</v>
      </c>
      <c r="B159" s="307" t="s">
        <v>114</v>
      </c>
      <c r="C159" s="291" t="s">
        <v>2105</v>
      </c>
      <c r="D159" s="274">
        <v>34753</v>
      </c>
      <c r="E159" s="274">
        <v>1216</v>
      </c>
      <c r="F159" s="274">
        <v>1246</v>
      </c>
      <c r="G159" s="274">
        <v>1282</v>
      </c>
      <c r="H159" s="274">
        <v>1362</v>
      </c>
      <c r="I159" s="274">
        <v>1522</v>
      </c>
      <c r="J159" s="274">
        <v>1696</v>
      </c>
      <c r="K159" s="274">
        <v>1817</v>
      </c>
      <c r="L159" s="274">
        <v>1851</v>
      </c>
      <c r="M159" s="274">
        <v>1849</v>
      </c>
      <c r="N159" s="275"/>
      <c r="O159" s="275"/>
      <c r="P159" s="275"/>
      <c r="Q159" s="275"/>
      <c r="R159" s="275"/>
      <c r="S159" s="275"/>
      <c r="T159" s="275"/>
      <c r="U159" s="275"/>
      <c r="V159" s="275"/>
      <c r="W159" s="275"/>
      <c r="X159" s="275"/>
      <c r="Y159" s="275"/>
      <c r="Z159" s="275"/>
      <c r="AA159" s="275"/>
      <c r="AB159" s="275"/>
      <c r="AC159" s="275"/>
      <c r="AD159" s="275"/>
      <c r="AE159" s="275"/>
      <c r="AF159" s="275"/>
      <c r="AG159" s="275"/>
      <c r="AH159" s="275"/>
      <c r="AI159" s="275"/>
      <c r="AJ159" s="275"/>
      <c r="AK159" s="275"/>
      <c r="AL159" s="275"/>
      <c r="AM159" s="275"/>
      <c r="AN159" s="275"/>
      <c r="AO159" s="275"/>
      <c r="AP159" s="275"/>
      <c r="AQ159" s="275"/>
      <c r="AR159" s="275"/>
      <c r="AS159" s="275"/>
      <c r="AT159" s="275"/>
      <c r="AU159" s="275"/>
      <c r="AV159" s="275"/>
    </row>
    <row r="160" spans="1:48" ht="15.95" hidden="1" customHeight="1">
      <c r="A160" s="308" t="s">
        <v>114</v>
      </c>
      <c r="B160" s="307" t="s">
        <v>114</v>
      </c>
      <c r="C160" s="291" t="s">
        <v>2106</v>
      </c>
      <c r="D160" s="274">
        <v>67963</v>
      </c>
      <c r="E160" s="274">
        <v>2500</v>
      </c>
      <c r="F160" s="274">
        <v>2563</v>
      </c>
      <c r="G160" s="274">
        <v>2636</v>
      </c>
      <c r="H160" s="274">
        <v>2793</v>
      </c>
      <c r="I160" s="274">
        <v>3099</v>
      </c>
      <c r="J160" s="274">
        <v>3443</v>
      </c>
      <c r="K160" s="274">
        <v>3691</v>
      </c>
      <c r="L160" s="274">
        <v>3754</v>
      </c>
      <c r="M160" s="274">
        <v>3746</v>
      </c>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row>
    <row r="161" spans="1:48" ht="24" hidden="1" customHeight="1">
      <c r="A161" s="308">
        <v>2054</v>
      </c>
      <c r="B161" s="307" t="s">
        <v>2104</v>
      </c>
      <c r="C161" s="291" t="s">
        <v>2103</v>
      </c>
      <c r="D161" s="274">
        <v>32978</v>
      </c>
      <c r="E161" s="274">
        <v>1278</v>
      </c>
      <c r="F161" s="274">
        <v>1312</v>
      </c>
      <c r="G161" s="274">
        <v>1347</v>
      </c>
      <c r="H161" s="274">
        <v>1417</v>
      </c>
      <c r="I161" s="274">
        <v>1559</v>
      </c>
      <c r="J161" s="274">
        <v>1725</v>
      </c>
      <c r="K161" s="274">
        <v>1859</v>
      </c>
      <c r="L161" s="274">
        <v>1904</v>
      </c>
      <c r="M161" s="274">
        <v>1896</v>
      </c>
      <c r="N161" s="275"/>
      <c r="O161" s="275"/>
      <c r="P161" s="275"/>
      <c r="Q161" s="275"/>
      <c r="R161" s="275"/>
      <c r="S161" s="275"/>
      <c r="T161" s="275"/>
      <c r="U161" s="275"/>
      <c r="V161" s="275"/>
      <c r="W161" s="275"/>
      <c r="X161" s="275"/>
      <c r="Y161" s="275"/>
      <c r="Z161" s="275"/>
      <c r="AA161" s="275"/>
      <c r="AB161" s="275"/>
      <c r="AC161" s="275"/>
      <c r="AD161" s="275"/>
      <c r="AE161" s="275"/>
      <c r="AF161" s="275"/>
      <c r="AG161" s="275"/>
      <c r="AH161" s="275"/>
      <c r="AI161" s="275"/>
      <c r="AJ161" s="275"/>
      <c r="AK161" s="275"/>
      <c r="AL161" s="275"/>
      <c r="AM161" s="275"/>
      <c r="AN161" s="275"/>
      <c r="AO161" s="275"/>
      <c r="AP161" s="275"/>
      <c r="AQ161" s="275"/>
      <c r="AR161" s="275"/>
      <c r="AS161" s="275"/>
      <c r="AT161" s="275"/>
      <c r="AU161" s="275"/>
      <c r="AV161" s="275"/>
    </row>
    <row r="162" spans="1:48" ht="15.95" hidden="1" customHeight="1">
      <c r="A162" s="308" t="s">
        <v>114</v>
      </c>
      <c r="B162" s="307" t="s">
        <v>2104</v>
      </c>
      <c r="C162" s="291" t="s">
        <v>2105</v>
      </c>
      <c r="D162" s="274">
        <v>34500</v>
      </c>
      <c r="E162" s="274">
        <v>1210</v>
      </c>
      <c r="F162" s="274">
        <v>1242</v>
      </c>
      <c r="G162" s="274">
        <v>1275</v>
      </c>
      <c r="H162" s="274">
        <v>1349</v>
      </c>
      <c r="I162" s="274">
        <v>1506</v>
      </c>
      <c r="J162" s="274">
        <v>1674</v>
      </c>
      <c r="K162" s="274">
        <v>1804</v>
      </c>
      <c r="L162" s="274">
        <v>1852</v>
      </c>
      <c r="M162" s="274">
        <v>1849</v>
      </c>
      <c r="N162" s="275"/>
      <c r="O162" s="275"/>
      <c r="P162" s="275"/>
      <c r="Q162" s="275"/>
      <c r="R162" s="275"/>
      <c r="S162" s="275"/>
      <c r="T162" s="275"/>
      <c r="U162" s="275"/>
      <c r="V162" s="275"/>
      <c r="W162" s="275"/>
      <c r="X162" s="275"/>
      <c r="Y162" s="275"/>
      <c r="Z162" s="275"/>
      <c r="AA162" s="275"/>
      <c r="AB162" s="275"/>
      <c r="AC162" s="275"/>
      <c r="AD162" s="275"/>
      <c r="AE162" s="275"/>
      <c r="AF162" s="275"/>
      <c r="AG162" s="275"/>
      <c r="AH162" s="275"/>
      <c r="AI162" s="275"/>
      <c r="AJ162" s="275"/>
      <c r="AK162" s="275"/>
      <c r="AL162" s="275"/>
      <c r="AM162" s="275"/>
      <c r="AN162" s="275"/>
      <c r="AO162" s="275"/>
      <c r="AP162" s="275"/>
      <c r="AQ162" s="275"/>
      <c r="AR162" s="275"/>
      <c r="AS162" s="275"/>
      <c r="AT162" s="275"/>
      <c r="AU162" s="275"/>
      <c r="AV162" s="275"/>
    </row>
    <row r="163" spans="1:48" ht="15.95" hidden="1" customHeight="1">
      <c r="A163" s="308" t="s">
        <v>114</v>
      </c>
      <c r="B163" s="307" t="s">
        <v>2104</v>
      </c>
      <c r="C163" s="291" t="s">
        <v>2106</v>
      </c>
      <c r="D163" s="274">
        <v>67478</v>
      </c>
      <c r="E163" s="274">
        <v>2488</v>
      </c>
      <c r="F163" s="274">
        <v>2554</v>
      </c>
      <c r="G163" s="274">
        <v>2622</v>
      </c>
      <c r="H163" s="274">
        <v>2766</v>
      </c>
      <c r="I163" s="274">
        <v>3065</v>
      </c>
      <c r="J163" s="274">
        <v>3399</v>
      </c>
      <c r="K163" s="274">
        <v>3663</v>
      </c>
      <c r="L163" s="274">
        <v>3756</v>
      </c>
      <c r="M163" s="274">
        <v>3745</v>
      </c>
      <c r="N163" s="275"/>
      <c r="O163" s="275"/>
      <c r="P163" s="275"/>
      <c r="Q163" s="275"/>
      <c r="R163" s="275"/>
      <c r="S163" s="275"/>
      <c r="T163" s="275"/>
      <c r="U163" s="275"/>
      <c r="V163" s="275"/>
      <c r="W163" s="275"/>
      <c r="X163" s="275"/>
      <c r="Y163" s="275"/>
      <c r="Z163" s="275"/>
      <c r="AA163" s="275"/>
      <c r="AB163" s="275"/>
      <c r="AC163" s="275"/>
      <c r="AD163" s="275"/>
      <c r="AE163" s="275"/>
      <c r="AF163" s="275"/>
      <c r="AG163" s="275"/>
      <c r="AH163" s="275"/>
      <c r="AI163" s="275"/>
      <c r="AJ163" s="275"/>
      <c r="AK163" s="275"/>
      <c r="AL163" s="275"/>
      <c r="AM163" s="275"/>
      <c r="AN163" s="275"/>
      <c r="AO163" s="275"/>
      <c r="AP163" s="275"/>
      <c r="AQ163" s="275"/>
      <c r="AR163" s="275"/>
      <c r="AS163" s="275"/>
      <c r="AT163" s="275"/>
      <c r="AU163" s="275"/>
      <c r="AV163" s="275"/>
    </row>
    <row r="164" spans="1:48" ht="24" hidden="1" customHeight="1">
      <c r="A164" s="308">
        <v>2055</v>
      </c>
      <c r="B164" s="307" t="s">
        <v>2104</v>
      </c>
      <c r="C164" s="291" t="s">
        <v>2103</v>
      </c>
      <c r="D164" s="274">
        <v>32748</v>
      </c>
      <c r="E164" s="274">
        <v>1271</v>
      </c>
      <c r="F164" s="274">
        <v>1308</v>
      </c>
      <c r="G164" s="274">
        <v>1340</v>
      </c>
      <c r="H164" s="274">
        <v>1404</v>
      </c>
      <c r="I164" s="274">
        <v>1542</v>
      </c>
      <c r="J164" s="274">
        <v>1703</v>
      </c>
      <c r="K164" s="274">
        <v>1842</v>
      </c>
      <c r="L164" s="274">
        <v>1904</v>
      </c>
      <c r="M164" s="274">
        <v>1898</v>
      </c>
      <c r="N164" s="275"/>
      <c r="O164" s="275"/>
      <c r="P164" s="275"/>
      <c r="Q164" s="275"/>
      <c r="R164" s="275"/>
      <c r="S164" s="275"/>
      <c r="T164" s="275"/>
      <c r="U164" s="275"/>
      <c r="V164" s="275"/>
      <c r="W164" s="275"/>
      <c r="X164" s="275"/>
      <c r="Y164" s="275"/>
      <c r="Z164" s="275"/>
      <c r="AA164" s="275"/>
      <c r="AB164" s="275"/>
      <c r="AC164" s="275"/>
      <c r="AD164" s="275"/>
      <c r="AE164" s="275"/>
      <c r="AF164" s="275"/>
      <c r="AG164" s="275"/>
      <c r="AH164" s="275"/>
      <c r="AI164" s="275"/>
      <c r="AJ164" s="275"/>
      <c r="AK164" s="275"/>
      <c r="AL164" s="275"/>
      <c r="AM164" s="275"/>
      <c r="AN164" s="275"/>
      <c r="AO164" s="275"/>
      <c r="AP164" s="275"/>
      <c r="AQ164" s="275"/>
      <c r="AR164" s="275"/>
      <c r="AS164" s="275"/>
      <c r="AT164" s="275"/>
      <c r="AU164" s="275"/>
      <c r="AV164" s="275"/>
    </row>
    <row r="165" spans="1:48" ht="15.95" hidden="1" customHeight="1">
      <c r="A165" s="308" t="s">
        <v>114</v>
      </c>
      <c r="B165" s="307" t="s">
        <v>2104</v>
      </c>
      <c r="C165" s="291" t="s">
        <v>2105</v>
      </c>
      <c r="D165" s="274">
        <v>34246</v>
      </c>
      <c r="E165" s="274">
        <v>1203</v>
      </c>
      <c r="F165" s="274">
        <v>1238</v>
      </c>
      <c r="G165" s="274">
        <v>1268</v>
      </c>
      <c r="H165" s="274">
        <v>1337</v>
      </c>
      <c r="I165" s="274">
        <v>1489</v>
      </c>
      <c r="J165" s="274">
        <v>1653</v>
      </c>
      <c r="K165" s="274">
        <v>1787</v>
      </c>
      <c r="L165" s="274">
        <v>1851</v>
      </c>
      <c r="M165" s="274">
        <v>1850</v>
      </c>
      <c r="N165" s="275"/>
      <c r="O165" s="275"/>
      <c r="P165" s="275"/>
      <c r="Q165" s="275"/>
      <c r="R165" s="275"/>
      <c r="S165" s="275"/>
      <c r="T165" s="275"/>
      <c r="U165" s="275"/>
      <c r="V165" s="275"/>
      <c r="W165" s="275"/>
      <c r="X165" s="275"/>
      <c r="Y165" s="275"/>
      <c r="Z165" s="275"/>
      <c r="AA165" s="275"/>
      <c r="AB165" s="275"/>
      <c r="AC165" s="275"/>
      <c r="AD165" s="275"/>
      <c r="AE165" s="275"/>
      <c r="AF165" s="275"/>
      <c r="AG165" s="275"/>
      <c r="AH165" s="275"/>
      <c r="AI165" s="275"/>
      <c r="AJ165" s="275"/>
      <c r="AK165" s="275"/>
      <c r="AL165" s="275"/>
      <c r="AM165" s="275"/>
      <c r="AN165" s="275"/>
      <c r="AO165" s="275"/>
      <c r="AP165" s="275"/>
      <c r="AQ165" s="275"/>
      <c r="AR165" s="275"/>
      <c r="AS165" s="275"/>
      <c r="AT165" s="275"/>
      <c r="AU165" s="275"/>
      <c r="AV165" s="275"/>
    </row>
    <row r="166" spans="1:48" ht="15.95" hidden="1" customHeight="1">
      <c r="A166" s="308" t="s">
        <v>114</v>
      </c>
      <c r="B166" s="307" t="s">
        <v>2104</v>
      </c>
      <c r="C166" s="291" t="s">
        <v>2106</v>
      </c>
      <c r="D166" s="274">
        <v>66994</v>
      </c>
      <c r="E166" s="274">
        <v>2474</v>
      </c>
      <c r="F166" s="274">
        <v>2546</v>
      </c>
      <c r="G166" s="274">
        <v>2609</v>
      </c>
      <c r="H166" s="274">
        <v>2741</v>
      </c>
      <c r="I166" s="274">
        <v>3032</v>
      </c>
      <c r="J166" s="274">
        <v>3355</v>
      </c>
      <c r="K166" s="274">
        <v>3629</v>
      </c>
      <c r="L166" s="274">
        <v>3755</v>
      </c>
      <c r="M166" s="274">
        <v>3748</v>
      </c>
      <c r="N166" s="275"/>
      <c r="O166" s="275"/>
      <c r="P166" s="275"/>
      <c r="Q166" s="275"/>
      <c r="R166" s="275"/>
      <c r="S166" s="275"/>
      <c r="T166" s="275"/>
      <c r="U166" s="275"/>
      <c r="V166" s="275"/>
      <c r="W166" s="275"/>
      <c r="X166" s="275"/>
      <c r="Y166" s="275"/>
      <c r="Z166" s="275"/>
      <c r="AA166" s="275"/>
      <c r="AB166" s="275"/>
      <c r="AC166" s="275"/>
      <c r="AD166" s="275"/>
      <c r="AE166" s="275"/>
      <c r="AF166" s="275"/>
      <c r="AG166" s="275"/>
      <c r="AH166" s="275"/>
      <c r="AI166" s="275"/>
      <c r="AJ166" s="275"/>
      <c r="AK166" s="275"/>
      <c r="AL166" s="275"/>
      <c r="AM166" s="275"/>
      <c r="AN166" s="275"/>
      <c r="AO166" s="275"/>
      <c r="AP166" s="275"/>
      <c r="AQ166" s="275"/>
      <c r="AR166" s="275"/>
      <c r="AS166" s="275"/>
      <c r="AT166" s="275"/>
      <c r="AU166" s="275"/>
      <c r="AV166" s="275"/>
    </row>
    <row r="167" spans="1:48" ht="24" hidden="1" customHeight="1">
      <c r="A167" s="308">
        <v>2056</v>
      </c>
      <c r="B167" s="307" t="s">
        <v>114</v>
      </c>
      <c r="C167" s="291" t="s">
        <v>2103</v>
      </c>
      <c r="D167" s="274">
        <v>32521</v>
      </c>
      <c r="E167" s="274">
        <v>1262</v>
      </c>
      <c r="F167" s="274">
        <v>1303</v>
      </c>
      <c r="G167" s="274">
        <v>1335</v>
      </c>
      <c r="H167" s="274">
        <v>1393</v>
      </c>
      <c r="I167" s="274">
        <v>1526</v>
      </c>
      <c r="J167" s="274">
        <v>1681</v>
      </c>
      <c r="K167" s="274">
        <v>1822</v>
      </c>
      <c r="L167" s="274">
        <v>1900</v>
      </c>
      <c r="M167" s="274">
        <v>1901</v>
      </c>
      <c r="N167" s="275"/>
      <c r="O167" s="275"/>
      <c r="P167" s="275"/>
      <c r="Q167" s="275"/>
      <c r="R167" s="275"/>
      <c r="S167" s="275"/>
      <c r="T167" s="275"/>
      <c r="U167" s="275"/>
      <c r="V167" s="275"/>
      <c r="W167" s="275"/>
      <c r="X167" s="275"/>
      <c r="Y167" s="275"/>
      <c r="Z167" s="275"/>
      <c r="AA167" s="275"/>
      <c r="AB167" s="275"/>
      <c r="AC167" s="275"/>
      <c r="AD167" s="275"/>
      <c r="AE167" s="275"/>
      <c r="AF167" s="275"/>
      <c r="AG167" s="275"/>
      <c r="AH167" s="275"/>
      <c r="AI167" s="275"/>
      <c r="AJ167" s="275"/>
      <c r="AK167" s="275"/>
      <c r="AL167" s="275"/>
      <c r="AM167" s="275"/>
      <c r="AN167" s="275"/>
      <c r="AO167" s="275"/>
      <c r="AP167" s="275"/>
      <c r="AQ167" s="275"/>
      <c r="AR167" s="275"/>
      <c r="AS167" s="275"/>
      <c r="AT167" s="275"/>
      <c r="AU167" s="275"/>
      <c r="AV167" s="275"/>
    </row>
    <row r="168" spans="1:48" ht="15.95" hidden="1" customHeight="1">
      <c r="A168" s="308" t="s">
        <v>114</v>
      </c>
      <c r="B168" s="307" t="s">
        <v>114</v>
      </c>
      <c r="C168" s="291" t="s">
        <v>2105</v>
      </c>
      <c r="D168" s="274">
        <v>33992</v>
      </c>
      <c r="E168" s="274">
        <v>1195</v>
      </c>
      <c r="F168" s="274">
        <v>1234</v>
      </c>
      <c r="G168" s="274">
        <v>1263</v>
      </c>
      <c r="H168" s="274">
        <v>1326</v>
      </c>
      <c r="I168" s="274">
        <v>1474</v>
      </c>
      <c r="J168" s="274">
        <v>1632</v>
      </c>
      <c r="K168" s="274">
        <v>1769</v>
      </c>
      <c r="L168" s="274">
        <v>1848</v>
      </c>
      <c r="M168" s="274">
        <v>1853</v>
      </c>
      <c r="N168" s="275"/>
      <c r="O168" s="275"/>
      <c r="P168" s="275"/>
      <c r="Q168" s="275"/>
      <c r="R168" s="275"/>
      <c r="S168" s="275"/>
      <c r="T168" s="275"/>
      <c r="U168" s="275"/>
      <c r="V168" s="275"/>
      <c r="W168" s="275"/>
      <c r="X168" s="275"/>
      <c r="Y168" s="275"/>
      <c r="Z168" s="275"/>
      <c r="AA168" s="275"/>
      <c r="AB168" s="275"/>
      <c r="AC168" s="275"/>
      <c r="AD168" s="275"/>
      <c r="AE168" s="275"/>
      <c r="AF168" s="275"/>
      <c r="AG168" s="275"/>
      <c r="AH168" s="275"/>
      <c r="AI168" s="275"/>
      <c r="AJ168" s="275"/>
      <c r="AK168" s="275"/>
      <c r="AL168" s="275"/>
      <c r="AM168" s="275"/>
      <c r="AN168" s="275"/>
      <c r="AO168" s="275"/>
      <c r="AP168" s="275"/>
      <c r="AQ168" s="275"/>
      <c r="AR168" s="275"/>
      <c r="AS168" s="275"/>
      <c r="AT168" s="275"/>
      <c r="AU168" s="275"/>
      <c r="AV168" s="275"/>
    </row>
    <row r="169" spans="1:48" ht="15.95" hidden="1" customHeight="1">
      <c r="A169" s="308" t="s">
        <v>114</v>
      </c>
      <c r="B169" s="307" t="s">
        <v>114</v>
      </c>
      <c r="C169" s="291" t="s">
        <v>2106</v>
      </c>
      <c r="D169" s="274">
        <v>66513</v>
      </c>
      <c r="E169" s="274">
        <v>2458</v>
      </c>
      <c r="F169" s="274">
        <v>2537</v>
      </c>
      <c r="G169" s="274">
        <v>2598</v>
      </c>
      <c r="H169" s="274">
        <v>2719</v>
      </c>
      <c r="I169" s="274">
        <v>3000</v>
      </c>
      <c r="J169" s="274">
        <v>3314</v>
      </c>
      <c r="K169" s="274">
        <v>3591</v>
      </c>
      <c r="L169" s="274">
        <v>3748</v>
      </c>
      <c r="M169" s="274">
        <v>3754</v>
      </c>
      <c r="N169" s="275"/>
      <c r="O169" s="275"/>
      <c r="P169" s="275"/>
      <c r="Q169" s="275"/>
      <c r="R169" s="275"/>
      <c r="S169" s="275"/>
      <c r="T169" s="275"/>
      <c r="U169" s="275"/>
      <c r="V169" s="275"/>
      <c r="W169" s="275"/>
      <c r="X169" s="275"/>
      <c r="Y169" s="275"/>
      <c r="Z169" s="275"/>
      <c r="AA169" s="275"/>
      <c r="AB169" s="275"/>
      <c r="AC169" s="275"/>
      <c r="AD169" s="275"/>
      <c r="AE169" s="275"/>
      <c r="AF169" s="275"/>
      <c r="AG169" s="275"/>
      <c r="AH169" s="275"/>
      <c r="AI169" s="275"/>
      <c r="AJ169" s="275"/>
      <c r="AK169" s="275"/>
      <c r="AL169" s="275"/>
      <c r="AM169" s="275"/>
      <c r="AN169" s="275"/>
      <c r="AO169" s="275"/>
      <c r="AP169" s="275"/>
      <c r="AQ169" s="275"/>
      <c r="AR169" s="275"/>
      <c r="AS169" s="275"/>
      <c r="AT169" s="275"/>
      <c r="AU169" s="275"/>
      <c r="AV169" s="275"/>
    </row>
    <row r="170" spans="1:48" ht="24" hidden="1" customHeight="1">
      <c r="A170" s="308">
        <v>2057</v>
      </c>
      <c r="B170" s="307" t="s">
        <v>114</v>
      </c>
      <c r="C170" s="291" t="s">
        <v>2103</v>
      </c>
      <c r="D170" s="274">
        <v>32297</v>
      </c>
      <c r="E170" s="274">
        <v>1253</v>
      </c>
      <c r="F170" s="274">
        <v>1298</v>
      </c>
      <c r="G170" s="274">
        <v>1330</v>
      </c>
      <c r="H170" s="274">
        <v>1383</v>
      </c>
      <c r="I170" s="274">
        <v>1510</v>
      </c>
      <c r="J170" s="274">
        <v>1661</v>
      </c>
      <c r="K170" s="274">
        <v>1801</v>
      </c>
      <c r="L170" s="274">
        <v>1893</v>
      </c>
      <c r="M170" s="274">
        <v>1904</v>
      </c>
      <c r="N170" s="275"/>
      <c r="O170" s="275"/>
      <c r="P170" s="275"/>
      <c r="Q170" s="275"/>
      <c r="R170" s="275"/>
      <c r="S170" s="275"/>
      <c r="T170" s="275"/>
      <c r="U170" s="275"/>
      <c r="V170" s="275"/>
      <c r="W170" s="275"/>
      <c r="X170" s="275"/>
      <c r="Y170" s="275"/>
      <c r="Z170" s="275"/>
      <c r="AA170" s="275"/>
      <c r="AB170" s="275"/>
      <c r="AC170" s="275"/>
      <c r="AD170" s="275"/>
      <c r="AE170" s="275"/>
      <c r="AF170" s="275"/>
      <c r="AG170" s="275"/>
      <c r="AH170" s="275"/>
      <c r="AI170" s="275"/>
      <c r="AJ170" s="275"/>
      <c r="AK170" s="275"/>
      <c r="AL170" s="275"/>
      <c r="AM170" s="275"/>
      <c r="AN170" s="275"/>
      <c r="AO170" s="275"/>
      <c r="AP170" s="275"/>
      <c r="AQ170" s="275"/>
      <c r="AR170" s="275"/>
      <c r="AS170" s="275"/>
      <c r="AT170" s="275"/>
      <c r="AU170" s="275"/>
      <c r="AV170" s="275"/>
    </row>
    <row r="171" spans="1:48" ht="15.95" hidden="1" customHeight="1">
      <c r="A171" s="308" t="s">
        <v>114</v>
      </c>
      <c r="B171" s="307" t="s">
        <v>114</v>
      </c>
      <c r="C171" s="291" t="s">
        <v>2105</v>
      </c>
      <c r="D171" s="274">
        <v>33740</v>
      </c>
      <c r="E171" s="274">
        <v>1187</v>
      </c>
      <c r="F171" s="274">
        <v>1229</v>
      </c>
      <c r="G171" s="274">
        <v>1258</v>
      </c>
      <c r="H171" s="274">
        <v>1317</v>
      </c>
      <c r="I171" s="274">
        <v>1459</v>
      </c>
      <c r="J171" s="274">
        <v>1613</v>
      </c>
      <c r="K171" s="274">
        <v>1748</v>
      </c>
      <c r="L171" s="274">
        <v>1841</v>
      </c>
      <c r="M171" s="274">
        <v>1855</v>
      </c>
      <c r="N171" s="275"/>
      <c r="O171" s="275"/>
      <c r="P171" s="275"/>
      <c r="Q171" s="275"/>
      <c r="R171" s="275"/>
      <c r="S171" s="275"/>
      <c r="T171" s="275"/>
      <c r="U171" s="275"/>
      <c r="V171" s="275"/>
      <c r="W171" s="275"/>
      <c r="X171" s="275"/>
      <c r="Y171" s="275"/>
      <c r="Z171" s="275"/>
      <c r="AA171" s="275"/>
      <c r="AB171" s="275"/>
      <c r="AC171" s="275"/>
      <c r="AD171" s="275"/>
      <c r="AE171" s="275"/>
      <c r="AF171" s="275"/>
      <c r="AG171" s="275"/>
      <c r="AH171" s="275"/>
      <c r="AI171" s="275"/>
      <c r="AJ171" s="275"/>
      <c r="AK171" s="275"/>
      <c r="AL171" s="275"/>
      <c r="AM171" s="275"/>
      <c r="AN171" s="275"/>
      <c r="AO171" s="275"/>
      <c r="AP171" s="275"/>
      <c r="AQ171" s="275"/>
      <c r="AR171" s="275"/>
      <c r="AS171" s="275"/>
      <c r="AT171" s="275"/>
      <c r="AU171" s="275"/>
      <c r="AV171" s="275"/>
    </row>
    <row r="172" spans="1:48" ht="15.95" hidden="1" customHeight="1">
      <c r="A172" s="308" t="s">
        <v>114</v>
      </c>
      <c r="B172" s="307" t="s">
        <v>114</v>
      </c>
      <c r="C172" s="291" t="s">
        <v>2106</v>
      </c>
      <c r="D172" s="274">
        <v>66037</v>
      </c>
      <c r="E172" s="274">
        <v>2440</v>
      </c>
      <c r="F172" s="274">
        <v>2527</v>
      </c>
      <c r="G172" s="274">
        <v>2588</v>
      </c>
      <c r="H172" s="274">
        <v>2699</v>
      </c>
      <c r="I172" s="274">
        <v>2970</v>
      </c>
      <c r="J172" s="274">
        <v>3275</v>
      </c>
      <c r="K172" s="274">
        <v>3549</v>
      </c>
      <c r="L172" s="274">
        <v>3734</v>
      </c>
      <c r="M172" s="274">
        <v>3759</v>
      </c>
      <c r="N172" s="275"/>
      <c r="O172" s="275"/>
      <c r="P172" s="275"/>
      <c r="Q172" s="275"/>
      <c r="R172" s="275"/>
      <c r="S172" s="275"/>
      <c r="T172" s="275"/>
      <c r="U172" s="275"/>
      <c r="V172" s="275"/>
      <c r="W172" s="275"/>
      <c r="X172" s="275"/>
      <c r="Y172" s="275"/>
      <c r="Z172" s="275"/>
      <c r="AA172" s="275"/>
      <c r="AB172" s="275"/>
      <c r="AC172" s="275"/>
      <c r="AD172" s="275"/>
      <c r="AE172" s="275"/>
      <c r="AF172" s="275"/>
      <c r="AG172" s="275"/>
      <c r="AH172" s="275"/>
      <c r="AI172" s="275"/>
      <c r="AJ172" s="275"/>
      <c r="AK172" s="275"/>
      <c r="AL172" s="275"/>
      <c r="AM172" s="275"/>
      <c r="AN172" s="275"/>
      <c r="AO172" s="275"/>
      <c r="AP172" s="275"/>
      <c r="AQ172" s="275"/>
      <c r="AR172" s="275"/>
      <c r="AS172" s="275"/>
      <c r="AT172" s="275"/>
      <c r="AU172" s="275"/>
      <c r="AV172" s="275"/>
    </row>
    <row r="173" spans="1:48" ht="24" hidden="1" customHeight="1">
      <c r="A173" s="308">
        <v>2058</v>
      </c>
      <c r="B173" s="307" t="s">
        <v>114</v>
      </c>
      <c r="C173" s="291" t="s">
        <v>2103</v>
      </c>
      <c r="D173" s="274">
        <v>32077</v>
      </c>
      <c r="E173" s="274">
        <v>1243</v>
      </c>
      <c r="F173" s="274">
        <v>1293</v>
      </c>
      <c r="G173" s="274">
        <v>1325</v>
      </c>
      <c r="H173" s="274">
        <v>1374</v>
      </c>
      <c r="I173" s="274">
        <v>1495</v>
      </c>
      <c r="J173" s="274">
        <v>1643</v>
      </c>
      <c r="K173" s="274">
        <v>1778</v>
      </c>
      <c r="L173" s="274">
        <v>1883</v>
      </c>
      <c r="M173" s="274">
        <v>1906</v>
      </c>
      <c r="N173" s="275"/>
      <c r="O173" s="275"/>
      <c r="P173" s="275"/>
      <c r="Q173" s="275"/>
      <c r="R173" s="275"/>
      <c r="S173" s="275"/>
      <c r="T173" s="275"/>
      <c r="U173" s="275"/>
      <c r="V173" s="275"/>
      <c r="W173" s="275"/>
      <c r="X173" s="275"/>
      <c r="Y173" s="275"/>
      <c r="Z173" s="275"/>
      <c r="AA173" s="275"/>
      <c r="AB173" s="275"/>
      <c r="AC173" s="275"/>
      <c r="AD173" s="275"/>
      <c r="AE173" s="275"/>
      <c r="AF173" s="275"/>
      <c r="AG173" s="275"/>
      <c r="AH173" s="275"/>
      <c r="AI173" s="275"/>
      <c r="AJ173" s="275"/>
      <c r="AK173" s="275"/>
      <c r="AL173" s="275"/>
      <c r="AM173" s="275"/>
      <c r="AN173" s="275"/>
      <c r="AO173" s="275"/>
      <c r="AP173" s="275"/>
      <c r="AQ173" s="275"/>
      <c r="AR173" s="275"/>
      <c r="AS173" s="275"/>
      <c r="AT173" s="275"/>
      <c r="AU173" s="275"/>
      <c r="AV173" s="275"/>
    </row>
    <row r="174" spans="1:48" ht="15.95" hidden="1" customHeight="1">
      <c r="A174" s="308" t="s">
        <v>114</v>
      </c>
      <c r="B174" s="307" t="s">
        <v>114</v>
      </c>
      <c r="C174" s="291" t="s">
        <v>2105</v>
      </c>
      <c r="D174" s="274">
        <v>33490</v>
      </c>
      <c r="E174" s="274">
        <v>1177</v>
      </c>
      <c r="F174" s="274">
        <v>1224</v>
      </c>
      <c r="G174" s="274">
        <v>1254</v>
      </c>
      <c r="H174" s="274">
        <v>1308</v>
      </c>
      <c r="I174" s="274">
        <v>1445</v>
      </c>
      <c r="J174" s="274">
        <v>1595</v>
      </c>
      <c r="K174" s="274">
        <v>1727</v>
      </c>
      <c r="L174" s="274">
        <v>1831</v>
      </c>
      <c r="M174" s="274">
        <v>1858</v>
      </c>
      <c r="N174" s="275"/>
      <c r="O174" s="275"/>
      <c r="P174" s="275"/>
      <c r="Q174" s="275"/>
      <c r="R174" s="275"/>
      <c r="S174" s="275"/>
      <c r="T174" s="275"/>
      <c r="U174" s="275"/>
      <c r="V174" s="275"/>
      <c r="W174" s="275"/>
      <c r="X174" s="275"/>
      <c r="Y174" s="275"/>
      <c r="Z174" s="275"/>
      <c r="AA174" s="275"/>
      <c r="AB174" s="275"/>
      <c r="AC174" s="275"/>
      <c r="AD174" s="275"/>
      <c r="AE174" s="275"/>
      <c r="AF174" s="275"/>
      <c r="AG174" s="275"/>
      <c r="AH174" s="275"/>
      <c r="AI174" s="275"/>
      <c r="AJ174" s="275"/>
      <c r="AK174" s="275"/>
      <c r="AL174" s="275"/>
      <c r="AM174" s="275"/>
      <c r="AN174" s="275"/>
      <c r="AO174" s="275"/>
      <c r="AP174" s="275"/>
      <c r="AQ174" s="275"/>
      <c r="AR174" s="275"/>
      <c r="AS174" s="275"/>
      <c r="AT174" s="275"/>
      <c r="AU174" s="275"/>
      <c r="AV174" s="275"/>
    </row>
    <row r="175" spans="1:48" ht="15.95" hidden="1" customHeight="1">
      <c r="A175" s="308" t="s">
        <v>114</v>
      </c>
      <c r="B175" s="307" t="s">
        <v>114</v>
      </c>
      <c r="C175" s="291" t="s">
        <v>2106</v>
      </c>
      <c r="D175" s="274">
        <v>65567</v>
      </c>
      <c r="E175" s="274">
        <v>2421</v>
      </c>
      <c r="F175" s="274">
        <v>2516</v>
      </c>
      <c r="G175" s="274">
        <v>2579</v>
      </c>
      <c r="H175" s="274">
        <v>2682</v>
      </c>
      <c r="I175" s="274">
        <v>2941</v>
      </c>
      <c r="J175" s="274">
        <v>3238</v>
      </c>
      <c r="K175" s="274">
        <v>3505</v>
      </c>
      <c r="L175" s="274">
        <v>3714</v>
      </c>
      <c r="M175" s="274">
        <v>3763</v>
      </c>
      <c r="N175" s="275"/>
      <c r="O175" s="275"/>
      <c r="P175" s="275"/>
      <c r="Q175" s="275"/>
      <c r="R175" s="275"/>
      <c r="S175" s="275"/>
      <c r="T175" s="275"/>
      <c r="U175" s="275"/>
      <c r="V175" s="275"/>
      <c r="W175" s="275"/>
      <c r="X175" s="275"/>
      <c r="Y175" s="275"/>
      <c r="Z175" s="275"/>
      <c r="AA175" s="275"/>
      <c r="AB175" s="275"/>
      <c r="AC175" s="275"/>
      <c r="AD175" s="275"/>
      <c r="AE175" s="275"/>
      <c r="AF175" s="275"/>
      <c r="AG175" s="275"/>
      <c r="AH175" s="275"/>
      <c r="AI175" s="275"/>
      <c r="AJ175" s="275"/>
      <c r="AK175" s="275"/>
      <c r="AL175" s="275"/>
      <c r="AM175" s="275"/>
      <c r="AN175" s="275"/>
      <c r="AO175" s="275"/>
      <c r="AP175" s="275"/>
      <c r="AQ175" s="275"/>
      <c r="AR175" s="275"/>
      <c r="AS175" s="275"/>
      <c r="AT175" s="275"/>
      <c r="AU175" s="275"/>
      <c r="AV175" s="275"/>
    </row>
    <row r="176" spans="1:48" ht="24" hidden="1" customHeight="1">
      <c r="A176" s="308">
        <v>2059</v>
      </c>
      <c r="B176" s="307" t="s">
        <v>114</v>
      </c>
      <c r="C176" s="291" t="s">
        <v>2103</v>
      </c>
      <c r="D176" s="274">
        <v>31861</v>
      </c>
      <c r="E176" s="274">
        <v>1233</v>
      </c>
      <c r="F176" s="274">
        <v>1287</v>
      </c>
      <c r="G176" s="274">
        <v>1321</v>
      </c>
      <c r="H176" s="274">
        <v>1366</v>
      </c>
      <c r="I176" s="274">
        <v>1482</v>
      </c>
      <c r="J176" s="274">
        <v>1625</v>
      </c>
      <c r="K176" s="274">
        <v>1756</v>
      </c>
      <c r="L176" s="274">
        <v>1869</v>
      </c>
      <c r="M176" s="274">
        <v>1907</v>
      </c>
      <c r="N176" s="275"/>
      <c r="O176" s="275"/>
      <c r="P176" s="275"/>
      <c r="Q176" s="275"/>
      <c r="R176" s="275"/>
      <c r="S176" s="275"/>
      <c r="T176" s="275"/>
      <c r="U176" s="275"/>
      <c r="V176" s="275"/>
      <c r="W176" s="275"/>
      <c r="X176" s="275"/>
      <c r="Y176" s="275"/>
      <c r="Z176" s="275"/>
      <c r="AA176" s="275"/>
      <c r="AB176" s="275"/>
      <c r="AC176" s="275"/>
      <c r="AD176" s="275"/>
      <c r="AE176" s="275"/>
      <c r="AF176" s="275"/>
      <c r="AG176" s="275"/>
      <c r="AH176" s="275"/>
      <c r="AI176" s="275"/>
      <c r="AJ176" s="275"/>
      <c r="AK176" s="275"/>
      <c r="AL176" s="275"/>
      <c r="AM176" s="275"/>
      <c r="AN176" s="275"/>
      <c r="AO176" s="275"/>
      <c r="AP176" s="275"/>
      <c r="AQ176" s="275"/>
      <c r="AR176" s="275"/>
      <c r="AS176" s="275"/>
      <c r="AT176" s="275"/>
      <c r="AU176" s="275"/>
      <c r="AV176" s="275"/>
    </row>
    <row r="177" spans="1:48" ht="15.95" hidden="1" customHeight="1">
      <c r="A177" s="307" t="s">
        <v>114</v>
      </c>
      <c r="B177" s="307" t="s">
        <v>114</v>
      </c>
      <c r="C177" s="291" t="s">
        <v>2105</v>
      </c>
      <c r="D177" s="274">
        <v>33244</v>
      </c>
      <c r="E177" s="274">
        <v>1167</v>
      </c>
      <c r="F177" s="274">
        <v>1218</v>
      </c>
      <c r="G177" s="274">
        <v>1250</v>
      </c>
      <c r="H177" s="274">
        <v>1301</v>
      </c>
      <c r="I177" s="274">
        <v>1432</v>
      </c>
      <c r="J177" s="274">
        <v>1579</v>
      </c>
      <c r="K177" s="274">
        <v>1705</v>
      </c>
      <c r="L177" s="274">
        <v>1818</v>
      </c>
      <c r="M177" s="274">
        <v>1858</v>
      </c>
      <c r="N177" s="275"/>
      <c r="O177" s="275"/>
      <c r="P177" s="275"/>
      <c r="Q177" s="275"/>
      <c r="R177" s="275"/>
      <c r="S177" s="275"/>
      <c r="T177" s="275"/>
      <c r="U177" s="275"/>
      <c r="V177" s="275"/>
      <c r="W177" s="275"/>
      <c r="X177" s="275"/>
      <c r="Y177" s="275"/>
      <c r="Z177" s="275"/>
      <c r="AA177" s="275"/>
      <c r="AB177" s="275"/>
      <c r="AC177" s="275"/>
      <c r="AD177" s="275"/>
      <c r="AE177" s="275"/>
      <c r="AF177" s="275"/>
      <c r="AG177" s="275"/>
      <c r="AH177" s="275"/>
      <c r="AI177" s="275"/>
      <c r="AJ177" s="275"/>
      <c r="AK177" s="275"/>
      <c r="AL177" s="275"/>
      <c r="AM177" s="275"/>
      <c r="AN177" s="275"/>
      <c r="AO177" s="275"/>
      <c r="AP177" s="275"/>
      <c r="AQ177" s="275"/>
      <c r="AR177" s="275"/>
      <c r="AS177" s="275"/>
      <c r="AT177" s="275"/>
      <c r="AU177" s="275"/>
      <c r="AV177" s="275"/>
    </row>
    <row r="178" spans="1:48" ht="15.95" hidden="1" customHeight="1">
      <c r="A178" s="307" t="s">
        <v>114</v>
      </c>
      <c r="B178" s="307" t="s">
        <v>114</v>
      </c>
      <c r="C178" s="291" t="s">
        <v>2106</v>
      </c>
      <c r="D178" s="274">
        <v>65105</v>
      </c>
      <c r="E178" s="274">
        <v>2400</v>
      </c>
      <c r="F178" s="274">
        <v>2504</v>
      </c>
      <c r="G178" s="274">
        <v>2571</v>
      </c>
      <c r="H178" s="274">
        <v>2668</v>
      </c>
      <c r="I178" s="274">
        <v>2914</v>
      </c>
      <c r="J178" s="274">
        <v>3203</v>
      </c>
      <c r="K178" s="274">
        <v>3461</v>
      </c>
      <c r="L178" s="274">
        <v>3687</v>
      </c>
      <c r="M178" s="274">
        <v>3766</v>
      </c>
      <c r="N178" s="275"/>
      <c r="O178" s="275"/>
      <c r="P178" s="275"/>
      <c r="Q178" s="275"/>
      <c r="R178" s="275"/>
      <c r="S178" s="275"/>
      <c r="T178" s="275"/>
      <c r="U178" s="275"/>
      <c r="V178" s="275"/>
      <c r="W178" s="275"/>
      <c r="X178" s="275"/>
      <c r="Y178" s="275"/>
      <c r="Z178" s="275"/>
      <c r="AA178" s="275"/>
      <c r="AB178" s="275"/>
      <c r="AC178" s="275"/>
      <c r="AD178" s="275"/>
      <c r="AE178" s="275"/>
      <c r="AF178" s="275"/>
      <c r="AG178" s="275"/>
      <c r="AH178" s="275"/>
      <c r="AI178" s="275"/>
      <c r="AJ178" s="275"/>
      <c r="AK178" s="275"/>
      <c r="AL178" s="275"/>
      <c r="AM178" s="275"/>
      <c r="AN178" s="275"/>
      <c r="AO178" s="275"/>
      <c r="AP178" s="275"/>
      <c r="AQ178" s="275"/>
      <c r="AR178" s="275"/>
      <c r="AS178" s="275"/>
      <c r="AT178" s="275"/>
      <c r="AU178" s="275"/>
      <c r="AV178" s="275"/>
    </row>
    <row r="179" spans="1:48" ht="24" hidden="1" customHeight="1">
      <c r="A179" s="308">
        <v>2060</v>
      </c>
      <c r="B179" s="307" t="s">
        <v>114</v>
      </c>
      <c r="C179" s="291" t="s">
        <v>2103</v>
      </c>
      <c r="D179" s="274">
        <v>31650</v>
      </c>
      <c r="E179" s="274">
        <v>1221</v>
      </c>
      <c r="F179" s="274">
        <v>1279</v>
      </c>
      <c r="G179" s="274">
        <v>1317</v>
      </c>
      <c r="H179" s="274">
        <v>1360</v>
      </c>
      <c r="I179" s="274">
        <v>1469</v>
      </c>
      <c r="J179" s="274">
        <v>1608</v>
      </c>
      <c r="K179" s="274">
        <v>1733</v>
      </c>
      <c r="L179" s="274">
        <v>1852</v>
      </c>
      <c r="M179" s="274">
        <v>1907</v>
      </c>
      <c r="N179" s="275"/>
      <c r="O179" s="275"/>
      <c r="P179" s="275"/>
      <c r="Q179" s="275"/>
      <c r="R179" s="275"/>
      <c r="S179" s="275"/>
      <c r="T179" s="275"/>
      <c r="U179" s="275"/>
      <c r="V179" s="275"/>
      <c r="W179" s="275"/>
      <c r="X179" s="275"/>
      <c r="Y179" s="275"/>
      <c r="Z179" s="275"/>
      <c r="AA179" s="275"/>
      <c r="AB179" s="275"/>
      <c r="AC179" s="275"/>
      <c r="AD179" s="275"/>
      <c r="AE179" s="275"/>
      <c r="AF179" s="275"/>
      <c r="AG179" s="275"/>
      <c r="AH179" s="275"/>
      <c r="AI179" s="275"/>
      <c r="AJ179" s="275"/>
      <c r="AK179" s="275"/>
      <c r="AL179" s="275"/>
      <c r="AM179" s="275"/>
      <c r="AN179" s="275"/>
      <c r="AO179" s="275"/>
      <c r="AP179" s="275"/>
      <c r="AQ179" s="275"/>
      <c r="AR179" s="275"/>
      <c r="AS179" s="275"/>
      <c r="AT179" s="275"/>
      <c r="AU179" s="275"/>
      <c r="AV179" s="275"/>
    </row>
    <row r="180" spans="1:48" ht="15.95" hidden="1" customHeight="1">
      <c r="A180" s="307" t="s">
        <v>114</v>
      </c>
      <c r="B180" s="307" t="s">
        <v>114</v>
      </c>
      <c r="C180" s="291" t="s">
        <v>2105</v>
      </c>
      <c r="D180" s="274">
        <v>33002</v>
      </c>
      <c r="E180" s="274">
        <v>1156</v>
      </c>
      <c r="F180" s="274">
        <v>1211</v>
      </c>
      <c r="G180" s="274">
        <v>1246</v>
      </c>
      <c r="H180" s="274">
        <v>1295</v>
      </c>
      <c r="I180" s="274">
        <v>1420</v>
      </c>
      <c r="J180" s="274">
        <v>1562</v>
      </c>
      <c r="K180" s="274">
        <v>1684</v>
      </c>
      <c r="L180" s="274">
        <v>1801</v>
      </c>
      <c r="M180" s="274">
        <v>1858</v>
      </c>
      <c r="N180" s="275"/>
      <c r="O180" s="275"/>
      <c r="P180" s="275"/>
      <c r="Q180" s="275"/>
      <c r="R180" s="275"/>
      <c r="S180" s="275"/>
      <c r="T180" s="275"/>
      <c r="U180" s="275"/>
      <c r="V180" s="275"/>
      <c r="W180" s="275"/>
      <c r="X180" s="275"/>
      <c r="Y180" s="275"/>
      <c r="Z180" s="275"/>
      <c r="AA180" s="275"/>
      <c r="AB180" s="275"/>
      <c r="AC180" s="275"/>
      <c r="AD180" s="275"/>
      <c r="AE180" s="275"/>
      <c r="AF180" s="275"/>
      <c r="AG180" s="275"/>
      <c r="AH180" s="275"/>
      <c r="AI180" s="275"/>
      <c r="AJ180" s="275"/>
      <c r="AK180" s="275"/>
      <c r="AL180" s="275"/>
      <c r="AM180" s="275"/>
      <c r="AN180" s="275"/>
      <c r="AO180" s="275"/>
      <c r="AP180" s="275"/>
      <c r="AQ180" s="275"/>
      <c r="AR180" s="275"/>
      <c r="AS180" s="275"/>
      <c r="AT180" s="275"/>
      <c r="AU180" s="275"/>
      <c r="AV180" s="275"/>
    </row>
    <row r="181" spans="1:48" ht="15.95" hidden="1" customHeight="1">
      <c r="A181" s="307" t="s">
        <v>114</v>
      </c>
      <c r="B181" s="307" t="s">
        <v>114</v>
      </c>
      <c r="C181" s="291" t="s">
        <v>2106</v>
      </c>
      <c r="D181" s="274">
        <v>64651</v>
      </c>
      <c r="E181" s="274">
        <v>2378</v>
      </c>
      <c r="F181" s="274">
        <v>2490</v>
      </c>
      <c r="G181" s="274">
        <v>2562</v>
      </c>
      <c r="H181" s="274">
        <v>2655</v>
      </c>
      <c r="I181" s="274">
        <v>2889</v>
      </c>
      <c r="J181" s="274">
        <v>3170</v>
      </c>
      <c r="K181" s="274">
        <v>3418</v>
      </c>
      <c r="L181" s="274">
        <v>3653</v>
      </c>
      <c r="M181" s="274">
        <v>3765</v>
      </c>
      <c r="N181" s="275"/>
      <c r="O181" s="275"/>
      <c r="P181" s="275"/>
      <c r="Q181" s="275"/>
      <c r="R181" s="275"/>
      <c r="S181" s="275"/>
      <c r="T181" s="275"/>
      <c r="U181" s="275"/>
      <c r="V181" s="275"/>
      <c r="W181" s="275"/>
      <c r="X181" s="275"/>
      <c r="Y181" s="275"/>
      <c r="Z181" s="275"/>
      <c r="AA181" s="275"/>
      <c r="AB181" s="275"/>
      <c r="AC181" s="275"/>
      <c r="AD181" s="275"/>
      <c r="AE181" s="275"/>
      <c r="AF181" s="275"/>
      <c r="AG181" s="275"/>
      <c r="AH181" s="275"/>
      <c r="AI181" s="275"/>
      <c r="AJ181" s="275"/>
      <c r="AK181" s="275"/>
      <c r="AL181" s="275"/>
      <c r="AM181" s="275"/>
      <c r="AN181" s="275"/>
      <c r="AO181" s="275"/>
      <c r="AP181" s="275"/>
      <c r="AQ181" s="275"/>
      <c r="AR181" s="275"/>
      <c r="AS181" s="275"/>
      <c r="AT181" s="275"/>
      <c r="AU181" s="275"/>
      <c r="AV181" s="275"/>
    </row>
    <row r="182" spans="1:48" ht="15.95" customHeight="1">
      <c r="A182" s="273"/>
      <c r="B182" s="273"/>
      <c r="C182" s="268"/>
      <c r="D182" s="274"/>
      <c r="E182" s="274"/>
      <c r="F182" s="274"/>
      <c r="G182" s="274"/>
      <c r="H182" s="274"/>
      <c r="I182" s="274"/>
      <c r="J182" s="274"/>
      <c r="K182" s="274"/>
      <c r="L182" s="274"/>
      <c r="M182" s="274"/>
      <c r="N182" s="275"/>
      <c r="O182" s="275"/>
      <c r="P182" s="275"/>
      <c r="Q182" s="275"/>
      <c r="R182" s="275"/>
      <c r="S182" s="275"/>
      <c r="T182" s="275"/>
      <c r="U182" s="275"/>
      <c r="V182" s="275"/>
      <c r="W182" s="275"/>
      <c r="X182" s="275"/>
      <c r="Y182" s="275"/>
      <c r="Z182" s="275"/>
      <c r="AA182" s="275"/>
      <c r="AB182" s="275"/>
      <c r="AC182" s="275"/>
      <c r="AD182" s="275"/>
      <c r="AE182" s="275"/>
      <c r="AF182" s="275"/>
      <c r="AG182" s="275"/>
      <c r="AH182" s="275"/>
      <c r="AI182" s="275"/>
      <c r="AJ182" s="275"/>
      <c r="AK182" s="275"/>
      <c r="AL182" s="275"/>
      <c r="AM182" s="275"/>
      <c r="AN182" s="275"/>
      <c r="AO182" s="275"/>
      <c r="AP182" s="275"/>
      <c r="AQ182" s="275"/>
      <c r="AR182" s="275"/>
      <c r="AS182" s="275"/>
      <c r="AT182" s="275"/>
      <c r="AU182" s="275"/>
      <c r="AV182" s="275"/>
    </row>
    <row r="183" spans="1:48" ht="15.95" customHeight="1">
      <c r="A183" s="310"/>
      <c r="B183" s="310"/>
      <c r="C183" s="311"/>
      <c r="D183" s="312"/>
      <c r="E183" s="312"/>
      <c r="F183" s="312"/>
      <c r="G183" s="312"/>
      <c r="H183" s="312"/>
      <c r="I183" s="312"/>
      <c r="J183" s="312"/>
      <c r="K183" s="312"/>
      <c r="L183" s="312"/>
      <c r="M183" s="312"/>
      <c r="N183" s="275"/>
      <c r="O183" s="275"/>
      <c r="P183" s="275"/>
      <c r="Q183" s="275"/>
      <c r="R183" s="275"/>
      <c r="S183" s="275"/>
      <c r="T183" s="275"/>
      <c r="U183" s="275"/>
      <c r="V183" s="275"/>
      <c r="W183" s="275"/>
      <c r="X183" s="275"/>
      <c r="Y183" s="275"/>
      <c r="Z183" s="275"/>
      <c r="AA183" s="275"/>
      <c r="AB183" s="275"/>
      <c r="AC183" s="275"/>
      <c r="AD183" s="275"/>
      <c r="AE183" s="275"/>
      <c r="AF183" s="275"/>
      <c r="AG183" s="275"/>
      <c r="AH183" s="275"/>
      <c r="AI183" s="275"/>
      <c r="AJ183" s="275"/>
      <c r="AK183" s="275"/>
      <c r="AL183" s="275"/>
      <c r="AM183" s="275"/>
      <c r="AN183" s="275"/>
      <c r="AO183" s="275"/>
      <c r="AP183" s="275"/>
      <c r="AQ183" s="275"/>
      <c r="AR183" s="275"/>
      <c r="AS183" s="275"/>
      <c r="AT183" s="275"/>
      <c r="AU183" s="275"/>
      <c r="AV183" s="275"/>
    </row>
    <row r="184" spans="1:48" ht="15.95" customHeight="1">
      <c r="A184" s="310"/>
      <c r="B184" s="310"/>
      <c r="C184" s="311"/>
      <c r="D184" s="312"/>
      <c r="E184" s="312"/>
      <c r="F184" s="312"/>
      <c r="G184" s="312"/>
      <c r="H184" s="312"/>
      <c r="I184" s="312"/>
      <c r="J184" s="312"/>
      <c r="K184" s="312"/>
      <c r="L184" s="312"/>
      <c r="M184" s="312"/>
      <c r="N184" s="275"/>
      <c r="O184" s="275"/>
      <c r="P184" s="275"/>
      <c r="Q184" s="275"/>
      <c r="R184" s="275"/>
      <c r="S184" s="275"/>
      <c r="T184" s="275"/>
      <c r="U184" s="275"/>
      <c r="V184" s="275"/>
      <c r="W184" s="275"/>
      <c r="X184" s="275"/>
      <c r="Y184" s="275"/>
      <c r="Z184" s="275"/>
      <c r="AA184" s="275"/>
      <c r="AB184" s="275"/>
      <c r="AC184" s="275"/>
      <c r="AD184" s="275"/>
      <c r="AE184" s="275"/>
      <c r="AF184" s="275"/>
      <c r="AG184" s="275"/>
      <c r="AH184" s="275"/>
      <c r="AI184" s="275"/>
      <c r="AJ184" s="275"/>
      <c r="AK184" s="275"/>
      <c r="AL184" s="275"/>
      <c r="AM184" s="275"/>
      <c r="AN184" s="275"/>
      <c r="AO184" s="275"/>
      <c r="AP184" s="275"/>
      <c r="AQ184" s="275"/>
      <c r="AR184" s="275"/>
      <c r="AS184" s="275"/>
      <c r="AT184" s="275"/>
      <c r="AU184" s="275"/>
      <c r="AV184" s="275"/>
    </row>
    <row r="185" spans="1:48" ht="15.95" customHeight="1">
      <c r="A185" s="310"/>
      <c r="B185" s="310"/>
      <c r="C185" s="311"/>
      <c r="D185" s="312"/>
      <c r="E185" s="312"/>
      <c r="F185" s="312"/>
      <c r="G185" s="312"/>
      <c r="H185" s="312"/>
      <c r="I185" s="312"/>
      <c r="J185" s="312"/>
      <c r="K185" s="312"/>
      <c r="L185" s="312"/>
      <c r="M185" s="312"/>
      <c r="N185" s="275"/>
      <c r="O185" s="275"/>
      <c r="P185" s="275"/>
      <c r="Q185" s="275"/>
      <c r="R185" s="275"/>
      <c r="S185" s="275"/>
      <c r="T185" s="275"/>
      <c r="U185" s="275"/>
      <c r="V185" s="275"/>
      <c r="W185" s="275"/>
      <c r="X185" s="275"/>
      <c r="Y185" s="275"/>
      <c r="Z185" s="275"/>
      <c r="AA185" s="275"/>
      <c r="AB185" s="275"/>
      <c r="AC185" s="275"/>
      <c r="AD185" s="275"/>
      <c r="AE185" s="275"/>
      <c r="AF185" s="275"/>
      <c r="AG185" s="275"/>
      <c r="AH185" s="275"/>
      <c r="AI185" s="275"/>
      <c r="AJ185" s="275"/>
      <c r="AK185" s="275"/>
      <c r="AL185" s="275"/>
      <c r="AM185" s="275"/>
      <c r="AN185" s="275"/>
      <c r="AO185" s="275"/>
      <c r="AP185" s="275"/>
      <c r="AQ185" s="275"/>
      <c r="AR185" s="275"/>
      <c r="AS185" s="275"/>
      <c r="AT185" s="275"/>
      <c r="AU185" s="275"/>
      <c r="AV185" s="275"/>
    </row>
    <row r="186" spans="1:48" ht="15.95" customHeight="1">
      <c r="A186" s="310"/>
      <c r="B186" s="310"/>
      <c r="C186" s="311"/>
      <c r="D186" s="312"/>
      <c r="E186" s="312"/>
      <c r="F186" s="312"/>
      <c r="G186" s="312"/>
      <c r="H186" s="312"/>
      <c r="I186" s="312"/>
      <c r="J186" s="312"/>
      <c r="K186" s="312"/>
      <c r="L186" s="312"/>
      <c r="M186" s="312"/>
      <c r="N186" s="275"/>
      <c r="O186" s="275"/>
      <c r="P186" s="275"/>
      <c r="Q186" s="275"/>
      <c r="R186" s="275"/>
      <c r="S186" s="275"/>
      <c r="T186" s="275"/>
      <c r="U186" s="275"/>
      <c r="V186" s="275"/>
      <c r="W186" s="275"/>
      <c r="X186" s="275"/>
      <c r="Y186" s="275"/>
      <c r="Z186" s="275"/>
      <c r="AA186" s="275"/>
      <c r="AB186" s="275"/>
      <c r="AC186" s="275"/>
      <c r="AD186" s="275"/>
      <c r="AE186" s="275"/>
      <c r="AF186" s="275"/>
      <c r="AG186" s="275"/>
      <c r="AH186" s="275"/>
      <c r="AI186" s="275"/>
      <c r="AJ186" s="275"/>
      <c r="AK186" s="275"/>
      <c r="AL186" s="275"/>
      <c r="AM186" s="275"/>
      <c r="AN186" s="275"/>
      <c r="AO186" s="275"/>
      <c r="AP186" s="275"/>
      <c r="AQ186" s="275"/>
      <c r="AR186" s="275"/>
      <c r="AS186" s="275"/>
      <c r="AT186" s="275"/>
      <c r="AU186" s="275"/>
      <c r="AV186" s="275"/>
    </row>
    <row r="187" spans="1:48" ht="15.95" customHeight="1">
      <c r="A187" s="310"/>
      <c r="B187" s="310"/>
      <c r="C187" s="311"/>
      <c r="D187" s="312"/>
      <c r="E187" s="312"/>
      <c r="F187" s="312"/>
      <c r="G187" s="312"/>
      <c r="H187" s="312"/>
      <c r="I187" s="312"/>
      <c r="J187" s="312"/>
      <c r="K187" s="312"/>
      <c r="L187" s="312"/>
      <c r="M187" s="312"/>
      <c r="N187" s="275"/>
      <c r="O187" s="275"/>
      <c r="P187" s="275"/>
      <c r="Q187" s="275"/>
      <c r="R187" s="275"/>
      <c r="S187" s="275"/>
      <c r="T187" s="275"/>
      <c r="U187" s="275"/>
      <c r="V187" s="275"/>
      <c r="W187" s="275"/>
      <c r="X187" s="275"/>
      <c r="Y187" s="275"/>
      <c r="Z187" s="275"/>
      <c r="AA187" s="275"/>
      <c r="AB187" s="275"/>
      <c r="AC187" s="275"/>
      <c r="AD187" s="275"/>
      <c r="AE187" s="275"/>
      <c r="AF187" s="275"/>
      <c r="AG187" s="275"/>
      <c r="AH187" s="275"/>
      <c r="AI187" s="275"/>
      <c r="AJ187" s="275"/>
      <c r="AK187" s="275"/>
      <c r="AL187" s="275"/>
      <c r="AM187" s="275"/>
      <c r="AN187" s="275"/>
      <c r="AO187" s="275"/>
      <c r="AP187" s="275"/>
      <c r="AQ187" s="275"/>
      <c r="AR187" s="275"/>
      <c r="AS187" s="275"/>
      <c r="AT187" s="275"/>
      <c r="AU187" s="275"/>
      <c r="AV187" s="275"/>
    </row>
    <row r="188" spans="1:48" ht="15.95" customHeight="1">
      <c r="A188" s="310"/>
      <c r="B188" s="310"/>
      <c r="C188" s="311"/>
      <c r="D188" s="312"/>
      <c r="E188" s="312"/>
      <c r="F188" s="312"/>
      <c r="G188" s="312"/>
      <c r="H188" s="312"/>
      <c r="I188" s="312"/>
      <c r="J188" s="312"/>
      <c r="K188" s="312"/>
      <c r="L188" s="312"/>
      <c r="M188" s="312"/>
      <c r="N188" s="275"/>
      <c r="O188" s="275"/>
      <c r="P188" s="275"/>
      <c r="Q188" s="275"/>
      <c r="R188" s="275"/>
      <c r="S188" s="275"/>
      <c r="T188" s="275"/>
      <c r="U188" s="275"/>
      <c r="V188" s="275"/>
      <c r="W188" s="275"/>
      <c r="X188" s="275"/>
      <c r="Y188" s="275"/>
      <c r="Z188" s="275"/>
      <c r="AA188" s="275"/>
      <c r="AB188" s="275"/>
      <c r="AC188" s="275"/>
      <c r="AD188" s="275"/>
      <c r="AE188" s="275"/>
      <c r="AF188" s="275"/>
      <c r="AG188" s="275"/>
      <c r="AH188" s="275"/>
      <c r="AI188" s="275"/>
      <c r="AJ188" s="275"/>
      <c r="AK188" s="275"/>
      <c r="AL188" s="275"/>
      <c r="AM188" s="275"/>
      <c r="AN188" s="275"/>
      <c r="AO188" s="275"/>
      <c r="AP188" s="275"/>
      <c r="AQ188" s="275"/>
      <c r="AR188" s="275"/>
      <c r="AS188" s="275"/>
      <c r="AT188" s="275"/>
      <c r="AU188" s="275"/>
      <c r="AV188" s="275"/>
    </row>
    <row r="189" spans="1:48" ht="15.95" customHeight="1">
      <c r="A189" s="310"/>
      <c r="B189" s="310"/>
      <c r="C189" s="311"/>
      <c r="D189" s="312"/>
      <c r="E189" s="312"/>
      <c r="F189" s="312"/>
      <c r="G189" s="312"/>
      <c r="H189" s="312"/>
      <c r="I189" s="312"/>
      <c r="J189" s="312"/>
      <c r="K189" s="312"/>
      <c r="L189" s="312"/>
      <c r="M189" s="312"/>
      <c r="N189" s="275"/>
      <c r="O189" s="275"/>
      <c r="P189" s="275"/>
      <c r="Q189" s="275"/>
      <c r="R189" s="275"/>
      <c r="S189" s="275"/>
      <c r="T189" s="275"/>
      <c r="U189" s="275"/>
      <c r="V189" s="275"/>
      <c r="W189" s="275"/>
      <c r="X189" s="275"/>
      <c r="Y189" s="275"/>
      <c r="Z189" s="275"/>
      <c r="AA189" s="275"/>
      <c r="AB189" s="275"/>
      <c r="AC189" s="275"/>
      <c r="AD189" s="275"/>
      <c r="AE189" s="275"/>
      <c r="AF189" s="275"/>
      <c r="AG189" s="275"/>
      <c r="AH189" s="275"/>
      <c r="AI189" s="275"/>
      <c r="AJ189" s="275"/>
      <c r="AK189" s="275"/>
      <c r="AL189" s="275"/>
      <c r="AM189" s="275"/>
      <c r="AN189" s="275"/>
      <c r="AO189" s="275"/>
      <c r="AP189" s="275"/>
      <c r="AQ189" s="275"/>
      <c r="AR189" s="275"/>
      <c r="AS189" s="275"/>
      <c r="AT189" s="275"/>
      <c r="AU189" s="275"/>
      <c r="AV189" s="275"/>
    </row>
    <row r="190" spans="1:48" ht="15.95" customHeight="1">
      <c r="A190" s="310"/>
      <c r="B190" s="310"/>
      <c r="C190" s="311"/>
      <c r="D190" s="312"/>
      <c r="E190" s="312"/>
      <c r="F190" s="312"/>
      <c r="G190" s="312"/>
      <c r="H190" s="312"/>
      <c r="I190" s="312"/>
      <c r="J190" s="312"/>
      <c r="K190" s="312"/>
      <c r="L190" s="312"/>
      <c r="M190" s="312"/>
      <c r="N190" s="275"/>
      <c r="O190" s="275"/>
      <c r="P190" s="275"/>
      <c r="Q190" s="275"/>
      <c r="R190" s="275"/>
      <c r="S190" s="275"/>
      <c r="T190" s="275"/>
      <c r="U190" s="275"/>
      <c r="V190" s="275"/>
      <c r="W190" s="275"/>
      <c r="X190" s="275"/>
      <c r="Y190" s="275"/>
      <c r="Z190" s="275"/>
      <c r="AA190" s="275"/>
      <c r="AB190" s="275"/>
      <c r="AC190" s="275"/>
      <c r="AD190" s="275"/>
      <c r="AE190" s="275"/>
      <c r="AF190" s="275"/>
      <c r="AG190" s="275"/>
      <c r="AH190" s="275"/>
      <c r="AI190" s="275"/>
      <c r="AJ190" s="275"/>
      <c r="AK190" s="275"/>
      <c r="AL190" s="275"/>
      <c r="AM190" s="275"/>
      <c r="AN190" s="275"/>
      <c r="AO190" s="275"/>
      <c r="AP190" s="275"/>
      <c r="AQ190" s="275"/>
      <c r="AR190" s="275"/>
      <c r="AS190" s="275"/>
      <c r="AT190" s="275"/>
      <c r="AU190" s="275"/>
      <c r="AV190" s="275"/>
    </row>
    <row r="191" spans="1:48" ht="15.95" customHeight="1">
      <c r="A191" s="310"/>
      <c r="B191" s="310"/>
      <c r="C191" s="311"/>
      <c r="D191" s="312"/>
      <c r="E191" s="312"/>
      <c r="F191" s="312"/>
      <c r="G191" s="312"/>
      <c r="H191" s="312"/>
      <c r="I191" s="312"/>
      <c r="J191" s="312"/>
      <c r="K191" s="312"/>
      <c r="L191" s="312"/>
      <c r="M191" s="312"/>
      <c r="N191" s="275"/>
      <c r="O191" s="275"/>
      <c r="P191" s="275"/>
      <c r="Q191" s="275"/>
      <c r="R191" s="275"/>
      <c r="S191" s="275"/>
      <c r="T191" s="275"/>
      <c r="U191" s="275"/>
      <c r="V191" s="275"/>
      <c r="W191" s="275"/>
      <c r="X191" s="275"/>
      <c r="Y191" s="275"/>
      <c r="Z191" s="275"/>
      <c r="AA191" s="275"/>
      <c r="AB191" s="275"/>
      <c r="AC191" s="275"/>
      <c r="AD191" s="275"/>
      <c r="AE191" s="275"/>
      <c r="AF191" s="275"/>
      <c r="AG191" s="275"/>
      <c r="AH191" s="275"/>
      <c r="AI191" s="275"/>
      <c r="AJ191" s="275"/>
      <c r="AK191" s="275"/>
      <c r="AL191" s="275"/>
      <c r="AM191" s="275"/>
      <c r="AN191" s="275"/>
      <c r="AO191" s="275"/>
      <c r="AP191" s="275"/>
      <c r="AQ191" s="275"/>
      <c r="AR191" s="275"/>
      <c r="AS191" s="275"/>
      <c r="AT191" s="275"/>
      <c r="AU191" s="275"/>
      <c r="AV191" s="275"/>
    </row>
    <row r="192" spans="1:48" ht="15.95" customHeight="1">
      <c r="A192" s="310"/>
      <c r="B192" s="310"/>
      <c r="C192" s="311"/>
      <c r="D192" s="312"/>
      <c r="E192" s="312"/>
      <c r="F192" s="312"/>
      <c r="G192" s="312"/>
      <c r="H192" s="312"/>
      <c r="I192" s="312"/>
      <c r="J192" s="312"/>
      <c r="K192" s="312"/>
      <c r="L192" s="312"/>
      <c r="M192" s="312"/>
      <c r="N192" s="275"/>
      <c r="O192" s="275"/>
      <c r="P192" s="275"/>
      <c r="Q192" s="275"/>
      <c r="R192" s="275"/>
      <c r="S192" s="275"/>
      <c r="T192" s="275"/>
      <c r="U192" s="275"/>
      <c r="V192" s="275"/>
      <c r="W192" s="275"/>
      <c r="X192" s="275"/>
      <c r="Y192" s="275"/>
      <c r="Z192" s="275"/>
      <c r="AA192" s="275"/>
      <c r="AB192" s="275"/>
      <c r="AC192" s="275"/>
      <c r="AD192" s="275"/>
      <c r="AE192" s="275"/>
      <c r="AF192" s="275"/>
      <c r="AG192" s="275"/>
      <c r="AH192" s="275"/>
      <c r="AI192" s="275"/>
      <c r="AJ192" s="275"/>
      <c r="AK192" s="275"/>
      <c r="AL192" s="275"/>
      <c r="AM192" s="275"/>
      <c r="AN192" s="275"/>
      <c r="AO192" s="275"/>
      <c r="AP192" s="275"/>
      <c r="AQ192" s="275"/>
      <c r="AR192" s="275"/>
      <c r="AS192" s="275"/>
      <c r="AT192" s="275"/>
      <c r="AU192" s="275"/>
      <c r="AV192" s="275"/>
    </row>
    <row r="193" spans="1:48" ht="15.95" customHeight="1">
      <c r="A193" s="310"/>
      <c r="B193" s="310"/>
      <c r="C193" s="311"/>
      <c r="D193" s="312"/>
      <c r="E193" s="312"/>
      <c r="F193" s="312"/>
      <c r="G193" s="312"/>
      <c r="H193" s="312"/>
      <c r="I193" s="312"/>
      <c r="J193" s="312"/>
      <c r="K193" s="312"/>
      <c r="L193" s="312"/>
      <c r="M193" s="312"/>
      <c r="N193" s="275"/>
      <c r="O193" s="275"/>
      <c r="P193" s="275"/>
      <c r="Q193" s="275"/>
      <c r="R193" s="275"/>
      <c r="S193" s="275"/>
      <c r="T193" s="275"/>
      <c r="U193" s="275"/>
      <c r="V193" s="275"/>
      <c r="W193" s="275"/>
      <c r="X193" s="275"/>
      <c r="Y193" s="275"/>
      <c r="Z193" s="275"/>
      <c r="AA193" s="275"/>
      <c r="AB193" s="275"/>
      <c r="AC193" s="275"/>
      <c r="AD193" s="275"/>
      <c r="AE193" s="275"/>
      <c r="AF193" s="275"/>
      <c r="AG193" s="275"/>
      <c r="AH193" s="275"/>
      <c r="AI193" s="275"/>
      <c r="AJ193" s="275"/>
      <c r="AK193" s="275"/>
      <c r="AL193" s="275"/>
      <c r="AM193" s="275"/>
      <c r="AN193" s="275"/>
      <c r="AO193" s="275"/>
      <c r="AP193" s="275"/>
      <c r="AQ193" s="275"/>
      <c r="AR193" s="275"/>
      <c r="AS193" s="275"/>
      <c r="AT193" s="275"/>
      <c r="AU193" s="275"/>
      <c r="AV193" s="275"/>
    </row>
    <row r="194" spans="1:48" ht="15.95" customHeight="1">
      <c r="A194" s="310"/>
      <c r="B194" s="310"/>
      <c r="C194" s="311"/>
      <c r="D194" s="312"/>
      <c r="E194" s="312"/>
      <c r="F194" s="312"/>
      <c r="G194" s="312"/>
      <c r="H194" s="312"/>
      <c r="I194" s="312"/>
      <c r="J194" s="312"/>
      <c r="K194" s="312"/>
      <c r="L194" s="312"/>
      <c r="M194" s="312"/>
      <c r="N194" s="275"/>
      <c r="O194" s="275"/>
      <c r="P194" s="275"/>
      <c r="Q194" s="275"/>
      <c r="R194" s="275"/>
      <c r="S194" s="275"/>
      <c r="T194" s="275"/>
      <c r="U194" s="275"/>
      <c r="V194" s="275"/>
      <c r="W194" s="275"/>
      <c r="X194" s="275"/>
      <c r="Y194" s="275"/>
      <c r="Z194" s="275"/>
      <c r="AA194" s="275"/>
      <c r="AB194" s="275"/>
      <c r="AC194" s="275"/>
      <c r="AD194" s="275"/>
      <c r="AE194" s="275"/>
      <c r="AF194" s="275"/>
      <c r="AG194" s="275"/>
      <c r="AH194" s="275"/>
      <c r="AI194" s="275"/>
      <c r="AJ194" s="275"/>
      <c r="AK194" s="275"/>
      <c r="AL194" s="275"/>
      <c r="AM194" s="275"/>
      <c r="AN194" s="275"/>
      <c r="AO194" s="275"/>
      <c r="AP194" s="275"/>
      <c r="AQ194" s="275"/>
      <c r="AR194" s="275"/>
      <c r="AS194" s="275"/>
      <c r="AT194" s="275"/>
      <c r="AU194" s="275"/>
      <c r="AV194" s="275"/>
    </row>
    <row r="195" spans="1:48" ht="15.95" customHeight="1">
      <c r="A195" s="310"/>
      <c r="B195" s="310"/>
      <c r="C195" s="311"/>
      <c r="D195" s="312"/>
      <c r="E195" s="312"/>
      <c r="F195" s="312"/>
      <c r="G195" s="312"/>
      <c r="H195" s="312"/>
      <c r="I195" s="312"/>
      <c r="J195" s="312"/>
      <c r="K195" s="312"/>
      <c r="L195" s="312"/>
      <c r="M195" s="312"/>
      <c r="N195" s="275"/>
      <c r="O195" s="275"/>
      <c r="P195" s="275"/>
      <c r="Q195" s="275"/>
      <c r="R195" s="275"/>
      <c r="S195" s="275"/>
      <c r="T195" s="275"/>
      <c r="U195" s="275"/>
      <c r="V195" s="275"/>
      <c r="W195" s="275"/>
      <c r="X195" s="275"/>
      <c r="Y195" s="275"/>
      <c r="Z195" s="275"/>
      <c r="AA195" s="275"/>
      <c r="AB195" s="275"/>
      <c r="AC195" s="275"/>
      <c r="AD195" s="275"/>
      <c r="AE195" s="275"/>
      <c r="AF195" s="275"/>
      <c r="AG195" s="275"/>
      <c r="AH195" s="275"/>
      <c r="AI195" s="275"/>
      <c r="AJ195" s="275"/>
      <c r="AK195" s="275"/>
      <c r="AL195" s="275"/>
      <c r="AM195" s="275"/>
      <c r="AN195" s="275"/>
      <c r="AO195" s="275"/>
      <c r="AP195" s="275"/>
      <c r="AQ195" s="275"/>
      <c r="AR195" s="275"/>
      <c r="AS195" s="275"/>
      <c r="AT195" s="275"/>
      <c r="AU195" s="275"/>
      <c r="AV195" s="275"/>
    </row>
    <row r="196" spans="1:48" ht="15.95" customHeight="1">
      <c r="A196" s="310"/>
      <c r="B196" s="310"/>
      <c r="C196" s="311"/>
      <c r="D196" s="312"/>
      <c r="E196" s="312"/>
      <c r="F196" s="312"/>
      <c r="G196" s="312"/>
      <c r="H196" s="312"/>
      <c r="I196" s="312"/>
      <c r="J196" s="312"/>
      <c r="K196" s="312"/>
      <c r="L196" s="312"/>
      <c r="M196" s="312"/>
      <c r="N196" s="275"/>
      <c r="O196" s="275"/>
      <c r="P196" s="275"/>
      <c r="Q196" s="275"/>
      <c r="R196" s="275"/>
      <c r="S196" s="275"/>
      <c r="T196" s="275"/>
      <c r="U196" s="275"/>
      <c r="V196" s="275"/>
      <c r="W196" s="275"/>
      <c r="X196" s="275"/>
      <c r="Y196" s="275"/>
      <c r="Z196" s="275"/>
      <c r="AA196" s="275"/>
      <c r="AB196" s="275"/>
      <c r="AC196" s="275"/>
      <c r="AD196" s="275"/>
      <c r="AE196" s="275"/>
      <c r="AF196" s="275"/>
      <c r="AG196" s="275"/>
      <c r="AH196" s="275"/>
      <c r="AI196" s="275"/>
      <c r="AJ196" s="275"/>
      <c r="AK196" s="275"/>
      <c r="AL196" s="275"/>
      <c r="AM196" s="275"/>
      <c r="AN196" s="275"/>
      <c r="AO196" s="275"/>
      <c r="AP196" s="275"/>
      <c r="AQ196" s="275"/>
      <c r="AR196" s="275"/>
      <c r="AS196" s="275"/>
      <c r="AT196" s="275"/>
      <c r="AU196" s="275"/>
      <c r="AV196" s="275"/>
    </row>
    <row r="197" spans="1:48" ht="15.95" customHeight="1">
      <c r="A197" s="310"/>
      <c r="B197" s="310"/>
      <c r="C197" s="311"/>
      <c r="D197" s="312"/>
      <c r="E197" s="312"/>
      <c r="F197" s="312"/>
      <c r="G197" s="312"/>
      <c r="H197" s="312"/>
      <c r="I197" s="312"/>
      <c r="J197" s="312"/>
      <c r="K197" s="312"/>
      <c r="L197" s="312"/>
      <c r="M197" s="312"/>
      <c r="N197" s="275"/>
      <c r="O197" s="275"/>
      <c r="P197" s="275"/>
      <c r="Q197" s="275"/>
      <c r="R197" s="275"/>
      <c r="S197" s="275"/>
      <c r="T197" s="275"/>
      <c r="U197" s="275"/>
      <c r="V197" s="275"/>
      <c r="W197" s="275"/>
      <c r="X197" s="275"/>
      <c r="Y197" s="275"/>
      <c r="Z197" s="275"/>
      <c r="AA197" s="275"/>
      <c r="AB197" s="275"/>
      <c r="AC197" s="275"/>
      <c r="AD197" s="275"/>
      <c r="AE197" s="275"/>
      <c r="AF197" s="275"/>
      <c r="AG197" s="275"/>
      <c r="AH197" s="275"/>
      <c r="AI197" s="275"/>
      <c r="AJ197" s="275"/>
      <c r="AK197" s="275"/>
      <c r="AL197" s="275"/>
      <c r="AM197" s="275"/>
      <c r="AN197" s="275"/>
      <c r="AO197" s="275"/>
      <c r="AP197" s="275"/>
      <c r="AQ197" s="275"/>
      <c r="AR197" s="275"/>
      <c r="AS197" s="275"/>
      <c r="AT197" s="275"/>
      <c r="AU197" s="275"/>
      <c r="AV197" s="275"/>
    </row>
    <row r="198" spans="1:48" ht="15.95" customHeight="1">
      <c r="A198" s="310"/>
      <c r="B198" s="310"/>
      <c r="C198" s="311"/>
      <c r="D198" s="312"/>
      <c r="E198" s="312"/>
      <c r="F198" s="312"/>
      <c r="G198" s="312"/>
      <c r="H198" s="312"/>
      <c r="I198" s="312"/>
      <c r="J198" s="312"/>
      <c r="K198" s="312"/>
      <c r="L198" s="312"/>
      <c r="M198" s="312"/>
      <c r="N198" s="275"/>
      <c r="O198" s="275"/>
      <c r="P198" s="275"/>
      <c r="Q198" s="275"/>
      <c r="R198" s="275"/>
      <c r="S198" s="275"/>
      <c r="T198" s="275"/>
      <c r="U198" s="275"/>
      <c r="V198" s="275"/>
      <c r="W198" s="275"/>
      <c r="X198" s="275"/>
      <c r="Y198" s="275"/>
      <c r="Z198" s="275"/>
      <c r="AA198" s="275"/>
      <c r="AB198" s="275"/>
      <c r="AC198" s="275"/>
      <c r="AD198" s="275"/>
      <c r="AE198" s="275"/>
      <c r="AF198" s="275"/>
      <c r="AG198" s="275"/>
      <c r="AH198" s="275"/>
      <c r="AI198" s="275"/>
      <c r="AJ198" s="275"/>
      <c r="AK198" s="275"/>
      <c r="AL198" s="275"/>
      <c r="AM198" s="275"/>
      <c r="AN198" s="275"/>
      <c r="AO198" s="275"/>
      <c r="AP198" s="275"/>
      <c r="AQ198" s="275"/>
      <c r="AR198" s="275"/>
      <c r="AS198" s="275"/>
      <c r="AT198" s="275"/>
      <c r="AU198" s="275"/>
      <c r="AV198" s="275"/>
    </row>
    <row r="199" spans="1:48" ht="15.95" customHeight="1">
      <c r="A199" s="310"/>
      <c r="B199" s="310"/>
      <c r="C199" s="311"/>
      <c r="D199" s="312"/>
      <c r="E199" s="312"/>
      <c r="F199" s="312"/>
      <c r="G199" s="312"/>
      <c r="H199" s="312"/>
      <c r="I199" s="312"/>
      <c r="J199" s="312"/>
      <c r="K199" s="312"/>
      <c r="L199" s="312"/>
      <c r="M199" s="312"/>
      <c r="N199" s="275"/>
      <c r="O199" s="275"/>
      <c r="P199" s="275"/>
      <c r="Q199" s="275"/>
      <c r="R199" s="275"/>
      <c r="S199" s="275"/>
      <c r="T199" s="275"/>
      <c r="U199" s="275"/>
      <c r="V199" s="275"/>
      <c r="W199" s="275"/>
      <c r="X199" s="275"/>
      <c r="Y199" s="275"/>
      <c r="Z199" s="275"/>
      <c r="AA199" s="275"/>
      <c r="AB199" s="275"/>
      <c r="AC199" s="275"/>
      <c r="AD199" s="275"/>
      <c r="AE199" s="275"/>
      <c r="AF199" s="275"/>
      <c r="AG199" s="275"/>
      <c r="AH199" s="275"/>
      <c r="AI199" s="275"/>
      <c r="AJ199" s="275"/>
      <c r="AK199" s="275"/>
      <c r="AL199" s="275"/>
      <c r="AM199" s="275"/>
      <c r="AN199" s="275"/>
      <c r="AO199" s="275"/>
      <c r="AP199" s="275"/>
      <c r="AQ199" s="275"/>
      <c r="AR199" s="275"/>
      <c r="AS199" s="275"/>
      <c r="AT199" s="275"/>
      <c r="AU199" s="275"/>
      <c r="AV199" s="275"/>
    </row>
    <row r="200" spans="1:48" ht="15.95" customHeight="1">
      <c r="A200" s="310"/>
      <c r="B200" s="310"/>
      <c r="C200" s="311"/>
      <c r="D200" s="312"/>
      <c r="E200" s="312"/>
      <c r="F200" s="312"/>
      <c r="G200" s="312"/>
      <c r="H200" s="312"/>
      <c r="I200" s="312"/>
      <c r="J200" s="312"/>
      <c r="K200" s="312"/>
      <c r="L200" s="312"/>
      <c r="M200" s="312"/>
      <c r="N200" s="275"/>
      <c r="O200" s="275"/>
      <c r="P200" s="275"/>
      <c r="Q200" s="275"/>
      <c r="R200" s="275"/>
      <c r="S200" s="275"/>
      <c r="T200" s="275"/>
      <c r="U200" s="275"/>
      <c r="V200" s="275"/>
      <c r="W200" s="275"/>
      <c r="X200" s="275"/>
      <c r="Y200" s="275"/>
      <c r="Z200" s="275"/>
      <c r="AA200" s="275"/>
      <c r="AB200" s="275"/>
      <c r="AC200" s="275"/>
      <c r="AD200" s="275"/>
      <c r="AE200" s="275"/>
      <c r="AF200" s="275"/>
      <c r="AG200" s="275"/>
      <c r="AH200" s="275"/>
      <c r="AI200" s="275"/>
      <c r="AJ200" s="275"/>
      <c r="AK200" s="275"/>
      <c r="AL200" s="275"/>
      <c r="AM200" s="275"/>
      <c r="AN200" s="275"/>
      <c r="AO200" s="275"/>
      <c r="AP200" s="275"/>
      <c r="AQ200" s="275"/>
      <c r="AR200" s="275"/>
      <c r="AS200" s="275"/>
      <c r="AT200" s="275"/>
      <c r="AU200" s="275"/>
      <c r="AV200" s="275"/>
    </row>
    <row r="201" spans="1:48" ht="15.95" customHeight="1">
      <c r="A201" s="310"/>
      <c r="B201" s="310"/>
      <c r="C201" s="311"/>
      <c r="D201" s="312"/>
      <c r="E201" s="312"/>
      <c r="F201" s="312"/>
      <c r="G201" s="312"/>
      <c r="H201" s="312"/>
      <c r="I201" s="312"/>
      <c r="J201" s="312"/>
      <c r="K201" s="312"/>
      <c r="L201" s="312"/>
      <c r="M201" s="312"/>
      <c r="N201" s="275"/>
      <c r="O201" s="275"/>
      <c r="P201" s="275"/>
      <c r="Q201" s="275"/>
      <c r="R201" s="275"/>
      <c r="S201" s="275"/>
      <c r="T201" s="275"/>
      <c r="U201" s="275"/>
      <c r="V201" s="275"/>
      <c r="W201" s="275"/>
      <c r="X201" s="275"/>
      <c r="Y201" s="275"/>
      <c r="Z201" s="275"/>
      <c r="AA201" s="275"/>
      <c r="AB201" s="275"/>
      <c r="AC201" s="275"/>
      <c r="AD201" s="275"/>
      <c r="AE201" s="275"/>
      <c r="AF201" s="275"/>
      <c r="AG201" s="275"/>
      <c r="AH201" s="275"/>
      <c r="AI201" s="275"/>
      <c r="AJ201" s="275"/>
      <c r="AK201" s="275"/>
      <c r="AL201" s="275"/>
      <c r="AM201" s="275"/>
      <c r="AN201" s="275"/>
      <c r="AO201" s="275"/>
      <c r="AP201" s="275"/>
      <c r="AQ201" s="275"/>
      <c r="AR201" s="275"/>
      <c r="AS201" s="275"/>
      <c r="AT201" s="275"/>
      <c r="AU201" s="275"/>
      <c r="AV201" s="275"/>
    </row>
    <row r="202" spans="1:48" ht="15.95" customHeight="1">
      <c r="A202" s="310"/>
      <c r="B202" s="310"/>
      <c r="C202" s="311"/>
      <c r="D202" s="312"/>
      <c r="E202" s="312"/>
      <c r="F202" s="312"/>
      <c r="G202" s="312"/>
      <c r="H202" s="312"/>
      <c r="I202" s="312"/>
      <c r="J202" s="312"/>
      <c r="K202" s="312"/>
      <c r="L202" s="312"/>
      <c r="M202" s="312"/>
      <c r="N202" s="275"/>
      <c r="O202" s="275"/>
      <c r="P202" s="275"/>
      <c r="Q202" s="275"/>
      <c r="R202" s="275"/>
      <c r="S202" s="275"/>
      <c r="T202" s="275"/>
      <c r="U202" s="275"/>
      <c r="V202" s="275"/>
      <c r="W202" s="275"/>
      <c r="X202" s="275"/>
      <c r="Y202" s="275"/>
      <c r="Z202" s="275"/>
      <c r="AA202" s="275"/>
      <c r="AB202" s="275"/>
      <c r="AC202" s="275"/>
      <c r="AD202" s="275"/>
      <c r="AE202" s="275"/>
      <c r="AF202" s="275"/>
      <c r="AG202" s="275"/>
      <c r="AH202" s="275"/>
      <c r="AI202" s="275"/>
      <c r="AJ202" s="275"/>
      <c r="AK202" s="275"/>
      <c r="AL202" s="275"/>
      <c r="AM202" s="275"/>
      <c r="AN202" s="275"/>
      <c r="AO202" s="275"/>
      <c r="AP202" s="275"/>
      <c r="AQ202" s="275"/>
      <c r="AR202" s="275"/>
      <c r="AS202" s="275"/>
      <c r="AT202" s="275"/>
      <c r="AU202" s="275"/>
      <c r="AV202" s="275"/>
    </row>
    <row r="203" spans="1:48" ht="15.95" customHeight="1">
      <c r="A203" s="310"/>
      <c r="B203" s="310"/>
      <c r="C203" s="311"/>
      <c r="D203" s="312"/>
      <c r="E203" s="312"/>
      <c r="F203" s="312"/>
      <c r="G203" s="312"/>
      <c r="H203" s="312"/>
      <c r="I203" s="312"/>
      <c r="J203" s="312"/>
      <c r="K203" s="312"/>
      <c r="L203" s="312"/>
      <c r="M203" s="312"/>
      <c r="N203" s="275"/>
      <c r="O203" s="275"/>
      <c r="P203" s="275"/>
      <c r="Q203" s="275"/>
      <c r="R203" s="275"/>
      <c r="S203" s="275"/>
      <c r="T203" s="275"/>
      <c r="U203" s="275"/>
      <c r="V203" s="275"/>
      <c r="W203" s="275"/>
      <c r="X203" s="275"/>
      <c r="Y203" s="275"/>
      <c r="Z203" s="275"/>
      <c r="AA203" s="275"/>
      <c r="AB203" s="275"/>
      <c r="AC203" s="275"/>
      <c r="AD203" s="275"/>
      <c r="AE203" s="275"/>
      <c r="AF203" s="275"/>
      <c r="AG203" s="275"/>
      <c r="AH203" s="275"/>
      <c r="AI203" s="275"/>
      <c r="AJ203" s="275"/>
      <c r="AK203" s="275"/>
      <c r="AL203" s="275"/>
      <c r="AM203" s="275"/>
      <c r="AN203" s="275"/>
      <c r="AO203" s="275"/>
      <c r="AP203" s="275"/>
      <c r="AQ203" s="275"/>
      <c r="AR203" s="275"/>
      <c r="AS203" s="275"/>
      <c r="AT203" s="275"/>
      <c r="AU203" s="275"/>
      <c r="AV203" s="275"/>
    </row>
    <row r="204" spans="1:48" ht="15.95" customHeight="1">
      <c r="A204" s="310"/>
      <c r="B204" s="310"/>
      <c r="C204" s="311"/>
      <c r="D204" s="312"/>
      <c r="E204" s="312"/>
      <c r="F204" s="312"/>
      <c r="G204" s="312"/>
      <c r="H204" s="312"/>
      <c r="I204" s="312"/>
      <c r="J204" s="312"/>
      <c r="K204" s="312"/>
      <c r="L204" s="312"/>
      <c r="M204" s="312"/>
      <c r="N204" s="275"/>
      <c r="O204" s="275"/>
      <c r="P204" s="275"/>
      <c r="Q204" s="275"/>
      <c r="R204" s="275"/>
      <c r="S204" s="275"/>
      <c r="T204" s="275"/>
      <c r="U204" s="275"/>
      <c r="V204" s="275"/>
      <c r="W204" s="275"/>
      <c r="X204" s="275"/>
      <c r="Y204" s="275"/>
      <c r="Z204" s="275"/>
      <c r="AA204" s="275"/>
      <c r="AB204" s="275"/>
      <c r="AC204" s="275"/>
      <c r="AD204" s="275"/>
      <c r="AE204" s="275"/>
      <c r="AF204" s="275"/>
      <c r="AG204" s="275"/>
      <c r="AH204" s="275"/>
      <c r="AI204" s="275"/>
      <c r="AJ204" s="275"/>
      <c r="AK204" s="275"/>
      <c r="AL204" s="275"/>
      <c r="AM204" s="275"/>
      <c r="AN204" s="275"/>
      <c r="AO204" s="275"/>
      <c r="AP204" s="275"/>
      <c r="AQ204" s="275"/>
      <c r="AR204" s="275"/>
      <c r="AS204" s="275"/>
      <c r="AT204" s="275"/>
      <c r="AU204" s="275"/>
      <c r="AV204" s="275"/>
    </row>
    <row r="205" spans="1:48" ht="15.95" customHeight="1">
      <c r="A205" s="310"/>
      <c r="B205" s="310"/>
      <c r="C205" s="311"/>
      <c r="D205" s="312"/>
      <c r="E205" s="312"/>
      <c r="F205" s="312"/>
      <c r="G205" s="312"/>
      <c r="H205" s="312"/>
      <c r="I205" s="312"/>
      <c r="J205" s="312"/>
      <c r="K205" s="312"/>
      <c r="L205" s="312"/>
      <c r="M205" s="312"/>
      <c r="N205" s="275"/>
      <c r="O205" s="275"/>
      <c r="P205" s="275"/>
      <c r="Q205" s="275"/>
      <c r="R205" s="275"/>
      <c r="S205" s="275"/>
      <c r="T205" s="275"/>
      <c r="U205" s="275"/>
      <c r="V205" s="275"/>
      <c r="W205" s="275"/>
      <c r="X205" s="275"/>
      <c r="Y205" s="275"/>
      <c r="Z205" s="275"/>
      <c r="AA205" s="275"/>
      <c r="AB205" s="275"/>
      <c r="AC205" s="275"/>
      <c r="AD205" s="275"/>
      <c r="AE205" s="275"/>
      <c r="AF205" s="275"/>
      <c r="AG205" s="275"/>
      <c r="AH205" s="275"/>
      <c r="AI205" s="275"/>
      <c r="AJ205" s="275"/>
      <c r="AK205" s="275"/>
      <c r="AL205" s="275"/>
      <c r="AM205" s="275"/>
      <c r="AN205" s="275"/>
      <c r="AO205" s="275"/>
      <c r="AP205" s="275"/>
      <c r="AQ205" s="275"/>
      <c r="AR205" s="275"/>
      <c r="AS205" s="275"/>
      <c r="AT205" s="275"/>
      <c r="AU205" s="275"/>
      <c r="AV205" s="275"/>
    </row>
    <row r="206" spans="1:48" ht="15.95" customHeight="1">
      <c r="A206" s="310"/>
      <c r="B206" s="310"/>
      <c r="C206" s="311"/>
      <c r="D206" s="312"/>
      <c r="E206" s="312"/>
      <c r="F206" s="312"/>
      <c r="G206" s="312"/>
      <c r="H206" s="312"/>
      <c r="I206" s="312"/>
      <c r="J206" s="312"/>
      <c r="K206" s="312"/>
      <c r="L206" s="312"/>
      <c r="M206" s="312"/>
      <c r="N206" s="275"/>
      <c r="O206" s="275"/>
      <c r="P206" s="275"/>
      <c r="Q206" s="275"/>
      <c r="R206" s="275"/>
      <c r="S206" s="275"/>
      <c r="T206" s="275"/>
      <c r="U206" s="275"/>
      <c r="V206" s="275"/>
      <c r="W206" s="275"/>
      <c r="X206" s="275"/>
      <c r="Y206" s="275"/>
      <c r="Z206" s="275"/>
      <c r="AA206" s="275"/>
      <c r="AB206" s="275"/>
      <c r="AC206" s="275"/>
      <c r="AD206" s="275"/>
      <c r="AE206" s="275"/>
      <c r="AF206" s="275"/>
      <c r="AG206" s="275"/>
      <c r="AH206" s="275"/>
      <c r="AI206" s="275"/>
      <c r="AJ206" s="275"/>
      <c r="AK206" s="275"/>
      <c r="AL206" s="275"/>
      <c r="AM206" s="275"/>
      <c r="AN206" s="275"/>
      <c r="AO206" s="275"/>
      <c r="AP206" s="275"/>
      <c r="AQ206" s="275"/>
      <c r="AR206" s="275"/>
      <c r="AS206" s="275"/>
      <c r="AT206" s="275"/>
      <c r="AU206" s="275"/>
      <c r="AV206" s="275"/>
    </row>
    <row r="207" spans="1:48" ht="15.95" customHeight="1">
      <c r="A207" s="310"/>
      <c r="B207" s="310"/>
      <c r="C207" s="311"/>
      <c r="D207" s="312"/>
      <c r="E207" s="312"/>
      <c r="F207" s="312"/>
      <c r="G207" s="312"/>
      <c r="H207" s="312"/>
      <c r="I207" s="312"/>
      <c r="J207" s="312"/>
      <c r="K207" s="312"/>
      <c r="L207" s="312"/>
      <c r="M207" s="312"/>
      <c r="N207" s="275"/>
      <c r="O207" s="275"/>
      <c r="P207" s="275"/>
      <c r="Q207" s="275"/>
      <c r="R207" s="275"/>
      <c r="S207" s="275"/>
      <c r="T207" s="275"/>
      <c r="U207" s="275"/>
      <c r="V207" s="275"/>
      <c r="W207" s="275"/>
      <c r="X207" s="275"/>
      <c r="Y207" s="275"/>
      <c r="Z207" s="275"/>
      <c r="AA207" s="275"/>
      <c r="AB207" s="275"/>
      <c r="AC207" s="275"/>
      <c r="AD207" s="275"/>
      <c r="AE207" s="275"/>
      <c r="AF207" s="275"/>
      <c r="AG207" s="275"/>
      <c r="AH207" s="275"/>
      <c r="AI207" s="275"/>
      <c r="AJ207" s="275"/>
      <c r="AK207" s="275"/>
      <c r="AL207" s="275"/>
      <c r="AM207" s="275"/>
      <c r="AN207" s="275"/>
      <c r="AO207" s="275"/>
      <c r="AP207" s="275"/>
      <c r="AQ207" s="275"/>
      <c r="AR207" s="275"/>
      <c r="AS207" s="275"/>
      <c r="AT207" s="275"/>
      <c r="AU207" s="275"/>
      <c r="AV207" s="275"/>
    </row>
    <row r="208" spans="1:48" ht="15.95" customHeight="1">
      <c r="A208" s="310"/>
      <c r="B208" s="310"/>
      <c r="C208" s="311"/>
      <c r="D208" s="312"/>
      <c r="E208" s="312"/>
      <c r="F208" s="312"/>
      <c r="G208" s="312"/>
      <c r="H208" s="312"/>
      <c r="I208" s="312"/>
      <c r="J208" s="312"/>
      <c r="K208" s="312"/>
      <c r="L208" s="312"/>
      <c r="M208" s="312"/>
      <c r="N208" s="275"/>
      <c r="O208" s="275"/>
      <c r="P208" s="275"/>
      <c r="Q208" s="275"/>
      <c r="R208" s="275"/>
      <c r="S208" s="275"/>
      <c r="T208" s="275"/>
      <c r="U208" s="275"/>
      <c r="V208" s="275"/>
      <c r="W208" s="275"/>
      <c r="X208" s="275"/>
      <c r="Y208" s="275"/>
      <c r="Z208" s="275"/>
      <c r="AA208" s="275"/>
      <c r="AB208" s="275"/>
      <c r="AC208" s="275"/>
      <c r="AD208" s="275"/>
      <c r="AE208" s="275"/>
      <c r="AF208" s="275"/>
      <c r="AG208" s="275"/>
      <c r="AH208" s="275"/>
      <c r="AI208" s="275"/>
      <c r="AJ208" s="275"/>
      <c r="AK208" s="275"/>
      <c r="AL208" s="275"/>
      <c r="AM208" s="275"/>
      <c r="AN208" s="275"/>
      <c r="AO208" s="275"/>
      <c r="AP208" s="275"/>
      <c r="AQ208" s="275"/>
      <c r="AR208" s="275"/>
      <c r="AS208" s="275"/>
      <c r="AT208" s="275"/>
      <c r="AU208" s="275"/>
      <c r="AV208" s="275"/>
    </row>
    <row r="209" spans="1:48" ht="15.95" customHeight="1">
      <c r="A209" s="310"/>
      <c r="B209" s="310"/>
      <c r="C209" s="311"/>
      <c r="D209" s="312"/>
      <c r="E209" s="312"/>
      <c r="F209" s="312"/>
      <c r="G209" s="312"/>
      <c r="H209" s="312"/>
      <c r="I209" s="312"/>
      <c r="J209" s="312"/>
      <c r="K209" s="312"/>
      <c r="L209" s="312"/>
      <c r="M209" s="312"/>
      <c r="N209" s="275"/>
      <c r="O209" s="275"/>
      <c r="P209" s="275"/>
      <c r="Q209" s="275"/>
      <c r="R209" s="275"/>
      <c r="S209" s="275"/>
      <c r="T209" s="275"/>
      <c r="U209" s="275"/>
      <c r="V209" s="275"/>
      <c r="W209" s="275"/>
      <c r="X209" s="275"/>
      <c r="Y209" s="275"/>
      <c r="Z209" s="275"/>
      <c r="AA209" s="275"/>
      <c r="AB209" s="275"/>
      <c r="AC209" s="275"/>
      <c r="AD209" s="275"/>
      <c r="AE209" s="275"/>
      <c r="AF209" s="275"/>
      <c r="AG209" s="275"/>
      <c r="AH209" s="275"/>
      <c r="AI209" s="275"/>
      <c r="AJ209" s="275"/>
      <c r="AK209" s="275"/>
      <c r="AL209" s="275"/>
      <c r="AM209" s="275"/>
      <c r="AN209" s="275"/>
      <c r="AO209" s="275"/>
      <c r="AP209" s="275"/>
      <c r="AQ209" s="275"/>
      <c r="AR209" s="275"/>
      <c r="AS209" s="275"/>
      <c r="AT209" s="275"/>
      <c r="AU209" s="275"/>
      <c r="AV209" s="275"/>
    </row>
    <row r="210" spans="1:48" ht="15.95" customHeight="1">
      <c r="A210" s="310"/>
      <c r="B210" s="310"/>
      <c r="C210" s="311"/>
      <c r="D210" s="312"/>
      <c r="E210" s="312"/>
      <c r="F210" s="312"/>
      <c r="G210" s="312"/>
      <c r="H210" s="312"/>
      <c r="I210" s="312"/>
      <c r="J210" s="312"/>
      <c r="K210" s="312"/>
      <c r="L210" s="312"/>
      <c r="M210" s="312"/>
      <c r="N210" s="275"/>
      <c r="O210" s="275"/>
      <c r="P210" s="275"/>
      <c r="Q210" s="275"/>
      <c r="R210" s="275"/>
      <c r="S210" s="275"/>
      <c r="T210" s="275"/>
      <c r="U210" s="275"/>
      <c r="V210" s="275"/>
      <c r="W210" s="275"/>
      <c r="X210" s="275"/>
      <c r="Y210" s="275"/>
      <c r="Z210" s="275"/>
      <c r="AA210" s="275"/>
      <c r="AB210" s="275"/>
      <c r="AC210" s="275"/>
      <c r="AD210" s="275"/>
      <c r="AE210" s="275"/>
      <c r="AF210" s="275"/>
      <c r="AG210" s="275"/>
      <c r="AH210" s="275"/>
      <c r="AI210" s="275"/>
      <c r="AJ210" s="275"/>
      <c r="AK210" s="275"/>
      <c r="AL210" s="275"/>
      <c r="AM210" s="275"/>
      <c r="AN210" s="275"/>
      <c r="AO210" s="275"/>
      <c r="AP210" s="275"/>
      <c r="AQ210" s="275"/>
      <c r="AR210" s="275"/>
      <c r="AS210" s="275"/>
      <c r="AT210" s="275"/>
      <c r="AU210" s="275"/>
      <c r="AV210" s="275"/>
    </row>
    <row r="211" spans="1:48" ht="15.95" customHeight="1">
      <c r="A211" s="310"/>
      <c r="B211" s="310"/>
      <c r="C211" s="311"/>
      <c r="D211" s="312"/>
      <c r="E211" s="312"/>
      <c r="F211" s="312"/>
      <c r="G211" s="312"/>
      <c r="H211" s="312"/>
      <c r="I211" s="312"/>
      <c r="J211" s="312"/>
      <c r="K211" s="312"/>
      <c r="L211" s="312"/>
      <c r="M211" s="312"/>
      <c r="N211" s="275"/>
      <c r="O211" s="275"/>
      <c r="P211" s="275"/>
      <c r="Q211" s="275"/>
      <c r="R211" s="275"/>
      <c r="S211" s="275"/>
      <c r="T211" s="275"/>
      <c r="U211" s="275"/>
      <c r="V211" s="275"/>
      <c r="W211" s="275"/>
      <c r="X211" s="275"/>
      <c r="Y211" s="275"/>
      <c r="Z211" s="275"/>
      <c r="AA211" s="275"/>
      <c r="AB211" s="275"/>
      <c r="AC211" s="275"/>
      <c r="AD211" s="275"/>
      <c r="AE211" s="275"/>
      <c r="AF211" s="275"/>
      <c r="AG211" s="275"/>
      <c r="AH211" s="275"/>
      <c r="AI211" s="275"/>
      <c r="AJ211" s="275"/>
      <c r="AK211" s="275"/>
      <c r="AL211" s="275"/>
      <c r="AM211" s="275"/>
      <c r="AN211" s="275"/>
      <c r="AO211" s="275"/>
      <c r="AP211" s="275"/>
      <c r="AQ211" s="275"/>
      <c r="AR211" s="275"/>
      <c r="AS211" s="275"/>
      <c r="AT211" s="275"/>
      <c r="AU211" s="275"/>
      <c r="AV211" s="275"/>
    </row>
    <row r="212" spans="1:48" ht="15.95" customHeight="1">
      <c r="A212" s="310"/>
      <c r="B212" s="310"/>
      <c r="C212" s="311"/>
      <c r="D212" s="312"/>
      <c r="E212" s="312"/>
      <c r="F212" s="312"/>
      <c r="G212" s="312"/>
      <c r="H212" s="312"/>
      <c r="I212" s="312"/>
      <c r="J212" s="312"/>
      <c r="K212" s="312"/>
      <c r="L212" s="312"/>
      <c r="M212" s="312"/>
      <c r="N212" s="275"/>
      <c r="O212" s="275"/>
      <c r="P212" s="275"/>
      <c r="Q212" s="275"/>
      <c r="R212" s="275"/>
      <c r="S212" s="275"/>
      <c r="T212" s="275"/>
      <c r="U212" s="275"/>
      <c r="V212" s="275"/>
      <c r="W212" s="275"/>
      <c r="X212" s="275"/>
      <c r="Y212" s="275"/>
      <c r="Z212" s="275"/>
      <c r="AA212" s="275"/>
      <c r="AB212" s="275"/>
      <c r="AC212" s="275"/>
      <c r="AD212" s="275"/>
      <c r="AE212" s="275"/>
      <c r="AF212" s="275"/>
      <c r="AG212" s="275"/>
      <c r="AH212" s="275"/>
      <c r="AI212" s="275"/>
      <c r="AJ212" s="275"/>
      <c r="AK212" s="275"/>
      <c r="AL212" s="275"/>
      <c r="AM212" s="275"/>
      <c r="AN212" s="275"/>
      <c r="AO212" s="275"/>
      <c r="AP212" s="275"/>
      <c r="AQ212" s="275"/>
      <c r="AR212" s="275"/>
      <c r="AS212" s="275"/>
      <c r="AT212" s="275"/>
      <c r="AU212" s="275"/>
      <c r="AV212" s="275"/>
    </row>
    <row r="213" spans="1:48" ht="15.95" customHeight="1">
      <c r="A213" s="310"/>
      <c r="B213" s="310"/>
      <c r="C213" s="311"/>
      <c r="D213" s="312"/>
      <c r="E213" s="312"/>
      <c r="F213" s="312"/>
      <c r="G213" s="312"/>
      <c r="H213" s="312"/>
      <c r="I213" s="312"/>
      <c r="J213" s="312"/>
      <c r="K213" s="312"/>
      <c r="L213" s="312"/>
      <c r="M213" s="312"/>
      <c r="N213" s="275"/>
      <c r="O213" s="275"/>
      <c r="P213" s="275"/>
      <c r="Q213" s="275"/>
      <c r="R213" s="275"/>
      <c r="S213" s="275"/>
      <c r="T213" s="275"/>
      <c r="U213" s="275"/>
      <c r="V213" s="275"/>
      <c r="W213" s="275"/>
      <c r="X213" s="275"/>
      <c r="Y213" s="275"/>
      <c r="Z213" s="275"/>
      <c r="AA213" s="275"/>
      <c r="AB213" s="275"/>
      <c r="AC213" s="275"/>
      <c r="AD213" s="275"/>
      <c r="AE213" s="275"/>
      <c r="AF213" s="275"/>
      <c r="AG213" s="275"/>
      <c r="AH213" s="275"/>
      <c r="AI213" s="275"/>
      <c r="AJ213" s="275"/>
      <c r="AK213" s="275"/>
      <c r="AL213" s="275"/>
      <c r="AM213" s="275"/>
      <c r="AN213" s="275"/>
      <c r="AO213" s="275"/>
      <c r="AP213" s="275"/>
      <c r="AQ213" s="275"/>
      <c r="AR213" s="275"/>
      <c r="AS213" s="275"/>
      <c r="AT213" s="275"/>
      <c r="AU213" s="275"/>
      <c r="AV213" s="275"/>
    </row>
    <row r="214" spans="1:48" ht="15.95" customHeight="1">
      <c r="A214" s="310"/>
      <c r="B214" s="310"/>
      <c r="C214" s="311"/>
      <c r="D214" s="312"/>
      <c r="E214" s="312"/>
      <c r="F214" s="312"/>
      <c r="G214" s="312"/>
      <c r="H214" s="312"/>
      <c r="I214" s="312"/>
      <c r="J214" s="312"/>
      <c r="K214" s="312"/>
      <c r="L214" s="312"/>
      <c r="M214" s="312"/>
      <c r="N214" s="275"/>
      <c r="O214" s="275"/>
      <c r="P214" s="275"/>
      <c r="Q214" s="275"/>
      <c r="R214" s="275"/>
      <c r="S214" s="275"/>
      <c r="T214" s="275"/>
      <c r="U214" s="275"/>
      <c r="V214" s="275"/>
      <c r="W214" s="275"/>
      <c r="X214" s="275"/>
      <c r="Y214" s="275"/>
      <c r="Z214" s="275"/>
      <c r="AA214" s="275"/>
      <c r="AB214" s="275"/>
      <c r="AC214" s="275"/>
      <c r="AD214" s="275"/>
      <c r="AE214" s="275"/>
      <c r="AF214" s="275"/>
      <c r="AG214" s="275"/>
      <c r="AH214" s="275"/>
      <c r="AI214" s="275"/>
      <c r="AJ214" s="275"/>
      <c r="AK214" s="275"/>
      <c r="AL214" s="275"/>
      <c r="AM214" s="275"/>
      <c r="AN214" s="275"/>
      <c r="AO214" s="275"/>
      <c r="AP214" s="275"/>
      <c r="AQ214" s="275"/>
      <c r="AR214" s="275"/>
      <c r="AS214" s="275"/>
      <c r="AT214" s="275"/>
      <c r="AU214" s="275"/>
      <c r="AV214" s="275"/>
    </row>
    <row r="215" spans="1:48" ht="15.95" customHeight="1">
      <c r="A215" s="310"/>
      <c r="B215" s="310"/>
      <c r="C215" s="311"/>
      <c r="D215" s="312"/>
      <c r="E215" s="312"/>
      <c r="F215" s="312"/>
      <c r="G215" s="312"/>
      <c r="H215" s="312"/>
      <c r="I215" s="312"/>
      <c r="J215" s="312"/>
      <c r="K215" s="312"/>
      <c r="L215" s="312"/>
      <c r="M215" s="312"/>
      <c r="N215" s="275"/>
      <c r="O215" s="275"/>
      <c r="P215" s="275"/>
      <c r="Q215" s="275"/>
      <c r="R215" s="275"/>
      <c r="S215" s="275"/>
      <c r="T215" s="275"/>
      <c r="U215" s="275"/>
      <c r="V215" s="275"/>
      <c r="W215" s="275"/>
      <c r="X215" s="275"/>
      <c r="Y215" s="275"/>
      <c r="Z215" s="275"/>
      <c r="AA215" s="275"/>
      <c r="AB215" s="275"/>
      <c r="AC215" s="275"/>
      <c r="AD215" s="275"/>
      <c r="AE215" s="275"/>
      <c r="AF215" s="275"/>
      <c r="AG215" s="275"/>
      <c r="AH215" s="275"/>
      <c r="AI215" s="275"/>
      <c r="AJ215" s="275"/>
      <c r="AK215" s="275"/>
      <c r="AL215" s="275"/>
      <c r="AM215" s="275"/>
      <c r="AN215" s="275"/>
      <c r="AO215" s="275"/>
      <c r="AP215" s="275"/>
      <c r="AQ215" s="275"/>
      <c r="AR215" s="275"/>
      <c r="AS215" s="275"/>
      <c r="AT215" s="275"/>
      <c r="AU215" s="275"/>
      <c r="AV215" s="275"/>
    </row>
    <row r="216" spans="1:48" ht="15.95" customHeight="1">
      <c r="A216" s="310"/>
      <c r="B216" s="310"/>
      <c r="C216" s="311"/>
      <c r="D216" s="312"/>
      <c r="E216" s="312"/>
      <c r="F216" s="312"/>
      <c r="G216" s="312"/>
      <c r="H216" s="312"/>
      <c r="I216" s="312"/>
      <c r="J216" s="312"/>
      <c r="K216" s="312"/>
      <c r="L216" s="312"/>
      <c r="M216" s="312"/>
      <c r="N216" s="275"/>
      <c r="O216" s="275"/>
      <c r="P216" s="275"/>
      <c r="Q216" s="275"/>
      <c r="R216" s="275"/>
      <c r="S216" s="275"/>
      <c r="T216" s="275"/>
      <c r="U216" s="275"/>
      <c r="V216" s="275"/>
      <c r="W216" s="275"/>
      <c r="X216" s="275"/>
      <c r="Y216" s="275"/>
      <c r="Z216" s="275"/>
      <c r="AA216" s="275"/>
      <c r="AB216" s="275"/>
      <c r="AC216" s="275"/>
      <c r="AD216" s="275"/>
      <c r="AE216" s="275"/>
      <c r="AF216" s="275"/>
      <c r="AG216" s="275"/>
      <c r="AH216" s="275"/>
      <c r="AI216" s="275"/>
      <c r="AJ216" s="275"/>
      <c r="AK216" s="275"/>
      <c r="AL216" s="275"/>
      <c r="AM216" s="275"/>
      <c r="AN216" s="275"/>
      <c r="AO216" s="275"/>
      <c r="AP216" s="275"/>
      <c r="AQ216" s="275"/>
      <c r="AR216" s="275"/>
      <c r="AS216" s="275"/>
      <c r="AT216" s="275"/>
      <c r="AU216" s="275"/>
      <c r="AV216" s="275"/>
    </row>
    <row r="217" spans="1:48" ht="15.95" customHeight="1">
      <c r="A217" s="310"/>
      <c r="B217" s="310"/>
      <c r="C217" s="311"/>
      <c r="D217" s="312"/>
      <c r="E217" s="312"/>
      <c r="F217" s="312"/>
      <c r="G217" s="312"/>
      <c r="H217" s="312"/>
      <c r="I217" s="312"/>
      <c r="J217" s="312"/>
      <c r="K217" s="312"/>
      <c r="L217" s="312"/>
      <c r="M217" s="312"/>
      <c r="N217" s="275"/>
      <c r="O217" s="275"/>
      <c r="P217" s="275"/>
      <c r="Q217" s="275"/>
      <c r="R217" s="275"/>
      <c r="S217" s="275"/>
      <c r="T217" s="275"/>
      <c r="U217" s="275"/>
      <c r="V217" s="275"/>
      <c r="W217" s="275"/>
      <c r="X217" s="275"/>
      <c r="Y217" s="275"/>
      <c r="Z217" s="275"/>
      <c r="AA217" s="275"/>
      <c r="AB217" s="275"/>
      <c r="AC217" s="275"/>
      <c r="AD217" s="275"/>
      <c r="AE217" s="275"/>
      <c r="AF217" s="275"/>
      <c r="AG217" s="275"/>
      <c r="AH217" s="275"/>
      <c r="AI217" s="275"/>
      <c r="AJ217" s="275"/>
      <c r="AK217" s="275"/>
      <c r="AL217" s="275"/>
      <c r="AM217" s="275"/>
      <c r="AN217" s="275"/>
      <c r="AO217" s="275"/>
      <c r="AP217" s="275"/>
      <c r="AQ217" s="275"/>
      <c r="AR217" s="275"/>
      <c r="AS217" s="275"/>
      <c r="AT217" s="275"/>
      <c r="AU217" s="275"/>
      <c r="AV217" s="275"/>
    </row>
    <row r="218" spans="1:48" ht="15.95" customHeight="1">
      <c r="A218" s="310"/>
      <c r="B218" s="310"/>
      <c r="C218" s="311"/>
      <c r="D218" s="312"/>
      <c r="E218" s="312"/>
      <c r="F218" s="312"/>
      <c r="G218" s="312"/>
      <c r="H218" s="312"/>
      <c r="I218" s="312"/>
      <c r="J218" s="312"/>
      <c r="K218" s="312"/>
      <c r="L218" s="312"/>
      <c r="M218" s="312"/>
      <c r="N218" s="275"/>
      <c r="O218" s="275"/>
      <c r="P218" s="275"/>
      <c r="Q218" s="275"/>
      <c r="R218" s="275"/>
      <c r="S218" s="275"/>
      <c r="T218" s="275"/>
      <c r="U218" s="275"/>
      <c r="V218" s="275"/>
      <c r="W218" s="275"/>
      <c r="X218" s="275"/>
      <c r="Y218" s="275"/>
      <c r="Z218" s="275"/>
      <c r="AA218" s="275"/>
      <c r="AB218" s="275"/>
      <c r="AC218" s="275"/>
      <c r="AD218" s="275"/>
      <c r="AE218" s="275"/>
      <c r="AF218" s="275"/>
      <c r="AG218" s="275"/>
      <c r="AH218" s="275"/>
      <c r="AI218" s="275"/>
      <c r="AJ218" s="275"/>
      <c r="AK218" s="275"/>
      <c r="AL218" s="275"/>
      <c r="AM218" s="275"/>
      <c r="AN218" s="275"/>
      <c r="AO218" s="275"/>
      <c r="AP218" s="275"/>
      <c r="AQ218" s="275"/>
      <c r="AR218" s="275"/>
      <c r="AS218" s="275"/>
      <c r="AT218" s="275"/>
      <c r="AU218" s="275"/>
      <c r="AV218" s="275"/>
    </row>
    <row r="219" spans="1:48" ht="15.95" customHeight="1">
      <c r="A219" s="310"/>
      <c r="B219" s="310"/>
      <c r="C219" s="311"/>
      <c r="D219" s="312"/>
      <c r="E219" s="312"/>
      <c r="F219" s="312"/>
      <c r="G219" s="312"/>
      <c r="H219" s="312"/>
      <c r="I219" s="312"/>
      <c r="J219" s="312"/>
      <c r="K219" s="312"/>
      <c r="L219" s="312"/>
      <c r="M219" s="312"/>
      <c r="N219" s="275"/>
      <c r="O219" s="275"/>
      <c r="P219" s="275"/>
      <c r="Q219" s="275"/>
      <c r="R219" s="275"/>
      <c r="S219" s="275"/>
      <c r="T219" s="275"/>
      <c r="U219" s="275"/>
      <c r="V219" s="275"/>
      <c r="W219" s="275"/>
      <c r="X219" s="275"/>
      <c r="Y219" s="275"/>
      <c r="Z219" s="275"/>
      <c r="AA219" s="275"/>
      <c r="AB219" s="275"/>
      <c r="AC219" s="275"/>
      <c r="AD219" s="275"/>
      <c r="AE219" s="275"/>
      <c r="AF219" s="275"/>
      <c r="AG219" s="275"/>
      <c r="AH219" s="275"/>
      <c r="AI219" s="275"/>
      <c r="AJ219" s="275"/>
      <c r="AK219" s="275"/>
      <c r="AL219" s="275"/>
      <c r="AM219" s="275"/>
      <c r="AN219" s="275"/>
      <c r="AO219" s="275"/>
      <c r="AP219" s="275"/>
      <c r="AQ219" s="275"/>
      <c r="AR219" s="275"/>
      <c r="AS219" s="275"/>
      <c r="AT219" s="275"/>
      <c r="AU219" s="275"/>
      <c r="AV219" s="275"/>
    </row>
    <row r="220" spans="1:48" ht="12.75">
      <c r="A220" s="313"/>
      <c r="B220" s="313"/>
      <c r="C220" s="313"/>
      <c r="D220" s="314"/>
      <c r="E220" s="314"/>
      <c r="F220" s="314"/>
      <c r="G220" s="314"/>
      <c r="H220" s="314"/>
      <c r="I220" s="314"/>
      <c r="J220" s="314"/>
      <c r="K220" s="314"/>
      <c r="L220" s="314"/>
      <c r="M220" s="314"/>
      <c r="N220" s="275"/>
      <c r="O220" s="275"/>
      <c r="P220" s="275"/>
      <c r="Q220" s="275"/>
      <c r="R220" s="275"/>
      <c r="S220" s="275"/>
      <c r="T220" s="275"/>
      <c r="U220" s="275"/>
      <c r="V220" s="275"/>
      <c r="W220" s="275"/>
      <c r="X220" s="275"/>
      <c r="Y220" s="275"/>
      <c r="Z220" s="275"/>
      <c r="AA220" s="275"/>
      <c r="AB220" s="275"/>
      <c r="AC220" s="275"/>
      <c r="AD220" s="275"/>
      <c r="AE220" s="275"/>
      <c r="AF220" s="275"/>
      <c r="AG220" s="275"/>
      <c r="AH220" s="275"/>
      <c r="AI220" s="275"/>
      <c r="AJ220" s="275"/>
      <c r="AK220" s="275"/>
      <c r="AL220" s="275"/>
      <c r="AM220" s="275"/>
      <c r="AN220" s="275"/>
      <c r="AO220" s="275"/>
      <c r="AP220" s="275"/>
      <c r="AQ220" s="275"/>
      <c r="AR220" s="275"/>
      <c r="AS220" s="275"/>
      <c r="AT220" s="275"/>
      <c r="AU220" s="275"/>
      <c r="AV220" s="275"/>
    </row>
    <row r="221" spans="1:48" ht="12.75">
      <c r="A221" s="313"/>
      <c r="B221" s="313"/>
      <c r="C221" s="313"/>
      <c r="D221" s="314"/>
      <c r="E221" s="314"/>
      <c r="F221" s="314"/>
      <c r="G221" s="314"/>
      <c r="H221" s="314"/>
      <c r="I221" s="314"/>
      <c r="J221" s="314"/>
      <c r="K221" s="314"/>
      <c r="L221" s="314"/>
      <c r="M221" s="314"/>
      <c r="N221" s="275"/>
      <c r="O221" s="275"/>
      <c r="P221" s="275"/>
      <c r="Q221" s="275"/>
      <c r="R221" s="275"/>
      <c r="S221" s="275"/>
      <c r="T221" s="275"/>
      <c r="U221" s="275"/>
      <c r="V221" s="275"/>
      <c r="W221" s="275"/>
      <c r="X221" s="275"/>
      <c r="Y221" s="275"/>
      <c r="Z221" s="275"/>
      <c r="AA221" s="275"/>
      <c r="AB221" s="275"/>
      <c r="AC221" s="275"/>
      <c r="AD221" s="275"/>
      <c r="AE221" s="275"/>
      <c r="AF221" s="275"/>
      <c r="AG221" s="275"/>
      <c r="AH221" s="275"/>
      <c r="AI221" s="275"/>
      <c r="AJ221" s="275"/>
      <c r="AK221" s="275"/>
      <c r="AL221" s="275"/>
      <c r="AM221" s="275"/>
      <c r="AN221" s="275"/>
      <c r="AO221" s="275"/>
      <c r="AP221" s="275"/>
      <c r="AQ221" s="275"/>
      <c r="AR221" s="275"/>
      <c r="AS221" s="275"/>
      <c r="AT221" s="275"/>
      <c r="AU221" s="275"/>
      <c r="AV221" s="275"/>
    </row>
    <row r="222" spans="1:48" ht="12.75">
      <c r="A222" s="313"/>
      <c r="B222" s="313"/>
      <c r="C222" s="313"/>
      <c r="D222" s="314"/>
      <c r="E222" s="314"/>
      <c r="F222" s="314"/>
      <c r="G222" s="314"/>
      <c r="H222" s="314"/>
      <c r="I222" s="314"/>
      <c r="J222" s="314"/>
      <c r="K222" s="314"/>
      <c r="L222" s="314"/>
      <c r="M222" s="314"/>
      <c r="N222" s="275"/>
      <c r="O222" s="275"/>
      <c r="P222" s="275"/>
      <c r="Q222" s="275"/>
      <c r="R222" s="275"/>
      <c r="S222" s="275"/>
      <c r="T222" s="275"/>
      <c r="U222" s="275"/>
      <c r="V222" s="275"/>
      <c r="W222" s="275"/>
      <c r="X222" s="275"/>
      <c r="Y222" s="275"/>
      <c r="Z222" s="275"/>
      <c r="AA222" s="275"/>
      <c r="AB222" s="275"/>
      <c r="AC222" s="275"/>
      <c r="AD222" s="275"/>
      <c r="AE222" s="275"/>
      <c r="AF222" s="275"/>
      <c r="AG222" s="275"/>
      <c r="AH222" s="275"/>
      <c r="AI222" s="275"/>
      <c r="AJ222" s="275"/>
      <c r="AK222" s="275"/>
      <c r="AL222" s="275"/>
      <c r="AM222" s="275"/>
      <c r="AN222" s="275"/>
      <c r="AO222" s="275"/>
      <c r="AP222" s="275"/>
      <c r="AQ222" s="275"/>
      <c r="AR222" s="275"/>
      <c r="AS222" s="275"/>
      <c r="AT222" s="275"/>
      <c r="AU222" s="275"/>
      <c r="AV222" s="275"/>
    </row>
    <row r="223" spans="1:48" ht="12.75">
      <c r="A223" s="313"/>
      <c r="B223" s="313"/>
      <c r="C223" s="313"/>
      <c r="D223" s="314"/>
      <c r="E223" s="314"/>
      <c r="F223" s="314"/>
      <c r="G223" s="314"/>
      <c r="H223" s="314"/>
      <c r="I223" s="314"/>
      <c r="J223" s="314"/>
      <c r="K223" s="314"/>
      <c r="L223" s="314"/>
      <c r="M223" s="314"/>
      <c r="N223" s="275"/>
      <c r="O223" s="275"/>
      <c r="P223" s="275"/>
      <c r="Q223" s="275"/>
      <c r="R223" s="275"/>
      <c r="S223" s="275"/>
      <c r="T223" s="275"/>
      <c r="U223" s="275"/>
      <c r="V223" s="275"/>
      <c r="W223" s="275"/>
      <c r="X223" s="275"/>
      <c r="Y223" s="275"/>
      <c r="Z223" s="275"/>
      <c r="AA223" s="275"/>
      <c r="AB223" s="275"/>
      <c r="AC223" s="275"/>
      <c r="AD223" s="275"/>
      <c r="AE223" s="275"/>
      <c r="AF223" s="275"/>
      <c r="AG223" s="275"/>
      <c r="AH223" s="275"/>
      <c r="AI223" s="275"/>
      <c r="AJ223" s="275"/>
      <c r="AK223" s="275"/>
      <c r="AL223" s="275"/>
      <c r="AM223" s="275"/>
      <c r="AN223" s="275"/>
      <c r="AO223" s="275"/>
      <c r="AP223" s="275"/>
      <c r="AQ223" s="275"/>
      <c r="AR223" s="275"/>
      <c r="AS223" s="275"/>
      <c r="AT223" s="275"/>
      <c r="AU223" s="275"/>
      <c r="AV223" s="275"/>
    </row>
    <row r="224" spans="1:48" ht="12.75">
      <c r="A224" s="313"/>
      <c r="B224" s="313"/>
      <c r="C224" s="313"/>
      <c r="D224" s="314"/>
      <c r="E224" s="314"/>
      <c r="F224" s="314"/>
      <c r="G224" s="314"/>
      <c r="H224" s="314"/>
      <c r="I224" s="314"/>
      <c r="J224" s="314"/>
      <c r="K224" s="314"/>
      <c r="L224" s="314"/>
      <c r="M224" s="314"/>
      <c r="N224" s="275"/>
      <c r="O224" s="275"/>
      <c r="P224" s="275"/>
      <c r="Q224" s="275"/>
      <c r="R224" s="275"/>
      <c r="S224" s="275"/>
      <c r="T224" s="275"/>
      <c r="U224" s="275"/>
      <c r="V224" s="275"/>
      <c r="W224" s="275"/>
      <c r="X224" s="275"/>
      <c r="Y224" s="275"/>
      <c r="Z224" s="275"/>
      <c r="AA224" s="275"/>
      <c r="AB224" s="275"/>
      <c r="AC224" s="275"/>
      <c r="AD224" s="275"/>
      <c r="AE224" s="275"/>
      <c r="AF224" s="275"/>
      <c r="AG224" s="275"/>
      <c r="AH224" s="275"/>
      <c r="AI224" s="275"/>
      <c r="AJ224" s="275"/>
      <c r="AK224" s="275"/>
      <c r="AL224" s="275"/>
      <c r="AM224" s="275"/>
      <c r="AN224" s="275"/>
      <c r="AO224" s="275"/>
      <c r="AP224" s="275"/>
      <c r="AQ224" s="275"/>
      <c r="AR224" s="275"/>
      <c r="AS224" s="275"/>
      <c r="AT224" s="275"/>
      <c r="AU224" s="275"/>
      <c r="AV224" s="275"/>
    </row>
    <row r="225" spans="1:48" ht="12.75">
      <c r="A225" s="313"/>
      <c r="B225" s="313"/>
      <c r="C225" s="313"/>
      <c r="D225" s="314"/>
      <c r="E225" s="314"/>
      <c r="F225" s="314"/>
      <c r="G225" s="314"/>
      <c r="H225" s="314"/>
      <c r="I225" s="314"/>
      <c r="J225" s="314"/>
      <c r="K225" s="314"/>
      <c r="L225" s="314"/>
      <c r="M225" s="314"/>
      <c r="N225" s="275"/>
      <c r="O225" s="275"/>
      <c r="P225" s="275"/>
      <c r="Q225" s="275"/>
      <c r="R225" s="275"/>
      <c r="S225" s="275"/>
      <c r="T225" s="275"/>
      <c r="U225" s="275"/>
      <c r="V225" s="275"/>
      <c r="W225" s="275"/>
      <c r="X225" s="275"/>
      <c r="Y225" s="275"/>
      <c r="Z225" s="275"/>
      <c r="AA225" s="275"/>
      <c r="AB225" s="275"/>
      <c r="AC225" s="275"/>
      <c r="AD225" s="275"/>
      <c r="AE225" s="275"/>
      <c r="AF225" s="275"/>
      <c r="AG225" s="275"/>
      <c r="AH225" s="275"/>
      <c r="AI225" s="275"/>
      <c r="AJ225" s="275"/>
      <c r="AK225" s="275"/>
      <c r="AL225" s="275"/>
      <c r="AM225" s="275"/>
      <c r="AN225" s="275"/>
      <c r="AO225" s="275"/>
      <c r="AP225" s="275"/>
      <c r="AQ225" s="275"/>
      <c r="AR225" s="275"/>
      <c r="AS225" s="275"/>
      <c r="AT225" s="275"/>
      <c r="AU225" s="275"/>
      <c r="AV225" s="275"/>
    </row>
    <row r="226" spans="1:48" ht="12.75">
      <c r="A226" s="313"/>
      <c r="B226" s="313"/>
      <c r="C226" s="313"/>
      <c r="D226" s="314"/>
      <c r="E226" s="314"/>
      <c r="F226" s="314"/>
      <c r="G226" s="314"/>
      <c r="H226" s="314"/>
      <c r="I226" s="314"/>
      <c r="J226" s="314"/>
      <c r="K226" s="314"/>
      <c r="L226" s="314"/>
      <c r="M226" s="314"/>
      <c r="N226" s="275"/>
      <c r="O226" s="275"/>
      <c r="P226" s="275"/>
      <c r="Q226" s="275"/>
      <c r="R226" s="275"/>
      <c r="S226" s="275"/>
      <c r="T226" s="275"/>
      <c r="U226" s="275"/>
      <c r="V226" s="275"/>
      <c r="W226" s="275"/>
      <c r="X226" s="275"/>
      <c r="Y226" s="275"/>
      <c r="Z226" s="275"/>
      <c r="AA226" s="275"/>
      <c r="AB226" s="275"/>
      <c r="AC226" s="275"/>
      <c r="AD226" s="275"/>
      <c r="AE226" s="275"/>
      <c r="AF226" s="275"/>
      <c r="AG226" s="275"/>
      <c r="AH226" s="275"/>
      <c r="AI226" s="275"/>
      <c r="AJ226" s="275"/>
      <c r="AK226" s="275"/>
      <c r="AL226" s="275"/>
      <c r="AM226" s="275"/>
      <c r="AN226" s="275"/>
      <c r="AO226" s="275"/>
      <c r="AP226" s="275"/>
      <c r="AQ226" s="275"/>
      <c r="AR226" s="275"/>
      <c r="AS226" s="275"/>
      <c r="AT226" s="275"/>
      <c r="AU226" s="275"/>
      <c r="AV226" s="275"/>
    </row>
    <row r="227" spans="1:48" ht="12.75">
      <c r="A227" s="313"/>
      <c r="B227" s="313"/>
      <c r="C227" s="313"/>
      <c r="D227" s="314"/>
      <c r="E227" s="314"/>
      <c r="F227" s="314"/>
      <c r="G227" s="314"/>
      <c r="H227" s="314"/>
      <c r="I227" s="314"/>
      <c r="J227" s="314"/>
      <c r="K227" s="314"/>
      <c r="L227" s="314"/>
      <c r="M227" s="314"/>
      <c r="N227" s="275"/>
      <c r="O227" s="275"/>
      <c r="P227" s="275"/>
      <c r="Q227" s="275"/>
      <c r="R227" s="275"/>
      <c r="S227" s="275"/>
      <c r="T227" s="275"/>
      <c r="U227" s="275"/>
      <c r="V227" s="275"/>
      <c r="W227" s="275"/>
      <c r="X227" s="275"/>
      <c r="Y227" s="275"/>
      <c r="Z227" s="275"/>
      <c r="AA227" s="275"/>
      <c r="AB227" s="275"/>
      <c r="AC227" s="275"/>
      <c r="AD227" s="275"/>
      <c r="AE227" s="275"/>
      <c r="AF227" s="275"/>
      <c r="AG227" s="275"/>
      <c r="AH227" s="275"/>
      <c r="AI227" s="275"/>
      <c r="AJ227" s="275"/>
      <c r="AK227" s="275"/>
      <c r="AL227" s="275"/>
      <c r="AM227" s="275"/>
      <c r="AN227" s="275"/>
      <c r="AO227" s="275"/>
      <c r="AP227" s="275"/>
      <c r="AQ227" s="275"/>
      <c r="AR227" s="275"/>
      <c r="AS227" s="275"/>
      <c r="AT227" s="275"/>
      <c r="AU227" s="275"/>
      <c r="AV227" s="275"/>
    </row>
    <row r="228" spans="1:48" ht="12.75">
      <c r="A228" s="313"/>
      <c r="B228" s="313"/>
      <c r="C228" s="313"/>
      <c r="D228" s="314"/>
      <c r="E228" s="314"/>
      <c r="F228" s="314"/>
      <c r="G228" s="314"/>
      <c r="H228" s="314"/>
      <c r="I228" s="314"/>
      <c r="J228" s="314"/>
      <c r="K228" s="314"/>
      <c r="L228" s="314"/>
      <c r="M228" s="314"/>
      <c r="N228" s="275"/>
      <c r="O228" s="275"/>
      <c r="P228" s="275"/>
      <c r="Q228" s="275"/>
      <c r="R228" s="275"/>
      <c r="S228" s="275"/>
      <c r="T228" s="275"/>
      <c r="U228" s="275"/>
      <c r="V228" s="275"/>
      <c r="W228" s="275"/>
      <c r="X228" s="275"/>
      <c r="Y228" s="275"/>
      <c r="Z228" s="275"/>
      <c r="AA228" s="275"/>
      <c r="AB228" s="275"/>
      <c r="AC228" s="275"/>
      <c r="AD228" s="275"/>
      <c r="AE228" s="275"/>
      <c r="AF228" s="275"/>
      <c r="AG228" s="275"/>
      <c r="AH228" s="275"/>
      <c r="AI228" s="275"/>
      <c r="AJ228" s="275"/>
      <c r="AK228" s="275"/>
      <c r="AL228" s="275"/>
      <c r="AM228" s="275"/>
      <c r="AN228" s="275"/>
      <c r="AO228" s="275"/>
      <c r="AP228" s="275"/>
      <c r="AQ228" s="275"/>
      <c r="AR228" s="275"/>
      <c r="AS228" s="275"/>
      <c r="AT228" s="275"/>
      <c r="AU228" s="275"/>
      <c r="AV228" s="275"/>
    </row>
    <row r="229" spans="1:48" ht="12.75">
      <c r="A229" s="313"/>
      <c r="B229" s="313"/>
      <c r="C229" s="313"/>
      <c r="D229" s="314"/>
      <c r="E229" s="314"/>
      <c r="F229" s="314"/>
      <c r="G229" s="314"/>
      <c r="H229" s="314"/>
      <c r="I229" s="314"/>
      <c r="J229" s="314"/>
      <c r="K229" s="314"/>
      <c r="L229" s="314"/>
      <c r="M229" s="314"/>
      <c r="N229" s="275"/>
      <c r="O229" s="275"/>
      <c r="P229" s="275"/>
      <c r="Q229" s="275"/>
      <c r="R229" s="275"/>
      <c r="S229" s="275"/>
      <c r="T229" s="275"/>
      <c r="U229" s="275"/>
      <c r="V229" s="275"/>
      <c r="W229" s="275"/>
      <c r="X229" s="275"/>
      <c r="Y229" s="275"/>
      <c r="Z229" s="275"/>
      <c r="AA229" s="275"/>
      <c r="AB229" s="275"/>
      <c r="AC229" s="275"/>
      <c r="AD229" s="275"/>
      <c r="AE229" s="275"/>
      <c r="AF229" s="275"/>
      <c r="AG229" s="275"/>
      <c r="AH229" s="275"/>
      <c r="AI229" s="275"/>
      <c r="AJ229" s="275"/>
      <c r="AK229" s="275"/>
      <c r="AL229" s="275"/>
      <c r="AM229" s="275"/>
      <c r="AN229" s="275"/>
      <c r="AO229" s="275"/>
      <c r="AP229" s="275"/>
      <c r="AQ229" s="275"/>
      <c r="AR229" s="275"/>
      <c r="AS229" s="275"/>
      <c r="AT229" s="275"/>
      <c r="AU229" s="275"/>
      <c r="AV229" s="275"/>
    </row>
    <row r="230" spans="1:48" ht="12.75">
      <c r="A230" s="313"/>
      <c r="B230" s="313"/>
      <c r="C230" s="313"/>
      <c r="D230" s="314"/>
      <c r="E230" s="314"/>
      <c r="F230" s="314"/>
      <c r="G230" s="314"/>
      <c r="H230" s="314"/>
      <c r="I230" s="314"/>
      <c r="J230" s="314"/>
      <c r="K230" s="314"/>
      <c r="L230" s="314"/>
      <c r="M230" s="314"/>
      <c r="N230" s="275"/>
      <c r="O230" s="275"/>
      <c r="P230" s="275"/>
      <c r="Q230" s="275"/>
      <c r="R230" s="275"/>
      <c r="S230" s="275"/>
      <c r="T230" s="275"/>
      <c r="U230" s="275"/>
      <c r="V230" s="275"/>
      <c r="W230" s="275"/>
      <c r="X230" s="275"/>
      <c r="Y230" s="275"/>
      <c r="Z230" s="275"/>
      <c r="AA230" s="275"/>
      <c r="AB230" s="275"/>
      <c r="AC230" s="275"/>
      <c r="AD230" s="275"/>
      <c r="AE230" s="275"/>
      <c r="AF230" s="275"/>
      <c r="AG230" s="275"/>
      <c r="AH230" s="275"/>
      <c r="AI230" s="275"/>
      <c r="AJ230" s="275"/>
      <c r="AK230" s="275"/>
      <c r="AL230" s="275"/>
      <c r="AM230" s="275"/>
      <c r="AN230" s="275"/>
      <c r="AO230" s="275"/>
      <c r="AP230" s="275"/>
      <c r="AQ230" s="275"/>
      <c r="AR230" s="275"/>
      <c r="AS230" s="275"/>
      <c r="AT230" s="275"/>
      <c r="AU230" s="275"/>
      <c r="AV230" s="275"/>
    </row>
    <row r="231" spans="1:48" ht="12.75">
      <c r="A231" s="313"/>
      <c r="B231" s="313"/>
      <c r="C231" s="313"/>
      <c r="D231" s="314"/>
      <c r="E231" s="314"/>
      <c r="F231" s="314"/>
      <c r="G231" s="314"/>
      <c r="H231" s="314"/>
      <c r="I231" s="314"/>
      <c r="J231" s="314"/>
      <c r="K231" s="314"/>
      <c r="L231" s="314"/>
      <c r="M231" s="314"/>
      <c r="N231" s="275"/>
      <c r="O231" s="275"/>
      <c r="P231" s="275"/>
      <c r="Q231" s="275"/>
      <c r="R231" s="275"/>
      <c r="S231" s="275"/>
      <c r="T231" s="275"/>
      <c r="U231" s="275"/>
      <c r="V231" s="275"/>
      <c r="W231" s="275"/>
      <c r="X231" s="275"/>
      <c r="Y231" s="275"/>
      <c r="Z231" s="275"/>
      <c r="AA231" s="275"/>
      <c r="AB231" s="275"/>
      <c r="AC231" s="275"/>
      <c r="AD231" s="275"/>
      <c r="AE231" s="275"/>
      <c r="AF231" s="275"/>
      <c r="AG231" s="275"/>
      <c r="AH231" s="275"/>
      <c r="AI231" s="275"/>
      <c r="AJ231" s="275"/>
      <c r="AK231" s="275"/>
      <c r="AL231" s="275"/>
      <c r="AM231" s="275"/>
      <c r="AN231" s="275"/>
      <c r="AO231" s="275"/>
      <c r="AP231" s="275"/>
      <c r="AQ231" s="275"/>
      <c r="AR231" s="275"/>
      <c r="AS231" s="275"/>
      <c r="AT231" s="275"/>
      <c r="AU231" s="275"/>
      <c r="AV231" s="275"/>
    </row>
    <row r="232" spans="1:48" ht="12.75">
      <c r="A232" s="313"/>
      <c r="B232" s="313"/>
      <c r="C232" s="313"/>
      <c r="D232" s="314"/>
      <c r="E232" s="314"/>
      <c r="F232" s="314"/>
      <c r="G232" s="314"/>
      <c r="H232" s="314"/>
      <c r="I232" s="314"/>
      <c r="J232" s="314"/>
      <c r="K232" s="314"/>
      <c r="L232" s="314"/>
      <c r="M232" s="314"/>
      <c r="N232" s="275"/>
      <c r="O232" s="275"/>
      <c r="P232" s="275"/>
      <c r="Q232" s="275"/>
      <c r="R232" s="275"/>
      <c r="S232" s="275"/>
      <c r="T232" s="275"/>
      <c r="U232" s="275"/>
      <c r="V232" s="275"/>
      <c r="W232" s="275"/>
      <c r="X232" s="275"/>
      <c r="Y232" s="275"/>
      <c r="Z232" s="275"/>
      <c r="AA232" s="275"/>
      <c r="AB232" s="275"/>
      <c r="AC232" s="275"/>
      <c r="AD232" s="275"/>
      <c r="AE232" s="275"/>
      <c r="AF232" s="275"/>
      <c r="AG232" s="275"/>
      <c r="AH232" s="275"/>
      <c r="AI232" s="275"/>
      <c r="AJ232" s="275"/>
      <c r="AK232" s="275"/>
      <c r="AL232" s="275"/>
      <c r="AM232" s="275"/>
      <c r="AN232" s="275"/>
      <c r="AO232" s="275"/>
      <c r="AP232" s="275"/>
      <c r="AQ232" s="275"/>
      <c r="AR232" s="275"/>
      <c r="AS232" s="275"/>
      <c r="AT232" s="275"/>
      <c r="AU232" s="275"/>
      <c r="AV232" s="275"/>
    </row>
    <row r="233" spans="1:48" ht="12.75">
      <c r="A233" s="313"/>
      <c r="B233" s="313"/>
      <c r="C233" s="313"/>
      <c r="D233" s="314"/>
      <c r="E233" s="314"/>
      <c r="F233" s="314"/>
      <c r="G233" s="314"/>
      <c r="H233" s="314"/>
      <c r="I233" s="314"/>
      <c r="J233" s="314"/>
      <c r="K233" s="314"/>
      <c r="L233" s="314"/>
      <c r="M233" s="314"/>
      <c r="N233" s="275"/>
      <c r="O233" s="275"/>
      <c r="P233" s="275"/>
      <c r="Q233" s="275"/>
      <c r="R233" s="275"/>
      <c r="S233" s="275"/>
      <c r="T233" s="275"/>
      <c r="U233" s="275"/>
      <c r="V233" s="275"/>
      <c r="W233" s="275"/>
      <c r="X233" s="275"/>
      <c r="Y233" s="275"/>
      <c r="Z233" s="275"/>
      <c r="AA233" s="275"/>
      <c r="AB233" s="275"/>
      <c r="AC233" s="275"/>
      <c r="AD233" s="275"/>
      <c r="AE233" s="275"/>
      <c r="AF233" s="275"/>
      <c r="AG233" s="275"/>
      <c r="AH233" s="275"/>
      <c r="AI233" s="275"/>
      <c r="AJ233" s="275"/>
      <c r="AK233" s="275"/>
      <c r="AL233" s="275"/>
      <c r="AM233" s="275"/>
      <c r="AN233" s="275"/>
      <c r="AO233" s="275"/>
      <c r="AP233" s="275"/>
      <c r="AQ233" s="275"/>
      <c r="AR233" s="275"/>
      <c r="AS233" s="275"/>
      <c r="AT233" s="275"/>
      <c r="AU233" s="275"/>
      <c r="AV233" s="275"/>
    </row>
    <row r="234" spans="1:48" ht="21.75" thickBot="1">
      <c r="D234" s="275"/>
      <c r="E234" s="914" t="s">
        <v>2191</v>
      </c>
      <c r="F234" s="914"/>
      <c r="G234" s="914"/>
      <c r="H234" s="914"/>
      <c r="I234" s="914"/>
      <c r="J234" s="914"/>
      <c r="K234" s="914"/>
      <c r="L234" s="275"/>
      <c r="M234" s="275"/>
      <c r="N234" s="275"/>
      <c r="O234" s="275"/>
      <c r="P234" s="275"/>
      <c r="Q234" s="275"/>
      <c r="R234" s="275"/>
      <c r="S234" s="275"/>
      <c r="T234" s="275"/>
      <c r="U234" s="275"/>
      <c r="V234" s="275"/>
      <c r="W234" s="275"/>
      <c r="X234" s="275"/>
      <c r="Y234" s="275"/>
      <c r="Z234" s="275"/>
      <c r="AA234" s="275"/>
      <c r="AB234" s="275"/>
      <c r="AC234" s="275"/>
      <c r="AD234" s="275"/>
      <c r="AE234" s="275"/>
      <c r="AF234" s="275"/>
      <c r="AG234" s="275"/>
      <c r="AH234" s="275"/>
      <c r="AI234" s="275"/>
      <c r="AJ234" s="275"/>
      <c r="AK234" s="275"/>
      <c r="AL234" s="275"/>
      <c r="AM234" s="275"/>
      <c r="AN234" s="275"/>
      <c r="AO234" s="275"/>
      <c r="AP234" s="275"/>
      <c r="AQ234" s="275"/>
      <c r="AR234" s="275"/>
      <c r="AS234" s="275"/>
      <c r="AT234" s="275"/>
      <c r="AU234" s="275"/>
      <c r="AV234" s="275"/>
    </row>
    <row r="235" spans="1:48" ht="12.75">
      <c r="D235" s="275"/>
      <c r="E235" s="275"/>
      <c r="F235" s="275"/>
      <c r="G235" s="275"/>
      <c r="H235" s="275"/>
      <c r="I235" s="275"/>
      <c r="J235" s="275"/>
      <c r="K235" s="275"/>
      <c r="L235" s="275"/>
      <c r="M235" s="275"/>
      <c r="N235" s="275"/>
      <c r="O235" s="275"/>
      <c r="P235" s="275"/>
      <c r="Q235" s="275"/>
      <c r="R235" s="275"/>
      <c r="S235" s="275"/>
      <c r="T235" s="275"/>
      <c r="U235" s="275"/>
      <c r="V235" s="275"/>
      <c r="W235" s="275"/>
      <c r="X235" s="275"/>
      <c r="Y235" s="275"/>
      <c r="Z235" s="275"/>
      <c r="AA235" s="275"/>
      <c r="AB235" s="275"/>
      <c r="AC235" s="275"/>
      <c r="AD235" s="275"/>
      <c r="AE235" s="275"/>
      <c r="AF235" s="275"/>
      <c r="AG235" s="275"/>
      <c r="AH235" s="275"/>
      <c r="AI235" s="275"/>
      <c r="AJ235" s="275"/>
      <c r="AK235" s="275"/>
      <c r="AL235" s="275"/>
      <c r="AM235" s="275"/>
      <c r="AN235" s="275"/>
      <c r="AO235" s="275"/>
      <c r="AP235" s="275"/>
      <c r="AQ235" s="275"/>
      <c r="AR235" s="275"/>
      <c r="AS235" s="275"/>
      <c r="AT235" s="275"/>
      <c r="AU235" s="275"/>
      <c r="AV235" s="275"/>
    </row>
    <row r="236" spans="1:48" ht="12.75">
      <c r="D236" s="275"/>
      <c r="E236" s="275"/>
      <c r="F236" s="275"/>
      <c r="G236" s="275"/>
      <c r="H236" s="275"/>
      <c r="I236" s="275"/>
      <c r="J236" s="275"/>
      <c r="K236" s="275"/>
      <c r="L236" s="275"/>
      <c r="M236" s="275"/>
      <c r="N236" s="275"/>
      <c r="O236" s="275"/>
      <c r="P236" s="275"/>
      <c r="Q236" s="275"/>
      <c r="R236" s="275"/>
      <c r="S236" s="275"/>
      <c r="T236" s="275"/>
      <c r="U236" s="275"/>
      <c r="V236" s="275"/>
      <c r="W236" s="275"/>
      <c r="X236" s="275"/>
      <c r="Y236" s="275"/>
      <c r="Z236" s="275"/>
      <c r="AA236" s="275"/>
      <c r="AB236" s="275"/>
      <c r="AC236" s="275"/>
      <c r="AD236" s="275"/>
      <c r="AE236" s="275"/>
      <c r="AF236" s="275"/>
      <c r="AG236" s="275"/>
      <c r="AH236" s="275"/>
      <c r="AI236" s="275"/>
      <c r="AJ236" s="275"/>
      <c r="AK236" s="275"/>
      <c r="AL236" s="275"/>
      <c r="AM236" s="275"/>
      <c r="AN236" s="275"/>
      <c r="AO236" s="275"/>
      <c r="AP236" s="275"/>
      <c r="AQ236" s="275"/>
      <c r="AR236" s="275"/>
      <c r="AS236" s="275"/>
      <c r="AT236" s="275"/>
      <c r="AU236" s="275"/>
      <c r="AV236" s="275"/>
    </row>
    <row r="237" spans="1:48" ht="12.75">
      <c r="D237" s="275"/>
      <c r="E237" s="275" t="s">
        <v>2192</v>
      </c>
      <c r="F237" s="275"/>
      <c r="G237" s="275"/>
      <c r="H237" s="275"/>
      <c r="I237" s="275"/>
      <c r="J237" s="275"/>
      <c r="K237" s="275"/>
      <c r="L237" s="275"/>
      <c r="M237" s="275"/>
      <c r="N237" s="275"/>
      <c r="O237" s="275"/>
      <c r="P237" s="275"/>
      <c r="Q237" s="275"/>
      <c r="R237" s="275"/>
      <c r="S237" s="275"/>
      <c r="T237" s="275"/>
      <c r="U237" s="275"/>
      <c r="V237" s="275"/>
      <c r="W237" s="275"/>
      <c r="X237" s="275"/>
      <c r="Y237" s="275"/>
      <c r="Z237" s="275"/>
      <c r="AA237" s="275"/>
      <c r="AB237" s="275"/>
      <c r="AC237" s="275"/>
      <c r="AD237" s="275"/>
      <c r="AE237" s="275"/>
      <c r="AF237" s="275"/>
      <c r="AG237" s="275"/>
      <c r="AH237" s="275"/>
      <c r="AI237" s="275"/>
      <c r="AJ237" s="275"/>
      <c r="AK237" s="275"/>
      <c r="AL237" s="275"/>
      <c r="AM237" s="275"/>
      <c r="AN237" s="275"/>
      <c r="AO237" s="275"/>
      <c r="AP237" s="275"/>
      <c r="AQ237" s="275"/>
      <c r="AR237" s="275"/>
      <c r="AS237" s="275"/>
      <c r="AT237" s="275"/>
      <c r="AU237" s="275"/>
      <c r="AV237" s="275"/>
    </row>
    <row r="238" spans="1:48" ht="12.75">
      <c r="D238" s="275"/>
      <c r="E238" s="275"/>
      <c r="F238" s="275"/>
      <c r="G238" s="275"/>
      <c r="H238" s="275"/>
      <c r="I238" s="275"/>
      <c r="J238" s="275"/>
      <c r="K238" s="275"/>
      <c r="L238" s="275"/>
      <c r="M238" s="275"/>
      <c r="N238" s="275"/>
      <c r="O238" s="275"/>
      <c r="P238" s="275"/>
      <c r="Q238" s="275"/>
      <c r="R238" s="275"/>
      <c r="S238" s="275"/>
      <c r="T238" s="275"/>
      <c r="U238" s="275"/>
      <c r="V238" s="275"/>
      <c r="W238" s="275"/>
      <c r="X238" s="275"/>
      <c r="Y238" s="275"/>
      <c r="Z238" s="275"/>
      <c r="AA238" s="275"/>
      <c r="AB238" s="275"/>
      <c r="AC238" s="275"/>
      <c r="AD238" s="275"/>
      <c r="AE238" s="275"/>
      <c r="AF238" s="275"/>
      <c r="AG238" s="275"/>
      <c r="AH238" s="275"/>
      <c r="AI238" s="275"/>
      <c r="AJ238" s="275"/>
      <c r="AK238" s="275"/>
      <c r="AL238" s="275"/>
      <c r="AM238" s="275"/>
      <c r="AN238" s="275"/>
      <c r="AO238" s="275"/>
      <c r="AP238" s="275"/>
      <c r="AQ238" s="275"/>
      <c r="AR238" s="275"/>
      <c r="AS238" s="275"/>
      <c r="AT238" s="275"/>
      <c r="AU238" s="275"/>
      <c r="AV238" s="275"/>
    </row>
    <row r="239" spans="1:48" ht="12.75">
      <c r="D239" s="275"/>
      <c r="E239" s="275"/>
      <c r="F239" s="275"/>
      <c r="G239" s="275"/>
      <c r="H239" s="275"/>
      <c r="I239" s="275"/>
      <c r="J239" s="275"/>
      <c r="K239" s="275"/>
      <c r="L239" s="275"/>
      <c r="M239" s="275"/>
      <c r="N239" s="275"/>
      <c r="O239" s="275"/>
      <c r="P239" s="275"/>
      <c r="Q239" s="275"/>
      <c r="R239" s="275"/>
      <c r="S239" s="275"/>
      <c r="T239" s="275"/>
      <c r="U239" s="275"/>
      <c r="V239" s="275"/>
      <c r="W239" s="275"/>
      <c r="X239" s="275"/>
      <c r="Y239" s="275"/>
      <c r="Z239" s="275"/>
      <c r="AA239" s="275"/>
      <c r="AB239" s="275"/>
      <c r="AC239" s="275"/>
      <c r="AD239" s="275"/>
      <c r="AE239" s="275"/>
      <c r="AF239" s="275"/>
      <c r="AG239" s="275"/>
      <c r="AH239" s="275"/>
      <c r="AI239" s="275"/>
      <c r="AJ239" s="275"/>
      <c r="AK239" s="275"/>
      <c r="AL239" s="275"/>
      <c r="AM239" s="275"/>
      <c r="AN239" s="275"/>
      <c r="AO239" s="275"/>
      <c r="AP239" s="275"/>
      <c r="AQ239" s="275"/>
      <c r="AR239" s="275"/>
      <c r="AS239" s="275"/>
      <c r="AT239" s="275"/>
      <c r="AU239" s="275"/>
      <c r="AV239" s="275"/>
    </row>
    <row r="240" spans="1:48" ht="12.75">
      <c r="D240" s="275"/>
      <c r="E240" s="275"/>
      <c r="F240" s="275"/>
      <c r="G240" s="275"/>
      <c r="H240" s="275"/>
      <c r="I240" s="275"/>
      <c r="J240" s="275"/>
      <c r="K240" s="275"/>
      <c r="L240" s="275"/>
      <c r="M240" s="275"/>
      <c r="N240" s="275"/>
      <c r="O240" s="275"/>
      <c r="P240" s="275"/>
      <c r="Q240" s="275"/>
      <c r="R240" s="275"/>
      <c r="S240" s="275"/>
      <c r="T240" s="275"/>
      <c r="U240" s="275"/>
      <c r="V240" s="275"/>
      <c r="W240" s="275"/>
      <c r="X240" s="275"/>
      <c r="Y240" s="275"/>
      <c r="Z240" s="275"/>
      <c r="AA240" s="275"/>
      <c r="AB240" s="275"/>
      <c r="AC240" s="275"/>
      <c r="AD240" s="275"/>
      <c r="AE240" s="275"/>
      <c r="AF240" s="275"/>
      <c r="AG240" s="275"/>
      <c r="AH240" s="275"/>
      <c r="AI240" s="275"/>
      <c r="AJ240" s="275"/>
      <c r="AK240" s="275"/>
      <c r="AL240" s="275"/>
      <c r="AM240" s="275"/>
      <c r="AN240" s="275"/>
      <c r="AO240" s="275"/>
      <c r="AP240" s="275"/>
      <c r="AQ240" s="275"/>
      <c r="AR240" s="275"/>
      <c r="AS240" s="275"/>
      <c r="AT240" s="275"/>
      <c r="AU240" s="275"/>
      <c r="AV240" s="275"/>
    </row>
    <row r="241" spans="4:48" ht="12.75">
      <c r="D241" s="275"/>
      <c r="E241" s="275"/>
      <c r="F241" s="275"/>
      <c r="G241" s="275"/>
      <c r="H241" s="275"/>
      <c r="I241" s="275"/>
      <c r="J241" s="275"/>
      <c r="K241" s="275"/>
      <c r="L241" s="275"/>
      <c r="M241" s="275"/>
      <c r="N241" s="275"/>
      <c r="O241" s="275"/>
      <c r="P241" s="275"/>
      <c r="Q241" s="275"/>
      <c r="R241" s="275"/>
      <c r="S241" s="275"/>
      <c r="T241" s="275"/>
      <c r="U241" s="275"/>
      <c r="V241" s="275"/>
      <c r="W241" s="275"/>
      <c r="X241" s="275"/>
      <c r="Y241" s="275"/>
      <c r="Z241" s="275"/>
      <c r="AA241" s="275"/>
      <c r="AB241" s="275"/>
      <c r="AC241" s="275"/>
      <c r="AD241" s="275"/>
      <c r="AE241" s="275"/>
      <c r="AF241" s="275"/>
      <c r="AG241" s="275"/>
      <c r="AH241" s="275"/>
      <c r="AI241" s="275"/>
      <c r="AJ241" s="275"/>
      <c r="AK241" s="275"/>
      <c r="AL241" s="275"/>
      <c r="AM241" s="275"/>
      <c r="AN241" s="275"/>
      <c r="AO241" s="275"/>
      <c r="AP241" s="275"/>
      <c r="AQ241" s="275"/>
      <c r="AR241" s="275"/>
      <c r="AS241" s="275"/>
      <c r="AT241" s="275"/>
      <c r="AU241" s="275"/>
      <c r="AV241" s="275"/>
    </row>
    <row r="242" spans="4:48" ht="12.75">
      <c r="D242" s="275"/>
      <c r="E242" s="275"/>
      <c r="F242" s="275"/>
      <c r="G242" s="275"/>
      <c r="H242" s="275"/>
      <c r="I242" s="275"/>
      <c r="J242" s="275"/>
      <c r="K242" s="275"/>
      <c r="L242" s="275"/>
      <c r="M242" s="275"/>
      <c r="N242" s="275"/>
      <c r="O242" s="275"/>
      <c r="P242" s="275"/>
      <c r="Q242" s="275"/>
      <c r="R242" s="275"/>
      <c r="S242" s="275"/>
      <c r="T242" s="275"/>
      <c r="U242" s="275"/>
      <c r="V242" s="275"/>
      <c r="W242" s="275"/>
      <c r="X242" s="275"/>
      <c r="Y242" s="275"/>
      <c r="Z242" s="275"/>
      <c r="AA242" s="275"/>
      <c r="AB242" s="275"/>
      <c r="AC242" s="275"/>
      <c r="AD242" s="275"/>
      <c r="AE242" s="275"/>
      <c r="AF242" s="275"/>
      <c r="AG242" s="275"/>
      <c r="AH242" s="275"/>
      <c r="AI242" s="275"/>
      <c r="AJ242" s="275"/>
      <c r="AK242" s="275"/>
      <c r="AL242" s="275"/>
      <c r="AM242" s="275"/>
      <c r="AN242" s="275"/>
      <c r="AO242" s="275"/>
      <c r="AP242" s="275"/>
      <c r="AQ242" s="275"/>
      <c r="AR242" s="275"/>
      <c r="AS242" s="275"/>
      <c r="AT242" s="275"/>
      <c r="AU242" s="275"/>
      <c r="AV242" s="275"/>
    </row>
    <row r="243" spans="4:48" ht="12.75">
      <c r="D243" s="275"/>
      <c r="E243" s="275"/>
      <c r="F243" s="275"/>
      <c r="G243" s="275"/>
      <c r="H243" s="275"/>
      <c r="I243" s="275"/>
      <c r="J243" s="275"/>
      <c r="K243" s="275"/>
      <c r="L243" s="275"/>
      <c r="M243" s="275"/>
      <c r="N243" s="275"/>
      <c r="O243" s="275"/>
      <c r="P243" s="275"/>
      <c r="Q243" s="275"/>
      <c r="R243" s="275"/>
      <c r="S243" s="275"/>
      <c r="T243" s="275"/>
      <c r="U243" s="275"/>
      <c r="V243" s="275"/>
      <c r="W243" s="275"/>
      <c r="X243" s="275"/>
      <c r="Y243" s="275"/>
      <c r="Z243" s="275"/>
      <c r="AA243" s="275"/>
      <c r="AB243" s="275"/>
      <c r="AC243" s="275"/>
      <c r="AD243" s="275"/>
      <c r="AE243" s="275"/>
      <c r="AF243" s="275"/>
      <c r="AG243" s="275"/>
      <c r="AH243" s="275"/>
      <c r="AI243" s="275"/>
      <c r="AJ243" s="275"/>
      <c r="AK243" s="275"/>
      <c r="AL243" s="275"/>
      <c r="AM243" s="275"/>
      <c r="AN243" s="275"/>
      <c r="AO243" s="275"/>
      <c r="AP243" s="275"/>
      <c r="AQ243" s="275"/>
      <c r="AR243" s="275"/>
      <c r="AS243" s="275"/>
      <c r="AT243" s="275"/>
      <c r="AU243" s="275"/>
      <c r="AV243" s="275"/>
    </row>
    <row r="244" spans="4:48" ht="12.75">
      <c r="D244" s="275"/>
      <c r="E244" s="275"/>
      <c r="F244" s="275"/>
      <c r="G244" s="275"/>
      <c r="H244" s="275"/>
      <c r="I244" s="275"/>
      <c r="J244" s="275"/>
      <c r="K244" s="275"/>
      <c r="L244" s="275"/>
      <c r="M244" s="275"/>
      <c r="N244" s="275"/>
      <c r="O244" s="275"/>
      <c r="P244" s="275"/>
      <c r="Q244" s="275"/>
      <c r="R244" s="275"/>
      <c r="S244" s="275"/>
      <c r="T244" s="275"/>
      <c r="U244" s="275"/>
      <c r="V244" s="275"/>
      <c r="W244" s="275"/>
      <c r="X244" s="275"/>
      <c r="Y244" s="275"/>
      <c r="Z244" s="275"/>
      <c r="AA244" s="275"/>
      <c r="AB244" s="275"/>
      <c r="AC244" s="275"/>
      <c r="AD244" s="275"/>
      <c r="AE244" s="275"/>
      <c r="AF244" s="275"/>
      <c r="AG244" s="275"/>
      <c r="AH244" s="275"/>
      <c r="AI244" s="275"/>
      <c r="AJ244" s="275"/>
      <c r="AK244" s="275"/>
      <c r="AL244" s="275"/>
      <c r="AM244" s="275"/>
      <c r="AN244" s="275"/>
      <c r="AO244" s="275"/>
      <c r="AP244" s="275"/>
      <c r="AQ244" s="275"/>
      <c r="AR244" s="275"/>
      <c r="AS244" s="275"/>
      <c r="AT244" s="275"/>
      <c r="AU244" s="275"/>
      <c r="AV244" s="275"/>
    </row>
    <row r="245" spans="4:48" ht="12.75">
      <c r="D245" s="275"/>
      <c r="E245" s="275"/>
      <c r="F245" s="275"/>
      <c r="G245" s="275"/>
      <c r="H245" s="275"/>
      <c r="I245" s="275"/>
      <c r="J245" s="275"/>
      <c r="K245" s="275"/>
      <c r="L245" s="275"/>
      <c r="M245" s="275"/>
      <c r="N245" s="275"/>
      <c r="O245" s="275"/>
      <c r="P245" s="275"/>
      <c r="Q245" s="275"/>
      <c r="R245" s="275"/>
      <c r="S245" s="275"/>
      <c r="T245" s="275"/>
      <c r="U245" s="275"/>
      <c r="V245" s="275"/>
      <c r="W245" s="275"/>
      <c r="X245" s="275"/>
      <c r="Y245" s="275"/>
      <c r="Z245" s="275"/>
      <c r="AA245" s="275"/>
      <c r="AB245" s="275"/>
      <c r="AC245" s="275"/>
      <c r="AD245" s="275"/>
      <c r="AE245" s="275"/>
      <c r="AF245" s="275"/>
      <c r="AG245" s="275"/>
      <c r="AH245" s="275"/>
      <c r="AI245" s="275"/>
      <c r="AJ245" s="275"/>
      <c r="AK245" s="275"/>
      <c r="AL245" s="275"/>
      <c r="AM245" s="275"/>
      <c r="AN245" s="275"/>
      <c r="AO245" s="275"/>
      <c r="AP245" s="275"/>
      <c r="AQ245" s="275"/>
      <c r="AR245" s="275"/>
      <c r="AS245" s="275"/>
      <c r="AT245" s="275"/>
      <c r="AU245" s="275"/>
      <c r="AV245" s="275"/>
    </row>
    <row r="246" spans="4:48" ht="12.75">
      <c r="D246" s="275"/>
      <c r="E246" s="275"/>
      <c r="F246" s="275"/>
      <c r="G246" s="275"/>
      <c r="H246" s="275"/>
      <c r="I246" s="275"/>
      <c r="J246" s="275"/>
      <c r="K246" s="275"/>
      <c r="L246" s="275"/>
      <c r="M246" s="275"/>
      <c r="N246" s="275"/>
      <c r="O246" s="275"/>
      <c r="P246" s="275"/>
      <c r="Q246" s="275"/>
      <c r="R246" s="275"/>
      <c r="S246" s="275"/>
      <c r="T246" s="275"/>
      <c r="U246" s="275"/>
      <c r="V246" s="275"/>
      <c r="W246" s="275"/>
      <c r="X246" s="275"/>
      <c r="Y246" s="275"/>
      <c r="Z246" s="275"/>
      <c r="AA246" s="275"/>
      <c r="AB246" s="275"/>
      <c r="AC246" s="275"/>
      <c r="AD246" s="275"/>
      <c r="AE246" s="275"/>
      <c r="AF246" s="275"/>
      <c r="AG246" s="275"/>
      <c r="AH246" s="275"/>
      <c r="AI246" s="275"/>
      <c r="AJ246" s="275"/>
      <c r="AK246" s="275"/>
      <c r="AL246" s="275"/>
      <c r="AM246" s="275"/>
      <c r="AN246" s="275"/>
      <c r="AO246" s="275"/>
      <c r="AP246" s="275"/>
      <c r="AQ246" s="275"/>
      <c r="AR246" s="275"/>
      <c r="AS246" s="275"/>
      <c r="AT246" s="275"/>
      <c r="AU246" s="275"/>
      <c r="AV246" s="275"/>
    </row>
    <row r="247" spans="4:48" ht="12.75">
      <c r="D247" s="275"/>
      <c r="E247" s="275"/>
      <c r="F247" s="275"/>
      <c r="G247" s="275"/>
      <c r="H247" s="275"/>
      <c r="I247" s="275"/>
      <c r="J247" s="275"/>
      <c r="K247" s="275"/>
      <c r="L247" s="275"/>
      <c r="M247" s="275"/>
      <c r="N247" s="275"/>
      <c r="O247" s="275"/>
      <c r="P247" s="275"/>
      <c r="Q247" s="275"/>
      <c r="R247" s="275"/>
      <c r="S247" s="275"/>
      <c r="T247" s="275"/>
      <c r="U247" s="275"/>
      <c r="V247" s="275"/>
      <c r="W247" s="275"/>
      <c r="X247" s="275"/>
      <c r="Y247" s="275"/>
      <c r="Z247" s="275"/>
      <c r="AA247" s="275"/>
      <c r="AB247" s="275"/>
      <c r="AC247" s="275"/>
      <c r="AD247" s="275"/>
      <c r="AE247" s="275"/>
      <c r="AF247" s="275"/>
      <c r="AG247" s="275"/>
      <c r="AH247" s="275"/>
      <c r="AI247" s="275"/>
      <c r="AJ247" s="275"/>
      <c r="AK247" s="275"/>
      <c r="AL247" s="275"/>
      <c r="AM247" s="275"/>
      <c r="AN247" s="275"/>
      <c r="AO247" s="275"/>
      <c r="AP247" s="275"/>
      <c r="AQ247" s="275"/>
      <c r="AR247" s="275"/>
      <c r="AS247" s="275"/>
      <c r="AT247" s="275"/>
      <c r="AU247" s="275"/>
      <c r="AV247" s="275"/>
    </row>
    <row r="248" spans="4:48" ht="12.75">
      <c r="D248" s="275"/>
      <c r="E248" s="275"/>
      <c r="F248" s="275"/>
      <c r="G248" s="275"/>
      <c r="H248" s="275"/>
      <c r="I248" s="275"/>
      <c r="J248" s="275"/>
      <c r="K248" s="275"/>
      <c r="L248" s="275"/>
      <c r="M248" s="275"/>
      <c r="N248" s="275"/>
      <c r="O248" s="275"/>
      <c r="P248" s="275"/>
      <c r="Q248" s="275"/>
      <c r="R248" s="275"/>
      <c r="S248" s="275"/>
      <c r="T248" s="275"/>
      <c r="U248" s="275"/>
      <c r="V248" s="275"/>
      <c r="W248" s="275"/>
      <c r="X248" s="275"/>
      <c r="Y248" s="275"/>
      <c r="Z248" s="275"/>
      <c r="AA248" s="275"/>
      <c r="AB248" s="275"/>
      <c r="AC248" s="275"/>
      <c r="AD248" s="275"/>
      <c r="AE248" s="275"/>
      <c r="AF248" s="275"/>
      <c r="AG248" s="275"/>
      <c r="AH248" s="275"/>
      <c r="AI248" s="275"/>
      <c r="AJ248" s="275"/>
      <c r="AK248" s="275"/>
      <c r="AL248" s="275"/>
      <c r="AM248" s="275"/>
      <c r="AN248" s="275"/>
      <c r="AO248" s="275"/>
      <c r="AP248" s="275"/>
      <c r="AQ248" s="275"/>
      <c r="AR248" s="275"/>
      <c r="AS248" s="275"/>
      <c r="AT248" s="275"/>
      <c r="AU248" s="275"/>
      <c r="AV248" s="275"/>
    </row>
    <row r="249" spans="4:48" ht="12.75">
      <c r="D249" s="275"/>
      <c r="E249" s="275" t="s">
        <v>2193</v>
      </c>
      <c r="F249" s="275"/>
      <c r="G249" s="275"/>
      <c r="H249" s="275"/>
      <c r="I249" s="275"/>
      <c r="J249" s="275"/>
      <c r="K249" s="275"/>
      <c r="L249" s="275"/>
      <c r="M249" s="275"/>
      <c r="N249" s="275"/>
      <c r="O249" s="275"/>
      <c r="P249" s="275"/>
      <c r="Q249" s="275"/>
      <c r="R249" s="275"/>
      <c r="S249" s="275"/>
      <c r="T249" s="275"/>
      <c r="U249" s="275"/>
      <c r="V249" s="275"/>
      <c r="W249" s="275"/>
      <c r="X249" s="275"/>
      <c r="Y249" s="275"/>
      <c r="Z249" s="275"/>
      <c r="AA249" s="275"/>
      <c r="AB249" s="275"/>
      <c r="AC249" s="275"/>
      <c r="AD249" s="275"/>
      <c r="AE249" s="275"/>
      <c r="AF249" s="275"/>
      <c r="AG249" s="275"/>
      <c r="AH249" s="275"/>
      <c r="AI249" s="275"/>
      <c r="AJ249" s="275"/>
      <c r="AK249" s="275"/>
      <c r="AL249" s="275"/>
      <c r="AM249" s="275"/>
      <c r="AN249" s="275"/>
      <c r="AO249" s="275"/>
      <c r="AP249" s="275"/>
      <c r="AQ249" s="275"/>
      <c r="AR249" s="275"/>
      <c r="AS249" s="275"/>
      <c r="AT249" s="275"/>
      <c r="AU249" s="275"/>
      <c r="AV249" s="275"/>
    </row>
    <row r="250" spans="4:48" ht="12.75">
      <c r="D250" s="275"/>
      <c r="E250" s="275"/>
      <c r="F250" s="275"/>
      <c r="G250" s="275"/>
      <c r="H250" s="275"/>
      <c r="I250" s="275"/>
      <c r="J250" s="275"/>
      <c r="K250" s="275"/>
      <c r="L250" s="275"/>
      <c r="M250" s="275"/>
      <c r="N250" s="275"/>
      <c r="O250" s="275"/>
      <c r="P250" s="275"/>
      <c r="Q250" s="275"/>
      <c r="R250" s="275"/>
      <c r="S250" s="275"/>
      <c r="T250" s="275"/>
      <c r="U250" s="275"/>
      <c r="V250" s="275"/>
      <c r="W250" s="275"/>
      <c r="X250" s="275"/>
      <c r="Y250" s="275"/>
      <c r="Z250" s="275"/>
      <c r="AA250" s="275"/>
      <c r="AB250" s="275"/>
      <c r="AC250" s="275"/>
      <c r="AD250" s="275"/>
      <c r="AE250" s="275"/>
      <c r="AF250" s="275"/>
      <c r="AG250" s="275"/>
      <c r="AH250" s="275"/>
      <c r="AI250" s="275"/>
      <c r="AJ250" s="275"/>
      <c r="AK250" s="275"/>
      <c r="AL250" s="275"/>
      <c r="AM250" s="275"/>
      <c r="AN250" s="275"/>
      <c r="AO250" s="275"/>
      <c r="AP250" s="275"/>
      <c r="AQ250" s="275"/>
      <c r="AR250" s="275"/>
      <c r="AS250" s="275"/>
      <c r="AT250" s="275"/>
      <c r="AU250" s="275"/>
      <c r="AV250" s="275"/>
    </row>
    <row r="251" spans="4:48" ht="12.75">
      <c r="D251" s="275"/>
      <c r="E251" s="275"/>
      <c r="F251" s="275"/>
      <c r="G251" s="275"/>
      <c r="H251" s="275"/>
      <c r="I251" s="275"/>
      <c r="J251" s="275"/>
      <c r="K251" s="275"/>
      <c r="L251" s="275"/>
      <c r="M251" s="275"/>
      <c r="N251" s="275"/>
      <c r="O251" s="275"/>
      <c r="P251" s="275"/>
      <c r="Q251" s="275"/>
      <c r="R251" s="275"/>
      <c r="S251" s="275"/>
      <c r="T251" s="275"/>
      <c r="U251" s="275"/>
      <c r="V251" s="275"/>
      <c r="W251" s="275"/>
      <c r="X251" s="275"/>
      <c r="Y251" s="275"/>
      <c r="Z251" s="275"/>
      <c r="AA251" s="275"/>
      <c r="AB251" s="275"/>
      <c r="AC251" s="275"/>
      <c r="AD251" s="275"/>
      <c r="AE251" s="275"/>
      <c r="AF251" s="275"/>
      <c r="AG251" s="275"/>
      <c r="AH251" s="275"/>
      <c r="AI251" s="275"/>
      <c r="AJ251" s="275"/>
      <c r="AK251" s="275"/>
      <c r="AL251" s="275"/>
      <c r="AM251" s="275"/>
      <c r="AN251" s="275"/>
      <c r="AO251" s="275"/>
      <c r="AP251" s="275"/>
      <c r="AQ251" s="275"/>
      <c r="AR251" s="275"/>
      <c r="AS251" s="275"/>
      <c r="AT251" s="275"/>
      <c r="AU251" s="275"/>
      <c r="AV251" s="275"/>
    </row>
    <row r="252" spans="4:48" ht="12.75">
      <c r="D252" s="275"/>
      <c r="E252" s="275"/>
      <c r="F252" s="275"/>
      <c r="G252" s="275"/>
      <c r="H252" s="275"/>
      <c r="I252" s="275"/>
      <c r="J252" s="275"/>
      <c r="K252" s="275"/>
      <c r="L252" s="275"/>
      <c r="M252" s="275"/>
      <c r="N252" s="275"/>
      <c r="O252" s="275"/>
      <c r="P252" s="275"/>
      <c r="Q252" s="275"/>
      <c r="R252" s="275"/>
      <c r="S252" s="275"/>
      <c r="T252" s="275"/>
      <c r="U252" s="275"/>
      <c r="V252" s="275"/>
      <c r="W252" s="275"/>
      <c r="X252" s="275"/>
      <c r="Y252" s="275"/>
      <c r="Z252" s="275"/>
      <c r="AA252" s="275"/>
      <c r="AB252" s="275"/>
      <c r="AC252" s="275"/>
      <c r="AD252" s="275"/>
      <c r="AE252" s="275"/>
      <c r="AF252" s="275"/>
      <c r="AG252" s="275"/>
      <c r="AH252" s="275"/>
      <c r="AI252" s="275"/>
      <c r="AJ252" s="275"/>
      <c r="AK252" s="275"/>
      <c r="AL252" s="275"/>
      <c r="AM252" s="275"/>
      <c r="AN252" s="275"/>
      <c r="AO252" s="275"/>
      <c r="AP252" s="275"/>
      <c r="AQ252" s="275"/>
      <c r="AR252" s="275"/>
      <c r="AS252" s="275"/>
      <c r="AT252" s="275"/>
      <c r="AU252" s="275"/>
      <c r="AV252" s="275"/>
    </row>
    <row r="253" spans="4:48" ht="12.75">
      <c r="D253" s="275"/>
      <c r="E253" s="275"/>
      <c r="F253" s="275"/>
      <c r="G253" s="275"/>
      <c r="H253" s="275"/>
      <c r="I253" s="275"/>
      <c r="J253" s="275"/>
      <c r="K253" s="275"/>
      <c r="L253" s="275"/>
      <c r="M253" s="275"/>
      <c r="N253" s="275"/>
      <c r="O253" s="275"/>
      <c r="P253" s="275"/>
      <c r="Q253" s="275"/>
      <c r="R253" s="275"/>
      <c r="S253" s="275"/>
      <c r="T253" s="275"/>
      <c r="U253" s="275"/>
      <c r="V253" s="275"/>
      <c r="W253" s="275"/>
      <c r="X253" s="275"/>
      <c r="Y253" s="275"/>
      <c r="Z253" s="275"/>
      <c r="AA253" s="275"/>
      <c r="AB253" s="275"/>
      <c r="AC253" s="275"/>
      <c r="AD253" s="275"/>
      <c r="AE253" s="275"/>
      <c r="AF253" s="275"/>
      <c r="AG253" s="275"/>
      <c r="AH253" s="275"/>
      <c r="AI253" s="275"/>
      <c r="AJ253" s="275"/>
      <c r="AK253" s="275"/>
      <c r="AL253" s="275"/>
      <c r="AM253" s="275"/>
      <c r="AN253" s="275"/>
      <c r="AO253" s="275"/>
      <c r="AP253" s="275"/>
      <c r="AQ253" s="275"/>
      <c r="AR253" s="275"/>
      <c r="AS253" s="275"/>
      <c r="AT253" s="275"/>
      <c r="AU253" s="275"/>
      <c r="AV253" s="275"/>
    </row>
    <row r="254" spans="4:48" ht="12.75">
      <c r="D254" s="275"/>
      <c r="E254" s="275"/>
      <c r="F254" s="275"/>
      <c r="G254" s="275"/>
      <c r="H254" s="275"/>
      <c r="I254" s="275"/>
      <c r="J254" s="275"/>
      <c r="K254" s="275"/>
      <c r="L254" s="275"/>
      <c r="M254" s="275"/>
      <c r="N254" s="275"/>
      <c r="O254" s="275"/>
      <c r="P254" s="275"/>
      <c r="Q254" s="275"/>
      <c r="R254" s="275"/>
      <c r="S254" s="275"/>
      <c r="T254" s="275"/>
      <c r="U254" s="275"/>
      <c r="V254" s="275"/>
      <c r="W254" s="275"/>
      <c r="X254" s="275"/>
      <c r="Y254" s="275"/>
      <c r="Z254" s="275"/>
      <c r="AA254" s="275"/>
      <c r="AB254" s="275"/>
      <c r="AC254" s="275"/>
      <c r="AD254" s="275"/>
      <c r="AE254" s="275"/>
      <c r="AF254" s="275"/>
      <c r="AG254" s="275"/>
      <c r="AH254" s="275"/>
      <c r="AI254" s="275"/>
      <c r="AJ254" s="275"/>
      <c r="AK254" s="275"/>
      <c r="AL254" s="275"/>
      <c r="AM254" s="275"/>
      <c r="AN254" s="275"/>
      <c r="AO254" s="275"/>
      <c r="AP254" s="275"/>
      <c r="AQ254" s="275"/>
      <c r="AR254" s="275"/>
      <c r="AS254" s="275"/>
      <c r="AT254" s="275"/>
      <c r="AU254" s="275"/>
      <c r="AV254" s="275"/>
    </row>
    <row r="255" spans="4:48" ht="12.75">
      <c r="D255" s="275"/>
      <c r="E255" s="275"/>
      <c r="F255" s="275"/>
      <c r="G255" s="275"/>
      <c r="H255" s="275"/>
      <c r="I255" s="275"/>
      <c r="J255" s="275"/>
      <c r="K255" s="275"/>
      <c r="L255" s="275"/>
      <c r="M255" s="275"/>
      <c r="N255" s="275"/>
      <c r="O255" s="275"/>
      <c r="P255" s="275"/>
      <c r="Q255" s="275"/>
      <c r="R255" s="275"/>
      <c r="S255" s="275"/>
      <c r="T255" s="275"/>
      <c r="U255" s="275"/>
      <c r="V255" s="275"/>
      <c r="W255" s="275"/>
      <c r="X255" s="275"/>
      <c r="Y255" s="275"/>
      <c r="Z255" s="275"/>
      <c r="AA255" s="275"/>
      <c r="AB255" s="275"/>
      <c r="AC255" s="275"/>
      <c r="AD255" s="275"/>
      <c r="AE255" s="275"/>
      <c r="AF255" s="275"/>
      <c r="AG255" s="275"/>
      <c r="AH255" s="275"/>
      <c r="AI255" s="275"/>
      <c r="AJ255" s="275"/>
      <c r="AK255" s="275"/>
      <c r="AL255" s="275"/>
      <c r="AM255" s="275"/>
      <c r="AN255" s="275"/>
      <c r="AO255" s="275"/>
      <c r="AP255" s="275"/>
      <c r="AQ255" s="275"/>
      <c r="AR255" s="275"/>
      <c r="AS255" s="275"/>
      <c r="AT255" s="275"/>
      <c r="AU255" s="275"/>
      <c r="AV255" s="275"/>
    </row>
    <row r="256" spans="4:48" ht="12.75">
      <c r="D256" s="275"/>
      <c r="E256" s="275"/>
      <c r="F256" s="275"/>
      <c r="G256" s="275"/>
      <c r="H256" s="275"/>
      <c r="I256" s="275"/>
      <c r="J256" s="275"/>
      <c r="K256" s="275"/>
      <c r="L256" s="275"/>
      <c r="M256" s="275"/>
      <c r="N256" s="275"/>
      <c r="O256" s="275"/>
      <c r="P256" s="275"/>
      <c r="Q256" s="275"/>
      <c r="R256" s="275"/>
      <c r="S256" s="275"/>
      <c r="T256" s="275"/>
      <c r="U256" s="275"/>
      <c r="V256" s="275"/>
      <c r="W256" s="275"/>
      <c r="X256" s="275"/>
      <c r="Y256" s="275"/>
      <c r="Z256" s="275"/>
      <c r="AA256" s="275"/>
      <c r="AB256" s="275"/>
      <c r="AC256" s="275"/>
      <c r="AD256" s="275"/>
      <c r="AE256" s="275"/>
      <c r="AF256" s="275"/>
      <c r="AG256" s="275"/>
      <c r="AH256" s="275"/>
      <c r="AI256" s="275"/>
      <c r="AJ256" s="275"/>
      <c r="AK256" s="275"/>
      <c r="AL256" s="275"/>
      <c r="AM256" s="275"/>
      <c r="AN256" s="275"/>
      <c r="AO256" s="275"/>
      <c r="AP256" s="275"/>
      <c r="AQ256" s="275"/>
      <c r="AR256" s="275"/>
      <c r="AS256" s="275"/>
      <c r="AT256" s="275"/>
      <c r="AU256" s="275"/>
      <c r="AV256" s="275"/>
    </row>
    <row r="257" spans="4:48" ht="12.75">
      <c r="D257" s="275"/>
      <c r="E257" s="275"/>
      <c r="F257" s="275"/>
      <c r="G257" s="275"/>
      <c r="H257" s="275"/>
      <c r="I257" s="275"/>
      <c r="J257" s="275"/>
      <c r="K257" s="275"/>
      <c r="L257" s="275"/>
      <c r="M257" s="275"/>
      <c r="N257" s="275"/>
      <c r="O257" s="275"/>
      <c r="P257" s="275"/>
      <c r="Q257" s="275"/>
      <c r="R257" s="275"/>
      <c r="S257" s="275"/>
      <c r="T257" s="275"/>
      <c r="U257" s="275"/>
      <c r="V257" s="275"/>
      <c r="W257" s="275"/>
      <c r="X257" s="275"/>
      <c r="Y257" s="275"/>
      <c r="Z257" s="275"/>
      <c r="AA257" s="275"/>
      <c r="AB257" s="275"/>
      <c r="AC257" s="275"/>
      <c r="AD257" s="275"/>
      <c r="AE257" s="275"/>
      <c r="AF257" s="275"/>
      <c r="AG257" s="275"/>
      <c r="AH257" s="275"/>
      <c r="AI257" s="275"/>
      <c r="AJ257" s="275"/>
      <c r="AK257" s="275"/>
      <c r="AL257" s="275"/>
      <c r="AM257" s="275"/>
      <c r="AN257" s="275"/>
      <c r="AO257" s="275"/>
      <c r="AP257" s="275"/>
      <c r="AQ257" s="275"/>
      <c r="AR257" s="275"/>
      <c r="AS257" s="275"/>
      <c r="AT257" s="275"/>
      <c r="AU257" s="275"/>
      <c r="AV257" s="275"/>
    </row>
    <row r="258" spans="4:48" ht="12.75">
      <c r="D258" s="275"/>
      <c r="E258" s="275"/>
      <c r="F258" s="275"/>
      <c r="G258" s="275"/>
      <c r="H258" s="275"/>
      <c r="I258" s="275"/>
      <c r="J258" s="275"/>
      <c r="K258" s="275"/>
      <c r="L258" s="275"/>
      <c r="M258" s="275"/>
      <c r="N258" s="275"/>
      <c r="O258" s="275"/>
      <c r="P258" s="275"/>
      <c r="Q258" s="275"/>
      <c r="R258" s="275"/>
      <c r="S258" s="275"/>
      <c r="T258" s="275"/>
      <c r="U258" s="275"/>
      <c r="V258" s="275"/>
      <c r="W258" s="275"/>
      <c r="X258" s="275"/>
      <c r="Y258" s="275"/>
      <c r="Z258" s="275"/>
      <c r="AA258" s="275"/>
      <c r="AB258" s="275"/>
      <c r="AC258" s="275"/>
      <c r="AD258" s="275"/>
      <c r="AE258" s="275"/>
      <c r="AF258" s="275"/>
      <c r="AG258" s="275"/>
      <c r="AH258" s="275"/>
      <c r="AI258" s="275"/>
      <c r="AJ258" s="275"/>
      <c r="AK258" s="275"/>
      <c r="AL258" s="275"/>
      <c r="AM258" s="275"/>
      <c r="AN258" s="275"/>
      <c r="AO258" s="275"/>
      <c r="AP258" s="275"/>
      <c r="AQ258" s="275"/>
      <c r="AR258" s="275"/>
      <c r="AS258" s="275"/>
      <c r="AT258" s="275"/>
      <c r="AU258" s="275"/>
      <c r="AV258" s="275"/>
    </row>
    <row r="259" spans="4:48" ht="12.75">
      <c r="D259" s="275"/>
      <c r="E259" s="275"/>
      <c r="F259" s="275"/>
      <c r="G259" s="275"/>
      <c r="H259" s="275"/>
      <c r="I259" s="275"/>
      <c r="J259" s="275"/>
      <c r="K259" s="275"/>
      <c r="L259" s="275"/>
      <c r="M259" s="275"/>
      <c r="N259" s="275"/>
      <c r="O259" s="275"/>
      <c r="P259" s="275"/>
      <c r="Q259" s="275"/>
      <c r="R259" s="275"/>
      <c r="S259" s="275"/>
      <c r="T259" s="275"/>
      <c r="U259" s="275"/>
      <c r="V259" s="275"/>
      <c r="W259" s="275"/>
      <c r="X259" s="275"/>
      <c r="Y259" s="275"/>
      <c r="Z259" s="275"/>
      <c r="AA259" s="275"/>
      <c r="AB259" s="275"/>
      <c r="AC259" s="275"/>
      <c r="AD259" s="275"/>
      <c r="AE259" s="275"/>
      <c r="AF259" s="275"/>
      <c r="AG259" s="275"/>
      <c r="AH259" s="275"/>
      <c r="AI259" s="275"/>
      <c r="AJ259" s="275"/>
      <c r="AK259" s="275"/>
      <c r="AL259" s="275"/>
      <c r="AM259" s="275"/>
      <c r="AN259" s="275"/>
      <c r="AO259" s="275"/>
      <c r="AP259" s="275"/>
      <c r="AQ259" s="275"/>
      <c r="AR259" s="275"/>
      <c r="AS259" s="275"/>
      <c r="AT259" s="275"/>
      <c r="AU259" s="275"/>
      <c r="AV259" s="275"/>
    </row>
    <row r="260" spans="4:48" ht="12.75">
      <c r="D260" s="275"/>
      <c r="E260" s="275"/>
      <c r="F260" s="275"/>
      <c r="G260" s="275"/>
      <c r="H260" s="275"/>
      <c r="I260" s="275"/>
      <c r="J260" s="275"/>
      <c r="K260" s="275"/>
      <c r="L260" s="275"/>
      <c r="M260" s="275"/>
      <c r="N260" s="275"/>
      <c r="O260" s="275"/>
      <c r="P260" s="275"/>
      <c r="Q260" s="275"/>
      <c r="R260" s="275"/>
      <c r="S260" s="275"/>
      <c r="T260" s="275"/>
      <c r="U260" s="275"/>
      <c r="V260" s="275"/>
      <c r="W260" s="275"/>
      <c r="X260" s="275"/>
      <c r="Y260" s="275"/>
      <c r="Z260" s="275"/>
      <c r="AA260" s="275"/>
      <c r="AB260" s="275"/>
      <c r="AC260" s="275"/>
      <c r="AD260" s="275"/>
      <c r="AE260" s="275"/>
      <c r="AF260" s="275"/>
      <c r="AG260" s="275"/>
      <c r="AH260" s="275"/>
      <c r="AI260" s="275"/>
      <c r="AJ260" s="275"/>
      <c r="AK260" s="275"/>
      <c r="AL260" s="275"/>
      <c r="AM260" s="275"/>
      <c r="AN260" s="275"/>
      <c r="AO260" s="275"/>
      <c r="AP260" s="275"/>
      <c r="AQ260" s="275"/>
      <c r="AR260" s="275"/>
      <c r="AS260" s="275"/>
      <c r="AT260" s="275"/>
      <c r="AU260" s="275"/>
      <c r="AV260" s="275"/>
    </row>
    <row r="261" spans="4:48" ht="12.75">
      <c r="D261" s="275"/>
      <c r="E261" s="275"/>
      <c r="F261" s="275"/>
      <c r="G261" s="275"/>
      <c r="H261" s="275"/>
      <c r="I261" s="275"/>
      <c r="J261" s="275"/>
      <c r="K261" s="275"/>
      <c r="L261" s="275"/>
      <c r="M261" s="275"/>
      <c r="N261" s="275"/>
      <c r="O261" s="275"/>
      <c r="P261" s="275"/>
      <c r="Q261" s="275"/>
      <c r="R261" s="275"/>
      <c r="S261" s="275"/>
      <c r="T261" s="275"/>
      <c r="U261" s="275"/>
      <c r="V261" s="275"/>
      <c r="W261" s="275"/>
      <c r="X261" s="275"/>
      <c r="Y261" s="275"/>
      <c r="Z261" s="275"/>
      <c r="AA261" s="275"/>
      <c r="AB261" s="275"/>
      <c r="AC261" s="275"/>
      <c r="AD261" s="275"/>
      <c r="AE261" s="275"/>
      <c r="AF261" s="275"/>
      <c r="AG261" s="275"/>
      <c r="AH261" s="275"/>
      <c r="AI261" s="275"/>
      <c r="AJ261" s="275"/>
      <c r="AK261" s="275"/>
      <c r="AL261" s="275"/>
      <c r="AM261" s="275"/>
      <c r="AN261" s="275"/>
      <c r="AO261" s="275"/>
      <c r="AP261" s="275"/>
      <c r="AQ261" s="275"/>
      <c r="AR261" s="275"/>
      <c r="AS261" s="275"/>
      <c r="AT261" s="275"/>
      <c r="AU261" s="275"/>
      <c r="AV261" s="275"/>
    </row>
    <row r="262" spans="4:48" ht="12.75">
      <c r="D262" s="275"/>
      <c r="E262" s="275"/>
      <c r="F262" s="275"/>
      <c r="G262" s="275"/>
      <c r="H262" s="275"/>
      <c r="I262" s="275"/>
      <c r="J262" s="275"/>
      <c r="K262" s="275"/>
      <c r="L262" s="275"/>
      <c r="M262" s="275"/>
      <c r="N262" s="275"/>
      <c r="O262" s="275"/>
      <c r="P262" s="275"/>
      <c r="Q262" s="275"/>
      <c r="R262" s="275"/>
      <c r="S262" s="275"/>
      <c r="T262" s="275"/>
      <c r="U262" s="275"/>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row>
    <row r="263" spans="4:48" ht="12.75" hidden="1">
      <c r="D263" s="275"/>
      <c r="E263" s="275"/>
      <c r="F263" s="275"/>
      <c r="G263" s="275"/>
      <c r="H263" s="275"/>
      <c r="I263" s="275"/>
      <c r="J263" s="275"/>
      <c r="K263" s="275"/>
      <c r="L263" s="275"/>
      <c r="M263" s="275"/>
      <c r="N263" s="275"/>
      <c r="O263" s="275"/>
      <c r="P263" s="275"/>
      <c r="Q263" s="275"/>
      <c r="R263" s="275"/>
      <c r="S263" s="275"/>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row>
    <row r="264" spans="4:48" ht="12.75" hidden="1">
      <c r="D264" s="275"/>
      <c r="E264" s="275"/>
      <c r="F264" s="275"/>
      <c r="G264" s="275"/>
      <c r="H264" s="275"/>
      <c r="I264" s="275"/>
      <c r="J264" s="275"/>
      <c r="K264" s="275"/>
      <c r="L264" s="275"/>
      <c r="M264" s="275"/>
      <c r="N264" s="275"/>
      <c r="O264" s="275"/>
      <c r="P264" s="275"/>
      <c r="Q264" s="275"/>
      <c r="R264" s="275"/>
      <c r="S264" s="275"/>
      <c r="T264" s="275"/>
      <c r="U264" s="275"/>
      <c r="V264" s="275"/>
      <c r="W264" s="275"/>
      <c r="X264" s="275"/>
      <c r="Y264" s="275"/>
      <c r="Z264" s="275"/>
      <c r="AA264" s="275"/>
      <c r="AB264" s="275"/>
      <c r="AC264" s="275"/>
      <c r="AD264" s="275"/>
      <c r="AE264" s="275"/>
      <c r="AF264" s="275"/>
      <c r="AG264" s="275"/>
      <c r="AH264" s="275"/>
      <c r="AI264" s="275"/>
      <c r="AJ264" s="275"/>
      <c r="AK264" s="275"/>
      <c r="AL264" s="275"/>
      <c r="AM264" s="275"/>
      <c r="AN264" s="275"/>
      <c r="AO264" s="275"/>
      <c r="AP264" s="275"/>
      <c r="AQ264" s="275"/>
      <c r="AR264" s="275"/>
      <c r="AS264" s="275"/>
      <c r="AT264" s="275"/>
      <c r="AU264" s="275"/>
      <c r="AV264" s="275"/>
    </row>
    <row r="265" spans="4:48" ht="12.75" hidden="1">
      <c r="D265" s="275"/>
      <c r="E265" s="275"/>
      <c r="F265" s="275"/>
      <c r="G265" s="275"/>
      <c r="H265" s="275"/>
      <c r="I265" s="275"/>
      <c r="J265" s="275"/>
      <c r="K265" s="275"/>
      <c r="L265" s="275"/>
      <c r="M265" s="275"/>
      <c r="N265" s="275"/>
      <c r="O265" s="275"/>
      <c r="P265" s="275"/>
      <c r="Q265" s="275"/>
      <c r="R265" s="275"/>
      <c r="S265" s="275"/>
      <c r="T265" s="275"/>
      <c r="U265" s="275"/>
      <c r="V265" s="275"/>
      <c r="W265" s="275"/>
      <c r="X265" s="275"/>
      <c r="Y265" s="275"/>
      <c r="Z265" s="275"/>
      <c r="AA265" s="275"/>
      <c r="AB265" s="275"/>
      <c r="AC265" s="275"/>
      <c r="AD265" s="275"/>
      <c r="AE265" s="275"/>
      <c r="AF265" s="275"/>
      <c r="AG265" s="275"/>
      <c r="AH265" s="275"/>
      <c r="AI265" s="275"/>
      <c r="AJ265" s="275"/>
      <c r="AK265" s="275"/>
      <c r="AL265" s="275"/>
      <c r="AM265" s="275"/>
      <c r="AN265" s="275"/>
      <c r="AO265" s="275"/>
      <c r="AP265" s="275"/>
      <c r="AQ265" s="275"/>
      <c r="AR265" s="275"/>
      <c r="AS265" s="275"/>
      <c r="AT265" s="275"/>
      <c r="AU265" s="275"/>
      <c r="AV265" s="275"/>
    </row>
    <row r="266" spans="4:48" ht="12.75" hidden="1">
      <c r="D266" s="275"/>
      <c r="E266" s="275"/>
      <c r="F266" s="275"/>
      <c r="G266" s="275"/>
      <c r="H266" s="275"/>
      <c r="I266" s="275"/>
      <c r="J266" s="275"/>
      <c r="K266" s="275"/>
      <c r="L266" s="275"/>
      <c r="M266" s="275"/>
      <c r="N266" s="275"/>
      <c r="O266" s="275"/>
      <c r="P266" s="275"/>
      <c r="Q266" s="275"/>
      <c r="R266" s="275"/>
      <c r="S266" s="275"/>
      <c r="T266" s="275"/>
      <c r="U266" s="275"/>
      <c r="V266" s="275"/>
      <c r="W266" s="275"/>
      <c r="X266" s="275"/>
      <c r="Y266" s="275"/>
      <c r="Z266" s="275"/>
      <c r="AA266" s="275"/>
      <c r="AB266" s="275"/>
      <c r="AC266" s="275"/>
      <c r="AD266" s="275"/>
      <c r="AE266" s="275"/>
      <c r="AF266" s="275"/>
      <c r="AG266" s="275"/>
      <c r="AH266" s="275"/>
      <c r="AI266" s="275"/>
      <c r="AJ266" s="275"/>
      <c r="AK266" s="275"/>
      <c r="AL266" s="275"/>
      <c r="AM266" s="275"/>
      <c r="AN266" s="275"/>
      <c r="AO266" s="275"/>
      <c r="AP266" s="275"/>
      <c r="AQ266" s="275"/>
      <c r="AR266" s="275"/>
      <c r="AS266" s="275"/>
      <c r="AT266" s="275"/>
      <c r="AU266" s="275"/>
      <c r="AV266" s="275"/>
    </row>
    <row r="267" spans="4:48" ht="12.75" hidden="1">
      <c r="D267" s="275"/>
      <c r="E267" s="275"/>
      <c r="F267" s="275"/>
      <c r="G267" s="275"/>
      <c r="H267" s="275"/>
      <c r="I267" s="275"/>
      <c r="J267" s="275"/>
      <c r="K267" s="275"/>
      <c r="L267" s="275"/>
      <c r="M267" s="275"/>
      <c r="N267" s="275"/>
      <c r="O267" s="275"/>
      <c r="P267" s="275"/>
      <c r="Q267" s="275"/>
      <c r="R267" s="275"/>
      <c r="S267" s="275"/>
      <c r="T267" s="275"/>
      <c r="U267" s="275"/>
      <c r="V267" s="275"/>
      <c r="W267" s="275"/>
      <c r="X267" s="275"/>
      <c r="Y267" s="275"/>
      <c r="Z267" s="275"/>
      <c r="AA267" s="275"/>
      <c r="AB267" s="275"/>
      <c r="AC267" s="275"/>
      <c r="AD267" s="275"/>
      <c r="AE267" s="275"/>
      <c r="AF267" s="275"/>
      <c r="AG267" s="275"/>
      <c r="AH267" s="275"/>
      <c r="AI267" s="275"/>
      <c r="AJ267" s="275"/>
      <c r="AK267" s="275"/>
      <c r="AL267" s="275"/>
      <c r="AM267" s="275"/>
      <c r="AN267" s="275"/>
      <c r="AO267" s="275"/>
      <c r="AP267" s="275"/>
      <c r="AQ267" s="275"/>
      <c r="AR267" s="275"/>
      <c r="AS267" s="275"/>
      <c r="AT267" s="275"/>
      <c r="AU267" s="275"/>
      <c r="AV267" s="275"/>
    </row>
    <row r="268" spans="4:48" ht="12.75" hidden="1">
      <c r="D268" s="275"/>
      <c r="E268" s="275"/>
      <c r="F268" s="275"/>
      <c r="G268" s="275"/>
      <c r="H268" s="275"/>
      <c r="I268" s="275"/>
      <c r="J268" s="275"/>
      <c r="K268" s="275"/>
      <c r="L268" s="275"/>
      <c r="M268" s="275"/>
      <c r="N268" s="275"/>
      <c r="O268" s="275"/>
      <c r="P268" s="275"/>
      <c r="Q268" s="275"/>
      <c r="R268" s="275"/>
      <c r="S268" s="275"/>
      <c r="T268" s="275"/>
      <c r="U268" s="275"/>
      <c r="V268" s="275"/>
      <c r="W268" s="275"/>
      <c r="X268" s="275"/>
      <c r="Y268" s="275"/>
      <c r="Z268" s="275"/>
      <c r="AA268" s="275"/>
      <c r="AB268" s="275"/>
      <c r="AC268" s="275"/>
      <c r="AD268" s="275"/>
      <c r="AE268" s="275"/>
      <c r="AF268" s="275"/>
      <c r="AG268" s="275"/>
      <c r="AH268" s="275"/>
      <c r="AI268" s="275"/>
      <c r="AJ268" s="275"/>
      <c r="AK268" s="275"/>
      <c r="AL268" s="275"/>
      <c r="AM268" s="275"/>
      <c r="AN268" s="275"/>
      <c r="AO268" s="275"/>
      <c r="AP268" s="275"/>
      <c r="AQ268" s="275"/>
      <c r="AR268" s="275"/>
      <c r="AS268" s="275"/>
      <c r="AT268" s="275"/>
      <c r="AU268" s="275"/>
      <c r="AV268" s="275"/>
    </row>
    <row r="269" spans="4:48" ht="12.75" hidden="1">
      <c r="D269" s="275"/>
      <c r="E269" s="275"/>
      <c r="F269" s="275"/>
      <c r="G269" s="275"/>
      <c r="H269" s="275"/>
      <c r="I269" s="275"/>
      <c r="J269" s="275"/>
      <c r="K269" s="275"/>
      <c r="L269" s="275"/>
      <c r="M269" s="275"/>
      <c r="N269" s="275"/>
      <c r="O269" s="275"/>
      <c r="P269" s="275"/>
      <c r="Q269" s="275"/>
      <c r="R269" s="275"/>
      <c r="S269" s="275"/>
      <c r="T269" s="275"/>
      <c r="U269" s="275"/>
      <c r="V269" s="275"/>
      <c r="W269" s="275"/>
      <c r="X269" s="275"/>
      <c r="Y269" s="275"/>
      <c r="Z269" s="275"/>
      <c r="AA269" s="275"/>
      <c r="AB269" s="275"/>
      <c r="AC269" s="275"/>
      <c r="AD269" s="275"/>
      <c r="AE269" s="275"/>
      <c r="AF269" s="275"/>
      <c r="AG269" s="275"/>
      <c r="AH269" s="275"/>
      <c r="AI269" s="275"/>
      <c r="AJ269" s="275"/>
      <c r="AK269" s="275"/>
      <c r="AL269" s="275"/>
      <c r="AM269" s="275"/>
      <c r="AN269" s="275"/>
      <c r="AO269" s="275"/>
      <c r="AP269" s="275"/>
      <c r="AQ269" s="275"/>
      <c r="AR269" s="275"/>
      <c r="AS269" s="275"/>
      <c r="AT269" s="275"/>
      <c r="AU269" s="275"/>
      <c r="AV269" s="275"/>
    </row>
    <row r="270" spans="4:48" ht="12.75" hidden="1">
      <c r="D270" s="275"/>
      <c r="E270" s="275"/>
      <c r="F270" s="275"/>
      <c r="G270" s="275"/>
      <c r="H270" s="275"/>
      <c r="I270" s="275"/>
      <c r="J270" s="275"/>
      <c r="K270" s="275"/>
      <c r="L270" s="275"/>
      <c r="M270" s="275"/>
      <c r="N270" s="275"/>
      <c r="O270" s="275"/>
      <c r="P270" s="275"/>
      <c r="Q270" s="275"/>
      <c r="R270" s="275"/>
      <c r="S270" s="275"/>
      <c r="T270" s="275"/>
      <c r="U270" s="275"/>
      <c r="V270" s="275"/>
      <c r="W270" s="275"/>
      <c r="X270" s="275"/>
      <c r="Y270" s="275"/>
      <c r="Z270" s="275"/>
      <c r="AA270" s="275"/>
      <c r="AB270" s="275"/>
      <c r="AC270" s="275"/>
      <c r="AD270" s="275"/>
      <c r="AE270" s="275"/>
      <c r="AF270" s="275"/>
      <c r="AG270" s="275"/>
      <c r="AH270" s="275"/>
      <c r="AI270" s="275"/>
      <c r="AJ270" s="275"/>
      <c r="AK270" s="275"/>
      <c r="AL270" s="275"/>
      <c r="AM270" s="275"/>
      <c r="AN270" s="275"/>
      <c r="AO270" s="275"/>
      <c r="AP270" s="275"/>
      <c r="AQ270" s="275"/>
      <c r="AR270" s="275"/>
      <c r="AS270" s="275"/>
      <c r="AT270" s="275"/>
      <c r="AU270" s="275"/>
      <c r="AV270" s="275"/>
    </row>
    <row r="271" spans="4:48" ht="12.75" hidden="1">
      <c r="D271" s="275"/>
      <c r="E271" s="275"/>
      <c r="F271" s="275"/>
      <c r="G271" s="275"/>
      <c r="H271" s="275"/>
      <c r="I271" s="275"/>
      <c r="J271" s="275"/>
      <c r="K271" s="275"/>
      <c r="L271" s="275"/>
      <c r="M271" s="275"/>
      <c r="N271" s="275"/>
      <c r="O271" s="275"/>
      <c r="P271" s="275"/>
      <c r="Q271" s="275"/>
      <c r="R271" s="275"/>
      <c r="S271" s="275"/>
      <c r="T271" s="275"/>
      <c r="U271" s="275"/>
      <c r="V271" s="275"/>
      <c r="W271" s="275"/>
      <c r="X271" s="275"/>
      <c r="Y271" s="275"/>
      <c r="Z271" s="275"/>
      <c r="AA271" s="275"/>
      <c r="AB271" s="275"/>
      <c r="AC271" s="275"/>
      <c r="AD271" s="275"/>
      <c r="AE271" s="275"/>
      <c r="AF271" s="275"/>
      <c r="AG271" s="275"/>
      <c r="AH271" s="275"/>
      <c r="AI271" s="275"/>
      <c r="AJ271" s="275"/>
      <c r="AK271" s="275"/>
      <c r="AL271" s="275"/>
      <c r="AM271" s="275"/>
      <c r="AN271" s="275"/>
      <c r="AO271" s="275"/>
      <c r="AP271" s="275"/>
      <c r="AQ271" s="275"/>
      <c r="AR271" s="275"/>
      <c r="AS271" s="275"/>
      <c r="AT271" s="275"/>
      <c r="AU271" s="275"/>
      <c r="AV271" s="275"/>
    </row>
    <row r="272" spans="4:48" ht="12.75" hidden="1">
      <c r="D272" s="275"/>
      <c r="E272" s="275"/>
      <c r="F272" s="275"/>
      <c r="G272" s="275"/>
      <c r="H272" s="275"/>
      <c r="I272" s="275"/>
      <c r="J272" s="275"/>
      <c r="K272" s="275"/>
      <c r="L272" s="275"/>
      <c r="M272" s="275"/>
      <c r="N272" s="275"/>
      <c r="O272" s="275"/>
      <c r="P272" s="275"/>
      <c r="Q272" s="275"/>
      <c r="R272" s="275"/>
      <c r="S272" s="275"/>
      <c r="T272" s="275"/>
      <c r="U272" s="275"/>
      <c r="V272" s="275"/>
      <c r="W272" s="275"/>
      <c r="X272" s="275"/>
      <c r="Y272" s="275"/>
      <c r="Z272" s="275"/>
      <c r="AA272" s="275"/>
      <c r="AB272" s="275"/>
      <c r="AC272" s="275"/>
      <c r="AD272" s="275"/>
      <c r="AE272" s="275"/>
      <c r="AF272" s="275"/>
      <c r="AG272" s="275"/>
      <c r="AH272" s="275"/>
      <c r="AI272" s="275"/>
      <c r="AJ272" s="275"/>
      <c r="AK272" s="275"/>
      <c r="AL272" s="275"/>
      <c r="AM272" s="275"/>
      <c r="AN272" s="275"/>
      <c r="AO272" s="275"/>
      <c r="AP272" s="275"/>
      <c r="AQ272" s="275"/>
      <c r="AR272" s="275"/>
      <c r="AS272" s="275"/>
      <c r="AT272" s="275"/>
      <c r="AU272" s="275"/>
      <c r="AV272" s="275"/>
    </row>
    <row r="273" spans="4:48" ht="12.75" hidden="1">
      <c r="D273" s="275"/>
      <c r="E273" s="275"/>
      <c r="F273" s="275"/>
      <c r="G273" s="275"/>
      <c r="H273" s="275"/>
      <c r="I273" s="275"/>
      <c r="J273" s="275"/>
      <c r="K273" s="275"/>
      <c r="L273" s="275"/>
      <c r="M273" s="275"/>
      <c r="N273" s="275"/>
      <c r="O273" s="275"/>
      <c r="P273" s="275"/>
      <c r="Q273" s="275"/>
      <c r="R273" s="275"/>
      <c r="S273" s="275"/>
      <c r="T273" s="275"/>
      <c r="U273" s="275"/>
      <c r="V273" s="275"/>
      <c r="W273" s="275"/>
      <c r="X273" s="275"/>
      <c r="Y273" s="275"/>
      <c r="Z273" s="275"/>
      <c r="AA273" s="275"/>
      <c r="AB273" s="275"/>
      <c r="AC273" s="275"/>
      <c r="AD273" s="275"/>
      <c r="AE273" s="275"/>
      <c r="AF273" s="275"/>
      <c r="AG273" s="275"/>
      <c r="AH273" s="275"/>
      <c r="AI273" s="275"/>
      <c r="AJ273" s="275"/>
      <c r="AK273" s="275"/>
      <c r="AL273" s="275"/>
      <c r="AM273" s="275"/>
      <c r="AN273" s="275"/>
      <c r="AO273" s="275"/>
      <c r="AP273" s="275"/>
      <c r="AQ273" s="275"/>
      <c r="AR273" s="275"/>
      <c r="AS273" s="275"/>
      <c r="AT273" s="275"/>
      <c r="AU273" s="275"/>
      <c r="AV273" s="275"/>
    </row>
    <row r="274" spans="4:48" ht="12.75" hidden="1">
      <c r="D274" s="275"/>
      <c r="E274" s="275"/>
      <c r="F274" s="275"/>
      <c r="G274" s="275"/>
      <c r="H274" s="275"/>
      <c r="I274" s="275"/>
      <c r="J274" s="275"/>
      <c r="K274" s="275"/>
      <c r="L274" s="275"/>
      <c r="M274" s="275"/>
      <c r="N274" s="275"/>
      <c r="O274" s="275"/>
      <c r="P274" s="275"/>
      <c r="Q274" s="275"/>
      <c r="R274" s="275"/>
      <c r="S274" s="275"/>
      <c r="T274" s="275"/>
      <c r="U274" s="275"/>
      <c r="V274" s="275"/>
      <c r="W274" s="275"/>
      <c r="X274" s="275"/>
      <c r="Y274" s="275"/>
      <c r="Z274" s="275"/>
      <c r="AA274" s="275"/>
      <c r="AB274" s="275"/>
      <c r="AC274" s="275"/>
      <c r="AD274" s="275"/>
      <c r="AE274" s="275"/>
      <c r="AF274" s="275"/>
      <c r="AG274" s="275"/>
      <c r="AH274" s="275"/>
      <c r="AI274" s="275"/>
      <c r="AJ274" s="275"/>
      <c r="AK274" s="275"/>
      <c r="AL274" s="275"/>
      <c r="AM274" s="275"/>
      <c r="AN274" s="275"/>
      <c r="AO274" s="275"/>
      <c r="AP274" s="275"/>
      <c r="AQ274" s="275"/>
      <c r="AR274" s="275"/>
      <c r="AS274" s="275"/>
      <c r="AT274" s="275"/>
      <c r="AU274" s="275"/>
      <c r="AV274" s="275"/>
    </row>
    <row r="275" spans="4:48" ht="12.75" hidden="1">
      <c r="D275" s="275"/>
      <c r="E275" s="275"/>
      <c r="F275" s="275"/>
      <c r="G275" s="275"/>
      <c r="H275" s="275"/>
      <c r="I275" s="275"/>
      <c r="J275" s="275"/>
      <c r="K275" s="275"/>
      <c r="L275" s="275"/>
      <c r="M275" s="275"/>
      <c r="N275" s="275"/>
      <c r="O275" s="275"/>
      <c r="P275" s="275"/>
      <c r="Q275" s="275"/>
      <c r="R275" s="275"/>
      <c r="S275" s="275"/>
      <c r="T275" s="275"/>
      <c r="U275" s="275"/>
      <c r="V275" s="275"/>
      <c r="W275" s="275"/>
      <c r="X275" s="275"/>
      <c r="Y275" s="275"/>
      <c r="Z275" s="275"/>
      <c r="AA275" s="275"/>
      <c r="AB275" s="275"/>
      <c r="AC275" s="275"/>
      <c r="AD275" s="275"/>
      <c r="AE275" s="275"/>
      <c r="AF275" s="275"/>
      <c r="AG275" s="275"/>
      <c r="AH275" s="275"/>
      <c r="AI275" s="275"/>
      <c r="AJ275" s="275"/>
      <c r="AK275" s="275"/>
      <c r="AL275" s="275"/>
      <c r="AM275" s="275"/>
      <c r="AN275" s="275"/>
      <c r="AO275" s="275"/>
      <c r="AP275" s="275"/>
      <c r="AQ275" s="275"/>
      <c r="AR275" s="275"/>
      <c r="AS275" s="275"/>
      <c r="AT275" s="275"/>
      <c r="AU275" s="275"/>
      <c r="AV275" s="275"/>
    </row>
    <row r="276" spans="4:48" ht="12.75" hidden="1">
      <c r="D276" s="275"/>
      <c r="E276" s="275"/>
      <c r="F276" s="275"/>
      <c r="G276" s="275"/>
      <c r="H276" s="275"/>
      <c r="I276" s="275"/>
      <c r="J276" s="275"/>
      <c r="K276" s="275"/>
      <c r="L276" s="275"/>
      <c r="M276" s="275"/>
      <c r="N276" s="275"/>
      <c r="O276" s="275"/>
      <c r="P276" s="275"/>
      <c r="Q276" s="275"/>
      <c r="R276" s="275"/>
      <c r="S276" s="275"/>
      <c r="T276" s="275"/>
      <c r="U276" s="275"/>
      <c r="V276" s="275"/>
      <c r="W276" s="275"/>
      <c r="X276" s="275"/>
      <c r="Y276" s="275"/>
      <c r="Z276" s="275"/>
      <c r="AA276" s="275"/>
      <c r="AB276" s="275"/>
      <c r="AC276" s="275"/>
      <c r="AD276" s="275"/>
      <c r="AE276" s="275"/>
      <c r="AF276" s="275"/>
      <c r="AG276" s="275"/>
      <c r="AH276" s="275"/>
      <c r="AI276" s="275"/>
      <c r="AJ276" s="275"/>
      <c r="AK276" s="275"/>
      <c r="AL276" s="275"/>
      <c r="AM276" s="275"/>
      <c r="AN276" s="275"/>
      <c r="AO276" s="275"/>
      <c r="AP276" s="275"/>
      <c r="AQ276" s="275"/>
      <c r="AR276" s="275"/>
      <c r="AS276" s="275"/>
      <c r="AT276" s="275"/>
      <c r="AU276" s="275"/>
      <c r="AV276" s="275"/>
    </row>
    <row r="277" spans="4:48" ht="12.75" hidden="1">
      <c r="D277" s="275"/>
      <c r="E277" s="275"/>
      <c r="F277" s="275"/>
      <c r="G277" s="275"/>
      <c r="H277" s="275"/>
      <c r="I277" s="275"/>
      <c r="J277" s="275"/>
      <c r="K277" s="275"/>
      <c r="L277" s="275"/>
      <c r="M277" s="275"/>
      <c r="N277" s="275"/>
      <c r="O277" s="275"/>
      <c r="P277" s="275"/>
      <c r="Q277" s="275"/>
      <c r="R277" s="275"/>
      <c r="S277" s="275"/>
      <c r="T277" s="275"/>
      <c r="U277" s="275"/>
      <c r="V277" s="275"/>
      <c r="W277" s="275"/>
      <c r="X277" s="275"/>
      <c r="Y277" s="275"/>
      <c r="Z277" s="275"/>
      <c r="AA277" s="275"/>
      <c r="AB277" s="275"/>
      <c r="AC277" s="275"/>
      <c r="AD277" s="275"/>
      <c r="AE277" s="275"/>
      <c r="AF277" s="275"/>
      <c r="AG277" s="275"/>
      <c r="AH277" s="275"/>
      <c r="AI277" s="275"/>
      <c r="AJ277" s="275"/>
      <c r="AK277" s="275"/>
      <c r="AL277" s="275"/>
      <c r="AM277" s="275"/>
      <c r="AN277" s="275"/>
      <c r="AO277" s="275"/>
      <c r="AP277" s="275"/>
      <c r="AQ277" s="275"/>
      <c r="AR277" s="275"/>
      <c r="AS277" s="275"/>
      <c r="AT277" s="275"/>
      <c r="AU277" s="275"/>
      <c r="AV277" s="275"/>
    </row>
    <row r="278" spans="4:48" ht="12.75" hidden="1">
      <c r="D278" s="275"/>
      <c r="E278" s="275"/>
      <c r="F278" s="275"/>
      <c r="G278" s="275"/>
      <c r="H278" s="275"/>
      <c r="I278" s="275"/>
      <c r="J278" s="275"/>
      <c r="K278" s="275"/>
      <c r="L278" s="275"/>
      <c r="M278" s="275"/>
      <c r="N278" s="275"/>
      <c r="O278" s="275"/>
      <c r="P278" s="275"/>
      <c r="Q278" s="275"/>
      <c r="R278" s="275"/>
      <c r="S278" s="275"/>
      <c r="T278" s="275"/>
      <c r="U278" s="275"/>
      <c r="V278" s="275"/>
      <c r="W278" s="275"/>
      <c r="X278" s="275"/>
      <c r="Y278" s="275"/>
      <c r="Z278" s="275"/>
      <c r="AA278" s="275"/>
      <c r="AB278" s="275"/>
      <c r="AC278" s="275"/>
      <c r="AD278" s="275"/>
      <c r="AE278" s="275"/>
      <c r="AF278" s="275"/>
      <c r="AG278" s="275"/>
      <c r="AH278" s="275"/>
      <c r="AI278" s="275"/>
      <c r="AJ278" s="275"/>
      <c r="AK278" s="275"/>
      <c r="AL278" s="275"/>
      <c r="AM278" s="275"/>
      <c r="AN278" s="275"/>
      <c r="AO278" s="275"/>
      <c r="AP278" s="275"/>
      <c r="AQ278" s="275"/>
      <c r="AR278" s="275"/>
      <c r="AS278" s="275"/>
      <c r="AT278" s="275"/>
      <c r="AU278" s="275"/>
      <c r="AV278" s="275"/>
    </row>
    <row r="279" spans="4:48" ht="12.75" hidden="1">
      <c r="D279" s="275"/>
      <c r="E279" s="275"/>
      <c r="F279" s="275"/>
      <c r="G279" s="275"/>
      <c r="H279" s="275"/>
      <c r="I279" s="275"/>
      <c r="J279" s="275"/>
      <c r="K279" s="275"/>
      <c r="L279" s="275"/>
      <c r="M279" s="275"/>
      <c r="N279" s="275"/>
      <c r="O279" s="275"/>
      <c r="P279" s="275"/>
      <c r="Q279" s="275"/>
      <c r="R279" s="275"/>
      <c r="S279" s="275"/>
      <c r="T279" s="275"/>
      <c r="U279" s="275"/>
      <c r="V279" s="275"/>
      <c r="W279" s="275"/>
      <c r="X279" s="275"/>
      <c r="Y279" s="275"/>
      <c r="Z279" s="275"/>
      <c r="AA279" s="275"/>
      <c r="AB279" s="275"/>
      <c r="AC279" s="275"/>
      <c r="AD279" s="275"/>
      <c r="AE279" s="275"/>
      <c r="AF279" s="275"/>
      <c r="AG279" s="275"/>
      <c r="AH279" s="275"/>
      <c r="AI279" s="275"/>
      <c r="AJ279" s="275"/>
      <c r="AK279" s="275"/>
      <c r="AL279" s="275"/>
      <c r="AM279" s="275"/>
      <c r="AN279" s="275"/>
      <c r="AO279" s="275"/>
      <c r="AP279" s="275"/>
      <c r="AQ279" s="275"/>
      <c r="AR279" s="275"/>
      <c r="AS279" s="275"/>
      <c r="AT279" s="275"/>
      <c r="AU279" s="275"/>
      <c r="AV279" s="275"/>
    </row>
    <row r="280" spans="4:48" ht="12.75" hidden="1">
      <c r="D280" s="275"/>
      <c r="E280" s="275"/>
      <c r="F280" s="275"/>
      <c r="G280" s="275"/>
      <c r="H280" s="275"/>
      <c r="I280" s="275"/>
      <c r="J280" s="275"/>
      <c r="K280" s="275"/>
      <c r="L280" s="275"/>
      <c r="M280" s="275"/>
      <c r="N280" s="275"/>
      <c r="O280" s="275"/>
      <c r="P280" s="275"/>
      <c r="Q280" s="275"/>
      <c r="R280" s="275"/>
      <c r="S280" s="275"/>
      <c r="T280" s="275"/>
      <c r="U280" s="275"/>
      <c r="V280" s="275"/>
      <c r="W280" s="275"/>
      <c r="X280" s="275"/>
      <c r="Y280" s="275"/>
      <c r="Z280" s="275"/>
      <c r="AA280" s="275"/>
      <c r="AB280" s="275"/>
      <c r="AC280" s="275"/>
      <c r="AD280" s="275"/>
      <c r="AE280" s="275"/>
      <c r="AF280" s="275"/>
      <c r="AG280" s="275"/>
      <c r="AH280" s="275"/>
      <c r="AI280" s="275"/>
      <c r="AJ280" s="275"/>
      <c r="AK280" s="275"/>
      <c r="AL280" s="275"/>
      <c r="AM280" s="275"/>
      <c r="AN280" s="275"/>
      <c r="AO280" s="275"/>
      <c r="AP280" s="275"/>
      <c r="AQ280" s="275"/>
      <c r="AR280" s="275"/>
      <c r="AS280" s="275"/>
      <c r="AT280" s="275"/>
      <c r="AU280" s="275"/>
      <c r="AV280" s="275"/>
    </row>
    <row r="281" spans="4:48" ht="12.75" hidden="1">
      <c r="D281" s="275"/>
      <c r="E281" s="275"/>
      <c r="F281" s="275"/>
      <c r="G281" s="275"/>
      <c r="H281" s="275"/>
      <c r="I281" s="275"/>
      <c r="J281" s="275"/>
      <c r="K281" s="275"/>
      <c r="L281" s="275"/>
      <c r="M281" s="275"/>
      <c r="N281" s="275"/>
      <c r="O281" s="275"/>
      <c r="P281" s="275"/>
      <c r="Q281" s="275"/>
      <c r="R281" s="275"/>
      <c r="S281" s="275"/>
      <c r="T281" s="275"/>
      <c r="U281" s="275"/>
      <c r="V281" s="275"/>
      <c r="W281" s="275"/>
      <c r="X281" s="275"/>
      <c r="Y281" s="275"/>
      <c r="Z281" s="275"/>
      <c r="AA281" s="275"/>
      <c r="AB281" s="275"/>
      <c r="AC281" s="275"/>
      <c r="AD281" s="275"/>
      <c r="AE281" s="275"/>
      <c r="AF281" s="275"/>
      <c r="AG281" s="275"/>
      <c r="AH281" s="275"/>
      <c r="AI281" s="275"/>
      <c r="AJ281" s="275"/>
      <c r="AK281" s="275"/>
      <c r="AL281" s="275"/>
      <c r="AM281" s="275"/>
      <c r="AN281" s="275"/>
      <c r="AO281" s="275"/>
      <c r="AP281" s="275"/>
      <c r="AQ281" s="275"/>
      <c r="AR281" s="275"/>
      <c r="AS281" s="275"/>
      <c r="AT281" s="275"/>
      <c r="AU281" s="275"/>
      <c r="AV281" s="275"/>
    </row>
    <row r="282" spans="4:48" ht="12.75" hidden="1">
      <c r="D282" s="275"/>
      <c r="E282" s="275"/>
      <c r="F282" s="275"/>
      <c r="G282" s="275"/>
      <c r="H282" s="275"/>
      <c r="I282" s="275"/>
      <c r="J282" s="275"/>
      <c r="K282" s="275"/>
      <c r="L282" s="275"/>
      <c r="M282" s="275"/>
      <c r="N282" s="275"/>
      <c r="O282" s="275"/>
      <c r="P282" s="275"/>
      <c r="Q282" s="275"/>
      <c r="R282" s="275"/>
      <c r="S282" s="275"/>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row>
    <row r="283" spans="4:48" ht="12.75" hidden="1">
      <c r="D283" s="275"/>
      <c r="E283" s="275"/>
      <c r="F283" s="275"/>
      <c r="G283" s="275"/>
      <c r="H283" s="275"/>
      <c r="I283" s="275"/>
      <c r="J283" s="275"/>
      <c r="K283" s="275"/>
      <c r="L283" s="275"/>
      <c r="M283" s="275"/>
      <c r="N283" s="275"/>
      <c r="O283" s="275"/>
      <c r="P283" s="275"/>
      <c r="Q283" s="275"/>
      <c r="R283" s="275"/>
      <c r="S283" s="275"/>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row>
    <row r="284" spans="4:48" ht="12.75" hidden="1">
      <c r="D284" s="275"/>
      <c r="E284" s="275"/>
      <c r="F284" s="275"/>
      <c r="G284" s="275"/>
      <c r="H284" s="275"/>
      <c r="I284" s="275"/>
      <c r="J284" s="275"/>
      <c r="K284" s="275"/>
      <c r="L284" s="275"/>
      <c r="M284" s="275"/>
      <c r="N284" s="275"/>
      <c r="O284" s="275"/>
      <c r="P284" s="275"/>
      <c r="Q284" s="275"/>
      <c r="R284" s="275"/>
      <c r="S284" s="275"/>
      <c r="T284" s="275"/>
      <c r="U284" s="275"/>
      <c r="V284" s="275"/>
      <c r="W284" s="275"/>
      <c r="X284" s="275"/>
      <c r="Y284" s="275"/>
      <c r="Z284" s="275"/>
      <c r="AA284" s="275"/>
      <c r="AB284" s="275"/>
      <c r="AC284" s="275"/>
      <c r="AD284" s="275"/>
      <c r="AE284" s="275"/>
      <c r="AF284" s="275"/>
      <c r="AG284" s="275"/>
      <c r="AH284" s="275"/>
      <c r="AI284" s="275"/>
      <c r="AJ284" s="275"/>
      <c r="AK284" s="275"/>
      <c r="AL284" s="275"/>
      <c r="AM284" s="275"/>
      <c r="AN284" s="275"/>
      <c r="AO284" s="275"/>
      <c r="AP284" s="275"/>
      <c r="AQ284" s="275"/>
      <c r="AR284" s="275"/>
      <c r="AS284" s="275"/>
      <c r="AT284" s="275"/>
      <c r="AU284" s="275"/>
      <c r="AV284" s="275"/>
    </row>
    <row r="285" spans="4:48" ht="12.75" hidden="1">
      <c r="D285" s="275"/>
      <c r="E285" s="275"/>
      <c r="F285" s="275"/>
      <c r="G285" s="275"/>
      <c r="H285" s="275"/>
      <c r="I285" s="275"/>
      <c r="J285" s="275"/>
      <c r="K285" s="275"/>
      <c r="L285" s="275"/>
      <c r="M285" s="275"/>
      <c r="N285" s="275"/>
      <c r="O285" s="275"/>
      <c r="P285" s="275"/>
      <c r="Q285" s="275"/>
      <c r="R285" s="275"/>
      <c r="S285" s="275"/>
      <c r="T285" s="275"/>
      <c r="U285" s="275"/>
      <c r="V285" s="275"/>
      <c r="W285" s="275"/>
      <c r="X285" s="275"/>
      <c r="Y285" s="275"/>
      <c r="Z285" s="275"/>
      <c r="AA285" s="275"/>
      <c r="AB285" s="275"/>
      <c r="AC285" s="275"/>
      <c r="AD285" s="275"/>
      <c r="AE285" s="275"/>
      <c r="AF285" s="275"/>
      <c r="AG285" s="275"/>
      <c r="AH285" s="275"/>
      <c r="AI285" s="275"/>
      <c r="AJ285" s="275"/>
      <c r="AK285" s="275"/>
      <c r="AL285" s="275"/>
      <c r="AM285" s="275"/>
      <c r="AN285" s="275"/>
      <c r="AO285" s="275"/>
      <c r="AP285" s="275"/>
      <c r="AQ285" s="275"/>
      <c r="AR285" s="275"/>
      <c r="AS285" s="275"/>
      <c r="AT285" s="275"/>
      <c r="AU285" s="275"/>
      <c r="AV285" s="275"/>
    </row>
    <row r="286" spans="4:48" ht="12.75" hidden="1">
      <c r="D286" s="275"/>
      <c r="E286" s="275"/>
      <c r="F286" s="275"/>
      <c r="G286" s="275"/>
      <c r="H286" s="275"/>
      <c r="I286" s="275"/>
      <c r="J286" s="275"/>
      <c r="K286" s="275"/>
      <c r="L286" s="275"/>
      <c r="M286" s="275"/>
      <c r="N286" s="275"/>
      <c r="O286" s="275"/>
      <c r="P286" s="275"/>
      <c r="Q286" s="275"/>
      <c r="R286" s="275"/>
      <c r="S286" s="275"/>
      <c r="T286" s="275"/>
      <c r="U286" s="275"/>
      <c r="V286" s="275"/>
      <c r="W286" s="275"/>
      <c r="X286" s="275"/>
      <c r="Y286" s="275"/>
      <c r="Z286" s="275"/>
      <c r="AA286" s="275"/>
      <c r="AB286" s="275"/>
      <c r="AC286" s="275"/>
      <c r="AD286" s="275"/>
      <c r="AE286" s="275"/>
      <c r="AF286" s="275"/>
      <c r="AG286" s="275"/>
      <c r="AH286" s="275"/>
      <c r="AI286" s="275"/>
      <c r="AJ286" s="275"/>
      <c r="AK286" s="275"/>
      <c r="AL286" s="275"/>
      <c r="AM286" s="275"/>
      <c r="AN286" s="275"/>
      <c r="AO286" s="275"/>
      <c r="AP286" s="275"/>
      <c r="AQ286" s="275"/>
      <c r="AR286" s="275"/>
      <c r="AS286" s="275"/>
      <c r="AT286" s="275"/>
      <c r="AU286" s="275"/>
      <c r="AV286" s="275"/>
    </row>
    <row r="287" spans="4:48" ht="12.75" hidden="1">
      <c r="D287" s="275"/>
      <c r="E287" s="275"/>
      <c r="F287" s="275"/>
      <c r="G287" s="275"/>
      <c r="H287" s="275"/>
      <c r="I287" s="275"/>
      <c r="J287" s="275"/>
      <c r="K287" s="275"/>
      <c r="L287" s="275"/>
      <c r="M287" s="275"/>
      <c r="N287" s="275"/>
      <c r="O287" s="275"/>
      <c r="P287" s="275"/>
      <c r="Q287" s="275"/>
      <c r="R287" s="275"/>
      <c r="S287" s="275"/>
      <c r="T287" s="275"/>
      <c r="U287" s="275"/>
      <c r="V287" s="275"/>
      <c r="W287" s="275"/>
      <c r="X287" s="275"/>
      <c r="Y287" s="275"/>
      <c r="Z287" s="275"/>
      <c r="AA287" s="275"/>
      <c r="AB287" s="275"/>
      <c r="AC287" s="275"/>
      <c r="AD287" s="275"/>
      <c r="AE287" s="275"/>
      <c r="AF287" s="275"/>
      <c r="AG287" s="275"/>
      <c r="AH287" s="275"/>
      <c r="AI287" s="275"/>
      <c r="AJ287" s="275"/>
      <c r="AK287" s="275"/>
      <c r="AL287" s="275"/>
      <c r="AM287" s="275"/>
      <c r="AN287" s="275"/>
      <c r="AO287" s="275"/>
      <c r="AP287" s="275"/>
      <c r="AQ287" s="275"/>
      <c r="AR287" s="275"/>
      <c r="AS287" s="275"/>
      <c r="AT287" s="275"/>
      <c r="AU287" s="275"/>
      <c r="AV287" s="275"/>
    </row>
    <row r="288" spans="4:48" ht="12.75" hidden="1">
      <c r="D288" s="275"/>
      <c r="E288" s="275"/>
      <c r="F288" s="275"/>
      <c r="G288" s="275"/>
      <c r="H288" s="275"/>
      <c r="I288" s="275"/>
      <c r="J288" s="275"/>
      <c r="K288" s="275"/>
      <c r="L288" s="275"/>
      <c r="M288" s="275"/>
      <c r="N288" s="275"/>
      <c r="O288" s="275"/>
      <c r="P288" s="275"/>
      <c r="Q288" s="275"/>
      <c r="R288" s="275"/>
      <c r="S288" s="275"/>
      <c r="T288" s="275"/>
      <c r="U288" s="275"/>
      <c r="V288" s="275"/>
      <c r="W288" s="275"/>
      <c r="X288" s="275"/>
      <c r="Y288" s="275"/>
      <c r="Z288" s="275"/>
      <c r="AA288" s="275"/>
      <c r="AB288" s="275"/>
      <c r="AC288" s="275"/>
      <c r="AD288" s="275"/>
      <c r="AE288" s="275"/>
      <c r="AF288" s="275"/>
      <c r="AG288" s="275"/>
      <c r="AH288" s="275"/>
      <c r="AI288" s="275"/>
      <c r="AJ288" s="275"/>
      <c r="AK288" s="275"/>
      <c r="AL288" s="275"/>
      <c r="AM288" s="275"/>
      <c r="AN288" s="275"/>
      <c r="AO288" s="275"/>
      <c r="AP288" s="275"/>
      <c r="AQ288" s="275"/>
      <c r="AR288" s="275"/>
      <c r="AS288" s="275"/>
      <c r="AT288" s="275"/>
      <c r="AU288" s="275"/>
      <c r="AV288" s="275"/>
    </row>
    <row r="289" spans="4:48" ht="12.75" hidden="1">
      <c r="D289" s="275"/>
      <c r="E289" s="275"/>
      <c r="F289" s="275"/>
      <c r="G289" s="275"/>
      <c r="H289" s="275"/>
      <c r="I289" s="275"/>
      <c r="J289" s="275"/>
      <c r="K289" s="275"/>
      <c r="L289" s="275"/>
      <c r="M289" s="275"/>
      <c r="N289" s="275"/>
      <c r="O289" s="275"/>
      <c r="P289" s="275"/>
      <c r="Q289" s="275"/>
      <c r="R289" s="275"/>
      <c r="S289" s="275"/>
      <c r="T289" s="275"/>
      <c r="U289" s="275"/>
      <c r="V289" s="275"/>
      <c r="W289" s="275"/>
      <c r="X289" s="275"/>
      <c r="Y289" s="275"/>
      <c r="Z289" s="275"/>
      <c r="AA289" s="275"/>
      <c r="AB289" s="275"/>
      <c r="AC289" s="275"/>
      <c r="AD289" s="275"/>
      <c r="AE289" s="275"/>
      <c r="AF289" s="275"/>
      <c r="AG289" s="275"/>
      <c r="AH289" s="275"/>
      <c r="AI289" s="275"/>
      <c r="AJ289" s="275"/>
      <c r="AK289" s="275"/>
      <c r="AL289" s="275"/>
      <c r="AM289" s="275"/>
      <c r="AN289" s="275"/>
      <c r="AO289" s="275"/>
      <c r="AP289" s="275"/>
      <c r="AQ289" s="275"/>
      <c r="AR289" s="275"/>
      <c r="AS289" s="275"/>
      <c r="AT289" s="275"/>
      <c r="AU289" s="275"/>
      <c r="AV289" s="275"/>
    </row>
    <row r="290" spans="4:48" ht="12.75" hidden="1">
      <c r="D290" s="275"/>
      <c r="E290" s="275"/>
      <c r="F290" s="275"/>
      <c r="G290" s="275"/>
      <c r="H290" s="275"/>
      <c r="I290" s="275"/>
      <c r="J290" s="275"/>
      <c r="K290" s="275"/>
      <c r="L290" s="275"/>
      <c r="M290" s="275"/>
      <c r="N290" s="275"/>
      <c r="O290" s="275"/>
      <c r="P290" s="275"/>
      <c r="Q290" s="275"/>
      <c r="R290" s="275"/>
      <c r="S290" s="275"/>
      <c r="T290" s="275"/>
      <c r="U290" s="275"/>
      <c r="V290" s="275"/>
      <c r="W290" s="275"/>
      <c r="X290" s="275"/>
      <c r="Y290" s="275"/>
      <c r="Z290" s="275"/>
      <c r="AA290" s="275"/>
      <c r="AB290" s="275"/>
      <c r="AC290" s="275"/>
      <c r="AD290" s="275"/>
      <c r="AE290" s="275"/>
      <c r="AF290" s="275"/>
      <c r="AG290" s="275"/>
      <c r="AH290" s="275"/>
      <c r="AI290" s="275"/>
      <c r="AJ290" s="275"/>
      <c r="AK290" s="275"/>
      <c r="AL290" s="275"/>
      <c r="AM290" s="275"/>
      <c r="AN290" s="275"/>
      <c r="AO290" s="275"/>
      <c r="AP290" s="275"/>
      <c r="AQ290" s="275"/>
      <c r="AR290" s="275"/>
      <c r="AS290" s="275"/>
      <c r="AT290" s="275"/>
      <c r="AU290" s="275"/>
      <c r="AV290" s="275"/>
    </row>
    <row r="291" spans="4:48" ht="12.75" hidden="1">
      <c r="D291" s="275"/>
      <c r="E291" s="275"/>
      <c r="F291" s="275"/>
      <c r="G291" s="275"/>
      <c r="H291" s="275"/>
      <c r="I291" s="275"/>
      <c r="J291" s="275"/>
      <c r="K291" s="275"/>
      <c r="L291" s="275"/>
      <c r="M291" s="275"/>
      <c r="N291" s="275"/>
      <c r="O291" s="275"/>
      <c r="P291" s="275"/>
      <c r="Q291" s="275"/>
      <c r="R291" s="275"/>
      <c r="S291" s="275"/>
      <c r="T291" s="275"/>
      <c r="U291" s="275"/>
      <c r="V291" s="275"/>
      <c r="W291" s="275"/>
      <c r="X291" s="275"/>
      <c r="Y291" s="275"/>
      <c r="Z291" s="275"/>
      <c r="AA291" s="275"/>
      <c r="AB291" s="275"/>
      <c r="AC291" s="275"/>
      <c r="AD291" s="275"/>
      <c r="AE291" s="275"/>
      <c r="AF291" s="275"/>
      <c r="AG291" s="275"/>
      <c r="AH291" s="275"/>
      <c r="AI291" s="275"/>
      <c r="AJ291" s="275"/>
      <c r="AK291" s="275"/>
      <c r="AL291" s="275"/>
      <c r="AM291" s="275"/>
      <c r="AN291" s="275"/>
      <c r="AO291" s="275"/>
      <c r="AP291" s="275"/>
      <c r="AQ291" s="275"/>
      <c r="AR291" s="275"/>
      <c r="AS291" s="275"/>
      <c r="AT291" s="275"/>
      <c r="AU291" s="275"/>
      <c r="AV291" s="275"/>
    </row>
    <row r="292" spans="4:48" ht="12.75" hidden="1">
      <c r="D292" s="275"/>
      <c r="E292" s="275"/>
      <c r="F292" s="275"/>
      <c r="G292" s="275"/>
      <c r="H292" s="275"/>
      <c r="I292" s="275"/>
      <c r="J292" s="275"/>
      <c r="K292" s="275"/>
      <c r="L292" s="275"/>
      <c r="M292" s="275"/>
      <c r="N292" s="275"/>
      <c r="O292" s="275"/>
      <c r="P292" s="275"/>
      <c r="Q292" s="275"/>
      <c r="R292" s="275"/>
      <c r="S292" s="275"/>
      <c r="T292" s="275"/>
      <c r="U292" s="275"/>
      <c r="V292" s="275"/>
      <c r="W292" s="275"/>
      <c r="X292" s="275"/>
      <c r="Y292" s="275"/>
      <c r="Z292" s="275"/>
      <c r="AA292" s="275"/>
      <c r="AB292" s="275"/>
      <c r="AC292" s="275"/>
      <c r="AD292" s="275"/>
      <c r="AE292" s="275"/>
      <c r="AF292" s="275"/>
      <c r="AG292" s="275"/>
      <c r="AH292" s="275"/>
      <c r="AI292" s="275"/>
      <c r="AJ292" s="275"/>
      <c r="AK292" s="275"/>
      <c r="AL292" s="275"/>
      <c r="AM292" s="275"/>
      <c r="AN292" s="275"/>
      <c r="AO292" s="275"/>
      <c r="AP292" s="275"/>
      <c r="AQ292" s="275"/>
      <c r="AR292" s="275"/>
      <c r="AS292" s="275"/>
      <c r="AT292" s="275"/>
      <c r="AU292" s="275"/>
      <c r="AV292" s="275"/>
    </row>
    <row r="293" spans="4:48" ht="12.75" hidden="1">
      <c r="D293" s="275"/>
      <c r="E293" s="275"/>
      <c r="F293" s="275"/>
      <c r="G293" s="275"/>
      <c r="H293" s="275"/>
      <c r="I293" s="275"/>
      <c r="J293" s="275"/>
      <c r="K293" s="275"/>
      <c r="L293" s="275"/>
      <c r="M293" s="275"/>
      <c r="N293" s="275"/>
      <c r="O293" s="275"/>
      <c r="P293" s="275"/>
      <c r="Q293" s="275"/>
      <c r="R293" s="275"/>
      <c r="S293" s="275"/>
      <c r="T293" s="275"/>
      <c r="U293" s="275"/>
      <c r="V293" s="275"/>
      <c r="W293" s="275"/>
      <c r="X293" s="275"/>
      <c r="Y293" s="275"/>
      <c r="Z293" s="275"/>
      <c r="AA293" s="275"/>
      <c r="AB293" s="275"/>
      <c r="AC293" s="275"/>
      <c r="AD293" s="275"/>
      <c r="AE293" s="275"/>
      <c r="AF293" s="275"/>
      <c r="AG293" s="275"/>
      <c r="AH293" s="275"/>
      <c r="AI293" s="275"/>
      <c r="AJ293" s="275"/>
      <c r="AK293" s="275"/>
      <c r="AL293" s="275"/>
      <c r="AM293" s="275"/>
      <c r="AN293" s="275"/>
      <c r="AO293" s="275"/>
      <c r="AP293" s="275"/>
      <c r="AQ293" s="275"/>
      <c r="AR293" s="275"/>
      <c r="AS293" s="275"/>
      <c r="AT293" s="275"/>
      <c r="AU293" s="275"/>
      <c r="AV293" s="275"/>
    </row>
    <row r="294" spans="4:48" ht="12.75" hidden="1">
      <c r="D294" s="275"/>
      <c r="E294" s="275"/>
      <c r="F294" s="275"/>
      <c r="G294" s="275"/>
      <c r="H294" s="275"/>
      <c r="I294" s="275"/>
      <c r="J294" s="275"/>
      <c r="K294" s="275"/>
      <c r="L294" s="275"/>
      <c r="M294" s="275"/>
      <c r="N294" s="275"/>
      <c r="O294" s="275"/>
      <c r="P294" s="275"/>
      <c r="Q294" s="275"/>
      <c r="R294" s="275"/>
      <c r="S294" s="275"/>
      <c r="T294" s="275"/>
      <c r="U294" s="275"/>
      <c r="V294" s="275"/>
      <c r="W294" s="275"/>
      <c r="X294" s="275"/>
      <c r="Y294" s="275"/>
      <c r="Z294" s="275"/>
      <c r="AA294" s="275"/>
      <c r="AB294" s="275"/>
      <c r="AC294" s="275"/>
      <c r="AD294" s="275"/>
      <c r="AE294" s="275"/>
      <c r="AF294" s="275"/>
      <c r="AG294" s="275"/>
      <c r="AH294" s="275"/>
      <c r="AI294" s="275"/>
      <c r="AJ294" s="275"/>
      <c r="AK294" s="275"/>
      <c r="AL294" s="275"/>
      <c r="AM294" s="275"/>
      <c r="AN294" s="275"/>
      <c r="AO294" s="275"/>
      <c r="AP294" s="275"/>
      <c r="AQ294" s="275"/>
      <c r="AR294" s="275"/>
      <c r="AS294" s="275"/>
      <c r="AT294" s="275"/>
      <c r="AU294" s="275"/>
      <c r="AV294" s="275"/>
    </row>
    <row r="295" spans="4:48" ht="12.75" hidden="1">
      <c r="D295" s="275"/>
      <c r="E295" s="275"/>
      <c r="F295" s="275"/>
      <c r="G295" s="275"/>
      <c r="H295" s="275"/>
      <c r="I295" s="275"/>
      <c r="J295" s="275"/>
      <c r="K295" s="275"/>
      <c r="L295" s="275"/>
      <c r="M295" s="275"/>
      <c r="N295" s="275"/>
      <c r="O295" s="275"/>
      <c r="P295" s="275"/>
      <c r="Q295" s="275"/>
      <c r="R295" s="275"/>
      <c r="S295" s="275"/>
      <c r="T295" s="275"/>
      <c r="U295" s="275"/>
      <c r="V295" s="275"/>
      <c r="W295" s="275"/>
      <c r="X295" s="275"/>
      <c r="Y295" s="275"/>
      <c r="Z295" s="275"/>
      <c r="AA295" s="275"/>
      <c r="AB295" s="275"/>
      <c r="AC295" s="275"/>
      <c r="AD295" s="275"/>
      <c r="AE295" s="275"/>
      <c r="AF295" s="275"/>
      <c r="AG295" s="275"/>
      <c r="AH295" s="275"/>
      <c r="AI295" s="275"/>
      <c r="AJ295" s="275"/>
      <c r="AK295" s="275"/>
      <c r="AL295" s="275"/>
      <c r="AM295" s="275"/>
      <c r="AN295" s="275"/>
      <c r="AO295" s="275"/>
      <c r="AP295" s="275"/>
      <c r="AQ295" s="275"/>
      <c r="AR295" s="275"/>
      <c r="AS295" s="275"/>
      <c r="AT295" s="275"/>
      <c r="AU295" s="275"/>
      <c r="AV295" s="275"/>
    </row>
    <row r="296" spans="4:48" ht="12.75" hidden="1">
      <c r="D296" s="275"/>
      <c r="E296" s="275"/>
      <c r="F296" s="275"/>
      <c r="G296" s="275"/>
      <c r="H296" s="275"/>
      <c r="I296" s="275"/>
      <c r="J296" s="275"/>
      <c r="K296" s="275"/>
      <c r="L296" s="275"/>
      <c r="M296" s="275"/>
      <c r="N296" s="275"/>
      <c r="O296" s="275"/>
      <c r="P296" s="275"/>
      <c r="Q296" s="275"/>
      <c r="R296" s="275"/>
      <c r="S296" s="275"/>
      <c r="T296" s="275"/>
      <c r="U296" s="275"/>
      <c r="V296" s="275"/>
      <c r="W296" s="275"/>
      <c r="X296" s="275"/>
      <c r="Y296" s="275"/>
      <c r="Z296" s="275"/>
      <c r="AA296" s="275"/>
      <c r="AB296" s="275"/>
      <c r="AC296" s="275"/>
      <c r="AD296" s="275"/>
      <c r="AE296" s="275"/>
      <c r="AF296" s="275"/>
      <c r="AG296" s="275"/>
      <c r="AH296" s="275"/>
      <c r="AI296" s="275"/>
      <c r="AJ296" s="275"/>
      <c r="AK296" s="275"/>
      <c r="AL296" s="275"/>
      <c r="AM296" s="275"/>
      <c r="AN296" s="275"/>
      <c r="AO296" s="275"/>
      <c r="AP296" s="275"/>
      <c r="AQ296" s="275"/>
      <c r="AR296" s="275"/>
      <c r="AS296" s="275"/>
      <c r="AT296" s="275"/>
      <c r="AU296" s="275"/>
      <c r="AV296" s="275"/>
    </row>
    <row r="297" spans="4:48" ht="12.75" hidden="1">
      <c r="D297" s="275"/>
      <c r="E297" s="275"/>
      <c r="F297" s="275"/>
      <c r="G297" s="275"/>
      <c r="H297" s="275"/>
      <c r="I297" s="275"/>
      <c r="J297" s="275"/>
      <c r="K297" s="275"/>
      <c r="L297" s="275"/>
      <c r="M297" s="275"/>
      <c r="N297" s="275"/>
      <c r="O297" s="275"/>
      <c r="P297" s="275"/>
      <c r="Q297" s="275"/>
      <c r="R297" s="275"/>
      <c r="S297" s="275"/>
      <c r="T297" s="275"/>
      <c r="U297" s="275"/>
      <c r="V297" s="275"/>
      <c r="W297" s="275"/>
      <c r="X297" s="275"/>
      <c r="Y297" s="275"/>
      <c r="Z297" s="275"/>
      <c r="AA297" s="275"/>
      <c r="AB297" s="275"/>
      <c r="AC297" s="275"/>
      <c r="AD297" s="275"/>
      <c r="AE297" s="275"/>
      <c r="AF297" s="275"/>
      <c r="AG297" s="275"/>
      <c r="AH297" s="275"/>
      <c r="AI297" s="275"/>
      <c r="AJ297" s="275"/>
      <c r="AK297" s="275"/>
      <c r="AL297" s="275"/>
      <c r="AM297" s="275"/>
      <c r="AN297" s="275"/>
      <c r="AO297" s="275"/>
      <c r="AP297" s="275"/>
      <c r="AQ297" s="275"/>
      <c r="AR297" s="275"/>
      <c r="AS297" s="275"/>
      <c r="AT297" s="275"/>
      <c r="AU297" s="275"/>
      <c r="AV297" s="275"/>
    </row>
    <row r="298" spans="4:48" ht="12.75" hidden="1">
      <c r="D298" s="275"/>
      <c r="E298" s="275"/>
      <c r="F298" s="275"/>
      <c r="G298" s="275"/>
      <c r="H298" s="275"/>
      <c r="I298" s="275"/>
      <c r="J298" s="275"/>
      <c r="K298" s="275"/>
      <c r="L298" s="275"/>
      <c r="M298" s="275"/>
      <c r="N298" s="275"/>
      <c r="O298" s="275"/>
      <c r="P298" s="275"/>
      <c r="Q298" s="275"/>
      <c r="R298" s="275"/>
      <c r="S298" s="275"/>
      <c r="T298" s="275"/>
      <c r="U298" s="275"/>
      <c r="V298" s="275"/>
      <c r="W298" s="275"/>
      <c r="X298" s="275"/>
      <c r="Y298" s="275"/>
      <c r="Z298" s="275"/>
      <c r="AA298" s="275"/>
      <c r="AB298" s="275"/>
      <c r="AC298" s="275"/>
      <c r="AD298" s="275"/>
      <c r="AE298" s="275"/>
      <c r="AF298" s="275"/>
      <c r="AG298" s="275"/>
      <c r="AH298" s="275"/>
      <c r="AI298" s="275"/>
      <c r="AJ298" s="275"/>
      <c r="AK298" s="275"/>
      <c r="AL298" s="275"/>
      <c r="AM298" s="275"/>
      <c r="AN298" s="275"/>
      <c r="AO298" s="275"/>
      <c r="AP298" s="275"/>
      <c r="AQ298" s="275"/>
      <c r="AR298" s="275"/>
      <c r="AS298" s="275"/>
      <c r="AT298" s="275"/>
      <c r="AU298" s="275"/>
      <c r="AV298" s="275"/>
    </row>
    <row r="299" spans="4:48" ht="12.75" hidden="1">
      <c r="D299" s="275"/>
      <c r="E299" s="275"/>
      <c r="F299" s="275"/>
      <c r="G299" s="275"/>
      <c r="H299" s="275"/>
      <c r="I299" s="275"/>
      <c r="J299" s="275"/>
      <c r="K299" s="275"/>
      <c r="L299" s="275"/>
      <c r="M299" s="275"/>
      <c r="N299" s="275"/>
      <c r="O299" s="275"/>
      <c r="P299" s="275"/>
      <c r="Q299" s="275"/>
      <c r="R299" s="275"/>
      <c r="S299" s="275"/>
      <c r="T299" s="275"/>
      <c r="U299" s="275"/>
      <c r="V299" s="275"/>
      <c r="W299" s="275"/>
      <c r="X299" s="275"/>
      <c r="Y299" s="275"/>
      <c r="Z299" s="275"/>
      <c r="AA299" s="275"/>
      <c r="AB299" s="275"/>
      <c r="AC299" s="275"/>
      <c r="AD299" s="275"/>
      <c r="AE299" s="275"/>
      <c r="AF299" s="275"/>
      <c r="AG299" s="275"/>
      <c r="AH299" s="275"/>
      <c r="AI299" s="275"/>
      <c r="AJ299" s="275"/>
      <c r="AK299" s="275"/>
      <c r="AL299" s="275"/>
      <c r="AM299" s="275"/>
      <c r="AN299" s="275"/>
      <c r="AO299" s="275"/>
      <c r="AP299" s="275"/>
      <c r="AQ299" s="275"/>
      <c r="AR299" s="275"/>
      <c r="AS299" s="275"/>
      <c r="AT299" s="275"/>
      <c r="AU299" s="275"/>
      <c r="AV299" s="275"/>
    </row>
    <row r="300" spans="4:48" ht="12.75" hidden="1">
      <c r="D300" s="275"/>
      <c r="E300" s="275"/>
      <c r="F300" s="275"/>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275"/>
      <c r="AI300" s="275"/>
      <c r="AJ300" s="275"/>
      <c r="AK300" s="275"/>
      <c r="AL300" s="275"/>
      <c r="AM300" s="275"/>
      <c r="AN300" s="275"/>
      <c r="AO300" s="275"/>
      <c r="AP300" s="275"/>
      <c r="AQ300" s="275"/>
      <c r="AR300" s="275"/>
      <c r="AS300" s="275"/>
      <c r="AT300" s="275"/>
      <c r="AU300" s="275"/>
      <c r="AV300" s="275"/>
    </row>
    <row r="301" spans="4:48" ht="12.75" hidden="1">
      <c r="D301" s="275"/>
      <c r="E301" s="275"/>
      <c r="F301" s="275"/>
      <c r="G301" s="275"/>
      <c r="H301" s="275"/>
      <c r="I301" s="275"/>
      <c r="J301" s="275"/>
      <c r="K301" s="275"/>
      <c r="L301" s="275"/>
      <c r="M301" s="275"/>
      <c r="N301" s="275"/>
      <c r="O301" s="275"/>
      <c r="P301" s="275"/>
      <c r="Q301" s="275"/>
      <c r="R301" s="275"/>
      <c r="S301" s="275"/>
      <c r="T301" s="275"/>
      <c r="U301" s="275"/>
      <c r="V301" s="275"/>
      <c r="W301" s="275"/>
      <c r="X301" s="275"/>
      <c r="Y301" s="275"/>
      <c r="Z301" s="275"/>
      <c r="AA301" s="275"/>
      <c r="AB301" s="275"/>
      <c r="AC301" s="275"/>
      <c r="AD301" s="275"/>
      <c r="AE301" s="275"/>
      <c r="AF301" s="275"/>
      <c r="AG301" s="275"/>
      <c r="AH301" s="275"/>
      <c r="AI301" s="275"/>
      <c r="AJ301" s="275"/>
      <c r="AK301" s="275"/>
      <c r="AL301" s="275"/>
      <c r="AM301" s="275"/>
      <c r="AN301" s="275"/>
      <c r="AO301" s="275"/>
      <c r="AP301" s="275"/>
      <c r="AQ301" s="275"/>
      <c r="AR301" s="275"/>
      <c r="AS301" s="275"/>
      <c r="AT301" s="275"/>
      <c r="AU301" s="275"/>
      <c r="AV301" s="275"/>
    </row>
    <row r="302" spans="4:48" ht="12.75" hidden="1">
      <c r="D302" s="275"/>
      <c r="E302" s="275"/>
      <c r="F302" s="275"/>
      <c r="G302" s="275"/>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row>
    <row r="303" spans="4:48" ht="12.75" hidden="1">
      <c r="D303" s="275"/>
      <c r="E303" s="275"/>
      <c r="F303" s="275"/>
      <c r="G303" s="275"/>
      <c r="H303" s="275"/>
      <c r="I303" s="275"/>
      <c r="J303" s="275"/>
      <c r="K303" s="275"/>
      <c r="L303" s="275"/>
      <c r="M303" s="275"/>
      <c r="N303" s="275"/>
      <c r="O303" s="275"/>
      <c r="P303" s="275"/>
      <c r="Q303" s="275"/>
      <c r="R303" s="275"/>
      <c r="S303" s="275"/>
      <c r="T303" s="275"/>
      <c r="U303" s="275"/>
      <c r="V303" s="275"/>
      <c r="W303" s="275"/>
      <c r="X303" s="275"/>
      <c r="Y303" s="275"/>
      <c r="Z303" s="275"/>
      <c r="AA303" s="275"/>
      <c r="AB303" s="275"/>
      <c r="AC303" s="275"/>
      <c r="AD303" s="275"/>
      <c r="AE303" s="275"/>
      <c r="AF303" s="275"/>
      <c r="AG303" s="275"/>
      <c r="AH303" s="275"/>
      <c r="AI303" s="275"/>
      <c r="AJ303" s="275"/>
      <c r="AK303" s="275"/>
      <c r="AL303" s="275"/>
      <c r="AM303" s="275"/>
      <c r="AN303" s="275"/>
      <c r="AO303" s="275"/>
      <c r="AP303" s="275"/>
      <c r="AQ303" s="275"/>
      <c r="AR303" s="275"/>
      <c r="AS303" s="275"/>
      <c r="AT303" s="275"/>
      <c r="AU303" s="275"/>
      <c r="AV303" s="275"/>
    </row>
    <row r="304" spans="4:48" ht="12.75" hidden="1">
      <c r="D304" s="275"/>
      <c r="E304" s="275"/>
      <c r="F304" s="275"/>
      <c r="G304" s="275"/>
      <c r="H304" s="275"/>
      <c r="I304" s="275"/>
      <c r="J304" s="275"/>
      <c r="K304" s="275"/>
      <c r="L304" s="275"/>
      <c r="M304" s="275"/>
      <c r="N304" s="275"/>
      <c r="O304" s="275"/>
      <c r="P304" s="275"/>
      <c r="Q304" s="275"/>
      <c r="R304" s="275"/>
      <c r="S304" s="275"/>
      <c r="T304" s="275"/>
      <c r="U304" s="275"/>
      <c r="V304" s="275"/>
      <c r="W304" s="275"/>
      <c r="X304" s="275"/>
      <c r="Y304" s="275"/>
      <c r="Z304" s="275"/>
      <c r="AA304" s="275"/>
      <c r="AB304" s="275"/>
      <c r="AC304" s="275"/>
      <c r="AD304" s="275"/>
      <c r="AE304" s="275"/>
      <c r="AF304" s="275"/>
      <c r="AG304" s="275"/>
      <c r="AH304" s="275"/>
      <c r="AI304" s="275"/>
      <c r="AJ304" s="275"/>
      <c r="AK304" s="275"/>
      <c r="AL304" s="275"/>
      <c r="AM304" s="275"/>
      <c r="AN304" s="275"/>
      <c r="AO304" s="275"/>
      <c r="AP304" s="275"/>
      <c r="AQ304" s="275"/>
      <c r="AR304" s="275"/>
      <c r="AS304" s="275"/>
      <c r="AT304" s="275"/>
      <c r="AU304" s="275"/>
      <c r="AV304" s="275"/>
    </row>
    <row r="305" spans="4:48" ht="12.75" hidden="1">
      <c r="D305" s="275"/>
      <c r="E305" s="275"/>
      <c r="F305" s="275"/>
      <c r="G305" s="275"/>
      <c r="H305" s="275"/>
      <c r="I305" s="275"/>
      <c r="J305" s="275"/>
      <c r="K305" s="275"/>
      <c r="L305" s="275"/>
      <c r="M305" s="275"/>
      <c r="N305" s="275"/>
      <c r="O305" s="275"/>
      <c r="P305" s="275"/>
      <c r="Q305" s="275"/>
      <c r="R305" s="275"/>
      <c r="S305" s="275"/>
      <c r="T305" s="275"/>
      <c r="U305" s="275"/>
      <c r="V305" s="275"/>
      <c r="W305" s="275"/>
      <c r="X305" s="275"/>
      <c r="Y305" s="275"/>
      <c r="Z305" s="275"/>
      <c r="AA305" s="275"/>
      <c r="AB305" s="275"/>
      <c r="AC305" s="275"/>
      <c r="AD305" s="275"/>
      <c r="AE305" s="275"/>
      <c r="AF305" s="275"/>
      <c r="AG305" s="275"/>
      <c r="AH305" s="275"/>
      <c r="AI305" s="275"/>
      <c r="AJ305" s="275"/>
      <c r="AK305" s="275"/>
      <c r="AL305" s="275"/>
      <c r="AM305" s="275"/>
      <c r="AN305" s="275"/>
      <c r="AO305" s="275"/>
      <c r="AP305" s="275"/>
      <c r="AQ305" s="275"/>
      <c r="AR305" s="275"/>
      <c r="AS305" s="275"/>
      <c r="AT305" s="275"/>
      <c r="AU305" s="275"/>
      <c r="AV305" s="275"/>
    </row>
    <row r="306" spans="4:48" ht="12.75" hidden="1">
      <c r="D306" s="275"/>
      <c r="E306" s="275"/>
      <c r="F306" s="275"/>
      <c r="G306" s="275"/>
      <c r="H306" s="275"/>
      <c r="I306" s="275"/>
      <c r="J306" s="275"/>
      <c r="K306" s="275"/>
      <c r="L306" s="275"/>
      <c r="M306" s="275"/>
      <c r="N306" s="275"/>
      <c r="O306" s="275"/>
      <c r="P306" s="275"/>
      <c r="Q306" s="275"/>
      <c r="R306" s="275"/>
      <c r="S306" s="275"/>
      <c r="T306" s="275"/>
      <c r="U306" s="275"/>
      <c r="V306" s="275"/>
      <c r="W306" s="275"/>
      <c r="X306" s="275"/>
      <c r="Y306" s="275"/>
      <c r="Z306" s="275"/>
      <c r="AA306" s="275"/>
      <c r="AB306" s="275"/>
      <c r="AC306" s="275"/>
      <c r="AD306" s="275"/>
      <c r="AE306" s="275"/>
      <c r="AF306" s="275"/>
      <c r="AG306" s="275"/>
      <c r="AH306" s="275"/>
      <c r="AI306" s="275"/>
      <c r="AJ306" s="275"/>
      <c r="AK306" s="275"/>
      <c r="AL306" s="275"/>
      <c r="AM306" s="275"/>
      <c r="AN306" s="275"/>
      <c r="AO306" s="275"/>
      <c r="AP306" s="275"/>
      <c r="AQ306" s="275"/>
      <c r="AR306" s="275"/>
      <c r="AS306" s="275"/>
      <c r="AT306" s="275"/>
      <c r="AU306" s="275"/>
      <c r="AV306" s="275"/>
    </row>
    <row r="307" spans="4:48" ht="12.75" hidden="1">
      <c r="D307" s="275"/>
      <c r="E307" s="275"/>
      <c r="F307" s="275"/>
      <c r="G307" s="275"/>
      <c r="H307" s="275"/>
      <c r="I307" s="275"/>
      <c r="J307" s="275"/>
      <c r="K307" s="275"/>
      <c r="L307" s="275"/>
      <c r="M307" s="275"/>
      <c r="N307" s="275"/>
      <c r="O307" s="275"/>
      <c r="P307" s="275"/>
      <c r="Q307" s="275"/>
      <c r="R307" s="275"/>
      <c r="S307" s="275"/>
      <c r="T307" s="275"/>
      <c r="U307" s="275"/>
      <c r="V307" s="275"/>
      <c r="W307" s="275"/>
      <c r="X307" s="275"/>
      <c r="Y307" s="275"/>
      <c r="Z307" s="275"/>
      <c r="AA307" s="275"/>
      <c r="AB307" s="275"/>
      <c r="AC307" s="275"/>
      <c r="AD307" s="275"/>
      <c r="AE307" s="275"/>
      <c r="AF307" s="275"/>
      <c r="AG307" s="275"/>
      <c r="AH307" s="275"/>
      <c r="AI307" s="275"/>
      <c r="AJ307" s="275"/>
      <c r="AK307" s="275"/>
      <c r="AL307" s="275"/>
      <c r="AM307" s="275"/>
      <c r="AN307" s="275"/>
      <c r="AO307" s="275"/>
      <c r="AP307" s="275"/>
      <c r="AQ307" s="275"/>
      <c r="AR307" s="275"/>
      <c r="AS307" s="275"/>
      <c r="AT307" s="275"/>
      <c r="AU307" s="275"/>
      <c r="AV307" s="275"/>
    </row>
    <row r="308" spans="4:48" ht="12.75" hidden="1">
      <c r="D308" s="275"/>
      <c r="E308" s="275"/>
      <c r="F308" s="275"/>
      <c r="G308" s="275"/>
      <c r="H308" s="275"/>
      <c r="I308" s="275"/>
      <c r="J308" s="275"/>
      <c r="K308" s="275"/>
      <c r="L308" s="275"/>
      <c r="M308" s="275"/>
      <c r="N308" s="275"/>
      <c r="O308" s="275"/>
      <c r="P308" s="275"/>
      <c r="Q308" s="275"/>
      <c r="R308" s="275"/>
      <c r="S308" s="275"/>
      <c r="T308" s="275"/>
      <c r="U308" s="275"/>
      <c r="V308" s="275"/>
      <c r="W308" s="275"/>
      <c r="X308" s="275"/>
      <c r="Y308" s="275"/>
      <c r="Z308" s="275"/>
      <c r="AA308" s="275"/>
      <c r="AB308" s="275"/>
      <c r="AC308" s="275"/>
      <c r="AD308" s="275"/>
      <c r="AE308" s="275"/>
      <c r="AF308" s="275"/>
      <c r="AG308" s="275"/>
      <c r="AH308" s="275"/>
      <c r="AI308" s="275"/>
      <c r="AJ308" s="275"/>
      <c r="AK308" s="275"/>
      <c r="AL308" s="275"/>
      <c r="AM308" s="275"/>
      <c r="AN308" s="275"/>
      <c r="AO308" s="275"/>
      <c r="AP308" s="275"/>
      <c r="AQ308" s="275"/>
      <c r="AR308" s="275"/>
      <c r="AS308" s="275"/>
      <c r="AT308" s="275"/>
      <c r="AU308" s="275"/>
      <c r="AV308" s="275"/>
    </row>
    <row r="309" spans="4:48" ht="12.75" hidden="1">
      <c r="D309" s="275"/>
      <c r="E309" s="275"/>
      <c r="F309" s="275"/>
      <c r="G309" s="275"/>
      <c r="H309" s="275"/>
      <c r="I309" s="275"/>
      <c r="J309" s="275"/>
      <c r="K309" s="275"/>
      <c r="L309" s="275"/>
      <c r="M309" s="275"/>
      <c r="N309" s="275"/>
      <c r="O309" s="275"/>
      <c r="P309" s="275"/>
      <c r="Q309" s="275"/>
      <c r="R309" s="275"/>
      <c r="S309" s="275"/>
      <c r="T309" s="275"/>
      <c r="U309" s="275"/>
      <c r="V309" s="275"/>
      <c r="W309" s="275"/>
      <c r="X309" s="275"/>
      <c r="Y309" s="275"/>
      <c r="Z309" s="275"/>
      <c r="AA309" s="275"/>
      <c r="AB309" s="275"/>
      <c r="AC309" s="275"/>
      <c r="AD309" s="275"/>
      <c r="AE309" s="275"/>
      <c r="AF309" s="275"/>
      <c r="AG309" s="275"/>
      <c r="AH309" s="275"/>
      <c r="AI309" s="275"/>
      <c r="AJ309" s="275"/>
      <c r="AK309" s="275"/>
      <c r="AL309" s="275"/>
      <c r="AM309" s="275"/>
      <c r="AN309" s="275"/>
      <c r="AO309" s="275"/>
      <c r="AP309" s="275"/>
      <c r="AQ309" s="275"/>
      <c r="AR309" s="275"/>
      <c r="AS309" s="275"/>
      <c r="AT309" s="275"/>
      <c r="AU309" s="275"/>
      <c r="AV309" s="275"/>
    </row>
    <row r="310" spans="4:48" ht="12.75" hidden="1">
      <c r="D310" s="275"/>
      <c r="E310" s="275"/>
      <c r="F310" s="275"/>
      <c r="G310" s="275"/>
      <c r="H310" s="275"/>
      <c r="I310" s="275"/>
      <c r="J310" s="275"/>
      <c r="K310" s="275"/>
      <c r="L310" s="275"/>
      <c r="M310" s="275"/>
      <c r="N310" s="275"/>
      <c r="O310" s="275"/>
      <c r="P310" s="275"/>
      <c r="Q310" s="275"/>
      <c r="R310" s="275"/>
      <c r="S310" s="275"/>
      <c r="T310" s="275"/>
      <c r="U310" s="275"/>
      <c r="V310" s="275"/>
      <c r="W310" s="275"/>
      <c r="X310" s="275"/>
      <c r="Y310" s="275"/>
      <c r="Z310" s="275"/>
      <c r="AA310" s="275"/>
      <c r="AB310" s="275"/>
      <c r="AC310" s="275"/>
      <c r="AD310" s="275"/>
      <c r="AE310" s="275"/>
      <c r="AF310" s="275"/>
      <c r="AG310" s="275"/>
      <c r="AH310" s="275"/>
      <c r="AI310" s="275"/>
      <c r="AJ310" s="275"/>
      <c r="AK310" s="275"/>
      <c r="AL310" s="275"/>
      <c r="AM310" s="275"/>
      <c r="AN310" s="275"/>
      <c r="AO310" s="275"/>
      <c r="AP310" s="275"/>
      <c r="AQ310" s="275"/>
      <c r="AR310" s="275"/>
      <c r="AS310" s="275"/>
      <c r="AT310" s="275"/>
      <c r="AU310" s="275"/>
      <c r="AV310" s="275"/>
    </row>
    <row r="311" spans="4:48" ht="12.75" hidden="1">
      <c r="D311" s="275"/>
      <c r="E311" s="275"/>
      <c r="F311" s="275"/>
      <c r="G311" s="275"/>
      <c r="H311" s="275"/>
      <c r="I311" s="275"/>
      <c r="J311" s="275"/>
      <c r="K311" s="275"/>
      <c r="L311" s="275"/>
      <c r="M311" s="275"/>
      <c r="N311" s="275"/>
      <c r="O311" s="275"/>
      <c r="P311" s="275"/>
      <c r="Q311" s="275"/>
      <c r="R311" s="275"/>
      <c r="S311" s="275"/>
      <c r="T311" s="275"/>
      <c r="U311" s="275"/>
      <c r="V311" s="275"/>
      <c r="W311" s="275"/>
      <c r="X311" s="275"/>
      <c r="Y311" s="275"/>
      <c r="Z311" s="275"/>
      <c r="AA311" s="275"/>
      <c r="AB311" s="275"/>
      <c r="AC311" s="275"/>
      <c r="AD311" s="275"/>
      <c r="AE311" s="275"/>
      <c r="AF311" s="275"/>
      <c r="AG311" s="275"/>
      <c r="AH311" s="275"/>
      <c r="AI311" s="275"/>
      <c r="AJ311" s="275"/>
      <c r="AK311" s="275"/>
      <c r="AL311" s="275"/>
      <c r="AM311" s="275"/>
      <c r="AN311" s="275"/>
      <c r="AO311" s="275"/>
      <c r="AP311" s="275"/>
      <c r="AQ311" s="275"/>
      <c r="AR311" s="275"/>
      <c r="AS311" s="275"/>
      <c r="AT311" s="275"/>
      <c r="AU311" s="275"/>
      <c r="AV311" s="275"/>
    </row>
    <row r="312" spans="4:48" ht="12.75" hidden="1">
      <c r="D312" s="275"/>
      <c r="E312" s="275"/>
      <c r="F312" s="275"/>
      <c r="G312" s="275"/>
      <c r="H312" s="275"/>
      <c r="I312" s="275"/>
      <c r="J312" s="275"/>
      <c r="K312" s="275"/>
      <c r="L312" s="275"/>
      <c r="M312" s="275"/>
      <c r="N312" s="275"/>
      <c r="O312" s="275"/>
      <c r="P312" s="275"/>
      <c r="Q312" s="275"/>
      <c r="R312" s="275"/>
      <c r="S312" s="275"/>
      <c r="T312" s="275"/>
      <c r="U312" s="275"/>
      <c r="V312" s="275"/>
      <c r="W312" s="275"/>
      <c r="X312" s="275"/>
      <c r="Y312" s="275"/>
      <c r="Z312" s="275"/>
      <c r="AA312" s="275"/>
      <c r="AB312" s="275"/>
      <c r="AC312" s="275"/>
      <c r="AD312" s="275"/>
      <c r="AE312" s="275"/>
      <c r="AF312" s="275"/>
      <c r="AG312" s="275"/>
      <c r="AH312" s="275"/>
      <c r="AI312" s="275"/>
      <c r="AJ312" s="275"/>
      <c r="AK312" s="275"/>
      <c r="AL312" s="275"/>
      <c r="AM312" s="275"/>
      <c r="AN312" s="275"/>
      <c r="AO312" s="275"/>
      <c r="AP312" s="275"/>
      <c r="AQ312" s="275"/>
      <c r="AR312" s="275"/>
      <c r="AS312" s="275"/>
      <c r="AT312" s="275"/>
      <c r="AU312" s="275"/>
      <c r="AV312" s="275"/>
    </row>
    <row r="313" spans="4:48" ht="12.75" hidden="1">
      <c r="D313" s="275"/>
      <c r="E313" s="275"/>
      <c r="F313" s="275"/>
      <c r="G313" s="275"/>
      <c r="H313" s="275"/>
      <c r="I313" s="275"/>
      <c r="J313" s="275"/>
      <c r="K313" s="275"/>
      <c r="L313" s="275"/>
      <c r="M313" s="275"/>
      <c r="N313" s="275"/>
      <c r="O313" s="275"/>
      <c r="P313" s="275"/>
      <c r="Q313" s="275"/>
      <c r="R313" s="275"/>
      <c r="S313" s="275"/>
      <c r="T313" s="275"/>
      <c r="U313" s="275"/>
      <c r="V313" s="275"/>
      <c r="W313" s="275"/>
      <c r="X313" s="275"/>
      <c r="Y313" s="275"/>
      <c r="Z313" s="275"/>
      <c r="AA313" s="275"/>
      <c r="AB313" s="275"/>
      <c r="AC313" s="275"/>
      <c r="AD313" s="275"/>
      <c r="AE313" s="275"/>
      <c r="AF313" s="275"/>
      <c r="AG313" s="275"/>
      <c r="AH313" s="275"/>
      <c r="AI313" s="275"/>
      <c r="AJ313" s="275"/>
      <c r="AK313" s="275"/>
      <c r="AL313" s="275"/>
      <c r="AM313" s="275"/>
      <c r="AN313" s="275"/>
      <c r="AO313" s="275"/>
      <c r="AP313" s="275"/>
      <c r="AQ313" s="275"/>
      <c r="AR313" s="275"/>
      <c r="AS313" s="275"/>
      <c r="AT313" s="275"/>
      <c r="AU313" s="275"/>
      <c r="AV313" s="275"/>
    </row>
    <row r="314" spans="4:48" ht="12.75" hidden="1">
      <c r="D314" s="275"/>
      <c r="E314" s="275"/>
      <c r="F314" s="275"/>
      <c r="G314" s="275"/>
      <c r="H314" s="275"/>
      <c r="I314" s="275"/>
      <c r="J314" s="275"/>
      <c r="K314" s="275"/>
      <c r="L314" s="275"/>
      <c r="M314" s="275"/>
      <c r="N314" s="275"/>
      <c r="O314" s="275"/>
      <c r="P314" s="275"/>
      <c r="Q314" s="275"/>
      <c r="R314" s="275"/>
      <c r="S314" s="275"/>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row>
    <row r="315" spans="4:48" ht="12.75" hidden="1">
      <c r="D315" s="275"/>
      <c r="E315" s="275"/>
      <c r="F315" s="275"/>
      <c r="G315" s="275"/>
      <c r="H315" s="275"/>
      <c r="I315" s="275"/>
      <c r="J315" s="275"/>
      <c r="K315" s="275"/>
      <c r="L315" s="275"/>
      <c r="M315" s="275"/>
      <c r="N315" s="275"/>
      <c r="O315" s="275"/>
      <c r="P315" s="275"/>
      <c r="Q315" s="275"/>
      <c r="R315" s="275"/>
      <c r="S315" s="275"/>
      <c r="T315" s="275"/>
      <c r="U315" s="275"/>
      <c r="V315" s="275"/>
      <c r="W315" s="275"/>
      <c r="X315" s="275"/>
      <c r="Y315" s="275"/>
      <c r="Z315" s="275"/>
      <c r="AA315" s="275"/>
      <c r="AB315" s="275"/>
      <c r="AC315" s="275"/>
      <c r="AD315" s="275"/>
      <c r="AE315" s="275"/>
      <c r="AF315" s="275"/>
      <c r="AG315" s="275"/>
      <c r="AH315" s="275"/>
      <c r="AI315" s="275"/>
      <c r="AJ315" s="275"/>
      <c r="AK315" s="275"/>
      <c r="AL315" s="275"/>
      <c r="AM315" s="275"/>
      <c r="AN315" s="275"/>
      <c r="AO315" s="275"/>
      <c r="AP315" s="275"/>
      <c r="AQ315" s="275"/>
      <c r="AR315" s="275"/>
      <c r="AS315" s="275"/>
      <c r="AT315" s="275"/>
      <c r="AU315" s="275"/>
      <c r="AV315" s="275"/>
    </row>
    <row r="316" spans="4:48" ht="12.75" hidden="1">
      <c r="D316" s="275"/>
      <c r="E316" s="275"/>
      <c r="F316" s="275"/>
      <c r="G316" s="275"/>
      <c r="H316" s="275"/>
      <c r="I316" s="275"/>
      <c r="J316" s="275"/>
      <c r="K316" s="275"/>
      <c r="L316" s="275"/>
      <c r="M316" s="275"/>
      <c r="N316" s="275"/>
      <c r="O316" s="275"/>
      <c r="P316" s="275"/>
      <c r="Q316" s="275"/>
      <c r="R316" s="275"/>
      <c r="S316" s="275"/>
      <c r="T316" s="275"/>
      <c r="U316" s="275"/>
      <c r="V316" s="275"/>
      <c r="W316" s="275"/>
      <c r="X316" s="275"/>
      <c r="Y316" s="275"/>
      <c r="Z316" s="275"/>
      <c r="AA316" s="275"/>
      <c r="AB316" s="275"/>
      <c r="AC316" s="275"/>
      <c r="AD316" s="275"/>
      <c r="AE316" s="275"/>
      <c r="AF316" s="275"/>
      <c r="AG316" s="275"/>
      <c r="AH316" s="275"/>
      <c r="AI316" s="275"/>
      <c r="AJ316" s="275"/>
      <c r="AK316" s="275"/>
      <c r="AL316" s="275"/>
      <c r="AM316" s="275"/>
      <c r="AN316" s="275"/>
      <c r="AO316" s="275"/>
      <c r="AP316" s="275"/>
      <c r="AQ316" s="275"/>
      <c r="AR316" s="275"/>
      <c r="AS316" s="275"/>
      <c r="AT316" s="275"/>
      <c r="AU316" s="275"/>
      <c r="AV316" s="275"/>
    </row>
    <row r="317" spans="4:48" ht="12.75" hidden="1">
      <c r="D317" s="275"/>
      <c r="E317" s="275"/>
      <c r="F317" s="275"/>
      <c r="G317" s="275"/>
      <c r="H317" s="275"/>
      <c r="I317" s="275"/>
      <c r="J317" s="275"/>
      <c r="K317" s="275"/>
      <c r="L317" s="275"/>
      <c r="M317" s="275"/>
      <c r="N317" s="275"/>
      <c r="O317" s="275"/>
      <c r="P317" s="275"/>
      <c r="Q317" s="275"/>
      <c r="R317" s="275"/>
      <c r="S317" s="275"/>
      <c r="T317" s="275"/>
      <c r="U317" s="275"/>
      <c r="V317" s="275"/>
      <c r="W317" s="275"/>
      <c r="X317" s="275"/>
      <c r="Y317" s="275"/>
      <c r="Z317" s="275"/>
      <c r="AA317" s="275"/>
      <c r="AB317" s="275"/>
      <c r="AC317" s="275"/>
      <c r="AD317" s="275"/>
      <c r="AE317" s="275"/>
      <c r="AF317" s="275"/>
      <c r="AG317" s="275"/>
      <c r="AH317" s="275"/>
      <c r="AI317" s="275"/>
      <c r="AJ317" s="275"/>
      <c r="AK317" s="275"/>
      <c r="AL317" s="275"/>
      <c r="AM317" s="275"/>
      <c r="AN317" s="275"/>
      <c r="AO317" s="275"/>
      <c r="AP317" s="275"/>
      <c r="AQ317" s="275"/>
      <c r="AR317" s="275"/>
      <c r="AS317" s="275"/>
      <c r="AT317" s="275"/>
      <c r="AU317" s="275"/>
      <c r="AV317" s="275"/>
    </row>
    <row r="318" spans="4:48" ht="12.75" hidden="1">
      <c r="D318" s="275"/>
      <c r="E318" s="275"/>
      <c r="F318" s="275"/>
      <c r="G318" s="275"/>
      <c r="H318" s="275"/>
      <c r="I318" s="275"/>
      <c r="J318" s="275"/>
      <c r="K318" s="275"/>
      <c r="L318" s="275"/>
      <c r="M318" s="275"/>
      <c r="N318" s="275"/>
      <c r="O318" s="275"/>
      <c r="P318" s="275"/>
      <c r="Q318" s="275"/>
      <c r="R318" s="275"/>
      <c r="S318" s="275"/>
      <c r="T318" s="275"/>
      <c r="U318" s="275"/>
      <c r="V318" s="275"/>
      <c r="W318" s="275"/>
      <c r="X318" s="275"/>
      <c r="Y318" s="275"/>
      <c r="Z318" s="275"/>
      <c r="AA318" s="275"/>
      <c r="AB318" s="275"/>
      <c r="AC318" s="275"/>
      <c r="AD318" s="275"/>
      <c r="AE318" s="275"/>
      <c r="AF318" s="275"/>
      <c r="AG318" s="275"/>
      <c r="AH318" s="275"/>
      <c r="AI318" s="275"/>
      <c r="AJ318" s="275"/>
      <c r="AK318" s="275"/>
      <c r="AL318" s="275"/>
      <c r="AM318" s="275"/>
      <c r="AN318" s="275"/>
      <c r="AO318" s="275"/>
      <c r="AP318" s="275"/>
      <c r="AQ318" s="275"/>
      <c r="AR318" s="275"/>
      <c r="AS318" s="275"/>
      <c r="AT318" s="275"/>
      <c r="AU318" s="275"/>
      <c r="AV318" s="275"/>
    </row>
    <row r="319" spans="4:48" ht="12.75" hidden="1">
      <c r="D319" s="275"/>
      <c r="E319" s="275"/>
      <c r="F319" s="275"/>
      <c r="G319" s="275"/>
      <c r="H319" s="275"/>
      <c r="I319" s="275"/>
      <c r="J319" s="275"/>
      <c r="K319" s="275"/>
      <c r="L319" s="275"/>
      <c r="M319" s="275"/>
      <c r="N319" s="275"/>
      <c r="O319" s="275"/>
      <c r="P319" s="275"/>
      <c r="Q319" s="275"/>
      <c r="R319" s="275"/>
      <c r="S319" s="275"/>
      <c r="T319" s="275"/>
      <c r="U319" s="275"/>
      <c r="V319" s="275"/>
      <c r="W319" s="275"/>
      <c r="X319" s="275"/>
      <c r="Y319" s="275"/>
      <c r="Z319" s="275"/>
      <c r="AA319" s="275"/>
      <c r="AB319" s="275"/>
      <c r="AC319" s="275"/>
      <c r="AD319" s="275"/>
      <c r="AE319" s="275"/>
      <c r="AF319" s="275"/>
      <c r="AG319" s="275"/>
      <c r="AH319" s="275"/>
      <c r="AI319" s="275"/>
      <c r="AJ319" s="275"/>
      <c r="AK319" s="275"/>
      <c r="AL319" s="275"/>
      <c r="AM319" s="275"/>
      <c r="AN319" s="275"/>
      <c r="AO319" s="275"/>
      <c r="AP319" s="275"/>
      <c r="AQ319" s="275"/>
      <c r="AR319" s="275"/>
      <c r="AS319" s="275"/>
      <c r="AT319" s="275"/>
      <c r="AU319" s="275"/>
      <c r="AV319" s="275"/>
    </row>
    <row r="320" spans="4:48" ht="12.75" hidden="1">
      <c r="D320" s="275"/>
      <c r="E320" s="275"/>
      <c r="F320" s="275"/>
      <c r="G320" s="275"/>
      <c r="H320" s="275"/>
      <c r="I320" s="275"/>
      <c r="J320" s="275"/>
      <c r="K320" s="275"/>
      <c r="L320" s="275"/>
      <c r="M320" s="275"/>
      <c r="N320" s="275"/>
      <c r="O320" s="275"/>
      <c r="P320" s="275"/>
      <c r="Q320" s="275"/>
      <c r="R320" s="275"/>
      <c r="S320" s="275"/>
      <c r="T320" s="275"/>
      <c r="U320" s="275"/>
      <c r="V320" s="275"/>
      <c r="W320" s="275"/>
      <c r="X320" s="275"/>
      <c r="Y320" s="275"/>
      <c r="Z320" s="275"/>
      <c r="AA320" s="275"/>
      <c r="AB320" s="275"/>
      <c r="AC320" s="275"/>
      <c r="AD320" s="275"/>
      <c r="AE320" s="275"/>
      <c r="AF320" s="275"/>
      <c r="AG320" s="275"/>
      <c r="AH320" s="275"/>
      <c r="AI320" s="275"/>
      <c r="AJ320" s="275"/>
      <c r="AK320" s="275"/>
      <c r="AL320" s="275"/>
      <c r="AM320" s="275"/>
      <c r="AN320" s="275"/>
      <c r="AO320" s="275"/>
      <c r="AP320" s="275"/>
      <c r="AQ320" s="275"/>
      <c r="AR320" s="275"/>
      <c r="AS320" s="275"/>
      <c r="AT320" s="275"/>
      <c r="AU320" s="275"/>
      <c r="AV320" s="275"/>
    </row>
    <row r="321" spans="4:48" ht="12.75" hidden="1">
      <c r="D321" s="275"/>
      <c r="E321" s="275"/>
      <c r="F321" s="275"/>
      <c r="G321" s="275"/>
      <c r="H321" s="275"/>
      <c r="I321" s="275"/>
      <c r="J321" s="275"/>
      <c r="K321" s="275"/>
      <c r="L321" s="275"/>
      <c r="M321" s="275"/>
      <c r="N321" s="275"/>
      <c r="O321" s="275"/>
      <c r="P321" s="275"/>
      <c r="Q321" s="275"/>
      <c r="R321" s="275"/>
      <c r="S321" s="275"/>
      <c r="T321" s="275"/>
      <c r="U321" s="275"/>
      <c r="V321" s="275"/>
      <c r="W321" s="275"/>
      <c r="X321" s="275"/>
      <c r="Y321" s="275"/>
      <c r="Z321" s="275"/>
      <c r="AA321" s="275"/>
      <c r="AB321" s="275"/>
      <c r="AC321" s="275"/>
      <c r="AD321" s="275"/>
      <c r="AE321" s="275"/>
      <c r="AF321" s="275"/>
      <c r="AG321" s="275"/>
      <c r="AH321" s="275"/>
      <c r="AI321" s="275"/>
      <c r="AJ321" s="275"/>
      <c r="AK321" s="275"/>
      <c r="AL321" s="275"/>
      <c r="AM321" s="275"/>
      <c r="AN321" s="275"/>
      <c r="AO321" s="275"/>
      <c r="AP321" s="275"/>
      <c r="AQ321" s="275"/>
      <c r="AR321" s="275"/>
      <c r="AS321" s="275"/>
      <c r="AT321" s="275"/>
      <c r="AU321" s="275"/>
      <c r="AV321" s="275"/>
    </row>
    <row r="322" spans="4:48" ht="12.75" hidden="1">
      <c r="D322" s="275"/>
      <c r="E322" s="275"/>
      <c r="F322" s="275"/>
      <c r="G322" s="275"/>
      <c r="H322" s="275"/>
      <c r="I322" s="275"/>
      <c r="J322" s="275"/>
      <c r="K322" s="275"/>
      <c r="L322" s="275"/>
      <c r="M322" s="275"/>
      <c r="N322" s="275"/>
      <c r="O322" s="275"/>
      <c r="P322" s="275"/>
      <c r="Q322" s="275"/>
      <c r="R322" s="275"/>
      <c r="S322" s="275"/>
      <c r="T322" s="275"/>
      <c r="U322" s="275"/>
      <c r="V322" s="275"/>
      <c r="W322" s="275"/>
      <c r="X322" s="275"/>
      <c r="Y322" s="275"/>
      <c r="Z322" s="275"/>
      <c r="AA322" s="275"/>
      <c r="AB322" s="275"/>
      <c r="AC322" s="275"/>
      <c r="AD322" s="275"/>
      <c r="AE322" s="275"/>
      <c r="AF322" s="275"/>
      <c r="AG322" s="275"/>
      <c r="AH322" s="275"/>
      <c r="AI322" s="275"/>
      <c r="AJ322" s="275"/>
      <c r="AK322" s="275"/>
      <c r="AL322" s="275"/>
      <c r="AM322" s="275"/>
      <c r="AN322" s="275"/>
      <c r="AO322" s="275"/>
      <c r="AP322" s="275"/>
      <c r="AQ322" s="275"/>
      <c r="AR322" s="275"/>
      <c r="AS322" s="275"/>
      <c r="AT322" s="275"/>
      <c r="AU322" s="275"/>
      <c r="AV322" s="275"/>
    </row>
    <row r="323" spans="4:48" ht="12.75" hidden="1">
      <c r="D323" s="275"/>
      <c r="E323" s="275"/>
      <c r="F323" s="275"/>
      <c r="G323" s="275"/>
      <c r="H323" s="275"/>
      <c r="I323" s="275"/>
      <c r="J323" s="275"/>
      <c r="K323" s="275"/>
      <c r="L323" s="275"/>
      <c r="M323" s="275"/>
      <c r="N323" s="275"/>
      <c r="O323" s="275"/>
      <c r="P323" s="275"/>
      <c r="Q323" s="275"/>
      <c r="R323" s="275"/>
      <c r="S323" s="275"/>
      <c r="T323" s="275"/>
      <c r="U323" s="275"/>
      <c r="V323" s="275"/>
      <c r="W323" s="275"/>
      <c r="X323" s="275"/>
      <c r="Y323" s="275"/>
      <c r="Z323" s="275"/>
      <c r="AA323" s="275"/>
      <c r="AB323" s="275"/>
      <c r="AC323" s="275"/>
      <c r="AD323" s="275"/>
      <c r="AE323" s="275"/>
      <c r="AF323" s="275"/>
      <c r="AG323" s="275"/>
      <c r="AH323" s="275"/>
      <c r="AI323" s="275"/>
      <c r="AJ323" s="275"/>
      <c r="AK323" s="275"/>
      <c r="AL323" s="275"/>
      <c r="AM323" s="275"/>
      <c r="AN323" s="275"/>
      <c r="AO323" s="275"/>
      <c r="AP323" s="275"/>
      <c r="AQ323" s="275"/>
      <c r="AR323" s="275"/>
      <c r="AS323" s="275"/>
      <c r="AT323" s="275"/>
      <c r="AU323" s="275"/>
      <c r="AV323" s="275"/>
    </row>
    <row r="324" spans="4:48" ht="12.75" hidden="1">
      <c r="D324" s="275"/>
      <c r="E324" s="275"/>
      <c r="F324" s="275"/>
      <c r="G324" s="275"/>
      <c r="H324" s="275"/>
      <c r="I324" s="275"/>
      <c r="J324" s="275"/>
      <c r="K324" s="275"/>
      <c r="L324" s="275"/>
      <c r="M324" s="275"/>
      <c r="N324" s="275"/>
      <c r="O324" s="275"/>
      <c r="P324" s="275"/>
      <c r="Q324" s="275"/>
      <c r="R324" s="275"/>
      <c r="S324" s="275"/>
      <c r="T324" s="275"/>
      <c r="U324" s="275"/>
      <c r="V324" s="275"/>
      <c r="W324" s="275"/>
      <c r="X324" s="275"/>
      <c r="Y324" s="275"/>
      <c r="Z324" s="275"/>
      <c r="AA324" s="275"/>
      <c r="AB324" s="275"/>
      <c r="AC324" s="275"/>
      <c r="AD324" s="275"/>
      <c r="AE324" s="275"/>
      <c r="AF324" s="275"/>
      <c r="AG324" s="275"/>
      <c r="AH324" s="275"/>
      <c r="AI324" s="275"/>
      <c r="AJ324" s="275"/>
      <c r="AK324" s="275"/>
      <c r="AL324" s="275"/>
      <c r="AM324" s="275"/>
      <c r="AN324" s="275"/>
      <c r="AO324" s="275"/>
      <c r="AP324" s="275"/>
      <c r="AQ324" s="275"/>
      <c r="AR324" s="275"/>
      <c r="AS324" s="275"/>
      <c r="AT324" s="275"/>
      <c r="AU324" s="275"/>
      <c r="AV324" s="275"/>
    </row>
    <row r="325" spans="4:48" ht="12.75" hidden="1">
      <c r="D325" s="275"/>
      <c r="E325" s="275"/>
      <c r="F325" s="275"/>
      <c r="G325" s="275"/>
      <c r="H325" s="275"/>
      <c r="I325" s="275"/>
      <c r="J325" s="275"/>
      <c r="K325" s="275"/>
      <c r="L325" s="275"/>
      <c r="M325" s="275"/>
      <c r="N325" s="275"/>
      <c r="O325" s="275"/>
      <c r="P325" s="275"/>
      <c r="Q325" s="275"/>
      <c r="R325" s="275"/>
      <c r="S325" s="275"/>
      <c r="T325" s="275"/>
      <c r="U325" s="275"/>
      <c r="V325" s="275"/>
      <c r="W325" s="275"/>
      <c r="X325" s="275"/>
      <c r="Y325" s="275"/>
      <c r="Z325" s="275"/>
      <c r="AA325" s="275"/>
      <c r="AB325" s="275"/>
      <c r="AC325" s="275"/>
      <c r="AD325" s="275"/>
      <c r="AE325" s="275"/>
      <c r="AF325" s="275"/>
      <c r="AG325" s="275"/>
      <c r="AH325" s="275"/>
      <c r="AI325" s="275"/>
      <c r="AJ325" s="275"/>
      <c r="AK325" s="275"/>
      <c r="AL325" s="275"/>
      <c r="AM325" s="275"/>
      <c r="AN325" s="275"/>
      <c r="AO325" s="275"/>
      <c r="AP325" s="275"/>
      <c r="AQ325" s="275"/>
      <c r="AR325" s="275"/>
      <c r="AS325" s="275"/>
      <c r="AT325" s="275"/>
      <c r="AU325" s="275"/>
      <c r="AV325" s="275"/>
    </row>
    <row r="326" spans="4:48" ht="12.75" hidden="1">
      <c r="D326" s="275"/>
      <c r="E326" s="275"/>
      <c r="F326" s="275"/>
      <c r="G326" s="275"/>
      <c r="H326" s="275"/>
      <c r="I326" s="275"/>
      <c r="J326" s="275"/>
      <c r="K326" s="275"/>
      <c r="L326" s="275"/>
      <c r="M326" s="275"/>
      <c r="N326" s="275"/>
      <c r="O326" s="275"/>
      <c r="P326" s="275"/>
      <c r="Q326" s="275"/>
      <c r="R326" s="275"/>
      <c r="S326" s="275"/>
      <c r="T326" s="275"/>
      <c r="U326" s="275"/>
      <c r="V326" s="275"/>
      <c r="W326" s="275"/>
      <c r="X326" s="275"/>
      <c r="Y326" s="275"/>
      <c r="Z326" s="275"/>
      <c r="AA326" s="275"/>
      <c r="AB326" s="275"/>
      <c r="AC326" s="275"/>
      <c r="AD326" s="275"/>
      <c r="AE326" s="275"/>
      <c r="AF326" s="275"/>
      <c r="AG326" s="275"/>
      <c r="AH326" s="275"/>
      <c r="AI326" s="275"/>
      <c r="AJ326" s="275"/>
      <c r="AK326" s="275"/>
      <c r="AL326" s="275"/>
      <c r="AM326" s="275"/>
      <c r="AN326" s="275"/>
      <c r="AO326" s="275"/>
      <c r="AP326" s="275"/>
      <c r="AQ326" s="275"/>
      <c r="AR326" s="275"/>
      <c r="AS326" s="275"/>
      <c r="AT326" s="275"/>
      <c r="AU326" s="275"/>
      <c r="AV326" s="275"/>
    </row>
    <row r="327" spans="4:48" ht="12.75" hidden="1">
      <c r="D327" s="275"/>
      <c r="E327" s="275"/>
      <c r="F327" s="275"/>
      <c r="G327" s="275"/>
      <c r="H327" s="275"/>
      <c r="I327" s="275"/>
      <c r="J327" s="275"/>
      <c r="K327" s="275"/>
      <c r="L327" s="275"/>
      <c r="M327" s="275"/>
      <c r="N327" s="275"/>
      <c r="O327" s="275"/>
      <c r="P327" s="275"/>
      <c r="Q327" s="275"/>
      <c r="R327" s="275"/>
      <c r="S327" s="275"/>
      <c r="T327" s="275"/>
      <c r="U327" s="275"/>
      <c r="V327" s="275"/>
      <c r="W327" s="275"/>
      <c r="X327" s="275"/>
      <c r="Y327" s="275"/>
      <c r="Z327" s="275"/>
      <c r="AA327" s="275"/>
      <c r="AB327" s="275"/>
      <c r="AC327" s="275"/>
      <c r="AD327" s="275"/>
      <c r="AE327" s="275"/>
      <c r="AF327" s="275"/>
      <c r="AG327" s="275"/>
      <c r="AH327" s="275"/>
      <c r="AI327" s="275"/>
      <c r="AJ327" s="275"/>
      <c r="AK327" s="275"/>
      <c r="AL327" s="275"/>
      <c r="AM327" s="275"/>
      <c r="AN327" s="275"/>
      <c r="AO327" s="275"/>
      <c r="AP327" s="275"/>
      <c r="AQ327" s="275"/>
      <c r="AR327" s="275"/>
      <c r="AS327" s="275"/>
      <c r="AT327" s="275"/>
      <c r="AU327" s="275"/>
      <c r="AV327" s="275"/>
    </row>
    <row r="328" spans="4:48" ht="12.75" hidden="1">
      <c r="D328" s="275"/>
      <c r="E328" s="275"/>
      <c r="F328" s="275"/>
      <c r="G328" s="275"/>
      <c r="H328" s="275"/>
      <c r="I328" s="275"/>
      <c r="J328" s="275"/>
      <c r="K328" s="275"/>
      <c r="L328" s="275"/>
      <c r="M328" s="275"/>
      <c r="N328" s="275"/>
      <c r="O328" s="275"/>
      <c r="P328" s="275"/>
      <c r="Q328" s="275"/>
      <c r="R328" s="275"/>
      <c r="S328" s="275"/>
      <c r="T328" s="275"/>
      <c r="U328" s="275"/>
      <c r="V328" s="275"/>
      <c r="W328" s="275"/>
      <c r="X328" s="275"/>
      <c r="Y328" s="275"/>
      <c r="Z328" s="275"/>
      <c r="AA328" s="275"/>
      <c r="AB328" s="275"/>
      <c r="AC328" s="275"/>
      <c r="AD328" s="275"/>
      <c r="AE328" s="275"/>
      <c r="AF328" s="275"/>
      <c r="AG328" s="275"/>
      <c r="AH328" s="275"/>
      <c r="AI328" s="275"/>
      <c r="AJ328" s="275"/>
      <c r="AK328" s="275"/>
      <c r="AL328" s="275"/>
      <c r="AM328" s="275"/>
      <c r="AN328" s="275"/>
      <c r="AO328" s="275"/>
      <c r="AP328" s="275"/>
      <c r="AQ328" s="275"/>
      <c r="AR328" s="275"/>
      <c r="AS328" s="275"/>
      <c r="AT328" s="275"/>
      <c r="AU328" s="275"/>
      <c r="AV328" s="275"/>
    </row>
    <row r="329" spans="4:48" ht="12.75" hidden="1">
      <c r="D329" s="275"/>
      <c r="E329" s="275"/>
      <c r="F329" s="275"/>
      <c r="G329" s="275"/>
      <c r="H329" s="275"/>
      <c r="I329" s="275"/>
      <c r="J329" s="275"/>
      <c r="K329" s="275"/>
      <c r="L329" s="275"/>
      <c r="M329" s="275"/>
      <c r="N329" s="275"/>
      <c r="O329" s="275"/>
      <c r="P329" s="275"/>
      <c r="Q329" s="275"/>
      <c r="R329" s="275"/>
      <c r="S329" s="275"/>
      <c r="T329" s="275"/>
      <c r="U329" s="275"/>
      <c r="V329" s="275"/>
      <c r="W329" s="275"/>
      <c r="X329" s="275"/>
      <c r="Y329" s="275"/>
      <c r="Z329" s="275"/>
      <c r="AA329" s="275"/>
      <c r="AB329" s="275"/>
      <c r="AC329" s="275"/>
      <c r="AD329" s="275"/>
      <c r="AE329" s="275"/>
      <c r="AF329" s="275"/>
      <c r="AG329" s="275"/>
      <c r="AH329" s="275"/>
      <c r="AI329" s="275"/>
      <c r="AJ329" s="275"/>
      <c r="AK329" s="275"/>
      <c r="AL329" s="275"/>
      <c r="AM329" s="275"/>
      <c r="AN329" s="275"/>
      <c r="AO329" s="275"/>
      <c r="AP329" s="275"/>
      <c r="AQ329" s="275"/>
      <c r="AR329" s="275"/>
      <c r="AS329" s="275"/>
      <c r="AT329" s="275"/>
      <c r="AU329" s="275"/>
      <c r="AV329" s="275"/>
    </row>
    <row r="330" spans="4:48" ht="12.75" hidden="1">
      <c r="D330" s="275"/>
      <c r="E330" s="275"/>
      <c r="F330" s="275"/>
      <c r="G330" s="275"/>
      <c r="H330" s="275"/>
      <c r="I330" s="275"/>
      <c r="J330" s="275"/>
      <c r="K330" s="275"/>
      <c r="L330" s="275"/>
      <c r="M330" s="275"/>
      <c r="N330" s="275"/>
      <c r="O330" s="275"/>
      <c r="P330" s="275"/>
      <c r="Q330" s="275"/>
      <c r="R330" s="275"/>
      <c r="S330" s="275"/>
      <c r="T330" s="275"/>
      <c r="U330" s="275"/>
      <c r="V330" s="275"/>
      <c r="W330" s="275"/>
      <c r="X330" s="275"/>
      <c r="Y330" s="275"/>
      <c r="Z330" s="275"/>
      <c r="AA330" s="275"/>
      <c r="AB330" s="275"/>
      <c r="AC330" s="275"/>
      <c r="AD330" s="275"/>
      <c r="AE330" s="275"/>
      <c r="AF330" s="275"/>
      <c r="AG330" s="275"/>
      <c r="AH330" s="275"/>
      <c r="AI330" s="275"/>
      <c r="AJ330" s="275"/>
      <c r="AK330" s="275"/>
      <c r="AL330" s="275"/>
      <c r="AM330" s="275"/>
      <c r="AN330" s="275"/>
      <c r="AO330" s="275"/>
      <c r="AP330" s="275"/>
      <c r="AQ330" s="275"/>
      <c r="AR330" s="275"/>
      <c r="AS330" s="275"/>
      <c r="AT330" s="275"/>
      <c r="AU330" s="275"/>
      <c r="AV330" s="275"/>
    </row>
    <row r="331" spans="4:48" ht="12.75" hidden="1">
      <c r="D331" s="275"/>
      <c r="E331" s="275"/>
      <c r="F331" s="275"/>
      <c r="G331" s="275"/>
      <c r="H331" s="275"/>
      <c r="I331" s="275"/>
      <c r="J331" s="275"/>
      <c r="K331" s="275"/>
      <c r="L331" s="275"/>
      <c r="M331" s="275"/>
      <c r="N331" s="275"/>
      <c r="O331" s="275"/>
      <c r="P331" s="275"/>
      <c r="Q331" s="275"/>
      <c r="R331" s="275"/>
      <c r="S331" s="275"/>
      <c r="T331" s="275"/>
      <c r="U331" s="275"/>
      <c r="V331" s="275"/>
      <c r="W331" s="275"/>
      <c r="X331" s="275"/>
      <c r="Y331" s="275"/>
      <c r="Z331" s="275"/>
      <c r="AA331" s="275"/>
      <c r="AB331" s="275"/>
      <c r="AC331" s="275"/>
      <c r="AD331" s="275"/>
      <c r="AE331" s="275"/>
      <c r="AF331" s="275"/>
      <c r="AG331" s="275"/>
      <c r="AH331" s="275"/>
      <c r="AI331" s="275"/>
      <c r="AJ331" s="275"/>
      <c r="AK331" s="275"/>
      <c r="AL331" s="275"/>
      <c r="AM331" s="275"/>
      <c r="AN331" s="275"/>
      <c r="AO331" s="275"/>
      <c r="AP331" s="275"/>
      <c r="AQ331" s="275"/>
      <c r="AR331" s="275"/>
      <c r="AS331" s="275"/>
      <c r="AT331" s="275"/>
      <c r="AU331" s="275"/>
      <c r="AV331" s="275"/>
    </row>
    <row r="332" spans="4:48" ht="12.75" hidden="1">
      <c r="D332" s="275"/>
      <c r="E332" s="275"/>
      <c r="F332" s="275"/>
      <c r="G332" s="275"/>
      <c r="H332" s="275"/>
      <c r="I332" s="275"/>
      <c r="J332" s="275"/>
      <c r="K332" s="275"/>
      <c r="L332" s="275"/>
      <c r="M332" s="275"/>
      <c r="N332" s="275"/>
      <c r="O332" s="275"/>
      <c r="P332" s="275"/>
      <c r="Q332" s="275"/>
      <c r="R332" s="275"/>
      <c r="S332" s="275"/>
      <c r="T332" s="275"/>
      <c r="U332" s="275"/>
      <c r="V332" s="275"/>
      <c r="W332" s="275"/>
      <c r="X332" s="275"/>
      <c r="Y332" s="275"/>
      <c r="Z332" s="275"/>
      <c r="AA332" s="275"/>
      <c r="AB332" s="275"/>
      <c r="AC332" s="275"/>
      <c r="AD332" s="275"/>
      <c r="AE332" s="275"/>
      <c r="AF332" s="275"/>
      <c r="AG332" s="275"/>
      <c r="AH332" s="275"/>
      <c r="AI332" s="275"/>
      <c r="AJ332" s="275"/>
      <c r="AK332" s="275"/>
      <c r="AL332" s="275"/>
      <c r="AM332" s="275"/>
      <c r="AN332" s="275"/>
      <c r="AO332" s="275"/>
      <c r="AP332" s="275"/>
      <c r="AQ332" s="275"/>
      <c r="AR332" s="275"/>
      <c r="AS332" s="275"/>
      <c r="AT332" s="275"/>
      <c r="AU332" s="275"/>
      <c r="AV332" s="275"/>
    </row>
    <row r="333" spans="4:48" ht="12.75" hidden="1">
      <c r="D333" s="275"/>
      <c r="E333" s="275"/>
      <c r="F333" s="275"/>
      <c r="G333" s="275"/>
      <c r="H333" s="275"/>
      <c r="I333" s="275"/>
      <c r="J333" s="275"/>
      <c r="K333" s="275"/>
      <c r="L333" s="275"/>
      <c r="M333" s="275"/>
      <c r="N333" s="275"/>
      <c r="O333" s="275"/>
      <c r="P333" s="275"/>
      <c r="Q333" s="275"/>
      <c r="R333" s="275"/>
      <c r="S333" s="275"/>
      <c r="T333" s="275"/>
      <c r="U333" s="275"/>
      <c r="V333" s="275"/>
      <c r="W333" s="275"/>
      <c r="X333" s="275"/>
      <c r="Y333" s="275"/>
      <c r="Z333" s="275"/>
      <c r="AA333" s="275"/>
      <c r="AB333" s="275"/>
      <c r="AC333" s="275"/>
      <c r="AD333" s="275"/>
      <c r="AE333" s="275"/>
      <c r="AF333" s="275"/>
      <c r="AG333" s="275"/>
      <c r="AH333" s="275"/>
      <c r="AI333" s="275"/>
      <c r="AJ333" s="275"/>
      <c r="AK333" s="275"/>
      <c r="AL333" s="275"/>
      <c r="AM333" s="275"/>
      <c r="AN333" s="275"/>
      <c r="AO333" s="275"/>
      <c r="AP333" s="275"/>
      <c r="AQ333" s="275"/>
      <c r="AR333" s="275"/>
      <c r="AS333" s="275"/>
      <c r="AT333" s="275"/>
      <c r="AU333" s="275"/>
      <c r="AV333" s="275"/>
    </row>
    <row r="334" spans="4:48" ht="12.75" hidden="1">
      <c r="D334" s="275"/>
      <c r="E334" s="275"/>
      <c r="F334" s="275"/>
      <c r="G334" s="275"/>
      <c r="H334" s="275"/>
      <c r="I334" s="275"/>
      <c r="J334" s="275"/>
      <c r="K334" s="275"/>
      <c r="L334" s="275"/>
      <c r="M334" s="275"/>
      <c r="N334" s="275"/>
      <c r="O334" s="275"/>
      <c r="P334" s="275"/>
      <c r="Q334" s="275"/>
      <c r="R334" s="275"/>
      <c r="S334" s="275"/>
      <c r="T334" s="275"/>
      <c r="U334" s="275"/>
      <c r="V334" s="275"/>
      <c r="W334" s="275"/>
      <c r="X334" s="275"/>
      <c r="Y334" s="275"/>
      <c r="Z334" s="275"/>
      <c r="AA334" s="275"/>
      <c r="AB334" s="275"/>
      <c r="AC334" s="275"/>
      <c r="AD334" s="275"/>
      <c r="AE334" s="275"/>
      <c r="AF334" s="275"/>
      <c r="AG334" s="275"/>
      <c r="AH334" s="275"/>
      <c r="AI334" s="275"/>
      <c r="AJ334" s="275"/>
      <c r="AK334" s="275"/>
      <c r="AL334" s="275"/>
      <c r="AM334" s="275"/>
      <c r="AN334" s="275"/>
      <c r="AO334" s="275"/>
      <c r="AP334" s="275"/>
      <c r="AQ334" s="275"/>
      <c r="AR334" s="275"/>
      <c r="AS334" s="275"/>
      <c r="AT334" s="275"/>
      <c r="AU334" s="275"/>
      <c r="AV334" s="275"/>
    </row>
    <row r="335" spans="4:48" ht="12.75" hidden="1">
      <c r="D335" s="275"/>
      <c r="E335" s="275"/>
      <c r="F335" s="275"/>
      <c r="G335" s="275"/>
      <c r="H335" s="275"/>
      <c r="I335" s="275"/>
      <c r="J335" s="275"/>
      <c r="K335" s="275"/>
      <c r="L335" s="275"/>
      <c r="M335" s="275"/>
      <c r="N335" s="275"/>
      <c r="O335" s="275"/>
      <c r="P335" s="275"/>
      <c r="Q335" s="275"/>
      <c r="R335" s="275"/>
      <c r="S335" s="275"/>
      <c r="T335" s="275"/>
      <c r="U335" s="275"/>
      <c r="V335" s="275"/>
      <c r="W335" s="275"/>
      <c r="X335" s="275"/>
      <c r="Y335" s="275"/>
      <c r="Z335" s="275"/>
      <c r="AA335" s="275"/>
      <c r="AB335" s="275"/>
      <c r="AC335" s="275"/>
      <c r="AD335" s="275"/>
      <c r="AE335" s="275"/>
      <c r="AF335" s="275"/>
      <c r="AG335" s="275"/>
      <c r="AH335" s="275"/>
      <c r="AI335" s="275"/>
      <c r="AJ335" s="275"/>
      <c r="AK335" s="275"/>
      <c r="AL335" s="275"/>
      <c r="AM335" s="275"/>
      <c r="AN335" s="275"/>
      <c r="AO335" s="275"/>
      <c r="AP335" s="275"/>
      <c r="AQ335" s="275"/>
      <c r="AR335" s="275"/>
      <c r="AS335" s="275"/>
      <c r="AT335" s="275"/>
      <c r="AU335" s="275"/>
      <c r="AV335" s="275"/>
    </row>
    <row r="336" spans="4:48" ht="12.75" hidden="1">
      <c r="D336" s="275"/>
      <c r="E336" s="275"/>
      <c r="F336" s="275"/>
      <c r="G336" s="275"/>
      <c r="H336" s="275"/>
      <c r="I336" s="275"/>
      <c r="J336" s="275"/>
      <c r="K336" s="275"/>
      <c r="L336" s="275"/>
      <c r="M336" s="275"/>
      <c r="N336" s="275"/>
      <c r="O336" s="275"/>
      <c r="P336" s="275"/>
      <c r="Q336" s="275"/>
      <c r="R336" s="275"/>
      <c r="S336" s="275"/>
      <c r="T336" s="275"/>
      <c r="U336" s="275"/>
      <c r="V336" s="275"/>
      <c r="W336" s="275"/>
      <c r="X336" s="275"/>
      <c r="Y336" s="275"/>
      <c r="Z336" s="275"/>
      <c r="AA336" s="275"/>
      <c r="AB336" s="275"/>
      <c r="AC336" s="275"/>
      <c r="AD336" s="275"/>
      <c r="AE336" s="275"/>
      <c r="AF336" s="275"/>
      <c r="AG336" s="275"/>
      <c r="AH336" s="275"/>
      <c r="AI336" s="275"/>
      <c r="AJ336" s="275"/>
      <c r="AK336" s="275"/>
      <c r="AL336" s="275"/>
      <c r="AM336" s="275"/>
      <c r="AN336" s="275"/>
      <c r="AO336" s="275"/>
      <c r="AP336" s="275"/>
      <c r="AQ336" s="275"/>
      <c r="AR336" s="275"/>
      <c r="AS336" s="275"/>
      <c r="AT336" s="275"/>
      <c r="AU336" s="275"/>
      <c r="AV336" s="275"/>
    </row>
    <row r="337" spans="4:48" ht="12.75" hidden="1">
      <c r="D337" s="275"/>
      <c r="E337" s="275"/>
      <c r="F337" s="275"/>
      <c r="G337" s="275"/>
      <c r="H337" s="275"/>
      <c r="I337" s="275"/>
      <c r="J337" s="275"/>
      <c r="K337" s="275"/>
      <c r="L337" s="275"/>
      <c r="M337" s="275"/>
      <c r="N337" s="275"/>
      <c r="O337" s="275"/>
      <c r="P337" s="275"/>
      <c r="Q337" s="275"/>
      <c r="R337" s="275"/>
      <c r="S337" s="275"/>
      <c r="T337" s="275"/>
      <c r="U337" s="275"/>
      <c r="V337" s="275"/>
      <c r="W337" s="275"/>
      <c r="X337" s="275"/>
      <c r="Y337" s="275"/>
      <c r="Z337" s="275"/>
      <c r="AA337" s="275"/>
      <c r="AB337" s="275"/>
      <c r="AC337" s="275"/>
      <c r="AD337" s="275"/>
      <c r="AE337" s="275"/>
      <c r="AF337" s="275"/>
      <c r="AG337" s="275"/>
      <c r="AH337" s="275"/>
      <c r="AI337" s="275"/>
      <c r="AJ337" s="275"/>
      <c r="AK337" s="275"/>
      <c r="AL337" s="275"/>
      <c r="AM337" s="275"/>
      <c r="AN337" s="275"/>
      <c r="AO337" s="275"/>
      <c r="AP337" s="275"/>
      <c r="AQ337" s="275"/>
      <c r="AR337" s="275"/>
      <c r="AS337" s="275"/>
      <c r="AT337" s="275"/>
      <c r="AU337" s="275"/>
      <c r="AV337" s="275"/>
    </row>
    <row r="338" spans="4:48" ht="12.75" hidden="1">
      <c r="D338" s="275"/>
      <c r="E338" s="275"/>
      <c r="F338" s="275"/>
      <c r="G338" s="275"/>
      <c r="H338" s="275"/>
      <c r="I338" s="275"/>
      <c r="J338" s="275"/>
      <c r="K338" s="275"/>
      <c r="L338" s="275"/>
      <c r="M338" s="275"/>
      <c r="N338" s="275"/>
      <c r="O338" s="275"/>
      <c r="P338" s="275"/>
      <c r="Q338" s="275"/>
      <c r="R338" s="275"/>
      <c r="S338" s="275"/>
      <c r="T338" s="275"/>
      <c r="U338" s="275"/>
      <c r="V338" s="275"/>
      <c r="W338" s="275"/>
      <c r="X338" s="275"/>
      <c r="Y338" s="275"/>
      <c r="Z338" s="275"/>
      <c r="AA338" s="275"/>
      <c r="AB338" s="275"/>
      <c r="AC338" s="275"/>
      <c r="AD338" s="275"/>
      <c r="AE338" s="275"/>
      <c r="AF338" s="275"/>
      <c r="AG338" s="275"/>
      <c r="AH338" s="275"/>
      <c r="AI338" s="275"/>
      <c r="AJ338" s="275"/>
      <c r="AK338" s="275"/>
      <c r="AL338" s="275"/>
      <c r="AM338" s="275"/>
      <c r="AN338" s="275"/>
      <c r="AO338" s="275"/>
      <c r="AP338" s="275"/>
      <c r="AQ338" s="275"/>
      <c r="AR338" s="275"/>
      <c r="AS338" s="275"/>
      <c r="AT338" s="275"/>
      <c r="AU338" s="275"/>
      <c r="AV338" s="275"/>
    </row>
    <row r="339" spans="4:48" ht="12.75" hidden="1">
      <c r="D339" s="275"/>
      <c r="E339" s="275"/>
      <c r="F339" s="275"/>
      <c r="G339" s="275"/>
      <c r="H339" s="275"/>
      <c r="I339" s="275"/>
      <c r="J339" s="275"/>
      <c r="K339" s="275"/>
      <c r="L339" s="275"/>
      <c r="M339" s="275"/>
      <c r="N339" s="275"/>
      <c r="O339" s="275"/>
      <c r="P339" s="275"/>
      <c r="Q339" s="275"/>
      <c r="R339" s="275"/>
      <c r="S339" s="275"/>
      <c r="T339" s="275"/>
      <c r="U339" s="275"/>
      <c r="V339" s="275"/>
      <c r="W339" s="275"/>
      <c r="X339" s="275"/>
      <c r="Y339" s="275"/>
      <c r="Z339" s="275"/>
      <c r="AA339" s="275"/>
      <c r="AB339" s="275"/>
      <c r="AC339" s="275"/>
      <c r="AD339" s="275"/>
      <c r="AE339" s="275"/>
      <c r="AF339" s="275"/>
      <c r="AG339" s="275"/>
      <c r="AH339" s="275"/>
      <c r="AI339" s="275"/>
      <c r="AJ339" s="275"/>
      <c r="AK339" s="275"/>
      <c r="AL339" s="275"/>
      <c r="AM339" s="275"/>
      <c r="AN339" s="275"/>
      <c r="AO339" s="275"/>
      <c r="AP339" s="275"/>
      <c r="AQ339" s="275"/>
      <c r="AR339" s="275"/>
      <c r="AS339" s="275"/>
      <c r="AT339" s="275"/>
      <c r="AU339" s="275"/>
      <c r="AV339" s="275"/>
    </row>
    <row r="340" spans="4:48" ht="12.75" hidden="1">
      <c r="D340" s="275"/>
      <c r="E340" s="275"/>
      <c r="F340" s="275"/>
      <c r="G340" s="275"/>
      <c r="H340" s="275"/>
      <c r="I340" s="275"/>
      <c r="J340" s="275"/>
      <c r="K340" s="275"/>
      <c r="L340" s="275"/>
      <c r="M340" s="275"/>
      <c r="N340" s="275"/>
      <c r="O340" s="275"/>
      <c r="P340" s="275"/>
      <c r="Q340" s="275"/>
      <c r="R340" s="275"/>
      <c r="S340" s="275"/>
      <c r="T340" s="275"/>
      <c r="U340" s="275"/>
      <c r="V340" s="275"/>
      <c r="W340" s="275"/>
      <c r="X340" s="275"/>
      <c r="Y340" s="275"/>
      <c r="Z340" s="275"/>
      <c r="AA340" s="275"/>
      <c r="AB340" s="275"/>
      <c r="AC340" s="275"/>
      <c r="AD340" s="275"/>
      <c r="AE340" s="275"/>
      <c r="AF340" s="275"/>
      <c r="AG340" s="275"/>
      <c r="AH340" s="275"/>
      <c r="AI340" s="275"/>
      <c r="AJ340" s="275"/>
      <c r="AK340" s="275"/>
      <c r="AL340" s="275"/>
      <c r="AM340" s="275"/>
      <c r="AN340" s="275"/>
      <c r="AO340" s="275"/>
      <c r="AP340" s="275"/>
      <c r="AQ340" s="275"/>
      <c r="AR340" s="275"/>
      <c r="AS340" s="275"/>
      <c r="AT340" s="275"/>
      <c r="AU340" s="275"/>
      <c r="AV340" s="275"/>
    </row>
    <row r="341" spans="4:48" ht="12.75" hidden="1">
      <c r="D341" s="275"/>
      <c r="E341" s="275"/>
      <c r="F341" s="275"/>
      <c r="G341" s="275"/>
      <c r="H341" s="275"/>
      <c r="I341" s="275"/>
      <c r="J341" s="275"/>
      <c r="K341" s="275"/>
      <c r="L341" s="275"/>
      <c r="M341" s="275"/>
      <c r="N341" s="275"/>
      <c r="O341" s="275"/>
      <c r="P341" s="275"/>
      <c r="Q341" s="275"/>
      <c r="R341" s="275"/>
      <c r="S341" s="275"/>
      <c r="T341" s="275"/>
      <c r="U341" s="275"/>
      <c r="V341" s="275"/>
      <c r="W341" s="275"/>
      <c r="X341" s="275"/>
      <c r="Y341" s="275"/>
      <c r="Z341" s="275"/>
      <c r="AA341" s="275"/>
      <c r="AB341" s="275"/>
      <c r="AC341" s="275"/>
      <c r="AD341" s="275"/>
      <c r="AE341" s="275"/>
      <c r="AF341" s="275"/>
      <c r="AG341" s="275"/>
      <c r="AH341" s="275"/>
      <c r="AI341" s="275"/>
      <c r="AJ341" s="275"/>
      <c r="AK341" s="275"/>
      <c r="AL341" s="275"/>
      <c r="AM341" s="275"/>
      <c r="AN341" s="275"/>
      <c r="AO341" s="275"/>
      <c r="AP341" s="275"/>
      <c r="AQ341" s="275"/>
      <c r="AR341" s="275"/>
      <c r="AS341" s="275"/>
      <c r="AT341" s="275"/>
      <c r="AU341" s="275"/>
      <c r="AV341" s="275"/>
    </row>
    <row r="342" spans="4:48" ht="12.75" hidden="1">
      <c r="D342" s="275"/>
      <c r="E342" s="275"/>
      <c r="F342" s="275"/>
      <c r="G342" s="275"/>
      <c r="H342" s="275"/>
      <c r="I342" s="275"/>
      <c r="J342" s="275"/>
      <c r="K342" s="275"/>
      <c r="L342" s="275"/>
      <c r="M342" s="275"/>
      <c r="N342" s="275"/>
      <c r="O342" s="275"/>
      <c r="P342" s="275"/>
      <c r="Q342" s="275"/>
      <c r="R342" s="275"/>
      <c r="S342" s="275"/>
      <c r="T342" s="275"/>
      <c r="U342" s="275"/>
      <c r="V342" s="275"/>
      <c r="W342" s="275"/>
      <c r="X342" s="275"/>
      <c r="Y342" s="275"/>
      <c r="Z342" s="275"/>
      <c r="AA342" s="275"/>
      <c r="AB342" s="275"/>
      <c r="AC342" s="275"/>
      <c r="AD342" s="275"/>
      <c r="AE342" s="275"/>
      <c r="AF342" s="275"/>
      <c r="AG342" s="275"/>
      <c r="AH342" s="275"/>
      <c r="AI342" s="275"/>
      <c r="AJ342" s="275"/>
      <c r="AK342" s="275"/>
      <c r="AL342" s="275"/>
      <c r="AM342" s="275"/>
      <c r="AN342" s="275"/>
      <c r="AO342" s="275"/>
      <c r="AP342" s="275"/>
      <c r="AQ342" s="275"/>
      <c r="AR342" s="275"/>
      <c r="AS342" s="275"/>
      <c r="AT342" s="275"/>
      <c r="AU342" s="275"/>
      <c r="AV342" s="275"/>
    </row>
    <row r="343" spans="4:48" ht="12.75" hidden="1">
      <c r="D343" s="275"/>
      <c r="E343" s="275"/>
      <c r="F343" s="275"/>
      <c r="G343" s="275"/>
      <c r="H343" s="275"/>
      <c r="I343" s="275"/>
      <c r="J343" s="275"/>
      <c r="K343" s="275"/>
      <c r="L343" s="275"/>
      <c r="M343" s="275"/>
      <c r="N343" s="275"/>
      <c r="O343" s="275"/>
      <c r="P343" s="275"/>
      <c r="Q343" s="275"/>
      <c r="R343" s="275"/>
      <c r="S343" s="275"/>
      <c r="T343" s="275"/>
      <c r="U343" s="275"/>
      <c r="V343" s="275"/>
      <c r="W343" s="275"/>
      <c r="X343" s="275"/>
      <c r="Y343" s="275"/>
      <c r="Z343" s="275"/>
      <c r="AA343" s="275"/>
      <c r="AB343" s="275"/>
      <c r="AC343" s="275"/>
      <c r="AD343" s="275"/>
      <c r="AE343" s="275"/>
      <c r="AF343" s="275"/>
      <c r="AG343" s="275"/>
      <c r="AH343" s="275"/>
      <c r="AI343" s="275"/>
      <c r="AJ343" s="275"/>
      <c r="AK343" s="275"/>
      <c r="AL343" s="275"/>
      <c r="AM343" s="275"/>
      <c r="AN343" s="275"/>
      <c r="AO343" s="275"/>
      <c r="AP343" s="275"/>
      <c r="AQ343" s="275"/>
      <c r="AR343" s="275"/>
      <c r="AS343" s="275"/>
      <c r="AT343" s="275"/>
      <c r="AU343" s="275"/>
      <c r="AV343" s="275"/>
    </row>
    <row r="344" spans="4:48" ht="12.75" hidden="1">
      <c r="D344" s="275"/>
      <c r="E344" s="275"/>
      <c r="F344" s="275"/>
      <c r="G344" s="275"/>
      <c r="H344" s="275"/>
      <c r="I344" s="275"/>
      <c r="J344" s="275"/>
      <c r="K344" s="275"/>
      <c r="L344" s="275"/>
      <c r="M344" s="275"/>
      <c r="N344" s="275"/>
      <c r="O344" s="275"/>
      <c r="P344" s="275"/>
      <c r="Q344" s="275"/>
      <c r="R344" s="275"/>
      <c r="S344" s="275"/>
      <c r="T344" s="275"/>
      <c r="U344" s="275"/>
      <c r="V344" s="275"/>
      <c r="W344" s="275"/>
      <c r="X344" s="275"/>
      <c r="Y344" s="275"/>
      <c r="Z344" s="275"/>
      <c r="AA344" s="275"/>
      <c r="AB344" s="275"/>
      <c r="AC344" s="275"/>
      <c r="AD344" s="275"/>
      <c r="AE344" s="275"/>
      <c r="AF344" s="275"/>
      <c r="AG344" s="275"/>
      <c r="AH344" s="275"/>
      <c r="AI344" s="275"/>
      <c r="AJ344" s="275"/>
      <c r="AK344" s="275"/>
      <c r="AL344" s="275"/>
      <c r="AM344" s="275"/>
      <c r="AN344" s="275"/>
      <c r="AO344" s="275"/>
      <c r="AP344" s="275"/>
      <c r="AQ344" s="275"/>
      <c r="AR344" s="275"/>
      <c r="AS344" s="275"/>
      <c r="AT344" s="275"/>
      <c r="AU344" s="275"/>
      <c r="AV344" s="275"/>
    </row>
  </sheetData>
  <mergeCells count="5">
    <mergeCell ref="E2:L2"/>
    <mergeCell ref="E4:L8"/>
    <mergeCell ref="E11:L11"/>
    <mergeCell ref="E23:M24"/>
    <mergeCell ref="E234:K234"/>
  </mergeCells>
  <printOptions horizontalCentered="1"/>
  <pageMargins left="0.39370078740157483" right="0.39370078740157483" top="0.78740157480314965" bottom="0.78740157480314965" header="0.51181102362204722" footer="0.51181102362204722"/>
  <pageSetup paperSize="11" scale="41"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2" manualBreakCount="2">
    <brk id="76" max="16383" man="1"/>
    <brk id="127" max="16383"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3">
    <pageSetUpPr autoPageBreaks="0" fitToPage="1"/>
  </sheetPr>
  <dimension ref="A1:J150"/>
  <sheetViews>
    <sheetView showGridLines="0" workbookViewId="0">
      <selection activeCell="I19" sqref="I19"/>
    </sheetView>
  </sheetViews>
  <sheetFormatPr baseColWidth="10" defaultColWidth="0" defaultRowHeight="14.25" customHeight="1" zeroHeight="1"/>
  <cols>
    <col min="1" max="1" width="11" style="4" customWidth="1"/>
    <col min="2" max="10" width="11" customWidth="1"/>
    <col min="11" max="16384" width="23.42578125" hidden="1"/>
  </cols>
  <sheetData>
    <row r="1" spans="2:9" ht="15"/>
    <row r="2" spans="2:9" ht="21.75" thickBot="1">
      <c r="C2" s="914" t="s">
        <v>2194</v>
      </c>
      <c r="D2" s="914"/>
      <c r="E2" s="914"/>
      <c r="F2" s="914"/>
      <c r="G2" s="914"/>
      <c r="H2" s="914"/>
      <c r="I2" s="914"/>
    </row>
    <row r="3" spans="2:9" ht="15"/>
    <row r="4" spans="2:9" ht="15"/>
    <row r="5" spans="2:9" ht="15"/>
    <row r="6" spans="2:9" ht="40.15" customHeight="1" thickBot="1">
      <c r="B6" s="362" t="s">
        <v>412</v>
      </c>
      <c r="C6" s="365" t="s">
        <v>412</v>
      </c>
      <c r="D6" s="366" t="s">
        <v>412</v>
      </c>
    </row>
    <row r="7" spans="2:9" ht="40.15" customHeight="1" thickBot="1">
      <c r="B7" s="367" t="s">
        <v>412</v>
      </c>
      <c r="C7" s="363" t="s">
        <v>412</v>
      </c>
      <c r="D7" s="364" t="s">
        <v>412</v>
      </c>
      <c r="G7" s="5"/>
    </row>
    <row r="8" spans="2:9" ht="15"/>
    <row r="9" spans="2:9" ht="15"/>
    <row r="10" spans="2:9" ht="15"/>
    <row r="11" spans="2:9" ht="40.15" customHeight="1" thickBot="1">
      <c r="B11" s="368" t="s">
        <v>412</v>
      </c>
      <c r="C11" s="376" t="s">
        <v>412</v>
      </c>
      <c r="D11" s="369" t="s">
        <v>412</v>
      </c>
    </row>
    <row r="12" spans="2:9" ht="40.15" customHeight="1" thickBot="1">
      <c r="B12" s="370" t="s">
        <v>412</v>
      </c>
      <c r="C12" s="372" t="s">
        <v>412</v>
      </c>
      <c r="D12" s="371" t="s">
        <v>412</v>
      </c>
    </row>
    <row r="13" spans="2:9" ht="15"/>
    <row r="14" spans="2:9" ht="15"/>
    <row r="15" spans="2:9" ht="15"/>
    <row r="16" spans="2:9" ht="40.15" customHeight="1" thickBot="1">
      <c r="B16" s="373" t="s">
        <v>412</v>
      </c>
      <c r="C16" s="365" t="s">
        <v>412</v>
      </c>
      <c r="D16" s="377" t="s">
        <v>412</v>
      </c>
    </row>
    <row r="17" spans="2:4" ht="40.15" customHeight="1" thickBot="1">
      <c r="B17" s="364" t="s">
        <v>412</v>
      </c>
      <c r="C17" s="374" t="s">
        <v>412</v>
      </c>
      <c r="D17" s="375" t="s">
        <v>412</v>
      </c>
    </row>
    <row r="18" spans="2:4" ht="15"/>
    <row r="19" spans="2:4" ht="15"/>
    <row r="20" spans="2:4" ht="15"/>
    <row r="21" spans="2:4" ht="40.15" customHeight="1" thickBot="1">
      <c r="B21" s="378">
        <v>100</v>
      </c>
      <c r="C21" s="381">
        <v>100</v>
      </c>
      <c r="D21" s="382">
        <v>100</v>
      </c>
    </row>
    <row r="22" spans="2:4" ht="40.15" customHeight="1" thickBot="1">
      <c r="B22" s="385">
        <v>100</v>
      </c>
      <c r="C22" s="363">
        <v>100</v>
      </c>
      <c r="D22" s="364">
        <v>100</v>
      </c>
    </row>
    <row r="23" spans="2:4" ht="15"/>
    <row r="24" spans="2:4" ht="15"/>
    <row r="25" spans="2:4" ht="15"/>
    <row r="26" spans="2:4" ht="15"/>
    <row r="27" spans="2:4" ht="40.15" customHeight="1" thickBot="1">
      <c r="B27" s="383">
        <v>100</v>
      </c>
      <c r="C27" s="379">
        <v>100</v>
      </c>
      <c r="D27" s="382">
        <v>100</v>
      </c>
    </row>
    <row r="28" spans="2:4" ht="40.15" customHeight="1" thickBot="1">
      <c r="B28" s="384">
        <v>100</v>
      </c>
      <c r="C28" s="386">
        <v>100</v>
      </c>
      <c r="D28" s="363">
        <v>100</v>
      </c>
    </row>
    <row r="29" spans="2:4" ht="15"/>
    <row r="30" spans="2:4" ht="15"/>
    <row r="31" spans="2:4" ht="15"/>
    <row r="32" spans="2:4" ht="15"/>
    <row r="33" spans="2:10" ht="40.15" customHeight="1" thickBot="1">
      <c r="B33" s="383">
        <v>100</v>
      </c>
      <c r="C33" s="381">
        <v>100</v>
      </c>
      <c r="D33" s="380">
        <v>100</v>
      </c>
    </row>
    <row r="34" spans="2:10" ht="40.15" customHeight="1" thickBot="1">
      <c r="B34" s="364">
        <v>100</v>
      </c>
      <c r="C34" s="384">
        <v>100</v>
      </c>
      <c r="D34" s="387">
        <v>100</v>
      </c>
    </row>
    <row r="35" spans="2:10" ht="15"/>
    <row r="36" spans="2:10" ht="15"/>
    <row r="37" spans="2:10" ht="15"/>
    <row r="38" spans="2:10" ht="15"/>
    <row r="39" spans="2:10" s="4" customFormat="1" ht="15">
      <c r="B39"/>
      <c r="C39"/>
      <c r="D39"/>
      <c r="E39"/>
      <c r="F39"/>
      <c r="G39"/>
      <c r="H39"/>
      <c r="I39"/>
      <c r="J39"/>
    </row>
    <row r="40" spans="2:10" s="4" customFormat="1" ht="15">
      <c r="B40"/>
      <c r="C40"/>
      <c r="D40"/>
      <c r="E40"/>
      <c r="F40"/>
      <c r="G40"/>
      <c r="H40"/>
      <c r="I40"/>
      <c r="J40"/>
    </row>
    <row r="41" spans="2:10" s="4" customFormat="1" ht="15">
      <c r="B41"/>
      <c r="C41"/>
      <c r="D41"/>
      <c r="E41"/>
      <c r="F41"/>
      <c r="G41"/>
      <c r="H41"/>
      <c r="I41"/>
      <c r="J41"/>
    </row>
    <row r="42" spans="2:10" s="4" customFormat="1" ht="15">
      <c r="B42"/>
      <c r="C42"/>
      <c r="D42"/>
      <c r="E42"/>
      <c r="F42"/>
      <c r="G42"/>
      <c r="H42"/>
      <c r="I42"/>
      <c r="J42"/>
    </row>
    <row r="43" spans="2:10" s="4" customFormat="1" ht="15" hidden="1">
      <c r="B43"/>
      <c r="C43"/>
      <c r="D43"/>
      <c r="E43"/>
      <c r="F43"/>
      <c r="G43"/>
      <c r="H43"/>
      <c r="I43"/>
      <c r="J43"/>
    </row>
    <row r="44" spans="2:10" s="4" customFormat="1" ht="14.25" hidden="1" customHeight="1">
      <c r="B44"/>
      <c r="C44"/>
      <c r="D44"/>
      <c r="E44"/>
      <c r="F44"/>
      <c r="G44"/>
      <c r="H44"/>
      <c r="I44"/>
      <c r="J44"/>
    </row>
    <row r="45" spans="2:10" s="4" customFormat="1" ht="14.25" hidden="1" customHeight="1">
      <c r="B45"/>
      <c r="C45"/>
      <c r="D45"/>
      <c r="E45"/>
      <c r="F45"/>
      <c r="G45"/>
      <c r="H45"/>
      <c r="I45"/>
      <c r="J45"/>
    </row>
    <row r="150" ht="14.25" customHeight="1"/>
  </sheetData>
  <sheetProtection sheet="1" objects="1" scenarios="1"/>
  <mergeCells count="1">
    <mergeCell ref="C2:I2"/>
  </mergeCells>
  <pageMargins left="0.70866141732283472" right="0.70866141732283472" top="0.78740157480314965" bottom="0.78740157480314965" header="0.31496062992125984" footer="0.31496062992125984"/>
  <pageSetup paperSize="9" scale="76" fitToWidth="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24">
    <pageSetUpPr autoPageBreaks="0" fitToPage="1"/>
  </sheetPr>
  <dimension ref="A1:J200"/>
  <sheetViews>
    <sheetView showGridLines="0" workbookViewId="0">
      <selection activeCell="B35" sqref="B35"/>
    </sheetView>
  </sheetViews>
  <sheetFormatPr baseColWidth="10" defaultColWidth="0" defaultRowHeight="14.25" customHeight="1" zeroHeight="1"/>
  <cols>
    <col min="1" max="1" width="11" style="4" customWidth="1"/>
    <col min="2" max="10" width="11" customWidth="1"/>
    <col min="11" max="16384" width="23.42578125" hidden="1"/>
  </cols>
  <sheetData>
    <row r="1" spans="2:9" ht="15"/>
    <row r="2" spans="2:9" ht="21.75" thickBot="1">
      <c r="C2" s="914" t="s">
        <v>2195</v>
      </c>
      <c r="D2" s="914"/>
      <c r="E2" s="914"/>
      <c r="F2" s="914"/>
      <c r="G2" s="914"/>
      <c r="H2" s="914"/>
      <c r="I2" s="914"/>
    </row>
    <row r="3" spans="2:9" ht="15"/>
    <row r="4" spans="2:9" ht="14.25" customHeight="1"/>
    <row r="5" spans="2:9" ht="14.25" customHeight="1">
      <c r="B5" s="30" t="s">
        <v>2196</v>
      </c>
    </row>
    <row r="6" spans="2:9" ht="14.25" customHeight="1"/>
    <row r="7" spans="2:9" ht="14.25" customHeight="1"/>
    <row r="8" spans="2:9" ht="14.25" customHeight="1"/>
    <row r="9" spans="2:9" ht="14.25" customHeight="1"/>
    <row r="10" spans="2:9" ht="14.25" customHeight="1"/>
    <row r="11" spans="2:9" ht="14.25" customHeight="1"/>
    <row r="12" spans="2:9" ht="14.25" customHeight="1"/>
    <row r="13" spans="2:9" ht="14.25" customHeight="1"/>
    <row r="14" spans="2:9" ht="14.25" customHeight="1">
      <c r="B14" s="124" t="s">
        <v>2197</v>
      </c>
      <c r="C14" s="124"/>
      <c r="D14" s="124"/>
    </row>
    <row r="15" spans="2:9" ht="15"/>
    <row r="16" spans="2:9" ht="15"/>
    <row r="17" spans="2:2" ht="15"/>
    <row r="18" spans="2:2" ht="15"/>
    <row r="19" spans="2:2" ht="15"/>
    <row r="20" spans="2:2" ht="15"/>
    <row r="21" spans="2:2" ht="15"/>
    <row r="22" spans="2:2" ht="15"/>
    <row r="23" spans="2:2" ht="15">
      <c r="B23" t="s">
        <v>2198</v>
      </c>
    </row>
    <row r="24" spans="2:2" ht="15"/>
    <row r="25" spans="2:2" ht="15"/>
    <row r="26" spans="2:2" ht="15"/>
    <row r="27" spans="2:2" ht="15"/>
    <row r="28" spans="2:2" ht="15"/>
    <row r="29" spans="2:2" ht="15">
      <c r="B29" t="s">
        <v>2199</v>
      </c>
    </row>
    <row r="30" spans="2:2" ht="15"/>
    <row r="31" spans="2:2" ht="15"/>
    <row r="32" spans="2:2" ht="15"/>
    <row r="33" spans="2:2" ht="15"/>
    <row r="34" spans="2:2" ht="15"/>
    <row r="35" spans="2:2" ht="15"/>
    <row r="36" spans="2:2" ht="15"/>
    <row r="37" spans="2:2" ht="15"/>
    <row r="38" spans="2:2" ht="15">
      <c r="B38" t="s">
        <v>2200</v>
      </c>
    </row>
    <row r="39" spans="2:2" ht="15"/>
    <row r="40" spans="2:2" ht="15"/>
    <row r="41" spans="2:2" ht="15"/>
    <row r="42" spans="2:2" ht="15"/>
    <row r="43" spans="2:2" ht="15"/>
    <row r="44" spans="2:2" ht="15">
      <c r="B44" t="s">
        <v>2201</v>
      </c>
    </row>
    <row r="45" spans="2:2" ht="15"/>
    <row r="46" spans="2:2" ht="15"/>
    <row r="47" spans="2:2" ht="15"/>
    <row r="48" spans="2:2" ht="15"/>
    <row r="49" spans="2:10" ht="15"/>
    <row r="50" spans="2:10" ht="15"/>
    <row r="51" spans="2:10" ht="15"/>
    <row r="52" spans="2:10" ht="15"/>
    <row r="53" spans="2:10" ht="15"/>
    <row r="54" spans="2:10" ht="15"/>
    <row r="55" spans="2:10" ht="15"/>
    <row r="56" spans="2:10" ht="15"/>
    <row r="57" spans="2:10" ht="15"/>
    <row r="58" spans="2:10" ht="15"/>
    <row r="59" spans="2:10" ht="15"/>
    <row r="60" spans="2:10" ht="15"/>
    <row r="61" spans="2:10" ht="15"/>
    <row r="62" spans="2:10" s="4" customFormat="1" ht="15">
      <c r="B62"/>
      <c r="C62"/>
      <c r="D62"/>
      <c r="E62"/>
      <c r="F62"/>
      <c r="G62"/>
      <c r="H62"/>
      <c r="I62"/>
      <c r="J62"/>
    </row>
    <row r="63" spans="2:10" s="4" customFormat="1" ht="15">
      <c r="B63"/>
      <c r="C63"/>
      <c r="D63"/>
      <c r="E63"/>
      <c r="F63"/>
      <c r="G63"/>
      <c r="H63"/>
      <c r="I63"/>
      <c r="J63"/>
    </row>
    <row r="64" spans="2:10" s="4" customFormat="1" ht="15">
      <c r="B64"/>
      <c r="C64"/>
      <c r="D64"/>
      <c r="E64"/>
      <c r="F64"/>
      <c r="G64"/>
      <c r="H64"/>
      <c r="I64"/>
      <c r="J64"/>
    </row>
    <row r="65" spans="2:10" s="4" customFormat="1" ht="15">
      <c r="B65"/>
      <c r="C65"/>
      <c r="D65"/>
      <c r="E65"/>
      <c r="F65"/>
      <c r="G65"/>
      <c r="H65"/>
      <c r="I65"/>
      <c r="J65"/>
    </row>
    <row r="66" spans="2:10" s="4" customFormat="1" ht="15" hidden="1">
      <c r="B66"/>
      <c r="C66"/>
      <c r="D66"/>
      <c r="E66"/>
      <c r="F66"/>
      <c r="G66"/>
      <c r="H66"/>
      <c r="I66"/>
      <c r="J66"/>
    </row>
    <row r="67" spans="2:10" s="4" customFormat="1" ht="14.25" hidden="1" customHeight="1">
      <c r="B67"/>
      <c r="C67"/>
      <c r="D67"/>
      <c r="E67"/>
      <c r="F67"/>
      <c r="G67"/>
      <c r="H67"/>
      <c r="I67"/>
      <c r="J67"/>
    </row>
    <row r="68" spans="2:10" s="4" customFormat="1" ht="14.25" hidden="1" customHeight="1">
      <c r="B68"/>
      <c r="C68"/>
      <c r="D68"/>
      <c r="E68"/>
      <c r="F68"/>
      <c r="G68"/>
      <c r="H68"/>
      <c r="I68"/>
      <c r="J68"/>
    </row>
    <row r="72" spans="2:10" s="4" customFormat="1" ht="14.25" hidden="1" customHeight="1">
      <c r="B72"/>
      <c r="C72"/>
      <c r="D72"/>
      <c r="E72"/>
      <c r="F72"/>
      <c r="G72"/>
      <c r="H72"/>
      <c r="I72"/>
      <c r="J72"/>
    </row>
    <row r="73" spans="2:10" s="4" customFormat="1" ht="14.25" hidden="1" customHeight="1">
      <c r="B73"/>
      <c r="C73"/>
      <c r="D73"/>
      <c r="E73"/>
      <c r="F73"/>
      <c r="G73"/>
      <c r="H73"/>
      <c r="I73"/>
      <c r="J73"/>
    </row>
    <row r="74" spans="2:10" s="4" customFormat="1" ht="14.25" hidden="1" customHeight="1">
      <c r="B74"/>
      <c r="C74"/>
      <c r="D74"/>
      <c r="E74"/>
      <c r="F74"/>
      <c r="G74"/>
      <c r="H74"/>
      <c r="I74"/>
      <c r="J74"/>
    </row>
    <row r="75" spans="2:10" s="4" customFormat="1" ht="14.25" hidden="1" customHeight="1">
      <c r="B75"/>
      <c r="C75"/>
      <c r="D75"/>
      <c r="E75"/>
      <c r="F75"/>
      <c r="G75"/>
      <c r="H75"/>
      <c r="I75"/>
      <c r="J75"/>
    </row>
    <row r="76" spans="2:10" s="4" customFormat="1" ht="14.25" hidden="1" customHeight="1">
      <c r="B76"/>
      <c r="C76"/>
      <c r="D76"/>
      <c r="E76"/>
      <c r="F76"/>
      <c r="G76"/>
      <c r="H76"/>
      <c r="I76"/>
      <c r="J76"/>
    </row>
    <row r="77" spans="2:10" s="4" customFormat="1" ht="14.25" hidden="1" customHeight="1">
      <c r="B77"/>
      <c r="C77"/>
      <c r="D77"/>
      <c r="E77"/>
      <c r="F77"/>
      <c r="G77"/>
      <c r="H77"/>
      <c r="I77"/>
      <c r="J77"/>
    </row>
    <row r="78" spans="2:10" s="4" customFormat="1" ht="14.25" hidden="1" customHeight="1">
      <c r="B78"/>
      <c r="C78"/>
      <c r="D78"/>
      <c r="E78"/>
      <c r="F78"/>
      <c r="G78"/>
      <c r="H78"/>
      <c r="I78"/>
      <c r="J78"/>
    </row>
    <row r="79" spans="2:10" s="4" customFormat="1" ht="14.25" hidden="1" customHeight="1">
      <c r="B79"/>
      <c r="C79"/>
      <c r="D79"/>
      <c r="E79"/>
      <c r="F79"/>
      <c r="G79"/>
      <c r="H79"/>
      <c r="I79"/>
      <c r="J79"/>
    </row>
    <row r="80" spans="2:10" s="4" customFormat="1" ht="14.25" hidden="1" customHeight="1">
      <c r="B80"/>
      <c r="C80"/>
      <c r="D80"/>
      <c r="E80"/>
      <c r="F80"/>
      <c r="G80"/>
      <c r="H80"/>
      <c r="I80"/>
      <c r="J80"/>
    </row>
    <row r="81" spans="2:10" s="4" customFormat="1" ht="14.25" hidden="1" customHeight="1">
      <c r="B81"/>
      <c r="C81"/>
      <c r="D81"/>
      <c r="E81"/>
      <c r="F81"/>
      <c r="G81"/>
      <c r="H81"/>
      <c r="I81"/>
      <c r="J81"/>
    </row>
    <row r="82" spans="2:10" s="4" customFormat="1" ht="14.25" hidden="1" customHeight="1">
      <c r="B82"/>
      <c r="C82"/>
      <c r="D82"/>
      <c r="E82"/>
      <c r="F82"/>
      <c r="G82"/>
      <c r="H82"/>
      <c r="I82"/>
      <c r="J82"/>
    </row>
    <row r="83" spans="2:10" s="4" customFormat="1" ht="14.25" hidden="1" customHeight="1">
      <c r="B83"/>
      <c r="C83"/>
      <c r="D83"/>
      <c r="E83"/>
      <c r="F83"/>
      <c r="G83"/>
      <c r="H83"/>
      <c r="I83"/>
      <c r="J83"/>
    </row>
    <row r="84" spans="2:10" s="4" customFormat="1" ht="14.25" hidden="1" customHeight="1">
      <c r="B84"/>
      <c r="C84"/>
      <c r="D84"/>
      <c r="E84"/>
      <c r="F84"/>
      <c r="G84"/>
      <c r="H84"/>
      <c r="I84"/>
      <c r="J84"/>
    </row>
    <row r="85" spans="2:10" s="4" customFormat="1" ht="14.25" hidden="1" customHeight="1">
      <c r="B85"/>
      <c r="C85"/>
      <c r="D85"/>
      <c r="E85"/>
      <c r="F85"/>
      <c r="G85"/>
      <c r="H85"/>
      <c r="I85"/>
      <c r="J85"/>
    </row>
    <row r="86" spans="2:10" s="4" customFormat="1" ht="14.25" hidden="1" customHeight="1">
      <c r="B86"/>
      <c r="C86"/>
      <c r="D86"/>
      <c r="E86"/>
      <c r="F86"/>
      <c r="G86"/>
      <c r="H86"/>
      <c r="I86"/>
      <c r="J86"/>
    </row>
    <row r="87" spans="2:10" s="4" customFormat="1" ht="14.25" hidden="1" customHeight="1">
      <c r="B87"/>
      <c r="C87"/>
      <c r="D87"/>
      <c r="E87"/>
      <c r="F87"/>
      <c r="G87"/>
      <c r="H87"/>
      <c r="I87"/>
      <c r="J87"/>
    </row>
    <row r="88" spans="2:10" s="4" customFormat="1" ht="14.25" hidden="1" customHeight="1">
      <c r="B88"/>
      <c r="C88"/>
      <c r="D88"/>
      <c r="E88"/>
      <c r="F88"/>
      <c r="G88"/>
      <c r="H88"/>
      <c r="I88"/>
      <c r="J88"/>
    </row>
    <row r="89" spans="2:10" s="4" customFormat="1" ht="14.25" hidden="1" customHeight="1">
      <c r="B89"/>
      <c r="C89"/>
      <c r="D89"/>
      <c r="E89"/>
      <c r="F89"/>
      <c r="G89"/>
      <c r="H89"/>
      <c r="I89"/>
      <c r="J89"/>
    </row>
    <row r="90" spans="2:10" s="4" customFormat="1" ht="14.25" hidden="1" customHeight="1">
      <c r="B90"/>
      <c r="C90"/>
      <c r="D90"/>
      <c r="E90"/>
      <c r="F90"/>
      <c r="G90"/>
      <c r="H90"/>
      <c r="I90"/>
      <c r="J90"/>
    </row>
    <row r="91" spans="2:10" s="4" customFormat="1" ht="14.25" hidden="1" customHeight="1">
      <c r="B91"/>
      <c r="C91"/>
      <c r="D91"/>
      <c r="E91"/>
      <c r="F91"/>
      <c r="G91"/>
      <c r="H91"/>
      <c r="I91"/>
      <c r="J91"/>
    </row>
    <row r="92" spans="2:10" s="4" customFormat="1" ht="14.25" hidden="1" customHeight="1">
      <c r="B92"/>
      <c r="C92"/>
      <c r="D92"/>
      <c r="E92"/>
      <c r="F92"/>
      <c r="G92"/>
      <c r="H92"/>
      <c r="I92"/>
      <c r="J92"/>
    </row>
    <row r="93" spans="2:10" s="4" customFormat="1" ht="14.25" hidden="1" customHeight="1">
      <c r="B93"/>
      <c r="C93"/>
      <c r="D93"/>
      <c r="E93"/>
      <c r="F93"/>
      <c r="G93"/>
      <c r="H93"/>
      <c r="I93"/>
      <c r="J93"/>
    </row>
    <row r="94" spans="2:10" s="4" customFormat="1" ht="14.25" hidden="1" customHeight="1">
      <c r="B94"/>
      <c r="C94"/>
      <c r="D94"/>
      <c r="E94"/>
      <c r="F94"/>
      <c r="G94"/>
      <c r="H94"/>
      <c r="I94"/>
      <c r="J94"/>
    </row>
    <row r="95" spans="2:10" s="4" customFormat="1" ht="14.25" hidden="1" customHeight="1">
      <c r="B95"/>
      <c r="C95"/>
      <c r="D95"/>
      <c r="E95"/>
      <c r="F95"/>
      <c r="G95"/>
      <c r="H95"/>
      <c r="I95"/>
      <c r="J95"/>
    </row>
    <row r="96" spans="2:10" s="4" customFormat="1" ht="14.25" hidden="1" customHeight="1">
      <c r="B96"/>
      <c r="C96"/>
      <c r="D96"/>
      <c r="E96"/>
      <c r="F96"/>
      <c r="G96"/>
      <c r="H96"/>
      <c r="I96"/>
      <c r="J96"/>
    </row>
    <row r="97" spans="2:10" s="4" customFormat="1" ht="14.25" hidden="1" customHeight="1">
      <c r="B97"/>
      <c r="C97"/>
      <c r="D97"/>
      <c r="E97"/>
      <c r="F97"/>
      <c r="G97"/>
      <c r="H97"/>
      <c r="I97"/>
      <c r="J97"/>
    </row>
    <row r="98" spans="2:10" s="4" customFormat="1" ht="14.25" hidden="1" customHeight="1">
      <c r="B98"/>
      <c r="C98"/>
      <c r="D98"/>
      <c r="E98"/>
      <c r="F98"/>
      <c r="G98"/>
      <c r="H98"/>
      <c r="I98"/>
      <c r="J98"/>
    </row>
    <row r="99" spans="2:10" s="4" customFormat="1" ht="14.25" hidden="1" customHeight="1">
      <c r="B99"/>
      <c r="C99"/>
      <c r="D99"/>
      <c r="E99"/>
      <c r="F99"/>
      <c r="G99"/>
      <c r="H99"/>
      <c r="I99"/>
      <c r="J99"/>
    </row>
    <row r="100" spans="2:10" s="4" customFormat="1" ht="14.25" hidden="1" customHeight="1">
      <c r="B100"/>
      <c r="C100"/>
      <c r="D100"/>
      <c r="E100"/>
      <c r="F100"/>
      <c r="G100"/>
      <c r="H100"/>
      <c r="I100"/>
      <c r="J100"/>
    </row>
    <row r="101" spans="2:10" s="4" customFormat="1" ht="14.25" hidden="1" customHeight="1">
      <c r="B101"/>
      <c r="C101"/>
      <c r="D101"/>
      <c r="E101"/>
      <c r="F101"/>
      <c r="G101"/>
      <c r="H101"/>
      <c r="I101"/>
      <c r="J101"/>
    </row>
    <row r="102" spans="2:10" s="4" customFormat="1" ht="14.25" hidden="1" customHeight="1">
      <c r="B102"/>
      <c r="C102"/>
      <c r="D102"/>
      <c r="E102"/>
      <c r="F102"/>
      <c r="G102"/>
      <c r="H102"/>
      <c r="I102"/>
      <c r="J102"/>
    </row>
    <row r="103" spans="2:10" s="4" customFormat="1" ht="14.25" hidden="1" customHeight="1">
      <c r="B103"/>
      <c r="C103"/>
      <c r="D103"/>
      <c r="E103"/>
      <c r="F103"/>
      <c r="G103"/>
      <c r="H103"/>
      <c r="I103"/>
      <c r="J103"/>
    </row>
    <row r="104" spans="2:10" s="4" customFormat="1" ht="14.25" hidden="1" customHeight="1">
      <c r="B104"/>
      <c r="C104"/>
      <c r="D104"/>
      <c r="E104"/>
      <c r="F104"/>
      <c r="G104"/>
      <c r="H104"/>
      <c r="I104"/>
      <c r="J104"/>
    </row>
    <row r="105" spans="2:10" s="4" customFormat="1" ht="14.25" hidden="1" customHeight="1">
      <c r="B105"/>
      <c r="C105"/>
      <c r="D105"/>
      <c r="E105"/>
      <c r="F105"/>
      <c r="G105"/>
      <c r="H105"/>
      <c r="I105"/>
      <c r="J105"/>
    </row>
    <row r="106" spans="2:10" s="4" customFormat="1" ht="14.25" hidden="1" customHeight="1">
      <c r="B106"/>
      <c r="C106"/>
      <c r="D106"/>
      <c r="E106"/>
      <c r="F106"/>
      <c r="G106"/>
      <c r="H106"/>
      <c r="I106"/>
      <c r="J106"/>
    </row>
    <row r="107" spans="2:10" s="4" customFormat="1" ht="14.25" hidden="1" customHeight="1">
      <c r="B107"/>
      <c r="C107"/>
      <c r="D107"/>
      <c r="E107"/>
      <c r="F107"/>
      <c r="G107"/>
      <c r="H107"/>
      <c r="I107"/>
      <c r="J107"/>
    </row>
    <row r="108" spans="2:10" s="4" customFormat="1" ht="14.25" hidden="1" customHeight="1">
      <c r="B108"/>
      <c r="C108"/>
      <c r="D108"/>
      <c r="E108"/>
      <c r="F108"/>
      <c r="G108"/>
      <c r="H108"/>
      <c r="I108"/>
      <c r="J108"/>
    </row>
    <row r="109" spans="2:10" s="4" customFormat="1" ht="14.25" hidden="1" customHeight="1">
      <c r="B109"/>
      <c r="C109"/>
      <c r="D109"/>
      <c r="E109"/>
      <c r="F109"/>
      <c r="G109"/>
      <c r="H109"/>
      <c r="I109"/>
      <c r="J109"/>
    </row>
    <row r="110" spans="2:10" s="4" customFormat="1" ht="14.25" hidden="1" customHeight="1">
      <c r="B110"/>
      <c r="C110"/>
      <c r="D110"/>
      <c r="E110"/>
      <c r="F110"/>
      <c r="G110"/>
      <c r="H110"/>
      <c r="I110"/>
      <c r="J110"/>
    </row>
    <row r="111" spans="2:10" s="4" customFormat="1" ht="14.25" hidden="1" customHeight="1">
      <c r="B111"/>
      <c r="C111"/>
      <c r="D111"/>
      <c r="E111"/>
      <c r="F111"/>
      <c r="G111"/>
      <c r="H111"/>
      <c r="I111"/>
      <c r="J111"/>
    </row>
    <row r="112" spans="2:10" s="4" customFormat="1" ht="14.25" hidden="1" customHeight="1">
      <c r="B112"/>
      <c r="C112"/>
      <c r="D112"/>
      <c r="E112"/>
      <c r="F112"/>
      <c r="G112"/>
      <c r="H112"/>
      <c r="I112"/>
      <c r="J112"/>
    </row>
    <row r="113" spans="2:10" s="4" customFormat="1" ht="14.25" hidden="1" customHeight="1">
      <c r="B113"/>
      <c r="C113"/>
      <c r="D113"/>
      <c r="E113"/>
      <c r="F113"/>
      <c r="G113"/>
      <c r="H113"/>
      <c r="I113"/>
      <c r="J113"/>
    </row>
    <row r="114" spans="2:10" s="4" customFormat="1" ht="14.25" hidden="1" customHeight="1">
      <c r="B114"/>
      <c r="C114"/>
      <c r="D114"/>
      <c r="E114"/>
      <c r="F114"/>
      <c r="G114"/>
      <c r="H114"/>
      <c r="I114"/>
      <c r="J114"/>
    </row>
    <row r="115" spans="2:10" s="4" customFormat="1" ht="14.25" hidden="1" customHeight="1">
      <c r="B115"/>
      <c r="C115"/>
      <c r="D115"/>
      <c r="E115"/>
      <c r="F115"/>
      <c r="G115"/>
      <c r="H115"/>
      <c r="I115"/>
      <c r="J115"/>
    </row>
    <row r="116" spans="2:10" s="4" customFormat="1" ht="14.25" hidden="1" customHeight="1">
      <c r="B116"/>
      <c r="C116"/>
      <c r="D116"/>
      <c r="E116"/>
      <c r="F116"/>
      <c r="G116"/>
      <c r="H116"/>
      <c r="I116"/>
      <c r="J116"/>
    </row>
    <row r="117" spans="2:10" s="4" customFormat="1" ht="14.25" hidden="1" customHeight="1">
      <c r="B117"/>
      <c r="C117"/>
      <c r="D117"/>
      <c r="E117"/>
      <c r="F117"/>
      <c r="G117"/>
      <c r="H117"/>
      <c r="I117"/>
      <c r="J117"/>
    </row>
    <row r="118" spans="2:10" s="4" customFormat="1" ht="14.25" hidden="1" customHeight="1">
      <c r="B118"/>
      <c r="C118"/>
      <c r="D118"/>
      <c r="E118"/>
      <c r="F118"/>
      <c r="G118"/>
      <c r="H118"/>
      <c r="I118"/>
      <c r="J118"/>
    </row>
    <row r="119" spans="2:10" s="4" customFormat="1" ht="14.25" hidden="1" customHeight="1">
      <c r="B119"/>
      <c r="C119"/>
      <c r="D119"/>
      <c r="E119"/>
      <c r="F119"/>
      <c r="G119"/>
      <c r="H119"/>
      <c r="I119"/>
      <c r="J119"/>
    </row>
    <row r="120" spans="2:10" s="4" customFormat="1" ht="14.25" hidden="1" customHeight="1">
      <c r="B120"/>
      <c r="C120"/>
      <c r="D120"/>
      <c r="E120"/>
      <c r="F120"/>
      <c r="G120"/>
      <c r="H120"/>
      <c r="I120"/>
      <c r="J120"/>
    </row>
    <row r="121" spans="2:10" s="4" customFormat="1" ht="14.25" hidden="1" customHeight="1">
      <c r="B121"/>
      <c r="C121"/>
      <c r="D121"/>
      <c r="E121"/>
      <c r="F121"/>
      <c r="G121"/>
      <c r="H121"/>
      <c r="I121"/>
      <c r="J121"/>
    </row>
    <row r="122" spans="2:10" s="4" customFormat="1" ht="14.25" hidden="1" customHeight="1">
      <c r="B122"/>
      <c r="C122"/>
      <c r="D122"/>
      <c r="E122"/>
      <c r="F122"/>
      <c r="G122"/>
      <c r="H122"/>
      <c r="I122"/>
      <c r="J122"/>
    </row>
    <row r="123" spans="2:10" s="4" customFormat="1" ht="14.25" hidden="1" customHeight="1">
      <c r="B123"/>
      <c r="C123"/>
      <c r="D123"/>
      <c r="E123"/>
      <c r="F123"/>
      <c r="G123"/>
      <c r="H123"/>
      <c r="I123"/>
      <c r="J123"/>
    </row>
    <row r="124" spans="2:10" s="4" customFormat="1" ht="14.25" hidden="1" customHeight="1">
      <c r="B124"/>
      <c r="C124"/>
      <c r="D124"/>
      <c r="E124"/>
      <c r="F124"/>
      <c r="G124"/>
      <c r="H124"/>
      <c r="I124"/>
      <c r="J124"/>
    </row>
    <row r="125" spans="2:10" s="4" customFormat="1" ht="14.25" hidden="1" customHeight="1">
      <c r="B125"/>
      <c r="C125"/>
      <c r="D125"/>
      <c r="E125"/>
      <c r="F125"/>
      <c r="G125"/>
      <c r="H125"/>
      <c r="I125"/>
      <c r="J125"/>
    </row>
    <row r="126" spans="2:10" s="4" customFormat="1" ht="14.25" hidden="1" customHeight="1">
      <c r="B126"/>
      <c r="C126"/>
      <c r="D126"/>
      <c r="E126"/>
      <c r="F126"/>
      <c r="G126"/>
      <c r="H126"/>
      <c r="I126"/>
      <c r="J126"/>
    </row>
    <row r="127" spans="2:10" s="4" customFormat="1" ht="14.25" hidden="1" customHeight="1">
      <c r="B127"/>
      <c r="C127"/>
      <c r="D127"/>
      <c r="E127"/>
      <c r="F127"/>
      <c r="G127"/>
      <c r="H127"/>
      <c r="I127"/>
      <c r="J127"/>
    </row>
    <row r="128" spans="2:10" s="4" customFormat="1" ht="14.25" hidden="1" customHeight="1">
      <c r="B128"/>
      <c r="C128"/>
      <c r="D128"/>
      <c r="E128"/>
      <c r="F128"/>
      <c r="G128"/>
      <c r="H128"/>
      <c r="I128"/>
      <c r="J128"/>
    </row>
    <row r="129" spans="2:10" s="4" customFormat="1" ht="14.25" hidden="1" customHeight="1">
      <c r="B129"/>
      <c r="C129"/>
      <c r="D129"/>
      <c r="E129"/>
      <c r="F129"/>
      <c r="G129"/>
      <c r="H129"/>
      <c r="I129"/>
      <c r="J129"/>
    </row>
    <row r="130" spans="2:10" s="4" customFormat="1" ht="14.25" hidden="1" customHeight="1">
      <c r="B130"/>
      <c r="C130"/>
      <c r="D130"/>
      <c r="E130"/>
      <c r="F130"/>
      <c r="G130"/>
      <c r="H130"/>
      <c r="I130"/>
      <c r="J130"/>
    </row>
    <row r="131" spans="2:10" s="4" customFormat="1" ht="14.25" hidden="1" customHeight="1">
      <c r="B131"/>
      <c r="C131"/>
      <c r="D131"/>
      <c r="E131"/>
      <c r="F131"/>
      <c r="G131"/>
      <c r="H131"/>
      <c r="I131"/>
      <c r="J131"/>
    </row>
    <row r="132" spans="2:10" s="4" customFormat="1" ht="14.25" hidden="1" customHeight="1">
      <c r="B132"/>
      <c r="C132"/>
      <c r="D132"/>
      <c r="E132"/>
      <c r="F132"/>
      <c r="G132"/>
      <c r="H132"/>
      <c r="I132"/>
      <c r="J132"/>
    </row>
    <row r="133" spans="2:10" s="4" customFormat="1" ht="14.25" hidden="1" customHeight="1">
      <c r="B133"/>
      <c r="C133"/>
      <c r="D133"/>
      <c r="E133"/>
      <c r="F133"/>
      <c r="G133"/>
      <c r="H133"/>
      <c r="I133"/>
      <c r="J133"/>
    </row>
    <row r="134" spans="2:10" s="4" customFormat="1" ht="14.25" hidden="1" customHeight="1">
      <c r="B134"/>
      <c r="C134"/>
      <c r="D134"/>
      <c r="E134"/>
      <c r="F134"/>
      <c r="G134"/>
      <c r="H134"/>
      <c r="I134"/>
      <c r="J134"/>
    </row>
    <row r="135" spans="2:10" s="4" customFormat="1" ht="14.25" hidden="1" customHeight="1">
      <c r="B135"/>
      <c r="C135"/>
      <c r="D135"/>
      <c r="E135"/>
      <c r="F135"/>
      <c r="G135"/>
      <c r="H135"/>
      <c r="I135"/>
      <c r="J135"/>
    </row>
    <row r="136" spans="2:10" s="4" customFormat="1" ht="14.25" hidden="1" customHeight="1">
      <c r="B136"/>
      <c r="C136"/>
      <c r="D136"/>
      <c r="E136"/>
      <c r="F136"/>
      <c r="G136"/>
      <c r="H136"/>
      <c r="I136"/>
      <c r="J136"/>
    </row>
    <row r="137" spans="2:10" s="4" customFormat="1" ht="14.25" hidden="1" customHeight="1">
      <c r="B137"/>
      <c r="C137"/>
      <c r="D137"/>
      <c r="E137"/>
      <c r="F137"/>
      <c r="G137"/>
      <c r="H137"/>
      <c r="I137"/>
      <c r="J137"/>
    </row>
    <row r="138" spans="2:10" s="4" customFormat="1" ht="14.25" hidden="1" customHeight="1">
      <c r="B138"/>
      <c r="C138"/>
      <c r="D138"/>
      <c r="E138"/>
      <c r="F138"/>
      <c r="G138"/>
      <c r="H138"/>
      <c r="I138"/>
      <c r="J138"/>
    </row>
    <row r="139" spans="2:10" s="4" customFormat="1" ht="14.25" hidden="1" customHeight="1">
      <c r="B139"/>
      <c r="C139"/>
      <c r="D139"/>
      <c r="E139"/>
      <c r="F139"/>
      <c r="G139"/>
      <c r="H139"/>
      <c r="I139"/>
      <c r="J139"/>
    </row>
    <row r="140" spans="2:10" s="4" customFormat="1" ht="14.25" hidden="1" customHeight="1">
      <c r="B140"/>
      <c r="C140"/>
      <c r="D140"/>
      <c r="E140"/>
      <c r="F140"/>
      <c r="G140"/>
      <c r="H140"/>
      <c r="I140"/>
      <c r="J140"/>
    </row>
    <row r="141" spans="2:10" s="4" customFormat="1" ht="14.25" hidden="1" customHeight="1">
      <c r="B141"/>
      <c r="C141"/>
      <c r="D141"/>
      <c r="E141"/>
      <c r="F141"/>
      <c r="G141"/>
      <c r="H141"/>
      <c r="I141"/>
      <c r="J141"/>
    </row>
    <row r="142" spans="2:10" s="4" customFormat="1" ht="14.25" hidden="1" customHeight="1">
      <c r="B142"/>
      <c r="C142"/>
      <c r="D142"/>
      <c r="E142"/>
      <c r="F142"/>
      <c r="G142"/>
      <c r="H142"/>
      <c r="I142"/>
      <c r="J142"/>
    </row>
    <row r="143" spans="2:10" s="4" customFormat="1" ht="14.25" hidden="1" customHeight="1">
      <c r="B143"/>
      <c r="C143"/>
      <c r="D143"/>
      <c r="E143"/>
      <c r="F143"/>
      <c r="G143"/>
      <c r="H143"/>
      <c r="I143"/>
      <c r="J143"/>
    </row>
    <row r="144" spans="2:10" s="4" customFormat="1" ht="14.25" hidden="1" customHeight="1">
      <c r="B144"/>
      <c r="C144"/>
      <c r="D144"/>
      <c r="E144"/>
      <c r="F144"/>
      <c r="G144"/>
      <c r="H144"/>
      <c r="I144"/>
      <c r="J144"/>
    </row>
    <row r="145" spans="2:10" s="4" customFormat="1" ht="14.25" hidden="1" customHeight="1">
      <c r="B145"/>
      <c r="C145"/>
      <c r="D145"/>
      <c r="E145"/>
      <c r="F145"/>
      <c r="G145"/>
      <c r="H145"/>
      <c r="I145"/>
      <c r="J145"/>
    </row>
    <row r="146" spans="2:10" s="4" customFormat="1" ht="14.25" hidden="1" customHeight="1">
      <c r="B146"/>
      <c r="C146"/>
      <c r="D146"/>
      <c r="E146"/>
      <c r="F146"/>
      <c r="G146"/>
      <c r="H146"/>
      <c r="I146"/>
      <c r="J146"/>
    </row>
    <row r="147" spans="2:10" s="4" customFormat="1" ht="14.25" hidden="1" customHeight="1">
      <c r="B147"/>
      <c r="C147"/>
      <c r="D147"/>
      <c r="E147"/>
      <c r="F147"/>
      <c r="G147"/>
      <c r="H147"/>
      <c r="I147"/>
      <c r="J147"/>
    </row>
    <row r="148" spans="2:10" s="4" customFormat="1" ht="14.25" hidden="1" customHeight="1">
      <c r="B148"/>
      <c r="C148"/>
      <c r="D148"/>
      <c r="E148"/>
      <c r="F148"/>
      <c r="G148"/>
      <c r="H148"/>
      <c r="I148"/>
      <c r="J148"/>
    </row>
    <row r="149" spans="2:10" s="4" customFormat="1" ht="14.25" hidden="1" customHeight="1">
      <c r="B149"/>
      <c r="C149"/>
      <c r="D149"/>
      <c r="E149"/>
      <c r="F149"/>
      <c r="G149"/>
      <c r="H149"/>
      <c r="I149"/>
      <c r="J149"/>
    </row>
    <row r="150" spans="2:10" s="4" customFormat="1" ht="14.25" hidden="1" customHeight="1">
      <c r="B150"/>
      <c r="C150"/>
      <c r="D150"/>
      <c r="E150"/>
      <c r="F150"/>
      <c r="G150"/>
      <c r="H150"/>
      <c r="I150"/>
      <c r="J150"/>
    </row>
    <row r="151" spans="2:10" s="4" customFormat="1" ht="14.25" hidden="1" customHeight="1">
      <c r="B151"/>
      <c r="C151"/>
      <c r="D151"/>
      <c r="E151"/>
      <c r="F151"/>
      <c r="G151"/>
      <c r="H151"/>
      <c r="I151"/>
      <c r="J151"/>
    </row>
    <row r="152" spans="2:10" s="4" customFormat="1" ht="14.25" hidden="1" customHeight="1">
      <c r="B152"/>
      <c r="C152"/>
      <c r="D152"/>
      <c r="E152"/>
      <c r="F152"/>
      <c r="G152"/>
      <c r="H152"/>
      <c r="I152"/>
      <c r="J152"/>
    </row>
    <row r="153" spans="2:10" s="4" customFormat="1" ht="14.25" hidden="1" customHeight="1">
      <c r="B153"/>
      <c r="C153"/>
      <c r="D153"/>
      <c r="E153"/>
      <c r="F153"/>
      <c r="G153"/>
      <c r="H153"/>
      <c r="I153"/>
      <c r="J153"/>
    </row>
    <row r="154" spans="2:10" s="4" customFormat="1" ht="14.25" hidden="1" customHeight="1">
      <c r="B154"/>
      <c r="C154"/>
      <c r="D154"/>
      <c r="E154"/>
      <c r="F154"/>
      <c r="G154"/>
      <c r="H154"/>
      <c r="I154"/>
      <c r="J154"/>
    </row>
    <row r="155" spans="2:10" s="4" customFormat="1" ht="14.25" hidden="1" customHeight="1">
      <c r="B155"/>
      <c r="C155"/>
      <c r="D155"/>
      <c r="E155"/>
      <c r="F155"/>
      <c r="G155"/>
      <c r="H155"/>
      <c r="I155"/>
      <c r="J155"/>
    </row>
    <row r="156" spans="2:10" s="4" customFormat="1" ht="14.25" hidden="1" customHeight="1">
      <c r="B156"/>
      <c r="C156"/>
      <c r="D156"/>
      <c r="E156"/>
      <c r="F156"/>
      <c r="G156"/>
      <c r="H156"/>
      <c r="I156"/>
      <c r="J156"/>
    </row>
    <row r="157" spans="2:10" s="4" customFormat="1" ht="14.25" hidden="1" customHeight="1">
      <c r="B157"/>
      <c r="C157"/>
      <c r="D157"/>
      <c r="E157"/>
      <c r="F157"/>
      <c r="G157"/>
      <c r="H157"/>
      <c r="I157"/>
      <c r="J157"/>
    </row>
    <row r="158" spans="2:10" s="4" customFormat="1" ht="14.25" hidden="1" customHeight="1">
      <c r="B158"/>
      <c r="C158"/>
      <c r="D158"/>
      <c r="E158"/>
      <c r="F158"/>
      <c r="G158"/>
      <c r="H158"/>
      <c r="I158"/>
      <c r="J158"/>
    </row>
    <row r="159" spans="2:10" s="4" customFormat="1" ht="14.25" hidden="1" customHeight="1">
      <c r="B159"/>
      <c r="C159"/>
      <c r="D159"/>
      <c r="E159"/>
      <c r="F159"/>
      <c r="G159"/>
      <c r="H159"/>
      <c r="I159"/>
      <c r="J159"/>
    </row>
    <row r="160" spans="2:10" s="4" customFormat="1" ht="14.25" hidden="1" customHeight="1">
      <c r="B160"/>
      <c r="C160"/>
      <c r="D160"/>
      <c r="E160"/>
      <c r="F160"/>
      <c r="G160"/>
      <c r="H160"/>
      <c r="I160"/>
      <c r="J160"/>
    </row>
    <row r="161" spans="2:10" s="4" customFormat="1" ht="14.25" hidden="1" customHeight="1">
      <c r="B161"/>
      <c r="C161"/>
      <c r="D161"/>
      <c r="E161"/>
      <c r="F161"/>
      <c r="G161"/>
      <c r="H161"/>
      <c r="I161"/>
      <c r="J161"/>
    </row>
    <row r="162" spans="2:10" s="4" customFormat="1" ht="14.25" hidden="1" customHeight="1">
      <c r="B162"/>
      <c r="C162"/>
      <c r="D162"/>
      <c r="E162"/>
      <c r="F162"/>
      <c r="G162"/>
      <c r="H162"/>
      <c r="I162"/>
      <c r="J162"/>
    </row>
    <row r="163" spans="2:10" s="4" customFormat="1" ht="14.25" hidden="1" customHeight="1">
      <c r="B163"/>
      <c r="C163"/>
      <c r="D163"/>
      <c r="E163"/>
      <c r="F163"/>
      <c r="G163"/>
      <c r="H163"/>
      <c r="I163"/>
      <c r="J163"/>
    </row>
    <row r="164" spans="2:10" s="4" customFormat="1" ht="14.25" hidden="1" customHeight="1">
      <c r="B164"/>
      <c r="C164"/>
      <c r="D164"/>
      <c r="E164"/>
      <c r="F164"/>
      <c r="G164"/>
      <c r="H164"/>
      <c r="I164"/>
      <c r="J164"/>
    </row>
    <row r="165" spans="2:10" s="4" customFormat="1" ht="14.25" hidden="1" customHeight="1">
      <c r="B165"/>
      <c r="C165"/>
      <c r="D165"/>
      <c r="E165"/>
      <c r="F165"/>
      <c r="G165"/>
      <c r="H165"/>
      <c r="I165"/>
      <c r="J165"/>
    </row>
    <row r="166" spans="2:10" s="4" customFormat="1" ht="14.25" hidden="1" customHeight="1">
      <c r="B166"/>
      <c r="C166"/>
      <c r="D166"/>
      <c r="E166"/>
      <c r="F166"/>
      <c r="G166"/>
      <c r="H166"/>
      <c r="I166"/>
      <c r="J166"/>
    </row>
    <row r="167" spans="2:10" s="4" customFormat="1" ht="14.25" hidden="1" customHeight="1">
      <c r="B167"/>
      <c r="C167"/>
      <c r="D167"/>
      <c r="E167"/>
      <c r="F167"/>
      <c r="G167"/>
      <c r="H167"/>
      <c r="I167"/>
      <c r="J167"/>
    </row>
    <row r="168" spans="2:10" s="4" customFormat="1" ht="14.25" hidden="1" customHeight="1">
      <c r="B168"/>
      <c r="C168"/>
      <c r="D168"/>
      <c r="E168"/>
      <c r="F168"/>
      <c r="G168"/>
      <c r="H168"/>
      <c r="I168"/>
      <c r="J168"/>
    </row>
    <row r="169" spans="2:10" s="4" customFormat="1" ht="14.25" hidden="1" customHeight="1">
      <c r="B169"/>
      <c r="C169"/>
      <c r="D169"/>
      <c r="E169"/>
      <c r="F169"/>
      <c r="G169"/>
      <c r="H169"/>
      <c r="I169"/>
      <c r="J169"/>
    </row>
    <row r="170" spans="2:10" s="4" customFormat="1" ht="14.25" hidden="1" customHeight="1">
      <c r="B170"/>
      <c r="C170"/>
      <c r="D170"/>
      <c r="E170"/>
      <c r="F170"/>
      <c r="G170"/>
      <c r="H170"/>
      <c r="I170"/>
      <c r="J170"/>
    </row>
    <row r="171" spans="2:10" s="4" customFormat="1" ht="14.25" hidden="1" customHeight="1">
      <c r="B171"/>
      <c r="C171"/>
      <c r="D171"/>
      <c r="E171"/>
      <c r="F171"/>
      <c r="G171"/>
      <c r="H171"/>
      <c r="I171"/>
      <c r="J171"/>
    </row>
    <row r="172" spans="2:10" s="4" customFormat="1" ht="14.25" hidden="1" customHeight="1">
      <c r="B172"/>
      <c r="C172"/>
      <c r="D172"/>
      <c r="E172"/>
      <c r="F172"/>
      <c r="G172"/>
      <c r="H172"/>
      <c r="I172"/>
      <c r="J172"/>
    </row>
    <row r="173" spans="2:10" s="4" customFormat="1" ht="14.25" customHeight="1">
      <c r="B173"/>
      <c r="C173"/>
      <c r="D173"/>
      <c r="E173"/>
      <c r="F173"/>
      <c r="G173"/>
      <c r="H173"/>
      <c r="I173"/>
      <c r="J173"/>
    </row>
    <row r="174" spans="2:10" s="4" customFormat="1" ht="14.25" hidden="1" customHeight="1">
      <c r="B174"/>
      <c r="C174"/>
      <c r="D174"/>
      <c r="E174"/>
      <c r="F174"/>
      <c r="G174"/>
      <c r="H174"/>
      <c r="I174"/>
      <c r="J174"/>
    </row>
    <row r="175" spans="2:10" s="4" customFormat="1" ht="14.25" hidden="1" customHeight="1">
      <c r="B175"/>
      <c r="C175"/>
      <c r="D175"/>
      <c r="E175"/>
      <c r="F175"/>
      <c r="G175"/>
      <c r="H175"/>
      <c r="I175"/>
      <c r="J175"/>
    </row>
    <row r="176" spans="2:10" s="4" customFormat="1" ht="14.25" hidden="1" customHeight="1">
      <c r="B176"/>
      <c r="C176"/>
      <c r="D176"/>
      <c r="E176"/>
      <c r="F176"/>
      <c r="G176"/>
      <c r="H176"/>
      <c r="I176"/>
      <c r="J176"/>
    </row>
    <row r="177" spans="2:10" s="4" customFormat="1" ht="14.25" hidden="1" customHeight="1">
      <c r="B177"/>
      <c r="C177"/>
      <c r="D177"/>
      <c r="E177"/>
      <c r="F177"/>
      <c r="G177"/>
      <c r="H177"/>
      <c r="I177"/>
      <c r="J177"/>
    </row>
    <row r="178" spans="2:10" s="4" customFormat="1" ht="14.25" hidden="1" customHeight="1">
      <c r="B178"/>
      <c r="C178"/>
      <c r="D178"/>
      <c r="E178"/>
      <c r="F178"/>
      <c r="G178"/>
      <c r="H178"/>
      <c r="I178"/>
      <c r="J178"/>
    </row>
    <row r="179" spans="2:10" s="4" customFormat="1" ht="14.25" hidden="1" customHeight="1">
      <c r="B179"/>
      <c r="C179"/>
      <c r="D179"/>
      <c r="E179"/>
      <c r="F179"/>
      <c r="G179"/>
      <c r="H179"/>
      <c r="I179"/>
      <c r="J179"/>
    </row>
    <row r="180" spans="2:10" s="4" customFormat="1" ht="14.25" hidden="1" customHeight="1">
      <c r="B180"/>
      <c r="C180"/>
      <c r="D180"/>
      <c r="E180"/>
      <c r="F180"/>
      <c r="G180"/>
      <c r="H180"/>
      <c r="I180"/>
      <c r="J180"/>
    </row>
    <row r="181" spans="2:10" s="4" customFormat="1" ht="14.25" hidden="1" customHeight="1">
      <c r="B181"/>
      <c r="C181"/>
      <c r="D181"/>
      <c r="E181"/>
      <c r="F181"/>
      <c r="G181"/>
      <c r="H181"/>
      <c r="I181"/>
      <c r="J181"/>
    </row>
    <row r="182" spans="2:10" s="4" customFormat="1" ht="14.25" hidden="1" customHeight="1">
      <c r="B182"/>
      <c r="C182"/>
      <c r="D182"/>
      <c r="E182"/>
      <c r="F182"/>
      <c r="G182"/>
      <c r="H182"/>
      <c r="I182"/>
      <c r="J182"/>
    </row>
    <row r="183" spans="2:10" s="4" customFormat="1" ht="14.25" hidden="1" customHeight="1">
      <c r="B183"/>
      <c r="C183"/>
      <c r="D183"/>
      <c r="E183"/>
      <c r="F183"/>
      <c r="G183"/>
      <c r="H183"/>
      <c r="I183"/>
      <c r="J183"/>
    </row>
    <row r="184" spans="2:10" s="4" customFormat="1" ht="14.25" hidden="1" customHeight="1">
      <c r="B184"/>
      <c r="C184"/>
      <c r="D184"/>
      <c r="E184"/>
      <c r="F184"/>
      <c r="G184"/>
      <c r="H184"/>
      <c r="I184"/>
      <c r="J184"/>
    </row>
    <row r="185" spans="2:10" s="4" customFormat="1" ht="14.25" hidden="1" customHeight="1">
      <c r="B185"/>
      <c r="C185"/>
      <c r="D185"/>
      <c r="E185"/>
      <c r="F185"/>
      <c r="G185"/>
      <c r="H185"/>
      <c r="I185"/>
      <c r="J185"/>
    </row>
    <row r="186" spans="2:10" s="4" customFormat="1" ht="14.25" hidden="1" customHeight="1">
      <c r="B186"/>
      <c r="C186"/>
      <c r="D186"/>
      <c r="E186"/>
      <c r="F186"/>
      <c r="G186"/>
      <c r="H186"/>
      <c r="I186"/>
      <c r="J186"/>
    </row>
    <row r="187" spans="2:10" s="4" customFormat="1" ht="14.25" hidden="1" customHeight="1">
      <c r="B187"/>
      <c r="C187"/>
      <c r="D187"/>
      <c r="E187"/>
      <c r="F187"/>
      <c r="G187"/>
      <c r="H187"/>
      <c r="I187"/>
      <c r="J187"/>
    </row>
    <row r="188" spans="2:10" s="4" customFormat="1" ht="14.25" hidden="1" customHeight="1">
      <c r="B188"/>
      <c r="C188"/>
      <c r="D188"/>
      <c r="E188"/>
      <c r="F188"/>
      <c r="G188"/>
      <c r="H188"/>
      <c r="I188"/>
      <c r="J188"/>
    </row>
    <row r="189" spans="2:10" s="4" customFormat="1" ht="14.25" hidden="1" customHeight="1">
      <c r="B189"/>
      <c r="C189"/>
      <c r="D189"/>
      <c r="E189"/>
      <c r="F189"/>
      <c r="G189"/>
      <c r="H189"/>
      <c r="I189"/>
      <c r="J189"/>
    </row>
    <row r="190" spans="2:10" s="4" customFormat="1" ht="14.25" hidden="1" customHeight="1">
      <c r="B190"/>
      <c r="C190"/>
      <c r="D190"/>
      <c r="E190"/>
      <c r="F190"/>
      <c r="G190"/>
      <c r="H190"/>
      <c r="I190"/>
      <c r="J190"/>
    </row>
    <row r="191" spans="2:10" s="4" customFormat="1" ht="14.25" hidden="1" customHeight="1">
      <c r="B191"/>
      <c r="C191"/>
      <c r="D191"/>
      <c r="E191"/>
      <c r="F191"/>
      <c r="G191"/>
      <c r="H191"/>
      <c r="I191"/>
      <c r="J191"/>
    </row>
    <row r="192" spans="2:10" s="4" customFormat="1" ht="14.25" hidden="1" customHeight="1">
      <c r="B192"/>
      <c r="C192"/>
      <c r="D192"/>
      <c r="E192"/>
      <c r="F192"/>
      <c r="G192"/>
      <c r="H192"/>
      <c r="I192"/>
      <c r="J192"/>
    </row>
    <row r="193" spans="2:10" s="4" customFormat="1" ht="14.25" hidden="1" customHeight="1">
      <c r="B193"/>
      <c r="C193"/>
      <c r="D193"/>
      <c r="E193"/>
      <c r="F193"/>
      <c r="G193"/>
      <c r="H193"/>
      <c r="I193"/>
      <c r="J193"/>
    </row>
    <row r="194" spans="2:10" s="4" customFormat="1" ht="14.25" hidden="1" customHeight="1">
      <c r="B194"/>
      <c r="C194"/>
      <c r="D194"/>
      <c r="E194"/>
      <c r="F194"/>
      <c r="G194"/>
      <c r="H194"/>
      <c r="I194"/>
      <c r="J194"/>
    </row>
    <row r="195" spans="2:10" s="4" customFormat="1" ht="14.25" hidden="1" customHeight="1">
      <c r="B195"/>
      <c r="C195"/>
      <c r="D195"/>
      <c r="E195"/>
      <c r="F195"/>
      <c r="G195"/>
      <c r="H195"/>
      <c r="I195"/>
      <c r="J195"/>
    </row>
    <row r="196" spans="2:10" s="4" customFormat="1" ht="14.25" hidden="1" customHeight="1">
      <c r="B196"/>
      <c r="C196"/>
      <c r="D196"/>
      <c r="E196"/>
      <c r="F196"/>
      <c r="G196"/>
      <c r="H196"/>
      <c r="I196"/>
      <c r="J196"/>
    </row>
    <row r="197" spans="2:10" s="4" customFormat="1" ht="14.25" hidden="1" customHeight="1">
      <c r="B197"/>
      <c r="C197"/>
      <c r="D197"/>
      <c r="E197"/>
      <c r="F197"/>
      <c r="G197"/>
      <c r="H197"/>
      <c r="I197"/>
      <c r="J197"/>
    </row>
    <row r="198" spans="2:10" s="4" customFormat="1" ht="14.25" hidden="1" customHeight="1">
      <c r="B198"/>
      <c r="C198"/>
      <c r="D198"/>
      <c r="E198"/>
      <c r="F198"/>
      <c r="G198"/>
      <c r="H198"/>
      <c r="I198"/>
      <c r="J198"/>
    </row>
    <row r="199" spans="2:10" s="4" customFormat="1" ht="14.25" hidden="1" customHeight="1">
      <c r="B199"/>
      <c r="C199"/>
      <c r="D199"/>
      <c r="E199"/>
      <c r="F199"/>
      <c r="G199"/>
      <c r="H199"/>
      <c r="I199"/>
      <c r="J199"/>
    </row>
    <row r="200" spans="2:10" s="4" customFormat="1" ht="14.25" hidden="1" customHeight="1">
      <c r="B200"/>
      <c r="C200"/>
      <c r="D200"/>
      <c r="E200"/>
      <c r="F200"/>
      <c r="G200"/>
      <c r="H200"/>
      <c r="I200"/>
      <c r="J200"/>
    </row>
  </sheetData>
  <sheetProtection sheet="1" objects="1" scenarios="1"/>
  <mergeCells count="1">
    <mergeCell ref="C2:I2"/>
  </mergeCells>
  <pageMargins left="0.70866141732283472" right="0.70866141732283472" top="0.78740157480314965" bottom="0.78740157480314965" header="0.31496062992125984" footer="0.31496062992125984"/>
  <pageSetup paperSize="9" scale="75"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25">
    <pageSetUpPr autoPageBreaks="0" fitToPage="1"/>
  </sheetPr>
  <dimension ref="A1:J210"/>
  <sheetViews>
    <sheetView showGridLines="0" workbookViewId="0">
      <selection activeCell="I26" sqref="I26"/>
    </sheetView>
  </sheetViews>
  <sheetFormatPr baseColWidth="10" defaultColWidth="0" defaultRowHeight="14.25" customHeight="1" zeroHeight="1"/>
  <cols>
    <col min="1" max="1" width="11" style="4" customWidth="1"/>
    <col min="2" max="10" width="11" customWidth="1"/>
    <col min="11" max="16384" width="23.42578125" hidden="1"/>
  </cols>
  <sheetData>
    <row r="1" spans="2:9" ht="15"/>
    <row r="2" spans="2:9" ht="21.75" thickBot="1">
      <c r="C2" s="914" t="s">
        <v>2202</v>
      </c>
      <c r="D2" s="914"/>
      <c r="E2" s="914"/>
      <c r="F2" s="914"/>
      <c r="G2" s="914"/>
      <c r="H2" s="914"/>
      <c r="I2" s="914"/>
    </row>
    <row r="3" spans="2:9" ht="15"/>
    <row r="4" spans="2:9" ht="14.25" customHeight="1"/>
    <row r="5" spans="2:9" ht="14.25" customHeight="1">
      <c r="B5" s="30" t="s">
        <v>2203</v>
      </c>
    </row>
    <row r="6" spans="2:9" ht="14.25" customHeight="1"/>
    <row r="7" spans="2:9" ht="14.25" customHeight="1"/>
    <row r="8" spans="2:9" ht="14.25" customHeight="1"/>
    <row r="9" spans="2:9" ht="14.25" customHeight="1"/>
    <row r="10" spans="2:9" ht="14.25" customHeight="1"/>
    <row r="11" spans="2:9" ht="14.25" customHeight="1"/>
    <row r="12" spans="2:9" ht="14.25" customHeight="1"/>
    <row r="13" spans="2:9" ht="14.25" customHeight="1"/>
    <row r="14" spans="2:9" ht="14.25" customHeight="1">
      <c r="B14" s="124" t="s">
        <v>2204</v>
      </c>
      <c r="C14" s="124"/>
      <c r="D14" s="124"/>
    </row>
    <row r="15" spans="2:9" ht="15"/>
    <row r="16" spans="2:9" ht="15"/>
    <row r="17" spans="2:2" ht="15"/>
    <row r="18" spans="2:2" ht="15"/>
    <row r="19" spans="2:2" ht="15"/>
    <row r="20" spans="2:2" ht="15"/>
    <row r="21" spans="2:2" ht="15"/>
    <row r="22" spans="2:2" ht="15"/>
    <row r="23" spans="2:2" ht="15"/>
    <row r="24" spans="2:2" ht="15"/>
    <row r="25" spans="2:2" ht="15"/>
    <row r="26" spans="2:2" ht="15"/>
    <row r="27" spans="2:2" ht="15"/>
    <row r="28" spans="2:2" ht="15">
      <c r="B28" s="124"/>
    </row>
    <row r="29" spans="2:2" ht="15"/>
    <row r="30" spans="2:2" ht="15"/>
    <row r="31" spans="2:2" ht="15">
      <c r="B31" t="s">
        <v>2205</v>
      </c>
    </row>
    <row r="32" spans="2:2" ht="15"/>
    <row r="33" spans="2:10" ht="15">
      <c r="B33" s="124"/>
    </row>
    <row r="34" spans="2:10" ht="15"/>
    <row r="35" spans="2:10" ht="15"/>
    <row r="36" spans="2:10" ht="15"/>
    <row r="37" spans="2:10" ht="15"/>
    <row r="38" spans="2:10" ht="15"/>
    <row r="39" spans="2:10" ht="15">
      <c r="B39" t="s">
        <v>2206</v>
      </c>
    </row>
    <row r="40" spans="2:10" ht="15"/>
    <row r="41" spans="2:10" ht="15"/>
    <row r="42" spans="2:10" ht="15"/>
    <row r="43" spans="2:10" ht="15"/>
    <row r="44" spans="2:10" ht="15"/>
    <row r="45" spans="2:10" ht="15"/>
    <row r="46" spans="2:10" ht="15"/>
    <row r="47" spans="2:10" s="4" customFormat="1" ht="15">
      <c r="B47"/>
      <c r="C47"/>
      <c r="D47"/>
      <c r="E47"/>
      <c r="F47"/>
      <c r="G47"/>
      <c r="H47"/>
      <c r="I47"/>
      <c r="J47"/>
    </row>
    <row r="48" spans="2:10" s="4" customFormat="1" ht="15">
      <c r="B48"/>
      <c r="C48"/>
      <c r="D48"/>
      <c r="E48"/>
      <c r="F48"/>
      <c r="G48"/>
      <c r="H48"/>
      <c r="I48"/>
      <c r="J48"/>
    </row>
    <row r="49" spans="2:10" s="4" customFormat="1" ht="15">
      <c r="B49"/>
      <c r="C49"/>
      <c r="D49"/>
      <c r="E49"/>
      <c r="F49"/>
      <c r="G49"/>
      <c r="H49"/>
      <c r="I49"/>
      <c r="J49"/>
    </row>
    <row r="50" spans="2:10" s="4" customFormat="1" ht="15">
      <c r="B50"/>
      <c r="C50"/>
      <c r="D50"/>
      <c r="E50"/>
      <c r="F50"/>
      <c r="G50"/>
      <c r="H50"/>
      <c r="I50"/>
      <c r="J50"/>
    </row>
    <row r="51" spans="2:10" s="4" customFormat="1" ht="15" hidden="1">
      <c r="B51"/>
      <c r="C51"/>
      <c r="D51"/>
      <c r="E51"/>
      <c r="F51"/>
      <c r="G51"/>
      <c r="H51"/>
      <c r="I51"/>
      <c r="J51"/>
    </row>
    <row r="52" spans="2:10" s="4" customFormat="1" ht="14.25" hidden="1" customHeight="1">
      <c r="B52"/>
      <c r="C52"/>
      <c r="D52"/>
      <c r="E52"/>
      <c r="F52"/>
      <c r="G52"/>
      <c r="H52"/>
      <c r="I52"/>
      <c r="J52"/>
    </row>
    <row r="53" spans="2:10" s="4" customFormat="1" ht="14.25" hidden="1" customHeight="1">
      <c r="B53"/>
      <c r="C53"/>
      <c r="D53"/>
      <c r="E53"/>
      <c r="F53"/>
      <c r="G53"/>
      <c r="H53"/>
      <c r="I53"/>
      <c r="J53"/>
    </row>
    <row r="57" spans="2:10" s="4" customFormat="1" ht="14.25" hidden="1" customHeight="1">
      <c r="B57"/>
      <c r="C57"/>
      <c r="D57"/>
      <c r="E57"/>
      <c r="F57"/>
      <c r="G57"/>
      <c r="H57"/>
      <c r="I57"/>
      <c r="J57"/>
    </row>
    <row r="58" spans="2:10" s="4" customFormat="1" ht="14.25" hidden="1" customHeight="1">
      <c r="B58"/>
      <c r="C58"/>
      <c r="D58"/>
      <c r="E58"/>
      <c r="F58"/>
      <c r="G58"/>
      <c r="H58"/>
      <c r="I58"/>
      <c r="J58"/>
    </row>
    <row r="59" spans="2:10" s="4" customFormat="1" ht="14.25" hidden="1" customHeight="1">
      <c r="B59"/>
      <c r="C59"/>
      <c r="D59"/>
      <c r="E59"/>
      <c r="F59"/>
      <c r="G59"/>
      <c r="H59"/>
      <c r="I59"/>
      <c r="J59"/>
    </row>
    <row r="60" spans="2:10" s="4" customFormat="1" ht="14.25" hidden="1" customHeight="1">
      <c r="B60"/>
      <c r="C60"/>
      <c r="D60"/>
      <c r="E60"/>
      <c r="F60"/>
      <c r="G60"/>
      <c r="H60"/>
      <c r="I60"/>
      <c r="J60"/>
    </row>
    <row r="61" spans="2:10" s="4" customFormat="1" ht="14.25" hidden="1" customHeight="1">
      <c r="B61"/>
      <c r="C61"/>
      <c r="D61"/>
      <c r="E61"/>
      <c r="F61"/>
      <c r="G61"/>
      <c r="H61"/>
      <c r="I61"/>
      <c r="J61"/>
    </row>
    <row r="62" spans="2:10" s="4" customFormat="1" ht="14.25" hidden="1" customHeight="1">
      <c r="B62"/>
      <c r="C62"/>
      <c r="D62"/>
      <c r="E62"/>
      <c r="F62"/>
      <c r="G62"/>
      <c r="H62"/>
      <c r="I62"/>
      <c r="J62"/>
    </row>
    <row r="63" spans="2:10" s="4" customFormat="1" ht="14.25" hidden="1" customHeight="1">
      <c r="B63"/>
      <c r="C63"/>
      <c r="D63"/>
      <c r="E63"/>
      <c r="F63"/>
      <c r="G63"/>
      <c r="H63"/>
      <c r="I63"/>
      <c r="J63"/>
    </row>
    <row r="64" spans="2:10" s="4" customFormat="1" ht="14.25" hidden="1" customHeight="1">
      <c r="B64"/>
      <c r="C64"/>
      <c r="D64"/>
      <c r="E64"/>
      <c r="F64"/>
      <c r="G64"/>
      <c r="H64"/>
      <c r="I64"/>
      <c r="J64"/>
    </row>
    <row r="65" spans="2:10" s="4" customFormat="1" ht="14.25" hidden="1" customHeight="1">
      <c r="B65"/>
      <c r="C65"/>
      <c r="D65"/>
      <c r="E65"/>
      <c r="F65"/>
      <c r="G65"/>
      <c r="H65"/>
      <c r="I65"/>
      <c r="J65"/>
    </row>
    <row r="66" spans="2:10" s="4" customFormat="1" ht="14.25" hidden="1" customHeight="1">
      <c r="B66"/>
      <c r="C66"/>
      <c r="D66"/>
      <c r="E66"/>
      <c r="F66"/>
      <c r="G66"/>
      <c r="H66"/>
      <c r="I66"/>
      <c r="J66"/>
    </row>
    <row r="67" spans="2:10" s="4" customFormat="1" ht="14.25" hidden="1" customHeight="1">
      <c r="B67"/>
      <c r="C67"/>
      <c r="D67"/>
      <c r="E67"/>
      <c r="F67"/>
      <c r="G67"/>
      <c r="H67"/>
      <c r="I67"/>
      <c r="J67"/>
    </row>
    <row r="68" spans="2:10" s="4" customFormat="1" ht="14.25" hidden="1" customHeight="1">
      <c r="B68"/>
      <c r="C68"/>
      <c r="D68"/>
      <c r="E68"/>
      <c r="F68"/>
      <c r="G68"/>
      <c r="H68"/>
      <c r="I68"/>
      <c r="J68"/>
    </row>
    <row r="69" spans="2:10" s="4" customFormat="1" ht="14.25" hidden="1" customHeight="1">
      <c r="B69"/>
      <c r="C69"/>
      <c r="D69"/>
      <c r="E69"/>
      <c r="F69"/>
      <c r="G69"/>
      <c r="H69"/>
      <c r="I69"/>
      <c r="J69"/>
    </row>
    <row r="70" spans="2:10" s="4" customFormat="1" ht="14.25" hidden="1" customHeight="1">
      <c r="B70"/>
      <c r="C70"/>
      <c r="D70"/>
      <c r="E70"/>
      <c r="F70"/>
      <c r="G70"/>
      <c r="H70"/>
      <c r="I70"/>
      <c r="J70"/>
    </row>
    <row r="71" spans="2:10" s="4" customFormat="1" ht="14.25" hidden="1" customHeight="1">
      <c r="B71"/>
      <c r="C71"/>
      <c r="D71"/>
      <c r="E71"/>
      <c r="F71"/>
      <c r="G71"/>
      <c r="H71"/>
      <c r="I71"/>
      <c r="J71"/>
    </row>
    <row r="72" spans="2:10" s="4" customFormat="1" ht="14.25" hidden="1" customHeight="1">
      <c r="B72"/>
      <c r="C72"/>
      <c r="D72"/>
      <c r="E72"/>
      <c r="F72"/>
      <c r="G72"/>
      <c r="H72"/>
      <c r="I72"/>
      <c r="J72"/>
    </row>
    <row r="73" spans="2:10" s="4" customFormat="1" ht="14.25" hidden="1" customHeight="1">
      <c r="B73"/>
      <c r="C73"/>
      <c r="D73"/>
      <c r="E73"/>
      <c r="F73"/>
      <c r="G73"/>
      <c r="H73"/>
      <c r="I73"/>
      <c r="J73"/>
    </row>
    <row r="74" spans="2:10" s="4" customFormat="1" ht="14.25" hidden="1" customHeight="1">
      <c r="B74"/>
      <c r="C74"/>
      <c r="D74"/>
      <c r="E74"/>
      <c r="F74"/>
      <c r="G74"/>
      <c r="H74"/>
      <c r="I74"/>
      <c r="J74"/>
    </row>
    <row r="75" spans="2:10" s="4" customFormat="1" ht="14.25" hidden="1" customHeight="1">
      <c r="B75"/>
      <c r="C75"/>
      <c r="D75"/>
      <c r="E75"/>
      <c r="F75"/>
      <c r="G75"/>
      <c r="H75"/>
      <c r="I75"/>
      <c r="J75"/>
    </row>
    <row r="76" spans="2:10" s="4" customFormat="1" ht="14.25" hidden="1" customHeight="1">
      <c r="B76"/>
      <c r="C76"/>
      <c r="D76"/>
      <c r="E76"/>
      <c r="F76"/>
      <c r="G76"/>
      <c r="H76"/>
      <c r="I76"/>
      <c r="J76"/>
    </row>
    <row r="77" spans="2:10" s="4" customFormat="1" ht="14.25" hidden="1" customHeight="1">
      <c r="B77"/>
      <c r="C77"/>
      <c r="D77"/>
      <c r="E77"/>
      <c r="F77"/>
      <c r="G77"/>
      <c r="H77"/>
      <c r="I77"/>
      <c r="J77"/>
    </row>
    <row r="78" spans="2:10" s="4" customFormat="1" ht="14.25" hidden="1" customHeight="1">
      <c r="B78"/>
      <c r="C78"/>
      <c r="D78"/>
      <c r="E78"/>
      <c r="F78"/>
      <c r="G78"/>
      <c r="H78"/>
      <c r="I78"/>
      <c r="J78"/>
    </row>
    <row r="79" spans="2:10" s="4" customFormat="1" ht="14.25" hidden="1" customHeight="1">
      <c r="B79"/>
      <c r="C79"/>
      <c r="D79"/>
      <c r="E79"/>
      <c r="F79"/>
      <c r="G79"/>
      <c r="H79"/>
      <c r="I79"/>
      <c r="J79"/>
    </row>
    <row r="80" spans="2:10" s="4" customFormat="1" ht="14.25" hidden="1" customHeight="1">
      <c r="B80"/>
      <c r="C80"/>
      <c r="D80"/>
      <c r="E80"/>
      <c r="F80"/>
      <c r="G80"/>
      <c r="H80"/>
      <c r="I80"/>
      <c r="J80"/>
    </row>
    <row r="81" spans="2:10" s="4" customFormat="1" ht="14.25" hidden="1" customHeight="1">
      <c r="B81"/>
      <c r="C81"/>
      <c r="D81"/>
      <c r="E81"/>
      <c r="F81"/>
      <c r="G81"/>
      <c r="H81"/>
      <c r="I81"/>
      <c r="J81"/>
    </row>
    <row r="82" spans="2:10" s="4" customFormat="1" ht="14.25" hidden="1" customHeight="1">
      <c r="B82"/>
      <c r="C82"/>
      <c r="D82"/>
      <c r="E82"/>
      <c r="F82"/>
      <c r="G82"/>
      <c r="H82"/>
      <c r="I82"/>
      <c r="J82"/>
    </row>
    <row r="83" spans="2:10" s="4" customFormat="1" ht="14.25" hidden="1" customHeight="1">
      <c r="B83"/>
      <c r="C83"/>
      <c r="D83"/>
      <c r="E83"/>
      <c r="F83"/>
      <c r="G83"/>
      <c r="H83"/>
      <c r="I83"/>
      <c r="J83"/>
    </row>
    <row r="84" spans="2:10" s="4" customFormat="1" ht="14.25" hidden="1" customHeight="1">
      <c r="B84"/>
      <c r="C84"/>
      <c r="D84"/>
      <c r="E84"/>
      <c r="F84"/>
      <c r="G84"/>
      <c r="H84"/>
      <c r="I84"/>
      <c r="J84"/>
    </row>
    <row r="85" spans="2:10" s="4" customFormat="1" ht="14.25" hidden="1" customHeight="1">
      <c r="B85"/>
      <c r="C85"/>
      <c r="D85"/>
      <c r="E85"/>
      <c r="F85"/>
      <c r="G85"/>
      <c r="H85"/>
      <c r="I85"/>
      <c r="J85"/>
    </row>
    <row r="86" spans="2:10" s="4" customFormat="1" ht="14.25" hidden="1" customHeight="1">
      <c r="B86"/>
      <c r="C86"/>
      <c r="D86"/>
      <c r="E86"/>
      <c r="F86"/>
      <c r="G86"/>
      <c r="H86"/>
      <c r="I86"/>
      <c r="J86"/>
    </row>
    <row r="87" spans="2:10" s="4" customFormat="1" ht="14.25" hidden="1" customHeight="1">
      <c r="B87"/>
      <c r="C87"/>
      <c r="D87"/>
      <c r="E87"/>
      <c r="F87"/>
      <c r="G87"/>
      <c r="H87"/>
      <c r="I87"/>
      <c r="J87"/>
    </row>
    <row r="88" spans="2:10" s="4" customFormat="1" ht="14.25" hidden="1" customHeight="1">
      <c r="B88"/>
      <c r="C88"/>
      <c r="D88"/>
      <c r="E88"/>
      <c r="F88"/>
      <c r="G88"/>
      <c r="H88"/>
      <c r="I88"/>
      <c r="J88"/>
    </row>
    <row r="89" spans="2:10" s="4" customFormat="1" ht="14.25" hidden="1" customHeight="1">
      <c r="B89"/>
      <c r="C89"/>
      <c r="D89"/>
      <c r="E89"/>
      <c r="F89"/>
      <c r="G89"/>
      <c r="H89"/>
      <c r="I89"/>
      <c r="J89"/>
    </row>
    <row r="90" spans="2:10" s="4" customFormat="1" ht="14.25" hidden="1" customHeight="1">
      <c r="B90"/>
      <c r="C90"/>
      <c r="D90"/>
      <c r="E90"/>
      <c r="F90"/>
      <c r="G90"/>
      <c r="H90"/>
      <c r="I90"/>
      <c r="J90"/>
    </row>
    <row r="91" spans="2:10" s="4" customFormat="1" ht="14.25" hidden="1" customHeight="1">
      <c r="B91"/>
      <c r="C91"/>
      <c r="D91"/>
      <c r="E91"/>
      <c r="F91"/>
      <c r="G91"/>
      <c r="H91"/>
      <c r="I91"/>
      <c r="J91"/>
    </row>
    <row r="92" spans="2:10" s="4" customFormat="1" ht="14.25" hidden="1" customHeight="1">
      <c r="B92"/>
      <c r="C92"/>
      <c r="D92"/>
      <c r="E92"/>
      <c r="F92"/>
      <c r="G92"/>
      <c r="H92"/>
      <c r="I92"/>
      <c r="J92"/>
    </row>
    <row r="93" spans="2:10" s="4" customFormat="1" ht="14.25" hidden="1" customHeight="1">
      <c r="B93"/>
      <c r="C93"/>
      <c r="D93"/>
      <c r="E93"/>
      <c r="F93"/>
      <c r="G93"/>
      <c r="H93"/>
      <c r="I93"/>
      <c r="J93"/>
    </row>
    <row r="94" spans="2:10" s="4" customFormat="1" ht="14.25" hidden="1" customHeight="1">
      <c r="B94"/>
      <c r="C94"/>
      <c r="D94"/>
      <c r="E94"/>
      <c r="F94"/>
      <c r="G94"/>
      <c r="H94"/>
      <c r="I94"/>
      <c r="J94"/>
    </row>
    <row r="95" spans="2:10" s="4" customFormat="1" ht="14.25" hidden="1" customHeight="1">
      <c r="B95"/>
      <c r="C95"/>
      <c r="D95"/>
      <c r="E95"/>
      <c r="F95"/>
      <c r="G95"/>
      <c r="H95"/>
      <c r="I95"/>
      <c r="J95"/>
    </row>
    <row r="96" spans="2:10" s="4" customFormat="1" ht="14.25" hidden="1" customHeight="1">
      <c r="B96"/>
      <c r="C96"/>
      <c r="D96"/>
      <c r="E96"/>
      <c r="F96"/>
      <c r="G96"/>
      <c r="H96"/>
      <c r="I96"/>
      <c r="J96"/>
    </row>
    <row r="97" spans="2:10" s="4" customFormat="1" ht="14.25" hidden="1" customHeight="1">
      <c r="B97"/>
      <c r="C97"/>
      <c r="D97"/>
      <c r="E97"/>
      <c r="F97"/>
      <c r="G97"/>
      <c r="H97"/>
      <c r="I97"/>
      <c r="J97"/>
    </row>
    <row r="98" spans="2:10" s="4" customFormat="1" ht="14.25" hidden="1" customHeight="1">
      <c r="B98"/>
      <c r="C98"/>
      <c r="D98"/>
      <c r="E98"/>
      <c r="F98"/>
      <c r="G98"/>
      <c r="H98"/>
      <c r="I98"/>
      <c r="J98"/>
    </row>
    <row r="99" spans="2:10" s="4" customFormat="1" ht="14.25" hidden="1" customHeight="1">
      <c r="B99"/>
      <c r="C99"/>
      <c r="D99"/>
      <c r="E99"/>
      <c r="F99"/>
      <c r="G99"/>
      <c r="H99"/>
      <c r="I99"/>
      <c r="J99"/>
    </row>
    <row r="100" spans="2:10" s="4" customFormat="1" ht="14.25" hidden="1" customHeight="1">
      <c r="B100"/>
      <c r="C100"/>
      <c r="D100"/>
      <c r="E100"/>
      <c r="F100"/>
      <c r="G100"/>
      <c r="H100"/>
      <c r="I100"/>
      <c r="J100"/>
    </row>
    <row r="101" spans="2:10" s="4" customFormat="1" ht="14.25" hidden="1" customHeight="1">
      <c r="B101"/>
      <c r="C101"/>
      <c r="D101"/>
      <c r="E101"/>
      <c r="F101"/>
      <c r="G101"/>
      <c r="H101"/>
      <c r="I101"/>
      <c r="J101"/>
    </row>
    <row r="102" spans="2:10" s="4" customFormat="1" ht="14.25" hidden="1" customHeight="1">
      <c r="B102"/>
      <c r="C102"/>
      <c r="D102"/>
      <c r="E102"/>
      <c r="F102"/>
      <c r="G102"/>
      <c r="H102"/>
      <c r="I102"/>
      <c r="J102"/>
    </row>
    <row r="103" spans="2:10" s="4" customFormat="1" ht="14.25" hidden="1" customHeight="1">
      <c r="B103"/>
      <c r="C103"/>
      <c r="D103"/>
      <c r="E103"/>
      <c r="F103"/>
      <c r="G103"/>
      <c r="H103"/>
      <c r="I103"/>
      <c r="J103"/>
    </row>
    <row r="104" spans="2:10" s="4" customFormat="1" ht="14.25" hidden="1" customHeight="1">
      <c r="B104"/>
      <c r="C104"/>
      <c r="D104"/>
      <c r="E104"/>
      <c r="F104"/>
      <c r="G104"/>
      <c r="H104"/>
      <c r="I104"/>
      <c r="J104"/>
    </row>
    <row r="105" spans="2:10" s="4" customFormat="1" ht="14.25" hidden="1" customHeight="1">
      <c r="B105"/>
      <c r="C105"/>
      <c r="D105"/>
      <c r="E105"/>
      <c r="F105"/>
      <c r="G105"/>
      <c r="H105"/>
      <c r="I105"/>
      <c r="J105"/>
    </row>
    <row r="106" spans="2:10" s="4" customFormat="1" ht="14.25" hidden="1" customHeight="1">
      <c r="B106"/>
      <c r="C106"/>
      <c r="D106"/>
      <c r="E106"/>
      <c r="F106"/>
      <c r="G106"/>
      <c r="H106"/>
      <c r="I106"/>
      <c r="J106"/>
    </row>
    <row r="107" spans="2:10" s="4" customFormat="1" ht="14.25" hidden="1" customHeight="1">
      <c r="B107"/>
      <c r="C107"/>
      <c r="D107"/>
      <c r="E107"/>
      <c r="F107"/>
      <c r="G107"/>
      <c r="H107"/>
      <c r="I107"/>
      <c r="J107"/>
    </row>
    <row r="108" spans="2:10" s="4" customFormat="1" ht="14.25" hidden="1" customHeight="1">
      <c r="B108"/>
      <c r="C108"/>
      <c r="D108"/>
      <c r="E108"/>
      <c r="F108"/>
      <c r="G108"/>
      <c r="H108"/>
      <c r="I108"/>
      <c r="J108"/>
    </row>
    <row r="109" spans="2:10" s="4" customFormat="1" ht="14.25" hidden="1" customHeight="1">
      <c r="B109"/>
      <c r="C109"/>
      <c r="D109"/>
      <c r="E109"/>
      <c r="F109"/>
      <c r="G109"/>
      <c r="H109"/>
      <c r="I109"/>
      <c r="J109"/>
    </row>
    <row r="110" spans="2:10" s="4" customFormat="1" ht="14.25" hidden="1" customHeight="1">
      <c r="B110"/>
      <c r="C110"/>
      <c r="D110"/>
      <c r="E110"/>
      <c r="F110"/>
      <c r="G110"/>
      <c r="H110"/>
      <c r="I110"/>
      <c r="J110"/>
    </row>
    <row r="111" spans="2:10" s="4" customFormat="1" ht="14.25" hidden="1" customHeight="1">
      <c r="B111"/>
      <c r="C111"/>
      <c r="D111"/>
      <c r="E111"/>
      <c r="F111"/>
      <c r="G111"/>
      <c r="H111"/>
      <c r="I111"/>
      <c r="J111"/>
    </row>
    <row r="112" spans="2:10" s="4" customFormat="1" ht="14.25" hidden="1" customHeight="1">
      <c r="B112"/>
      <c r="C112"/>
      <c r="D112"/>
      <c r="E112"/>
      <c r="F112"/>
      <c r="G112"/>
      <c r="H112"/>
      <c r="I112"/>
      <c r="J112"/>
    </row>
    <row r="113" spans="2:10" s="4" customFormat="1" ht="14.25" hidden="1" customHeight="1">
      <c r="B113"/>
      <c r="C113"/>
      <c r="D113"/>
      <c r="E113"/>
      <c r="F113"/>
      <c r="G113"/>
      <c r="H113"/>
      <c r="I113"/>
      <c r="J113"/>
    </row>
    <row r="114" spans="2:10" s="4" customFormat="1" ht="14.25" hidden="1" customHeight="1">
      <c r="B114"/>
      <c r="C114"/>
      <c r="D114"/>
      <c r="E114"/>
      <c r="F114"/>
      <c r="G114"/>
      <c r="H114"/>
      <c r="I114"/>
      <c r="J114"/>
    </row>
    <row r="115" spans="2:10" s="4" customFormat="1" ht="14.25" hidden="1" customHeight="1">
      <c r="B115"/>
      <c r="C115"/>
      <c r="D115"/>
      <c r="E115"/>
      <c r="F115"/>
      <c r="G115"/>
      <c r="H115"/>
      <c r="I115"/>
      <c r="J115"/>
    </row>
    <row r="116" spans="2:10" s="4" customFormat="1" ht="14.25" hidden="1" customHeight="1">
      <c r="B116"/>
      <c r="C116"/>
      <c r="D116"/>
      <c r="E116"/>
      <c r="F116"/>
      <c r="G116"/>
      <c r="H116"/>
      <c r="I116"/>
      <c r="J116"/>
    </row>
    <row r="117" spans="2:10" s="4" customFormat="1" ht="14.25" hidden="1" customHeight="1">
      <c r="B117"/>
      <c r="C117"/>
      <c r="D117"/>
      <c r="E117"/>
      <c r="F117"/>
      <c r="G117"/>
      <c r="H117"/>
      <c r="I117"/>
      <c r="J117"/>
    </row>
    <row r="118" spans="2:10" s="4" customFormat="1" ht="14.25" hidden="1" customHeight="1">
      <c r="B118"/>
      <c r="C118"/>
      <c r="D118"/>
      <c r="E118"/>
      <c r="F118"/>
      <c r="G118"/>
      <c r="H118"/>
      <c r="I118"/>
      <c r="J118"/>
    </row>
    <row r="119" spans="2:10" s="4" customFormat="1" ht="14.25" hidden="1" customHeight="1">
      <c r="B119"/>
      <c r="C119"/>
      <c r="D119"/>
      <c r="E119"/>
      <c r="F119"/>
      <c r="G119"/>
      <c r="H119"/>
      <c r="I119"/>
      <c r="J119"/>
    </row>
    <row r="120" spans="2:10" s="4" customFormat="1" ht="14.25" hidden="1" customHeight="1">
      <c r="B120"/>
      <c r="C120"/>
      <c r="D120"/>
      <c r="E120"/>
      <c r="F120"/>
      <c r="G120"/>
      <c r="H120"/>
      <c r="I120"/>
      <c r="J120"/>
    </row>
    <row r="121" spans="2:10" s="4" customFormat="1" ht="14.25" hidden="1" customHeight="1">
      <c r="B121"/>
      <c r="C121"/>
      <c r="D121"/>
      <c r="E121"/>
      <c r="F121"/>
      <c r="G121"/>
      <c r="H121"/>
      <c r="I121"/>
      <c r="J121"/>
    </row>
    <row r="122" spans="2:10" s="4" customFormat="1" ht="14.25" hidden="1" customHeight="1">
      <c r="B122"/>
      <c r="C122"/>
      <c r="D122"/>
      <c r="E122"/>
      <c r="F122"/>
      <c r="G122"/>
      <c r="H122"/>
      <c r="I122"/>
      <c r="J122"/>
    </row>
    <row r="123" spans="2:10" s="4" customFormat="1" ht="14.25" hidden="1" customHeight="1">
      <c r="B123"/>
      <c r="C123"/>
      <c r="D123"/>
      <c r="E123"/>
      <c r="F123"/>
      <c r="G123"/>
      <c r="H123"/>
      <c r="I123"/>
      <c r="J123"/>
    </row>
    <row r="124" spans="2:10" s="4" customFormat="1" ht="14.25" hidden="1" customHeight="1">
      <c r="B124"/>
      <c r="C124"/>
      <c r="D124"/>
      <c r="E124"/>
      <c r="F124"/>
      <c r="G124"/>
      <c r="H124"/>
      <c r="I124"/>
      <c r="J124"/>
    </row>
    <row r="125" spans="2:10" s="4" customFormat="1" ht="14.25" hidden="1" customHeight="1">
      <c r="B125"/>
      <c r="C125"/>
      <c r="D125"/>
      <c r="E125"/>
      <c r="F125"/>
      <c r="G125"/>
      <c r="H125"/>
      <c r="I125"/>
      <c r="J125"/>
    </row>
    <row r="126" spans="2:10" s="4" customFormat="1" ht="14.25" hidden="1" customHeight="1">
      <c r="B126"/>
      <c r="C126"/>
      <c r="D126"/>
      <c r="E126"/>
      <c r="F126"/>
      <c r="G126"/>
      <c r="H126"/>
      <c r="I126"/>
      <c r="J126"/>
    </row>
    <row r="127" spans="2:10" s="4" customFormat="1" ht="14.25" hidden="1" customHeight="1">
      <c r="B127"/>
      <c r="C127"/>
      <c r="D127"/>
      <c r="E127"/>
      <c r="F127"/>
      <c r="G127"/>
      <c r="H127"/>
      <c r="I127"/>
      <c r="J127"/>
    </row>
    <row r="128" spans="2:10" s="4" customFormat="1" ht="14.25" hidden="1" customHeight="1">
      <c r="B128"/>
      <c r="C128"/>
      <c r="D128"/>
      <c r="E128"/>
      <c r="F128"/>
      <c r="G128"/>
      <c r="H128"/>
      <c r="I128"/>
      <c r="J128"/>
    </row>
    <row r="129" spans="2:10" s="4" customFormat="1" ht="14.25" hidden="1" customHeight="1">
      <c r="B129"/>
      <c r="C129"/>
      <c r="D129"/>
      <c r="E129"/>
      <c r="F129"/>
      <c r="G129"/>
      <c r="H129"/>
      <c r="I129"/>
      <c r="J129"/>
    </row>
    <row r="130" spans="2:10" s="4" customFormat="1" ht="14.25" hidden="1" customHeight="1">
      <c r="B130"/>
      <c r="C130"/>
      <c r="D130"/>
      <c r="E130"/>
      <c r="F130"/>
      <c r="G130"/>
      <c r="H130"/>
      <c r="I130"/>
      <c r="J130"/>
    </row>
    <row r="131" spans="2:10" s="4" customFormat="1" ht="14.25" hidden="1" customHeight="1">
      <c r="B131"/>
      <c r="C131"/>
      <c r="D131"/>
      <c r="E131"/>
      <c r="F131"/>
      <c r="G131"/>
      <c r="H131"/>
      <c r="I131"/>
      <c r="J131"/>
    </row>
    <row r="132" spans="2:10" s="4" customFormat="1" ht="14.25" hidden="1" customHeight="1">
      <c r="B132"/>
      <c r="C132"/>
      <c r="D132"/>
      <c r="E132"/>
      <c r="F132"/>
      <c r="G132"/>
      <c r="H132"/>
      <c r="I132"/>
      <c r="J132"/>
    </row>
    <row r="133" spans="2:10" s="4" customFormat="1" ht="14.25" hidden="1" customHeight="1">
      <c r="B133"/>
      <c r="C133"/>
      <c r="D133"/>
      <c r="E133"/>
      <c r="F133"/>
      <c r="G133"/>
      <c r="H133"/>
      <c r="I133"/>
      <c r="J133"/>
    </row>
    <row r="134" spans="2:10" s="4" customFormat="1" ht="14.25" hidden="1" customHeight="1">
      <c r="B134"/>
      <c r="C134"/>
      <c r="D134"/>
      <c r="E134"/>
      <c r="F134"/>
      <c r="G134"/>
      <c r="H134"/>
      <c r="I134"/>
      <c r="J134"/>
    </row>
    <row r="135" spans="2:10" s="4" customFormat="1" ht="14.25" hidden="1" customHeight="1">
      <c r="B135"/>
      <c r="C135"/>
      <c r="D135"/>
      <c r="E135"/>
      <c r="F135"/>
      <c r="G135"/>
      <c r="H135"/>
      <c r="I135"/>
      <c r="J135"/>
    </row>
    <row r="136" spans="2:10" s="4" customFormat="1" ht="14.25" hidden="1" customHeight="1">
      <c r="B136"/>
      <c r="C136"/>
      <c r="D136"/>
      <c r="E136"/>
      <c r="F136"/>
      <c r="G136"/>
      <c r="H136"/>
      <c r="I136"/>
      <c r="J136"/>
    </row>
    <row r="137" spans="2:10" s="4" customFormat="1" ht="14.25" hidden="1" customHeight="1">
      <c r="B137"/>
      <c r="C137"/>
      <c r="D137"/>
      <c r="E137"/>
      <c r="F137"/>
      <c r="G137"/>
      <c r="H137"/>
      <c r="I137"/>
      <c r="J137"/>
    </row>
    <row r="138" spans="2:10" s="4" customFormat="1" ht="14.25" hidden="1" customHeight="1">
      <c r="B138"/>
      <c r="C138"/>
      <c r="D138"/>
      <c r="E138"/>
      <c r="F138"/>
      <c r="G138"/>
      <c r="H138"/>
      <c r="I138"/>
      <c r="J138"/>
    </row>
    <row r="139" spans="2:10" s="4" customFormat="1" ht="14.25" hidden="1" customHeight="1">
      <c r="B139"/>
      <c r="C139"/>
      <c r="D139"/>
      <c r="E139"/>
      <c r="F139"/>
      <c r="G139"/>
      <c r="H139"/>
      <c r="I139"/>
      <c r="J139"/>
    </row>
    <row r="140" spans="2:10" s="4" customFormat="1" ht="14.25" hidden="1" customHeight="1">
      <c r="B140"/>
      <c r="C140"/>
      <c r="D140"/>
      <c r="E140"/>
      <c r="F140"/>
      <c r="G140"/>
      <c r="H140"/>
      <c r="I140"/>
      <c r="J140"/>
    </row>
    <row r="141" spans="2:10" s="4" customFormat="1" ht="14.25" hidden="1" customHeight="1">
      <c r="B141"/>
      <c r="C141"/>
      <c r="D141"/>
      <c r="E141"/>
      <c r="F141"/>
      <c r="G141"/>
      <c r="H141"/>
      <c r="I141"/>
      <c r="J141"/>
    </row>
    <row r="142" spans="2:10" s="4" customFormat="1" ht="14.25" hidden="1" customHeight="1">
      <c r="B142"/>
      <c r="C142"/>
      <c r="D142"/>
      <c r="E142"/>
      <c r="F142"/>
      <c r="G142"/>
      <c r="H142"/>
      <c r="I142"/>
      <c r="J142"/>
    </row>
    <row r="143" spans="2:10" s="4" customFormat="1" ht="14.25" hidden="1" customHeight="1">
      <c r="B143"/>
      <c r="C143"/>
      <c r="D143"/>
      <c r="E143"/>
      <c r="F143"/>
      <c r="G143"/>
      <c r="H143"/>
      <c r="I143"/>
      <c r="J143"/>
    </row>
    <row r="144" spans="2:10" s="4" customFormat="1" ht="14.25" hidden="1" customHeight="1">
      <c r="B144"/>
      <c r="C144"/>
      <c r="D144"/>
      <c r="E144"/>
      <c r="F144"/>
      <c r="G144"/>
      <c r="H144"/>
      <c r="I144"/>
      <c r="J144"/>
    </row>
    <row r="145" spans="2:10" s="4" customFormat="1" ht="14.25" hidden="1" customHeight="1">
      <c r="B145"/>
      <c r="C145"/>
      <c r="D145"/>
      <c r="E145"/>
      <c r="F145"/>
      <c r="G145"/>
      <c r="H145"/>
      <c r="I145"/>
      <c r="J145"/>
    </row>
    <row r="146" spans="2:10" s="4" customFormat="1" ht="14.25" hidden="1" customHeight="1">
      <c r="B146"/>
      <c r="C146"/>
      <c r="D146"/>
      <c r="E146"/>
      <c r="F146"/>
      <c r="G146"/>
      <c r="H146"/>
      <c r="I146"/>
      <c r="J146"/>
    </row>
    <row r="147" spans="2:10" s="4" customFormat="1" ht="14.25" hidden="1" customHeight="1">
      <c r="B147"/>
      <c r="C147"/>
      <c r="D147"/>
      <c r="E147"/>
      <c r="F147"/>
      <c r="G147"/>
      <c r="H147"/>
      <c r="I147"/>
      <c r="J147"/>
    </row>
    <row r="148" spans="2:10" s="4" customFormat="1" ht="14.25" hidden="1" customHeight="1">
      <c r="B148"/>
      <c r="C148"/>
      <c r="D148"/>
      <c r="E148"/>
      <c r="F148"/>
      <c r="G148"/>
      <c r="H148"/>
      <c r="I148"/>
      <c r="J148"/>
    </row>
    <row r="149" spans="2:10" s="4" customFormat="1" ht="14.25" hidden="1" customHeight="1">
      <c r="B149"/>
      <c r="C149"/>
      <c r="D149"/>
      <c r="E149"/>
      <c r="F149"/>
      <c r="G149"/>
      <c r="H149"/>
      <c r="I149"/>
      <c r="J149"/>
    </row>
    <row r="150" spans="2:10" s="4" customFormat="1" ht="14.25" hidden="1" customHeight="1">
      <c r="B150"/>
      <c r="C150"/>
      <c r="D150"/>
      <c r="E150"/>
      <c r="F150"/>
      <c r="G150"/>
      <c r="H150"/>
      <c r="I150"/>
      <c r="J150"/>
    </row>
    <row r="151" spans="2:10" s="4" customFormat="1" ht="14.25" hidden="1" customHeight="1">
      <c r="B151"/>
      <c r="C151"/>
      <c r="D151"/>
      <c r="E151"/>
      <c r="F151"/>
      <c r="G151"/>
      <c r="H151"/>
      <c r="I151"/>
      <c r="J151"/>
    </row>
    <row r="152" spans="2:10" s="4" customFormat="1" ht="14.25" hidden="1" customHeight="1">
      <c r="B152"/>
      <c r="C152"/>
      <c r="D152"/>
      <c r="E152"/>
      <c r="F152"/>
      <c r="G152"/>
      <c r="H152"/>
      <c r="I152"/>
      <c r="J152"/>
    </row>
    <row r="153" spans="2:10" s="4" customFormat="1" ht="14.25" hidden="1" customHeight="1">
      <c r="B153"/>
      <c r="C153"/>
      <c r="D153"/>
      <c r="E153"/>
      <c r="F153"/>
      <c r="G153"/>
      <c r="H153"/>
      <c r="I153"/>
      <c r="J153"/>
    </row>
    <row r="154" spans="2:10" s="4" customFormat="1" ht="14.25" hidden="1" customHeight="1">
      <c r="B154"/>
      <c r="C154"/>
      <c r="D154"/>
      <c r="E154"/>
      <c r="F154"/>
      <c r="G154"/>
      <c r="H154"/>
      <c r="I154"/>
      <c r="J154"/>
    </row>
    <row r="155" spans="2:10" s="4" customFormat="1" ht="14.25" hidden="1" customHeight="1">
      <c r="B155"/>
      <c r="C155"/>
      <c r="D155"/>
      <c r="E155"/>
      <c r="F155"/>
      <c r="G155"/>
      <c r="H155"/>
      <c r="I155"/>
      <c r="J155"/>
    </row>
    <row r="156" spans="2:10" s="4" customFormat="1" ht="14.25" hidden="1" customHeight="1">
      <c r="B156"/>
      <c r="C156"/>
      <c r="D156"/>
      <c r="E156"/>
      <c r="F156"/>
      <c r="G156"/>
      <c r="H156"/>
      <c r="I156"/>
      <c r="J156"/>
    </row>
    <row r="157" spans="2:10" s="4" customFormat="1" ht="14.25" hidden="1" customHeight="1">
      <c r="B157"/>
      <c r="C157"/>
      <c r="D157"/>
      <c r="E157"/>
      <c r="F157"/>
      <c r="G157"/>
      <c r="H157"/>
      <c r="I157"/>
      <c r="J157"/>
    </row>
    <row r="158" spans="2:10" s="4" customFormat="1" ht="14.25" customHeight="1">
      <c r="B158"/>
      <c r="C158"/>
      <c r="D158"/>
      <c r="E158"/>
      <c r="F158"/>
      <c r="G158"/>
      <c r="H158"/>
      <c r="I158"/>
      <c r="J158"/>
    </row>
    <row r="159" spans="2:10" s="4" customFormat="1" ht="14.25" hidden="1" customHeight="1">
      <c r="B159"/>
      <c r="C159"/>
      <c r="D159"/>
      <c r="E159"/>
      <c r="F159"/>
      <c r="G159"/>
      <c r="H159"/>
      <c r="I159"/>
      <c r="J159"/>
    </row>
    <row r="160" spans="2:10" s="4" customFormat="1" ht="14.25" hidden="1" customHeight="1">
      <c r="B160"/>
      <c r="C160"/>
      <c r="D160"/>
      <c r="E160"/>
      <c r="F160"/>
      <c r="G160"/>
      <c r="H160"/>
      <c r="I160"/>
      <c r="J160"/>
    </row>
    <row r="161" spans="2:10" s="4" customFormat="1" ht="14.25" hidden="1" customHeight="1">
      <c r="B161"/>
      <c r="C161"/>
      <c r="D161"/>
      <c r="E161"/>
      <c r="F161"/>
      <c r="G161"/>
      <c r="H161"/>
      <c r="I161"/>
      <c r="J161"/>
    </row>
    <row r="162" spans="2:10" s="4" customFormat="1" ht="14.25" hidden="1" customHeight="1">
      <c r="B162"/>
      <c r="C162"/>
      <c r="D162"/>
      <c r="E162"/>
      <c r="F162"/>
      <c r="G162"/>
      <c r="H162"/>
      <c r="I162"/>
      <c r="J162"/>
    </row>
    <row r="163" spans="2:10" s="4" customFormat="1" ht="14.25" hidden="1" customHeight="1">
      <c r="B163"/>
      <c r="C163"/>
      <c r="D163"/>
      <c r="E163"/>
      <c r="F163"/>
      <c r="G163"/>
      <c r="H163"/>
      <c r="I163"/>
      <c r="J163"/>
    </row>
    <row r="164" spans="2:10" s="4" customFormat="1" ht="14.25" hidden="1" customHeight="1">
      <c r="B164"/>
      <c r="C164"/>
      <c r="D164"/>
      <c r="E164"/>
      <c r="F164"/>
      <c r="G164"/>
      <c r="H164"/>
      <c r="I164"/>
      <c r="J164"/>
    </row>
    <row r="165" spans="2:10" s="4" customFormat="1" ht="14.25" hidden="1" customHeight="1">
      <c r="B165"/>
      <c r="C165"/>
      <c r="D165"/>
      <c r="E165"/>
      <c r="F165"/>
      <c r="G165"/>
      <c r="H165"/>
      <c r="I165"/>
      <c r="J165"/>
    </row>
    <row r="166" spans="2:10" s="4" customFormat="1" ht="14.25" hidden="1" customHeight="1">
      <c r="B166"/>
      <c r="C166"/>
      <c r="D166"/>
      <c r="E166"/>
      <c r="F166"/>
      <c r="G166"/>
      <c r="H166"/>
      <c r="I166"/>
      <c r="J166"/>
    </row>
    <row r="167" spans="2:10" s="4" customFormat="1" ht="14.25" hidden="1" customHeight="1">
      <c r="B167"/>
      <c r="C167"/>
      <c r="D167"/>
      <c r="E167"/>
      <c r="F167"/>
      <c r="G167"/>
      <c r="H167"/>
      <c r="I167"/>
      <c r="J167"/>
    </row>
    <row r="168" spans="2:10" s="4" customFormat="1" ht="14.25" hidden="1" customHeight="1">
      <c r="B168"/>
      <c r="C168"/>
      <c r="D168"/>
      <c r="E168"/>
      <c r="F168"/>
      <c r="G168"/>
      <c r="H168"/>
      <c r="I168"/>
      <c r="J168"/>
    </row>
    <row r="169" spans="2:10" s="4" customFormat="1" ht="14.25" hidden="1" customHeight="1">
      <c r="B169"/>
      <c r="C169"/>
      <c r="D169"/>
      <c r="E169"/>
      <c r="F169"/>
      <c r="G169"/>
      <c r="H169"/>
      <c r="I169"/>
      <c r="J169"/>
    </row>
    <row r="170" spans="2:10" s="4" customFormat="1" ht="14.25" hidden="1" customHeight="1">
      <c r="B170"/>
      <c r="C170"/>
      <c r="D170"/>
      <c r="E170"/>
      <c r="F170"/>
      <c r="G170"/>
      <c r="H170"/>
      <c r="I170"/>
      <c r="J170"/>
    </row>
    <row r="171" spans="2:10" s="4" customFormat="1" ht="14.25" hidden="1" customHeight="1">
      <c r="B171"/>
      <c r="C171"/>
      <c r="D171"/>
      <c r="E171"/>
      <c r="F171"/>
      <c r="G171"/>
      <c r="H171"/>
      <c r="I171"/>
      <c r="J171"/>
    </row>
    <row r="172" spans="2:10" s="4" customFormat="1" ht="14.25" hidden="1" customHeight="1">
      <c r="B172"/>
      <c r="C172"/>
      <c r="D172"/>
      <c r="E172"/>
      <c r="F172"/>
      <c r="G172"/>
      <c r="H172"/>
      <c r="I172"/>
      <c r="J172"/>
    </row>
    <row r="173" spans="2:10" s="4" customFormat="1" ht="14.25" hidden="1" customHeight="1">
      <c r="B173"/>
      <c r="C173"/>
      <c r="D173"/>
      <c r="E173"/>
      <c r="F173"/>
      <c r="G173"/>
      <c r="H173"/>
      <c r="I173"/>
      <c r="J173"/>
    </row>
    <row r="174" spans="2:10" s="4" customFormat="1" ht="14.25" hidden="1" customHeight="1">
      <c r="B174"/>
      <c r="C174"/>
      <c r="D174"/>
      <c r="E174"/>
      <c r="F174"/>
      <c r="G174"/>
      <c r="H174"/>
      <c r="I174"/>
      <c r="J174"/>
    </row>
    <row r="175" spans="2:10" s="4" customFormat="1" ht="14.25" hidden="1" customHeight="1">
      <c r="B175"/>
      <c r="C175"/>
      <c r="D175"/>
      <c r="E175"/>
      <c r="F175"/>
      <c r="G175"/>
      <c r="H175"/>
      <c r="I175"/>
      <c r="J175"/>
    </row>
    <row r="176" spans="2:10" s="4" customFormat="1" ht="14.25" hidden="1" customHeight="1">
      <c r="B176"/>
      <c r="C176"/>
      <c r="D176"/>
      <c r="E176"/>
      <c r="F176"/>
      <c r="G176"/>
      <c r="H176"/>
      <c r="I176"/>
      <c r="J176"/>
    </row>
    <row r="177" spans="2:10" s="4" customFormat="1" ht="14.25" hidden="1" customHeight="1">
      <c r="B177"/>
      <c r="C177"/>
      <c r="D177"/>
      <c r="E177"/>
      <c r="F177"/>
      <c r="G177"/>
      <c r="H177"/>
      <c r="I177"/>
      <c r="J177"/>
    </row>
    <row r="178" spans="2:10" s="4" customFormat="1" ht="14.25" hidden="1" customHeight="1">
      <c r="B178"/>
      <c r="C178"/>
      <c r="D178"/>
      <c r="E178"/>
      <c r="F178"/>
      <c r="G178"/>
      <c r="H178"/>
      <c r="I178"/>
      <c r="J178"/>
    </row>
    <row r="179" spans="2:10" s="4" customFormat="1" ht="14.25" hidden="1" customHeight="1">
      <c r="B179"/>
      <c r="C179"/>
      <c r="D179"/>
      <c r="E179"/>
      <c r="F179"/>
      <c r="G179"/>
      <c r="H179"/>
      <c r="I179"/>
      <c r="J179"/>
    </row>
    <row r="180" spans="2:10" s="4" customFormat="1" ht="14.25" hidden="1" customHeight="1">
      <c r="B180"/>
      <c r="C180"/>
      <c r="D180"/>
      <c r="E180"/>
      <c r="F180"/>
      <c r="G180"/>
      <c r="H180"/>
      <c r="I180"/>
      <c r="J180"/>
    </row>
    <row r="181" spans="2:10" s="4" customFormat="1" ht="14.25" hidden="1" customHeight="1">
      <c r="B181"/>
      <c r="C181"/>
      <c r="D181"/>
      <c r="E181"/>
      <c r="F181"/>
      <c r="G181"/>
      <c r="H181"/>
      <c r="I181"/>
      <c r="J181"/>
    </row>
    <row r="182" spans="2:10" s="4" customFormat="1" ht="14.25" hidden="1" customHeight="1">
      <c r="B182"/>
      <c r="C182"/>
      <c r="D182"/>
      <c r="E182"/>
      <c r="F182"/>
      <c r="G182"/>
      <c r="H182"/>
      <c r="I182"/>
      <c r="J182"/>
    </row>
    <row r="183" spans="2:10" s="4" customFormat="1" ht="14.25" hidden="1" customHeight="1">
      <c r="B183"/>
      <c r="C183"/>
      <c r="D183"/>
      <c r="E183"/>
      <c r="F183"/>
      <c r="G183"/>
      <c r="H183"/>
      <c r="I183"/>
      <c r="J183"/>
    </row>
    <row r="184" spans="2:10" s="4" customFormat="1" ht="14.25" hidden="1" customHeight="1">
      <c r="B184"/>
      <c r="C184"/>
      <c r="D184"/>
      <c r="E184"/>
      <c r="F184"/>
      <c r="G184"/>
      <c r="H184"/>
      <c r="I184"/>
      <c r="J184"/>
    </row>
    <row r="185" spans="2:10" s="4" customFormat="1" ht="14.25" hidden="1" customHeight="1">
      <c r="B185"/>
      <c r="C185"/>
      <c r="D185"/>
      <c r="E185"/>
      <c r="F185"/>
      <c r="G185"/>
      <c r="H185"/>
      <c r="I185"/>
      <c r="J185"/>
    </row>
    <row r="194" spans="2:10" s="4" customFormat="1" ht="14.25" hidden="1" customHeight="1">
      <c r="B194"/>
      <c r="C194"/>
      <c r="D194"/>
      <c r="E194"/>
      <c r="F194"/>
      <c r="G194"/>
      <c r="H194"/>
      <c r="I194"/>
      <c r="J194"/>
    </row>
    <row r="195" spans="2:10" s="4" customFormat="1" ht="14.25" hidden="1" customHeight="1">
      <c r="B195"/>
      <c r="C195"/>
      <c r="D195"/>
      <c r="E195"/>
      <c r="F195"/>
      <c r="G195"/>
      <c r="H195"/>
      <c r="I195"/>
      <c r="J195"/>
    </row>
    <row r="196" spans="2:10" s="4" customFormat="1" ht="14.25" hidden="1" customHeight="1">
      <c r="B196"/>
      <c r="C196"/>
      <c r="D196"/>
      <c r="E196"/>
      <c r="F196"/>
      <c r="G196"/>
      <c r="H196"/>
      <c r="I196"/>
      <c r="J196"/>
    </row>
    <row r="197" spans="2:10" s="4" customFormat="1" ht="14.25" hidden="1" customHeight="1">
      <c r="B197"/>
      <c r="C197"/>
      <c r="D197"/>
      <c r="E197"/>
      <c r="F197"/>
      <c r="G197"/>
      <c r="H197"/>
      <c r="I197"/>
      <c r="J197"/>
    </row>
    <row r="198" spans="2:10" s="4" customFormat="1" ht="14.25" hidden="1" customHeight="1">
      <c r="B198"/>
      <c r="C198"/>
      <c r="D198"/>
      <c r="E198"/>
      <c r="F198"/>
      <c r="G198"/>
      <c r="H198"/>
      <c r="I198"/>
      <c r="J198"/>
    </row>
    <row r="199" spans="2:10" s="4" customFormat="1" ht="14.25" hidden="1" customHeight="1">
      <c r="B199"/>
      <c r="C199"/>
      <c r="D199"/>
      <c r="E199"/>
      <c r="F199"/>
      <c r="G199"/>
      <c r="H199"/>
      <c r="I199"/>
      <c r="J199"/>
    </row>
    <row r="200" spans="2:10" s="4" customFormat="1" ht="14.25" hidden="1" customHeight="1">
      <c r="B200"/>
      <c r="C200"/>
      <c r="D200"/>
      <c r="E200"/>
      <c r="F200"/>
      <c r="G200"/>
      <c r="H200"/>
      <c r="I200"/>
      <c r="J200"/>
    </row>
    <row r="201" spans="2:10" s="4" customFormat="1" ht="14.25" hidden="1" customHeight="1">
      <c r="B201"/>
      <c r="C201"/>
      <c r="D201"/>
      <c r="E201"/>
      <c r="F201"/>
      <c r="G201"/>
      <c r="H201"/>
      <c r="I201"/>
      <c r="J201"/>
    </row>
    <row r="202" spans="2:10" s="4" customFormat="1" ht="14.25" hidden="1" customHeight="1">
      <c r="B202"/>
      <c r="C202"/>
      <c r="D202"/>
      <c r="E202"/>
      <c r="F202"/>
      <c r="G202"/>
      <c r="H202"/>
      <c r="I202"/>
      <c r="J202"/>
    </row>
    <row r="203" spans="2:10" s="4" customFormat="1" ht="14.25" hidden="1" customHeight="1">
      <c r="B203"/>
      <c r="C203"/>
      <c r="D203"/>
      <c r="E203"/>
      <c r="F203"/>
      <c r="G203"/>
      <c r="H203"/>
      <c r="I203"/>
      <c r="J203"/>
    </row>
    <row r="204" spans="2:10" s="4" customFormat="1" ht="14.25" hidden="1" customHeight="1">
      <c r="B204"/>
      <c r="C204"/>
      <c r="D204"/>
      <c r="E204"/>
      <c r="F204"/>
      <c r="G204"/>
      <c r="H204"/>
      <c r="I204"/>
      <c r="J204"/>
    </row>
    <row r="205" spans="2:10" s="4" customFormat="1" ht="14.25" hidden="1" customHeight="1">
      <c r="B205"/>
      <c r="C205"/>
      <c r="D205"/>
      <c r="E205"/>
      <c r="F205"/>
      <c r="G205"/>
      <c r="H205"/>
      <c r="I205"/>
      <c r="J205"/>
    </row>
    <row r="206" spans="2:10" s="4" customFormat="1" ht="14.25" hidden="1" customHeight="1">
      <c r="B206"/>
      <c r="C206"/>
      <c r="D206"/>
      <c r="E206"/>
      <c r="F206"/>
      <c r="G206"/>
      <c r="H206"/>
      <c r="I206"/>
      <c r="J206"/>
    </row>
    <row r="207" spans="2:10" s="4" customFormat="1" ht="14.25" hidden="1" customHeight="1">
      <c r="B207"/>
      <c r="C207"/>
      <c r="D207"/>
      <c r="E207"/>
      <c r="F207"/>
      <c r="G207"/>
      <c r="H207"/>
      <c r="I207"/>
      <c r="J207"/>
    </row>
    <row r="208" spans="2:10" s="4" customFormat="1" ht="14.25" hidden="1" customHeight="1">
      <c r="B208"/>
      <c r="C208"/>
      <c r="D208"/>
      <c r="E208"/>
      <c r="F208"/>
      <c r="G208"/>
      <c r="H208"/>
      <c r="I208"/>
      <c r="J208"/>
    </row>
    <row r="209" spans="2:10" s="4" customFormat="1" ht="14.25" hidden="1" customHeight="1">
      <c r="B209"/>
      <c r="C209"/>
      <c r="D209"/>
      <c r="E209"/>
      <c r="F209"/>
      <c r="G209"/>
      <c r="H209"/>
      <c r="I209"/>
      <c r="J209"/>
    </row>
    <row r="210" spans="2:10" s="4" customFormat="1" ht="14.25" hidden="1" customHeight="1">
      <c r="B210"/>
      <c r="C210"/>
      <c r="D210"/>
      <c r="E210"/>
      <c r="F210"/>
      <c r="G210"/>
      <c r="H210"/>
      <c r="I210"/>
      <c r="J210"/>
    </row>
  </sheetData>
  <sheetProtection sheet="1" objects="1" scenarios="1"/>
  <mergeCells count="1">
    <mergeCell ref="C2:I2"/>
  </mergeCells>
  <pageMargins left="0.70866141732283472" right="0.70866141732283472" top="0.78740157480314965" bottom="0.78740157480314965" header="0.31496062992125984" footer="0.31496062992125984"/>
  <pageSetup paperSize="9" scale="7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26">
    <pageSetUpPr fitToPage="1"/>
  </sheetPr>
  <dimension ref="A1:WWF561"/>
  <sheetViews>
    <sheetView showGridLines="0" zoomScaleNormal="100" workbookViewId="0">
      <pane ySplit="6" topLeftCell="A7" activePane="bottomLeft" state="frozen"/>
      <selection pane="bottomLeft" activeCell="L24" sqref="L24"/>
    </sheetView>
  </sheetViews>
  <sheetFormatPr baseColWidth="10" defaultColWidth="0" defaultRowHeight="0" customHeight="1" zeroHeight="1"/>
  <cols>
    <col min="1" max="1" width="9.42578125" style="415" customWidth="1"/>
    <col min="2" max="2" width="0.42578125" style="415" customWidth="1"/>
    <col min="3" max="3" width="2.85546875" style="415" customWidth="1"/>
    <col min="4" max="4" width="17.42578125" style="415" customWidth="1"/>
    <col min="5" max="13" width="12.42578125" style="415" customWidth="1"/>
    <col min="14" max="18" width="11" style="415" hidden="1"/>
    <col min="19" max="245" width="11.140625" style="415" hidden="1"/>
    <col min="246" max="246" width="9.42578125" style="415" hidden="1"/>
    <col min="247" max="247" width="0.42578125" style="415" hidden="1"/>
    <col min="248" max="248" width="2.85546875" style="415" hidden="1"/>
    <col min="249" max="249" width="17.42578125" style="415" hidden="1"/>
    <col min="250" max="269" width="12.42578125" style="415" hidden="1"/>
    <col min="270" max="501" width="11.140625" style="415" hidden="1"/>
    <col min="502" max="502" width="9.42578125" style="415" hidden="1"/>
    <col min="503" max="503" width="0.42578125" style="415" hidden="1"/>
    <col min="504" max="504" width="2.85546875" style="415" hidden="1"/>
    <col min="505" max="505" width="17.42578125" style="415" hidden="1"/>
    <col min="506" max="525" width="12.42578125" style="415" hidden="1"/>
    <col min="526" max="757" width="11.140625" style="415" hidden="1"/>
    <col min="758" max="758" width="9.42578125" style="415" hidden="1"/>
    <col min="759" max="759" width="0.42578125" style="415" hidden="1"/>
    <col min="760" max="760" width="2.85546875" style="415" hidden="1"/>
    <col min="761" max="761" width="17.42578125" style="415" hidden="1"/>
    <col min="762" max="781" width="12.42578125" style="415" hidden="1"/>
    <col min="782" max="1013" width="11.140625" style="415" hidden="1"/>
    <col min="1014" max="1014" width="9.42578125" style="415" hidden="1"/>
    <col min="1015" max="1015" width="0.42578125" style="415" hidden="1"/>
    <col min="1016" max="1016" width="2.85546875" style="415" hidden="1"/>
    <col min="1017" max="1017" width="17.42578125" style="415" hidden="1"/>
    <col min="1018" max="1037" width="12.42578125" style="415" hidden="1"/>
    <col min="1038" max="1269" width="11.140625" style="415" hidden="1"/>
    <col min="1270" max="1270" width="9.42578125" style="415" hidden="1"/>
    <col min="1271" max="1271" width="0.42578125" style="415" hidden="1"/>
    <col min="1272" max="1272" width="2.85546875" style="415" hidden="1"/>
    <col min="1273" max="1273" width="17.42578125" style="415" hidden="1"/>
    <col min="1274" max="1293" width="12.42578125" style="415" hidden="1"/>
    <col min="1294" max="1525" width="11.140625" style="415" hidden="1"/>
    <col min="1526" max="1526" width="9.42578125" style="415" hidden="1"/>
    <col min="1527" max="1527" width="0.42578125" style="415" hidden="1"/>
    <col min="1528" max="1528" width="2.85546875" style="415" hidden="1"/>
    <col min="1529" max="1529" width="17.42578125" style="415" hidden="1"/>
    <col min="1530" max="1549" width="12.42578125" style="415" hidden="1"/>
    <col min="1550" max="1781" width="11.140625" style="415" hidden="1"/>
    <col min="1782" max="1782" width="9.42578125" style="415" hidden="1"/>
    <col min="1783" max="1783" width="0.42578125" style="415" hidden="1"/>
    <col min="1784" max="1784" width="2.85546875" style="415" hidden="1"/>
    <col min="1785" max="1785" width="17.42578125" style="415" hidden="1"/>
    <col min="1786" max="1805" width="12.42578125" style="415" hidden="1"/>
    <col min="1806" max="2037" width="11.140625" style="415" hidden="1"/>
    <col min="2038" max="2038" width="9.42578125" style="415" hidden="1"/>
    <col min="2039" max="2039" width="0.42578125" style="415" hidden="1"/>
    <col min="2040" max="2040" width="2.85546875" style="415" hidden="1"/>
    <col min="2041" max="2041" width="17.42578125" style="415" hidden="1"/>
    <col min="2042" max="2061" width="12.42578125" style="415" hidden="1"/>
    <col min="2062" max="2293" width="11.140625" style="415" hidden="1"/>
    <col min="2294" max="2294" width="9.42578125" style="415" hidden="1"/>
    <col min="2295" max="2295" width="0.42578125" style="415" hidden="1"/>
    <col min="2296" max="2296" width="2.85546875" style="415" hidden="1"/>
    <col min="2297" max="2297" width="17.42578125" style="415" hidden="1"/>
    <col min="2298" max="2317" width="12.42578125" style="415" hidden="1"/>
    <col min="2318" max="2549" width="11.140625" style="415" hidden="1"/>
    <col min="2550" max="2550" width="9.42578125" style="415" hidden="1"/>
    <col min="2551" max="2551" width="0.42578125" style="415" hidden="1"/>
    <col min="2552" max="2552" width="2.85546875" style="415" hidden="1"/>
    <col min="2553" max="2553" width="17.42578125" style="415" hidden="1"/>
    <col min="2554" max="2573" width="12.42578125" style="415" hidden="1"/>
    <col min="2574" max="2805" width="11.140625" style="415" hidden="1"/>
    <col min="2806" max="2806" width="9.42578125" style="415" hidden="1"/>
    <col min="2807" max="2807" width="0.42578125" style="415" hidden="1"/>
    <col min="2808" max="2808" width="2.85546875" style="415" hidden="1"/>
    <col min="2809" max="2809" width="17.42578125" style="415" hidden="1"/>
    <col min="2810" max="2829" width="12.42578125" style="415" hidden="1"/>
    <col min="2830" max="3061" width="11.140625" style="415" hidden="1"/>
    <col min="3062" max="3062" width="9.42578125" style="415" hidden="1"/>
    <col min="3063" max="3063" width="0.42578125" style="415" hidden="1"/>
    <col min="3064" max="3064" width="2.85546875" style="415" hidden="1"/>
    <col min="3065" max="3065" width="17.42578125" style="415" hidden="1"/>
    <col min="3066" max="3085" width="12.42578125" style="415" hidden="1"/>
    <col min="3086" max="3317" width="11.140625" style="415" hidden="1"/>
    <col min="3318" max="3318" width="9.42578125" style="415" hidden="1"/>
    <col min="3319" max="3319" width="0.42578125" style="415" hidden="1"/>
    <col min="3320" max="3320" width="2.85546875" style="415" hidden="1"/>
    <col min="3321" max="3321" width="17.42578125" style="415" hidden="1"/>
    <col min="3322" max="3341" width="12.42578125" style="415" hidden="1"/>
    <col min="3342" max="3573" width="11.140625" style="415" hidden="1"/>
    <col min="3574" max="3574" width="9.42578125" style="415" hidden="1"/>
    <col min="3575" max="3575" width="0.42578125" style="415" hidden="1"/>
    <col min="3576" max="3576" width="2.85546875" style="415" hidden="1"/>
    <col min="3577" max="3577" width="17.42578125" style="415" hidden="1"/>
    <col min="3578" max="3597" width="12.42578125" style="415" hidden="1"/>
    <col min="3598" max="3829" width="11.140625" style="415" hidden="1"/>
    <col min="3830" max="3830" width="9.42578125" style="415" hidden="1"/>
    <col min="3831" max="3831" width="0.42578125" style="415" hidden="1"/>
    <col min="3832" max="3832" width="2.85546875" style="415" hidden="1"/>
    <col min="3833" max="3833" width="17.42578125" style="415" hidden="1"/>
    <col min="3834" max="3853" width="12.42578125" style="415" hidden="1"/>
    <col min="3854" max="4085" width="11.140625" style="415" hidden="1"/>
    <col min="4086" max="4086" width="9.42578125" style="415" hidden="1"/>
    <col min="4087" max="4087" width="0.42578125" style="415" hidden="1"/>
    <col min="4088" max="4088" width="2.85546875" style="415" hidden="1"/>
    <col min="4089" max="4089" width="17.42578125" style="415" hidden="1"/>
    <col min="4090" max="4109" width="12.42578125" style="415" hidden="1"/>
    <col min="4110" max="4341" width="11.140625" style="415" hidden="1"/>
    <col min="4342" max="4342" width="9.42578125" style="415" hidden="1"/>
    <col min="4343" max="4343" width="0.42578125" style="415" hidden="1"/>
    <col min="4344" max="4344" width="2.85546875" style="415" hidden="1"/>
    <col min="4345" max="4345" width="17.42578125" style="415" hidden="1"/>
    <col min="4346" max="4365" width="12.42578125" style="415" hidden="1"/>
    <col min="4366" max="4597" width="11.140625" style="415" hidden="1"/>
    <col min="4598" max="4598" width="9.42578125" style="415" hidden="1"/>
    <col min="4599" max="4599" width="0.42578125" style="415" hidden="1"/>
    <col min="4600" max="4600" width="2.85546875" style="415" hidden="1"/>
    <col min="4601" max="4601" width="17.42578125" style="415" hidden="1"/>
    <col min="4602" max="4621" width="12.42578125" style="415" hidden="1"/>
    <col min="4622" max="4853" width="11.140625" style="415" hidden="1"/>
    <col min="4854" max="4854" width="9.42578125" style="415" hidden="1"/>
    <col min="4855" max="4855" width="0.42578125" style="415" hidden="1"/>
    <col min="4856" max="4856" width="2.85546875" style="415" hidden="1"/>
    <col min="4857" max="4857" width="17.42578125" style="415" hidden="1"/>
    <col min="4858" max="4877" width="12.42578125" style="415" hidden="1"/>
    <col min="4878" max="5109" width="11.140625" style="415" hidden="1"/>
    <col min="5110" max="5110" width="9.42578125" style="415" hidden="1"/>
    <col min="5111" max="5111" width="0.42578125" style="415" hidden="1"/>
    <col min="5112" max="5112" width="2.85546875" style="415" hidden="1"/>
    <col min="5113" max="5113" width="17.42578125" style="415" hidden="1"/>
    <col min="5114" max="5133" width="12.42578125" style="415" hidden="1"/>
    <col min="5134" max="5365" width="11.140625" style="415" hidden="1"/>
    <col min="5366" max="5366" width="9.42578125" style="415" hidden="1"/>
    <col min="5367" max="5367" width="0.42578125" style="415" hidden="1"/>
    <col min="5368" max="5368" width="2.85546875" style="415" hidden="1"/>
    <col min="5369" max="5369" width="17.42578125" style="415" hidden="1"/>
    <col min="5370" max="5389" width="12.42578125" style="415" hidden="1"/>
    <col min="5390" max="5621" width="11.140625" style="415" hidden="1"/>
    <col min="5622" max="5622" width="9.42578125" style="415" hidden="1"/>
    <col min="5623" max="5623" width="0.42578125" style="415" hidden="1"/>
    <col min="5624" max="5624" width="2.85546875" style="415" hidden="1"/>
    <col min="5625" max="5625" width="17.42578125" style="415" hidden="1"/>
    <col min="5626" max="5645" width="12.42578125" style="415" hidden="1"/>
    <col min="5646" max="5877" width="11.140625" style="415" hidden="1"/>
    <col min="5878" max="5878" width="9.42578125" style="415" hidden="1"/>
    <col min="5879" max="5879" width="0.42578125" style="415" hidden="1"/>
    <col min="5880" max="5880" width="2.85546875" style="415" hidden="1"/>
    <col min="5881" max="5881" width="17.42578125" style="415" hidden="1"/>
    <col min="5882" max="5901" width="12.42578125" style="415" hidden="1"/>
    <col min="5902" max="6133" width="11.140625" style="415" hidden="1"/>
    <col min="6134" max="6134" width="9.42578125" style="415" hidden="1"/>
    <col min="6135" max="6135" width="0.42578125" style="415" hidden="1"/>
    <col min="6136" max="6136" width="2.85546875" style="415" hidden="1"/>
    <col min="6137" max="6137" width="17.42578125" style="415" hidden="1"/>
    <col min="6138" max="6157" width="12.42578125" style="415" hidden="1"/>
    <col min="6158" max="6389" width="11.140625" style="415" hidden="1"/>
    <col min="6390" max="6390" width="9.42578125" style="415" hidden="1"/>
    <col min="6391" max="6391" width="0.42578125" style="415" hidden="1"/>
    <col min="6392" max="6392" width="2.85546875" style="415" hidden="1"/>
    <col min="6393" max="6393" width="17.42578125" style="415" hidden="1"/>
    <col min="6394" max="6413" width="12.42578125" style="415" hidden="1"/>
    <col min="6414" max="6645" width="11.140625" style="415" hidden="1"/>
    <col min="6646" max="6646" width="9.42578125" style="415" hidden="1"/>
    <col min="6647" max="6647" width="0.42578125" style="415" hidden="1"/>
    <col min="6648" max="6648" width="2.85546875" style="415" hidden="1"/>
    <col min="6649" max="6649" width="17.42578125" style="415" hidden="1"/>
    <col min="6650" max="6669" width="12.42578125" style="415" hidden="1"/>
    <col min="6670" max="6901" width="11.140625" style="415" hidden="1"/>
    <col min="6902" max="6902" width="9.42578125" style="415" hidden="1"/>
    <col min="6903" max="6903" width="0.42578125" style="415" hidden="1"/>
    <col min="6904" max="6904" width="2.85546875" style="415" hidden="1"/>
    <col min="6905" max="6905" width="17.42578125" style="415" hidden="1"/>
    <col min="6906" max="6925" width="12.42578125" style="415" hidden="1"/>
    <col min="6926" max="7157" width="11.140625" style="415" hidden="1"/>
    <col min="7158" max="7158" width="9.42578125" style="415" hidden="1"/>
    <col min="7159" max="7159" width="0.42578125" style="415" hidden="1"/>
    <col min="7160" max="7160" width="2.85546875" style="415" hidden="1"/>
    <col min="7161" max="7161" width="17.42578125" style="415" hidden="1"/>
    <col min="7162" max="7181" width="12.42578125" style="415" hidden="1"/>
    <col min="7182" max="7413" width="11.140625" style="415" hidden="1"/>
    <col min="7414" max="7414" width="9.42578125" style="415" hidden="1"/>
    <col min="7415" max="7415" width="0.42578125" style="415" hidden="1"/>
    <col min="7416" max="7416" width="2.85546875" style="415" hidden="1"/>
    <col min="7417" max="7417" width="17.42578125" style="415" hidden="1"/>
    <col min="7418" max="7437" width="12.42578125" style="415" hidden="1"/>
    <col min="7438" max="7669" width="11.140625" style="415" hidden="1"/>
    <col min="7670" max="7670" width="9.42578125" style="415" hidden="1"/>
    <col min="7671" max="7671" width="0.42578125" style="415" hidden="1"/>
    <col min="7672" max="7672" width="2.85546875" style="415" hidden="1"/>
    <col min="7673" max="7673" width="17.42578125" style="415" hidden="1"/>
    <col min="7674" max="7693" width="12.42578125" style="415" hidden="1"/>
    <col min="7694" max="7925" width="11.140625" style="415" hidden="1"/>
    <col min="7926" max="7926" width="9.42578125" style="415" hidden="1"/>
    <col min="7927" max="7927" width="0.42578125" style="415" hidden="1"/>
    <col min="7928" max="7928" width="2.85546875" style="415" hidden="1"/>
    <col min="7929" max="7929" width="17.42578125" style="415" hidden="1"/>
    <col min="7930" max="7949" width="12.42578125" style="415" hidden="1"/>
    <col min="7950" max="8181" width="11.140625" style="415" hidden="1"/>
    <col min="8182" max="8182" width="9.42578125" style="415" hidden="1"/>
    <col min="8183" max="8183" width="0.42578125" style="415" hidden="1"/>
    <col min="8184" max="8184" width="2.85546875" style="415" hidden="1"/>
    <col min="8185" max="8185" width="17.42578125" style="415" hidden="1"/>
    <col min="8186" max="8205" width="12.42578125" style="415" hidden="1"/>
    <col min="8206" max="8437" width="11.140625" style="415" hidden="1"/>
    <col min="8438" max="8438" width="9.42578125" style="415" hidden="1"/>
    <col min="8439" max="8439" width="0.42578125" style="415" hidden="1"/>
    <col min="8440" max="8440" width="2.85546875" style="415" hidden="1"/>
    <col min="8441" max="8441" width="17.42578125" style="415" hidden="1"/>
    <col min="8442" max="8461" width="12.42578125" style="415" hidden="1"/>
    <col min="8462" max="8693" width="11.140625" style="415" hidden="1"/>
    <col min="8694" max="8694" width="9.42578125" style="415" hidden="1"/>
    <col min="8695" max="8695" width="0.42578125" style="415" hidden="1"/>
    <col min="8696" max="8696" width="2.85546875" style="415" hidden="1"/>
    <col min="8697" max="8697" width="17.42578125" style="415" hidden="1"/>
    <col min="8698" max="8717" width="12.42578125" style="415" hidden="1"/>
    <col min="8718" max="8949" width="11.140625" style="415" hidden="1"/>
    <col min="8950" max="8950" width="9.42578125" style="415" hidden="1"/>
    <col min="8951" max="8951" width="0.42578125" style="415" hidden="1"/>
    <col min="8952" max="8952" width="2.85546875" style="415" hidden="1"/>
    <col min="8953" max="8953" width="17.42578125" style="415" hidden="1"/>
    <col min="8954" max="8973" width="12.42578125" style="415" hidden="1"/>
    <col min="8974" max="9205" width="11.140625" style="415" hidden="1"/>
    <col min="9206" max="9206" width="9.42578125" style="415" hidden="1"/>
    <col min="9207" max="9207" width="0.42578125" style="415" hidden="1"/>
    <col min="9208" max="9208" width="2.85546875" style="415" hidden="1"/>
    <col min="9209" max="9209" width="17.42578125" style="415" hidden="1"/>
    <col min="9210" max="9229" width="12.42578125" style="415" hidden="1"/>
    <col min="9230" max="9461" width="11.140625" style="415" hidden="1"/>
    <col min="9462" max="9462" width="9.42578125" style="415" hidden="1"/>
    <col min="9463" max="9463" width="0.42578125" style="415" hidden="1"/>
    <col min="9464" max="9464" width="2.85546875" style="415" hidden="1"/>
    <col min="9465" max="9465" width="17.42578125" style="415" hidden="1"/>
    <col min="9466" max="9485" width="12.42578125" style="415" hidden="1"/>
    <col min="9486" max="9717" width="11.140625" style="415" hidden="1"/>
    <col min="9718" max="9718" width="9.42578125" style="415" hidden="1"/>
    <col min="9719" max="9719" width="0.42578125" style="415" hidden="1"/>
    <col min="9720" max="9720" width="2.85546875" style="415" hidden="1"/>
    <col min="9721" max="9721" width="17.42578125" style="415" hidden="1"/>
    <col min="9722" max="9741" width="12.42578125" style="415" hidden="1"/>
    <col min="9742" max="9973" width="11.140625" style="415" hidden="1"/>
    <col min="9974" max="9974" width="9.42578125" style="415" hidden="1"/>
    <col min="9975" max="9975" width="0.42578125" style="415" hidden="1"/>
    <col min="9976" max="9976" width="2.85546875" style="415" hidden="1"/>
    <col min="9977" max="9977" width="17.42578125" style="415" hidden="1"/>
    <col min="9978" max="9997" width="12.42578125" style="415" hidden="1"/>
    <col min="9998" max="10229" width="11.140625" style="415" hidden="1"/>
    <col min="10230" max="10230" width="9.42578125" style="415" hidden="1"/>
    <col min="10231" max="10231" width="0.42578125" style="415" hidden="1"/>
    <col min="10232" max="10232" width="2.85546875" style="415" hidden="1"/>
    <col min="10233" max="10233" width="17.42578125" style="415" hidden="1"/>
    <col min="10234" max="10253" width="12.42578125" style="415" hidden="1"/>
    <col min="10254" max="10485" width="11.140625" style="415" hidden="1"/>
    <col min="10486" max="10486" width="9.42578125" style="415" hidden="1"/>
    <col min="10487" max="10487" width="0.42578125" style="415" hidden="1"/>
    <col min="10488" max="10488" width="2.85546875" style="415" hidden="1"/>
    <col min="10489" max="10489" width="17.42578125" style="415" hidden="1"/>
    <col min="10490" max="10509" width="12.42578125" style="415" hidden="1"/>
    <col min="10510" max="10741" width="11.140625" style="415" hidden="1"/>
    <col min="10742" max="10742" width="9.42578125" style="415" hidden="1"/>
    <col min="10743" max="10743" width="0.42578125" style="415" hidden="1"/>
    <col min="10744" max="10744" width="2.85546875" style="415" hidden="1"/>
    <col min="10745" max="10745" width="17.42578125" style="415" hidden="1"/>
    <col min="10746" max="10765" width="12.42578125" style="415" hidden="1"/>
    <col min="10766" max="10997" width="11.140625" style="415" hidden="1"/>
    <col min="10998" max="10998" width="9.42578125" style="415" hidden="1"/>
    <col min="10999" max="10999" width="0.42578125" style="415" hidden="1"/>
    <col min="11000" max="11000" width="2.85546875" style="415" hidden="1"/>
    <col min="11001" max="11001" width="17.42578125" style="415" hidden="1"/>
    <col min="11002" max="11021" width="12.42578125" style="415" hidden="1"/>
    <col min="11022" max="11253" width="11.140625" style="415" hidden="1"/>
    <col min="11254" max="11254" width="9.42578125" style="415" hidden="1"/>
    <col min="11255" max="11255" width="0.42578125" style="415" hidden="1"/>
    <col min="11256" max="11256" width="2.85546875" style="415" hidden="1"/>
    <col min="11257" max="11257" width="17.42578125" style="415" hidden="1"/>
    <col min="11258" max="11277" width="12.42578125" style="415" hidden="1"/>
    <col min="11278" max="11509" width="11.140625" style="415" hidden="1"/>
    <col min="11510" max="11510" width="9.42578125" style="415" hidden="1"/>
    <col min="11511" max="11511" width="0.42578125" style="415" hidden="1"/>
    <col min="11512" max="11512" width="2.85546875" style="415" hidden="1"/>
    <col min="11513" max="11513" width="17.42578125" style="415" hidden="1"/>
    <col min="11514" max="11533" width="12.42578125" style="415" hidden="1"/>
    <col min="11534" max="11765" width="11.140625" style="415" hidden="1"/>
    <col min="11766" max="11766" width="9.42578125" style="415" hidden="1"/>
    <col min="11767" max="11767" width="0.42578125" style="415" hidden="1"/>
    <col min="11768" max="11768" width="2.85546875" style="415" hidden="1"/>
    <col min="11769" max="11769" width="17.42578125" style="415" hidden="1"/>
    <col min="11770" max="11789" width="12.42578125" style="415" hidden="1"/>
    <col min="11790" max="12021" width="11.140625" style="415" hidden="1"/>
    <col min="12022" max="12022" width="9.42578125" style="415" hidden="1"/>
    <col min="12023" max="12023" width="0.42578125" style="415" hidden="1"/>
    <col min="12024" max="12024" width="2.85546875" style="415" hidden="1"/>
    <col min="12025" max="12025" width="17.42578125" style="415" hidden="1"/>
    <col min="12026" max="12045" width="12.42578125" style="415" hidden="1"/>
    <col min="12046" max="12277" width="11.140625" style="415" hidden="1"/>
    <col min="12278" max="12278" width="9.42578125" style="415" hidden="1"/>
    <col min="12279" max="12279" width="0.42578125" style="415" hidden="1"/>
    <col min="12280" max="12280" width="2.85546875" style="415" hidden="1"/>
    <col min="12281" max="12281" width="17.42578125" style="415" hidden="1"/>
    <col min="12282" max="12301" width="12.42578125" style="415" hidden="1"/>
    <col min="12302" max="12533" width="11.140625" style="415" hidden="1"/>
    <col min="12534" max="12534" width="9.42578125" style="415" hidden="1"/>
    <col min="12535" max="12535" width="0.42578125" style="415" hidden="1"/>
    <col min="12536" max="12536" width="2.85546875" style="415" hidden="1"/>
    <col min="12537" max="12537" width="17.42578125" style="415" hidden="1"/>
    <col min="12538" max="12557" width="12.42578125" style="415" hidden="1"/>
    <col min="12558" max="12789" width="11.140625" style="415" hidden="1"/>
    <col min="12790" max="12790" width="9.42578125" style="415" hidden="1"/>
    <col min="12791" max="12791" width="0.42578125" style="415" hidden="1"/>
    <col min="12792" max="12792" width="2.85546875" style="415" hidden="1"/>
    <col min="12793" max="12793" width="17.42578125" style="415" hidden="1"/>
    <col min="12794" max="12813" width="12.42578125" style="415" hidden="1"/>
    <col min="12814" max="13045" width="11.140625" style="415" hidden="1"/>
    <col min="13046" max="13046" width="9.42578125" style="415" hidden="1"/>
    <col min="13047" max="13047" width="0.42578125" style="415" hidden="1"/>
    <col min="13048" max="13048" width="2.85546875" style="415" hidden="1"/>
    <col min="13049" max="13049" width="17.42578125" style="415" hidden="1"/>
    <col min="13050" max="13069" width="12.42578125" style="415" hidden="1"/>
    <col min="13070" max="13301" width="11.140625" style="415" hidden="1"/>
    <col min="13302" max="13302" width="9.42578125" style="415" hidden="1"/>
    <col min="13303" max="13303" width="0.42578125" style="415" hidden="1"/>
    <col min="13304" max="13304" width="2.85546875" style="415" hidden="1"/>
    <col min="13305" max="13305" width="17.42578125" style="415" hidden="1"/>
    <col min="13306" max="13325" width="12.42578125" style="415" hidden="1"/>
    <col min="13326" max="13557" width="11.140625" style="415" hidden="1"/>
    <col min="13558" max="13558" width="9.42578125" style="415" hidden="1"/>
    <col min="13559" max="13559" width="0.42578125" style="415" hidden="1"/>
    <col min="13560" max="13560" width="2.85546875" style="415" hidden="1"/>
    <col min="13561" max="13561" width="17.42578125" style="415" hidden="1"/>
    <col min="13562" max="13581" width="12.42578125" style="415" hidden="1"/>
    <col min="13582" max="13813" width="11.140625" style="415" hidden="1"/>
    <col min="13814" max="13814" width="9.42578125" style="415" hidden="1"/>
    <col min="13815" max="13815" width="0.42578125" style="415" hidden="1"/>
    <col min="13816" max="13816" width="2.85546875" style="415" hidden="1"/>
    <col min="13817" max="13817" width="17.42578125" style="415" hidden="1"/>
    <col min="13818" max="13837" width="12.42578125" style="415" hidden="1"/>
    <col min="13838" max="14069" width="11.140625" style="415" hidden="1"/>
    <col min="14070" max="14070" width="9.42578125" style="415" hidden="1"/>
    <col min="14071" max="14071" width="0.42578125" style="415" hidden="1"/>
    <col min="14072" max="14072" width="2.85546875" style="415" hidden="1"/>
    <col min="14073" max="14073" width="17.42578125" style="415" hidden="1"/>
    <col min="14074" max="14093" width="12.42578125" style="415" hidden="1"/>
    <col min="14094" max="14325" width="11.140625" style="415" hidden="1"/>
    <col min="14326" max="14326" width="9.42578125" style="415" hidden="1"/>
    <col min="14327" max="14327" width="0.42578125" style="415" hidden="1"/>
    <col min="14328" max="14328" width="2.85546875" style="415" hidden="1"/>
    <col min="14329" max="14329" width="17.42578125" style="415" hidden="1"/>
    <col min="14330" max="14349" width="12.42578125" style="415" hidden="1"/>
    <col min="14350" max="14581" width="11.140625" style="415" hidden="1"/>
    <col min="14582" max="14582" width="9.42578125" style="415" hidden="1"/>
    <col min="14583" max="14583" width="0.42578125" style="415" hidden="1"/>
    <col min="14584" max="14584" width="2.85546875" style="415" hidden="1"/>
    <col min="14585" max="14585" width="17.42578125" style="415" hidden="1"/>
    <col min="14586" max="14605" width="12.42578125" style="415" hidden="1"/>
    <col min="14606" max="14837" width="11.140625" style="415" hidden="1"/>
    <col min="14838" max="14838" width="9.42578125" style="415" hidden="1"/>
    <col min="14839" max="14839" width="0.42578125" style="415" hidden="1"/>
    <col min="14840" max="14840" width="2.85546875" style="415" hidden="1"/>
    <col min="14841" max="14841" width="17.42578125" style="415" hidden="1"/>
    <col min="14842" max="14861" width="12.42578125" style="415" hidden="1"/>
    <col min="14862" max="15093" width="11.140625" style="415" hidden="1"/>
    <col min="15094" max="15094" width="9.42578125" style="415" hidden="1"/>
    <col min="15095" max="15095" width="0.42578125" style="415" hidden="1"/>
    <col min="15096" max="15096" width="2.85546875" style="415" hidden="1"/>
    <col min="15097" max="15097" width="17.42578125" style="415" hidden="1"/>
    <col min="15098" max="15117" width="12.42578125" style="415" hidden="1"/>
    <col min="15118" max="15349" width="11.140625" style="415" hidden="1"/>
    <col min="15350" max="15350" width="9.42578125" style="415" hidden="1"/>
    <col min="15351" max="15351" width="0.42578125" style="415" hidden="1"/>
    <col min="15352" max="15352" width="2.85546875" style="415" hidden="1"/>
    <col min="15353" max="15353" width="17.42578125" style="415" hidden="1"/>
    <col min="15354" max="15373" width="12.42578125" style="415" hidden="1"/>
    <col min="15374" max="15605" width="11.140625" style="415" hidden="1"/>
    <col min="15606" max="15606" width="9.42578125" style="415" hidden="1"/>
    <col min="15607" max="15607" width="0.42578125" style="415" hidden="1"/>
    <col min="15608" max="15608" width="2.85546875" style="415" hidden="1"/>
    <col min="15609" max="15609" width="17.42578125" style="415" hidden="1"/>
    <col min="15610" max="15629" width="12.42578125" style="415" hidden="1"/>
    <col min="15630" max="15861" width="11.140625" style="415" hidden="1"/>
    <col min="15862" max="15862" width="9.42578125" style="415" hidden="1"/>
    <col min="15863" max="15863" width="0.42578125" style="415" hidden="1"/>
    <col min="15864" max="15864" width="2.85546875" style="415" hidden="1"/>
    <col min="15865" max="15865" width="17.42578125" style="415" hidden="1"/>
    <col min="15866" max="15885" width="12.42578125" style="415" hidden="1"/>
    <col min="15886" max="16117" width="11.140625" style="415" hidden="1"/>
    <col min="16118" max="16118" width="9.42578125" style="415" hidden="1"/>
    <col min="16119" max="16119" width="0.42578125" style="415" hidden="1"/>
    <col min="16120" max="16120" width="2.85546875" style="415" hidden="1"/>
    <col min="16121" max="16121" width="17.42578125" style="415" hidden="1"/>
    <col min="16122" max="16141" width="12.42578125" style="415" hidden="1"/>
    <col min="16142" max="16152" width="11.140625" style="415" hidden="1"/>
    <col min="16153" max="16384" width="11" style="415" hidden="1"/>
  </cols>
  <sheetData>
    <row r="1" spans="1:48" ht="12.75">
      <c r="A1" s="414"/>
      <c r="B1" s="414"/>
      <c r="C1" s="414"/>
      <c r="D1" s="414"/>
      <c r="E1" s="414"/>
      <c r="F1" s="414"/>
      <c r="G1" s="414"/>
      <c r="H1" s="414"/>
      <c r="I1" s="414"/>
      <c r="J1" s="414"/>
      <c r="K1" s="414"/>
      <c r="L1" s="414"/>
      <c r="M1" s="414"/>
    </row>
    <row r="2" spans="1:48" ht="23.1" customHeight="1" thickBot="1">
      <c r="A2" s="414"/>
      <c r="B2" s="414"/>
      <c r="C2" s="414"/>
      <c r="D2" s="414"/>
      <c r="E2" s="912" t="s">
        <v>2207</v>
      </c>
      <c r="F2" s="912"/>
      <c r="G2" s="912"/>
      <c r="H2" s="912"/>
      <c r="I2" s="912"/>
      <c r="J2" s="912"/>
      <c r="K2" s="912"/>
      <c r="L2" s="912"/>
      <c r="M2" s="414"/>
    </row>
    <row r="3" spans="1:48" ht="12.75">
      <c r="A3" s="414"/>
      <c r="B3" s="414"/>
      <c r="C3" s="414"/>
      <c r="D3" s="414"/>
      <c r="E3" s="414"/>
      <c r="F3" s="414"/>
      <c r="G3" s="414"/>
      <c r="H3" s="414"/>
      <c r="I3" s="414"/>
      <c r="J3" s="414"/>
      <c r="K3" s="414"/>
      <c r="L3" s="414"/>
      <c r="M3" s="414"/>
    </row>
    <row r="4" spans="1:48" ht="12.75">
      <c r="A4" s="414"/>
      <c r="B4" s="414"/>
      <c r="C4" s="414"/>
      <c r="D4" s="414"/>
      <c r="E4" s="913" t="s">
        <v>2208</v>
      </c>
      <c r="F4" s="913"/>
      <c r="G4" s="913"/>
      <c r="H4" s="913"/>
      <c r="I4" s="913"/>
      <c r="J4" s="913"/>
      <c r="K4" s="913"/>
      <c r="L4" s="913"/>
      <c r="M4" s="414"/>
    </row>
    <row r="5" spans="1:48" ht="12.75">
      <c r="A5" s="414"/>
      <c r="B5" s="414"/>
      <c r="C5" s="414"/>
      <c r="D5" s="414"/>
      <c r="E5" s="913"/>
      <c r="F5" s="913"/>
      <c r="G5" s="913"/>
      <c r="H5" s="913"/>
      <c r="I5" s="913"/>
      <c r="J5" s="913"/>
      <c r="K5" s="913"/>
      <c r="L5" s="913"/>
      <c r="M5" s="414"/>
    </row>
    <row r="6" spans="1:48" ht="16.5" thickBot="1">
      <c r="A6" s="287"/>
      <c r="B6" s="287"/>
      <c r="C6" s="287"/>
      <c r="D6" s="287"/>
      <c r="E6" s="287"/>
      <c r="F6" s="287"/>
      <c r="G6" s="287"/>
      <c r="H6" s="287"/>
      <c r="I6" s="287"/>
      <c r="J6" s="287"/>
      <c r="K6" s="287"/>
      <c r="L6" s="287"/>
      <c r="M6" s="287"/>
    </row>
    <row r="7" spans="1:48" ht="12.75"/>
    <row r="8" spans="1:48" ht="13.7" customHeight="1"/>
    <row r="9" spans="1:48" ht="13.7" customHeight="1" thickBot="1">
      <c r="D9" s="180" t="s">
        <v>2051</v>
      </c>
    </row>
    <row r="10" spans="1:48" ht="13.7" customHeight="1"/>
    <row r="11" spans="1:48" ht="13.7" customHeight="1">
      <c r="D11" s="415" t="s">
        <v>2209</v>
      </c>
    </row>
    <row r="12" spans="1:48" ht="13.7" customHeight="1"/>
    <row r="13" spans="1:48" ht="13.7" customHeight="1">
      <c r="E13" s="423" t="s">
        <v>1816</v>
      </c>
      <c r="F13" s="423" t="s">
        <v>330</v>
      </c>
      <c r="G13" s="423" t="s">
        <v>331</v>
      </c>
      <c r="H13" s="423" t="s">
        <v>332</v>
      </c>
      <c r="I13" s="423" t="s">
        <v>2013</v>
      </c>
    </row>
    <row r="14" spans="1:48" ht="13.7" customHeight="1">
      <c r="E14" s="423" t="s">
        <v>1817</v>
      </c>
      <c r="F14" s="422">
        <v>2378</v>
      </c>
      <c r="G14" s="422">
        <v>2565</v>
      </c>
      <c r="H14" s="422">
        <v>3450</v>
      </c>
      <c r="I14" s="422">
        <v>4762</v>
      </c>
    </row>
    <row r="15" spans="1:48" ht="13.7" customHeight="1">
      <c r="E15" s="423" t="s">
        <v>1818</v>
      </c>
      <c r="F15" s="422">
        <v>4762</v>
      </c>
      <c r="G15" s="422">
        <v>1892</v>
      </c>
      <c r="H15" s="422">
        <v>4626</v>
      </c>
      <c r="I15" s="422">
        <v>4626</v>
      </c>
      <c r="N15" s="416"/>
      <c r="O15" s="416"/>
      <c r="P15" s="416"/>
      <c r="Q15" s="416"/>
      <c r="R15" s="416"/>
      <c r="S15" s="416"/>
      <c r="T15" s="416"/>
      <c r="U15" s="416"/>
      <c r="V15" s="416"/>
      <c r="W15" s="416"/>
      <c r="X15" s="416"/>
      <c r="Y15" s="416"/>
      <c r="Z15" s="416"/>
      <c r="AA15" s="416"/>
      <c r="AB15" s="416"/>
      <c r="AC15" s="416"/>
      <c r="AD15" s="416"/>
      <c r="AE15" s="416"/>
      <c r="AF15" s="416"/>
      <c r="AG15" s="416"/>
      <c r="AH15" s="416"/>
      <c r="AI15" s="416"/>
      <c r="AJ15" s="416"/>
      <c r="AK15" s="416"/>
      <c r="AL15" s="416"/>
      <c r="AM15" s="416"/>
      <c r="AN15" s="416"/>
      <c r="AO15" s="416"/>
      <c r="AP15" s="416"/>
      <c r="AQ15" s="416"/>
      <c r="AR15" s="416"/>
      <c r="AS15" s="416"/>
      <c r="AT15" s="416"/>
      <c r="AU15" s="416"/>
      <c r="AV15" s="416"/>
    </row>
    <row r="16" spans="1:48" ht="13.7" customHeight="1">
      <c r="E16" s="423" t="s">
        <v>1820</v>
      </c>
      <c r="F16" s="422">
        <v>3667</v>
      </c>
      <c r="G16" s="422">
        <v>3822</v>
      </c>
      <c r="H16" s="422">
        <v>4905</v>
      </c>
      <c r="I16" s="424">
        <v>4791</v>
      </c>
      <c r="N16" s="416"/>
      <c r="O16" s="416"/>
      <c r="P16" s="416"/>
      <c r="Q16" s="416"/>
      <c r="R16" s="416"/>
      <c r="S16" s="416"/>
      <c r="T16" s="416"/>
      <c r="U16" s="416"/>
      <c r="V16" s="416"/>
      <c r="W16" s="416"/>
      <c r="X16" s="416"/>
      <c r="Y16" s="416"/>
      <c r="Z16" s="416"/>
      <c r="AA16" s="416"/>
      <c r="AB16" s="416"/>
      <c r="AC16" s="416"/>
      <c r="AD16" s="416"/>
      <c r="AE16" s="416"/>
      <c r="AF16" s="416"/>
      <c r="AG16" s="416"/>
      <c r="AH16" s="416"/>
      <c r="AI16" s="416"/>
      <c r="AJ16" s="416"/>
      <c r="AK16" s="416"/>
      <c r="AL16" s="416"/>
      <c r="AM16" s="416"/>
      <c r="AN16" s="416"/>
      <c r="AO16" s="416"/>
      <c r="AP16" s="416"/>
      <c r="AQ16" s="416"/>
      <c r="AR16" s="416"/>
      <c r="AS16" s="416"/>
      <c r="AT16" s="416"/>
      <c r="AU16" s="416"/>
      <c r="AV16" s="416"/>
    </row>
    <row r="17" spans="4:48" ht="13.7" customHeight="1">
      <c r="E17" s="423" t="s">
        <v>1821</v>
      </c>
      <c r="F17" s="422">
        <v>4791</v>
      </c>
      <c r="G17" s="422">
        <v>2594</v>
      </c>
      <c r="H17" s="422">
        <v>3603</v>
      </c>
      <c r="I17" s="422">
        <v>2565</v>
      </c>
      <c r="N17" s="416"/>
      <c r="O17" s="416"/>
      <c r="P17" s="416"/>
      <c r="Q17" s="416"/>
      <c r="R17" s="416"/>
      <c r="S17" s="416"/>
      <c r="T17" s="416"/>
      <c r="U17" s="416"/>
      <c r="V17" s="416"/>
      <c r="W17" s="416"/>
      <c r="X17" s="416"/>
      <c r="Y17" s="416"/>
      <c r="Z17" s="416"/>
      <c r="AA17" s="416"/>
      <c r="AB17" s="416"/>
      <c r="AC17" s="416"/>
      <c r="AD17" s="416"/>
      <c r="AE17" s="416"/>
      <c r="AF17" s="416"/>
      <c r="AG17" s="416"/>
      <c r="AH17" s="416"/>
      <c r="AI17" s="416"/>
      <c r="AJ17" s="416"/>
      <c r="AK17" s="416"/>
      <c r="AL17" s="416"/>
      <c r="AM17" s="416"/>
      <c r="AN17" s="416"/>
      <c r="AO17" s="416"/>
      <c r="AP17" s="416"/>
      <c r="AQ17" s="416"/>
      <c r="AR17" s="416"/>
      <c r="AS17" s="416"/>
      <c r="AT17" s="416"/>
      <c r="AU17" s="416"/>
      <c r="AV17" s="416"/>
    </row>
    <row r="18" spans="4:48" ht="13.7" customHeight="1">
      <c r="N18" s="416"/>
      <c r="O18" s="416"/>
      <c r="P18" s="416"/>
      <c r="Q18" s="416"/>
      <c r="R18" s="416"/>
      <c r="S18" s="416"/>
      <c r="T18" s="416"/>
      <c r="U18" s="416"/>
      <c r="V18" s="416"/>
      <c r="W18" s="416"/>
      <c r="X18" s="416"/>
      <c r="Y18" s="416"/>
      <c r="Z18" s="416"/>
      <c r="AA18" s="416"/>
      <c r="AB18" s="416"/>
      <c r="AC18" s="416"/>
      <c r="AD18" s="416"/>
      <c r="AE18" s="416"/>
      <c r="AF18" s="416"/>
      <c r="AG18" s="416"/>
      <c r="AH18" s="416"/>
      <c r="AI18" s="416"/>
      <c r="AJ18" s="416"/>
      <c r="AK18" s="416"/>
      <c r="AL18" s="416"/>
      <c r="AM18" s="416"/>
      <c r="AN18" s="416"/>
      <c r="AO18" s="416"/>
      <c r="AP18" s="416"/>
      <c r="AQ18" s="416"/>
      <c r="AR18" s="416"/>
      <c r="AS18" s="416"/>
      <c r="AT18" s="416"/>
      <c r="AU18" s="416"/>
      <c r="AV18" s="416"/>
    </row>
    <row r="19" spans="4:48" ht="13.7" customHeight="1">
      <c r="N19" s="416"/>
      <c r="O19" s="416"/>
      <c r="P19" s="416"/>
      <c r="Q19" s="416"/>
      <c r="R19" s="416"/>
      <c r="S19" s="416"/>
      <c r="T19" s="416"/>
      <c r="U19" s="416"/>
      <c r="V19" s="416"/>
      <c r="W19" s="416"/>
      <c r="X19" s="416"/>
      <c r="Y19" s="416"/>
      <c r="Z19" s="416"/>
      <c r="AA19" s="416"/>
      <c r="AB19" s="416"/>
      <c r="AC19" s="416"/>
      <c r="AD19" s="416"/>
      <c r="AE19" s="416"/>
      <c r="AF19" s="416"/>
      <c r="AG19" s="416"/>
      <c r="AH19" s="416"/>
      <c r="AI19" s="416"/>
      <c r="AJ19" s="416"/>
      <c r="AK19" s="416"/>
      <c r="AL19" s="416"/>
      <c r="AM19" s="416"/>
      <c r="AN19" s="416"/>
      <c r="AO19" s="416"/>
      <c r="AP19" s="416"/>
      <c r="AQ19" s="416"/>
      <c r="AR19" s="416"/>
      <c r="AS19" s="416"/>
      <c r="AT19" s="416"/>
      <c r="AU19" s="416"/>
      <c r="AV19" s="416"/>
    </row>
    <row r="20" spans="4:48" ht="13.7" customHeight="1">
      <c r="N20" s="416"/>
      <c r="O20" s="416"/>
      <c r="P20" s="416"/>
      <c r="Q20" s="416"/>
      <c r="R20" s="416"/>
      <c r="S20" s="416"/>
      <c r="T20" s="416"/>
      <c r="U20" s="416"/>
      <c r="V20" s="416"/>
      <c r="W20" s="416"/>
      <c r="X20" s="416"/>
      <c r="Y20" s="416"/>
      <c r="Z20" s="416"/>
      <c r="AA20" s="416"/>
      <c r="AB20" s="416"/>
      <c r="AC20" s="416"/>
      <c r="AD20" s="416"/>
      <c r="AE20" s="416"/>
      <c r="AF20" s="416"/>
      <c r="AG20" s="416"/>
      <c r="AH20" s="416"/>
      <c r="AI20" s="416"/>
      <c r="AJ20" s="416"/>
      <c r="AK20" s="416"/>
      <c r="AL20" s="416"/>
      <c r="AM20" s="416"/>
      <c r="AN20" s="416"/>
      <c r="AO20" s="416"/>
      <c r="AP20" s="416"/>
      <c r="AQ20" s="416"/>
      <c r="AR20" s="416"/>
      <c r="AS20" s="416"/>
      <c r="AT20" s="416"/>
      <c r="AU20" s="416"/>
      <c r="AV20" s="416"/>
    </row>
    <row r="21" spans="4:48" ht="13.7" customHeight="1">
      <c r="N21" s="416"/>
      <c r="O21" s="416"/>
      <c r="P21" s="416"/>
      <c r="Q21" s="416"/>
      <c r="R21" s="416"/>
      <c r="S21" s="416"/>
      <c r="T21" s="416"/>
      <c r="U21" s="416"/>
      <c r="V21" s="416"/>
      <c r="W21" s="416"/>
      <c r="X21" s="416"/>
      <c r="Y21" s="416"/>
      <c r="Z21" s="416"/>
      <c r="AA21" s="416"/>
      <c r="AB21" s="416"/>
      <c r="AC21" s="416"/>
      <c r="AD21" s="416"/>
      <c r="AE21" s="416"/>
      <c r="AF21" s="416"/>
      <c r="AG21" s="416"/>
      <c r="AH21" s="416"/>
      <c r="AI21" s="416"/>
      <c r="AJ21" s="416"/>
      <c r="AK21" s="416"/>
      <c r="AL21" s="416"/>
      <c r="AM21" s="416"/>
      <c r="AN21" s="416"/>
      <c r="AO21" s="416"/>
      <c r="AP21" s="416"/>
      <c r="AQ21" s="416"/>
      <c r="AR21" s="416"/>
      <c r="AS21" s="416"/>
      <c r="AT21" s="416"/>
      <c r="AU21" s="416"/>
      <c r="AV21" s="416"/>
    </row>
    <row r="22" spans="4:48" ht="13.7" customHeight="1">
      <c r="N22" s="416"/>
      <c r="O22" s="416"/>
      <c r="P22" s="416"/>
      <c r="Q22" s="416"/>
      <c r="R22" s="416"/>
      <c r="S22" s="416"/>
      <c r="T22" s="416"/>
      <c r="U22" s="416"/>
      <c r="V22" s="416"/>
      <c r="W22" s="416"/>
      <c r="X22" s="416"/>
      <c r="Y22" s="416"/>
      <c r="Z22" s="416"/>
      <c r="AA22" s="416"/>
      <c r="AB22" s="416"/>
      <c r="AC22" s="416"/>
      <c r="AD22" s="416"/>
      <c r="AE22" s="416"/>
      <c r="AF22" s="416"/>
      <c r="AG22" s="416"/>
      <c r="AH22" s="416"/>
      <c r="AI22" s="416"/>
      <c r="AJ22" s="416"/>
      <c r="AK22" s="416"/>
      <c r="AL22" s="416"/>
      <c r="AM22" s="416"/>
      <c r="AN22" s="416"/>
      <c r="AO22" s="416"/>
      <c r="AP22" s="416"/>
      <c r="AQ22" s="416"/>
      <c r="AR22" s="416"/>
      <c r="AS22" s="416"/>
      <c r="AT22" s="416"/>
      <c r="AU22" s="416"/>
      <c r="AV22" s="416"/>
    </row>
    <row r="23" spans="4:48" ht="13.7" customHeight="1">
      <c r="N23" s="416"/>
      <c r="O23" s="416"/>
      <c r="P23" s="416"/>
      <c r="Q23" s="416"/>
      <c r="R23" s="416"/>
      <c r="S23" s="416"/>
      <c r="T23" s="416"/>
      <c r="U23" s="416"/>
      <c r="V23" s="416"/>
      <c r="W23" s="416"/>
      <c r="X23" s="416"/>
      <c r="Y23" s="416"/>
      <c r="Z23" s="416"/>
      <c r="AA23" s="416"/>
      <c r="AB23" s="416"/>
      <c r="AC23" s="416"/>
      <c r="AD23" s="416"/>
      <c r="AE23" s="416"/>
      <c r="AF23" s="416"/>
      <c r="AG23" s="416"/>
      <c r="AH23" s="416"/>
      <c r="AI23" s="416"/>
      <c r="AJ23" s="416"/>
      <c r="AK23" s="416"/>
      <c r="AL23" s="416"/>
      <c r="AM23" s="416"/>
      <c r="AN23" s="416"/>
      <c r="AO23" s="416"/>
      <c r="AP23" s="416"/>
      <c r="AQ23" s="416"/>
      <c r="AR23" s="416"/>
      <c r="AS23" s="416"/>
      <c r="AT23" s="416"/>
      <c r="AU23" s="416"/>
      <c r="AV23" s="416"/>
    </row>
    <row r="24" spans="4:48" ht="13.7" customHeight="1">
      <c r="N24" s="416"/>
      <c r="O24" s="416"/>
      <c r="P24" s="416"/>
      <c r="Q24" s="416"/>
      <c r="R24" s="416"/>
      <c r="S24" s="416"/>
      <c r="T24" s="416"/>
      <c r="U24" s="416"/>
      <c r="V24" s="416"/>
      <c r="W24" s="416"/>
      <c r="X24" s="416"/>
      <c r="Y24" s="416"/>
      <c r="Z24" s="416"/>
      <c r="AA24" s="416"/>
      <c r="AB24" s="416"/>
      <c r="AC24" s="416"/>
      <c r="AD24" s="416"/>
      <c r="AE24" s="416"/>
      <c r="AF24" s="416"/>
      <c r="AG24" s="416"/>
      <c r="AH24" s="416"/>
      <c r="AI24" s="416"/>
      <c r="AJ24" s="416"/>
      <c r="AK24" s="416"/>
      <c r="AL24" s="416"/>
      <c r="AM24" s="416"/>
      <c r="AN24" s="416"/>
      <c r="AO24" s="416"/>
      <c r="AP24" s="416"/>
      <c r="AQ24" s="416"/>
      <c r="AR24" s="416"/>
      <c r="AS24" s="416"/>
      <c r="AT24" s="416"/>
      <c r="AU24" s="416"/>
      <c r="AV24" s="416"/>
    </row>
    <row r="25" spans="4:48" ht="13.7" customHeight="1" thickBot="1">
      <c r="D25" s="180" t="s">
        <v>2058</v>
      </c>
      <c r="N25" s="416"/>
      <c r="O25" s="416"/>
      <c r="P25" s="416"/>
      <c r="Q25" s="416"/>
      <c r="R25" s="416"/>
      <c r="S25" s="416"/>
      <c r="T25" s="416"/>
      <c r="U25" s="416"/>
      <c r="V25" s="416"/>
      <c r="W25" s="416"/>
      <c r="X25" s="416"/>
      <c r="Y25" s="416"/>
      <c r="Z25" s="416"/>
      <c r="AA25" s="416"/>
      <c r="AB25" s="416"/>
      <c r="AC25" s="416"/>
      <c r="AD25" s="416"/>
      <c r="AE25" s="416"/>
      <c r="AF25" s="416"/>
      <c r="AG25" s="416"/>
      <c r="AH25" s="416"/>
      <c r="AI25" s="416"/>
      <c r="AJ25" s="416"/>
      <c r="AK25" s="416"/>
      <c r="AL25" s="416"/>
      <c r="AM25" s="416"/>
      <c r="AN25" s="416"/>
      <c r="AO25" s="416"/>
      <c r="AP25" s="416"/>
      <c r="AQ25" s="416"/>
      <c r="AR25" s="416"/>
      <c r="AS25" s="416"/>
      <c r="AT25" s="416"/>
      <c r="AU25" s="416"/>
      <c r="AV25" s="416"/>
    </row>
    <row r="26" spans="4:48" ht="13.7" customHeight="1">
      <c r="N26" s="416"/>
      <c r="O26" s="416"/>
      <c r="P26" s="416"/>
      <c r="Q26" s="416"/>
      <c r="R26" s="416"/>
      <c r="S26" s="416"/>
      <c r="T26" s="416"/>
      <c r="U26" s="416"/>
      <c r="V26" s="416"/>
      <c r="W26" s="416"/>
      <c r="X26" s="416"/>
      <c r="Y26" s="416"/>
      <c r="Z26" s="416"/>
      <c r="AA26" s="416"/>
      <c r="AB26" s="416"/>
      <c r="AC26" s="416"/>
      <c r="AD26" s="416"/>
      <c r="AE26" s="416"/>
      <c r="AF26" s="416"/>
      <c r="AG26" s="416"/>
      <c r="AH26" s="416"/>
      <c r="AI26" s="416"/>
      <c r="AJ26" s="416"/>
      <c r="AK26" s="416"/>
      <c r="AL26" s="416"/>
      <c r="AM26" s="416"/>
      <c r="AN26" s="416"/>
      <c r="AO26" s="416"/>
      <c r="AP26" s="416"/>
      <c r="AQ26" s="416"/>
      <c r="AR26" s="416"/>
      <c r="AS26" s="416"/>
      <c r="AT26" s="416"/>
      <c r="AU26" s="416"/>
      <c r="AV26" s="416"/>
    </row>
    <row r="27" spans="4:48" ht="13.7" customHeight="1">
      <c r="D27" s="415" t="s">
        <v>2210</v>
      </c>
      <c r="N27" s="416"/>
      <c r="O27" s="416"/>
      <c r="P27" s="416"/>
      <c r="Q27" s="416"/>
      <c r="R27" s="416"/>
      <c r="S27" s="416"/>
      <c r="T27" s="416"/>
      <c r="U27" s="416"/>
      <c r="V27" s="416"/>
      <c r="W27" s="416"/>
      <c r="X27" s="416"/>
      <c r="Y27" s="416"/>
      <c r="Z27" s="416"/>
      <c r="AA27" s="416"/>
      <c r="AB27" s="416"/>
      <c r="AC27" s="416"/>
      <c r="AD27" s="416"/>
      <c r="AE27" s="416"/>
      <c r="AF27" s="416"/>
      <c r="AG27" s="416"/>
      <c r="AH27" s="416"/>
      <c r="AI27" s="416"/>
      <c r="AJ27" s="416"/>
      <c r="AK27" s="416"/>
      <c r="AL27" s="416"/>
      <c r="AM27" s="416"/>
      <c r="AN27" s="416"/>
      <c r="AO27" s="416"/>
      <c r="AP27" s="416"/>
      <c r="AQ27" s="416"/>
      <c r="AR27" s="416"/>
      <c r="AS27" s="416"/>
      <c r="AT27" s="416"/>
      <c r="AU27" s="416"/>
      <c r="AV27" s="416"/>
    </row>
    <row r="28" spans="4:48" ht="13.7" customHeight="1">
      <c r="N28" s="416"/>
      <c r="O28" s="416"/>
      <c r="P28" s="416"/>
      <c r="Q28" s="416"/>
      <c r="R28" s="416"/>
      <c r="S28" s="416"/>
      <c r="T28" s="416"/>
      <c r="U28" s="416"/>
      <c r="V28" s="416"/>
      <c r="W28" s="416"/>
      <c r="X28" s="416"/>
      <c r="Y28" s="416"/>
      <c r="Z28" s="416"/>
      <c r="AA28" s="416"/>
      <c r="AB28" s="416"/>
      <c r="AC28" s="416"/>
      <c r="AD28" s="416"/>
      <c r="AE28" s="416"/>
      <c r="AF28" s="416"/>
      <c r="AG28" s="416"/>
      <c r="AH28" s="416"/>
      <c r="AI28" s="416"/>
      <c r="AJ28" s="416"/>
      <c r="AK28" s="416"/>
      <c r="AL28" s="416"/>
      <c r="AM28" s="416"/>
      <c r="AN28" s="416"/>
      <c r="AO28" s="416"/>
      <c r="AP28" s="416"/>
      <c r="AQ28" s="416"/>
      <c r="AR28" s="416"/>
      <c r="AS28" s="416"/>
      <c r="AT28" s="416"/>
      <c r="AU28" s="416"/>
      <c r="AV28" s="416"/>
    </row>
    <row r="29" spans="4:48" ht="13.7" customHeight="1">
      <c r="E29" s="423" t="s">
        <v>1816</v>
      </c>
      <c r="F29" s="423" t="s">
        <v>330</v>
      </c>
      <c r="G29" s="423" t="s">
        <v>331</v>
      </c>
      <c r="H29" s="423" t="s">
        <v>332</v>
      </c>
      <c r="N29" s="416"/>
      <c r="O29" s="416"/>
      <c r="P29" s="416"/>
      <c r="Q29" s="416"/>
      <c r="R29" s="416"/>
      <c r="S29" s="416"/>
      <c r="T29" s="416"/>
      <c r="U29" s="416"/>
      <c r="V29" s="416"/>
      <c r="W29" s="416"/>
      <c r="X29" s="416"/>
      <c r="Y29" s="416"/>
      <c r="Z29" s="416"/>
      <c r="AA29" s="416"/>
      <c r="AB29" s="416"/>
      <c r="AC29" s="416"/>
      <c r="AD29" s="416"/>
      <c r="AE29" s="416"/>
      <c r="AF29" s="416"/>
      <c r="AG29" s="416"/>
      <c r="AH29" s="416"/>
      <c r="AI29" s="416"/>
      <c r="AJ29" s="416"/>
      <c r="AK29" s="416"/>
      <c r="AL29" s="416"/>
      <c r="AM29" s="416"/>
      <c r="AN29" s="416"/>
      <c r="AO29" s="416"/>
      <c r="AP29" s="416"/>
      <c r="AQ29" s="416"/>
      <c r="AR29" s="416"/>
      <c r="AS29" s="416"/>
      <c r="AT29" s="416"/>
      <c r="AU29" s="416"/>
      <c r="AV29" s="416"/>
    </row>
    <row r="30" spans="4:48" ht="13.7" customHeight="1">
      <c r="E30" s="423" t="s">
        <v>1817</v>
      </c>
      <c r="F30" s="422">
        <v>2378</v>
      </c>
      <c r="G30" s="422">
        <v>2565</v>
      </c>
      <c r="H30" s="422">
        <v>3450</v>
      </c>
      <c r="N30" s="416"/>
      <c r="O30" s="416"/>
      <c r="P30" s="416"/>
      <c r="Q30" s="416"/>
      <c r="R30" s="416"/>
      <c r="S30" s="416"/>
      <c r="T30" s="416"/>
      <c r="U30" s="416"/>
      <c r="V30" s="416"/>
      <c r="W30" s="416"/>
      <c r="X30" s="416"/>
      <c r="Y30" s="416"/>
      <c r="Z30" s="416"/>
      <c r="AA30" s="416"/>
      <c r="AB30" s="416"/>
      <c r="AC30" s="416"/>
      <c r="AD30" s="416"/>
      <c r="AE30" s="416"/>
      <c r="AF30" s="416"/>
      <c r="AG30" s="416"/>
      <c r="AH30" s="416"/>
      <c r="AI30" s="416"/>
      <c r="AJ30" s="416"/>
      <c r="AK30" s="416"/>
      <c r="AL30" s="416"/>
      <c r="AM30" s="416"/>
      <c r="AN30" s="416"/>
      <c r="AO30" s="416"/>
      <c r="AP30" s="416"/>
      <c r="AQ30" s="416"/>
      <c r="AR30" s="416"/>
      <c r="AS30" s="416"/>
      <c r="AT30" s="416"/>
      <c r="AU30" s="416"/>
      <c r="AV30" s="416"/>
    </row>
    <row r="31" spans="4:48" ht="13.7" customHeight="1">
      <c r="E31" s="423" t="s">
        <v>1818</v>
      </c>
      <c r="F31" s="422">
        <v>4762</v>
      </c>
      <c r="G31" s="422">
        <v>1892</v>
      </c>
      <c r="H31" s="422">
        <v>4626</v>
      </c>
      <c r="N31" s="416"/>
      <c r="O31" s="416"/>
      <c r="P31" s="416"/>
      <c r="Q31" s="416"/>
      <c r="R31" s="416"/>
      <c r="S31" s="416"/>
      <c r="T31" s="416"/>
      <c r="U31" s="416"/>
      <c r="V31" s="416"/>
      <c r="W31" s="416"/>
      <c r="X31" s="416"/>
      <c r="Y31" s="416"/>
      <c r="Z31" s="416"/>
      <c r="AA31" s="416"/>
      <c r="AB31" s="416"/>
      <c r="AC31" s="416"/>
      <c r="AD31" s="416"/>
      <c r="AE31" s="416"/>
      <c r="AF31" s="416"/>
      <c r="AG31" s="416"/>
      <c r="AH31" s="416"/>
      <c r="AI31" s="416"/>
      <c r="AJ31" s="416"/>
      <c r="AK31" s="416"/>
      <c r="AL31" s="416"/>
      <c r="AM31" s="416"/>
      <c r="AN31" s="416"/>
      <c r="AO31" s="416"/>
      <c r="AP31" s="416"/>
      <c r="AQ31" s="416"/>
      <c r="AR31" s="416"/>
      <c r="AS31" s="416"/>
      <c r="AT31" s="416"/>
      <c r="AU31" s="416"/>
      <c r="AV31" s="416"/>
    </row>
    <row r="32" spans="4:48" ht="13.7" customHeight="1">
      <c r="E32" s="423" t="s">
        <v>307</v>
      </c>
      <c r="F32" s="422">
        <v>3667</v>
      </c>
      <c r="G32" s="422">
        <v>3822</v>
      </c>
      <c r="H32" s="422">
        <v>4905</v>
      </c>
      <c r="N32" s="416"/>
      <c r="O32" s="416"/>
      <c r="P32" s="416"/>
      <c r="Q32" s="416"/>
      <c r="R32" s="416"/>
      <c r="S32" s="416"/>
      <c r="T32" s="416"/>
      <c r="U32" s="416"/>
      <c r="V32" s="416"/>
      <c r="W32" s="416"/>
      <c r="X32" s="416"/>
      <c r="Y32" s="416"/>
      <c r="Z32" s="416"/>
      <c r="AA32" s="416"/>
      <c r="AB32" s="416"/>
      <c r="AC32" s="416"/>
      <c r="AD32" s="416"/>
      <c r="AE32" s="416"/>
      <c r="AF32" s="416"/>
      <c r="AG32" s="416"/>
      <c r="AH32" s="416"/>
      <c r="AI32" s="416"/>
      <c r="AJ32" s="416"/>
      <c r="AK32" s="416"/>
      <c r="AL32" s="416"/>
      <c r="AM32" s="416"/>
      <c r="AN32" s="416"/>
      <c r="AO32" s="416"/>
      <c r="AP32" s="416"/>
      <c r="AQ32" s="416"/>
      <c r="AR32" s="416"/>
      <c r="AS32" s="416"/>
      <c r="AT32" s="416"/>
      <c r="AU32" s="416"/>
      <c r="AV32" s="416"/>
    </row>
    <row r="33" spans="4:48" ht="13.7" customHeight="1">
      <c r="E33" s="423" t="s">
        <v>1821</v>
      </c>
      <c r="F33" s="422">
        <v>4791</v>
      </c>
      <c r="G33" s="422">
        <v>2594</v>
      </c>
      <c r="H33" s="422">
        <v>3603</v>
      </c>
      <c r="N33" s="416"/>
      <c r="O33" s="416"/>
      <c r="P33" s="416"/>
      <c r="Q33" s="416"/>
      <c r="R33" s="416"/>
      <c r="S33" s="416"/>
      <c r="T33" s="416"/>
      <c r="U33" s="416"/>
      <c r="V33" s="416"/>
      <c r="W33" s="416"/>
      <c r="X33" s="416"/>
      <c r="Y33" s="416"/>
      <c r="Z33" s="416"/>
      <c r="AA33" s="416"/>
      <c r="AB33" s="416"/>
      <c r="AC33" s="416"/>
      <c r="AD33" s="416"/>
      <c r="AE33" s="416"/>
      <c r="AF33" s="416"/>
      <c r="AG33" s="416"/>
      <c r="AH33" s="416"/>
      <c r="AI33" s="416"/>
      <c r="AJ33" s="416"/>
      <c r="AK33" s="416"/>
      <c r="AL33" s="416"/>
      <c r="AM33" s="416"/>
      <c r="AN33" s="416"/>
      <c r="AO33" s="416"/>
      <c r="AP33" s="416"/>
      <c r="AQ33" s="416"/>
      <c r="AR33" s="416"/>
      <c r="AS33" s="416"/>
      <c r="AT33" s="416"/>
      <c r="AU33" s="416"/>
      <c r="AV33" s="416"/>
    </row>
    <row r="34" spans="4:48" ht="13.7" customHeight="1">
      <c r="N34" s="416"/>
      <c r="O34" s="416"/>
      <c r="P34" s="416"/>
      <c r="Q34" s="416"/>
      <c r="R34" s="416"/>
      <c r="S34" s="416"/>
      <c r="T34" s="416"/>
      <c r="U34" s="416"/>
      <c r="V34" s="416"/>
      <c r="W34" s="416"/>
      <c r="X34" s="416"/>
      <c r="Y34" s="416"/>
      <c r="Z34" s="416"/>
      <c r="AA34" s="416"/>
      <c r="AB34" s="416"/>
      <c r="AC34" s="416"/>
      <c r="AD34" s="416"/>
      <c r="AE34" s="416"/>
      <c r="AF34" s="416"/>
      <c r="AG34" s="416"/>
      <c r="AH34" s="416"/>
      <c r="AI34" s="416"/>
      <c r="AJ34" s="416"/>
      <c r="AK34" s="416"/>
      <c r="AL34" s="416"/>
      <c r="AM34" s="416"/>
      <c r="AN34" s="416"/>
      <c r="AO34" s="416"/>
      <c r="AP34" s="416"/>
      <c r="AQ34" s="416"/>
      <c r="AR34" s="416"/>
      <c r="AS34" s="416"/>
      <c r="AT34" s="416"/>
      <c r="AU34" s="416"/>
      <c r="AV34" s="416"/>
    </row>
    <row r="35" spans="4:48" ht="13.7" customHeight="1">
      <c r="N35" s="416"/>
      <c r="O35" s="416"/>
      <c r="P35" s="416"/>
      <c r="Q35" s="416"/>
      <c r="R35" s="416"/>
      <c r="S35" s="416"/>
      <c r="T35" s="416"/>
      <c r="U35" s="416"/>
      <c r="V35" s="416"/>
      <c r="W35" s="416"/>
      <c r="X35" s="416"/>
      <c r="Y35" s="416"/>
      <c r="Z35" s="416"/>
      <c r="AA35" s="416"/>
      <c r="AB35" s="416"/>
      <c r="AC35" s="416"/>
      <c r="AD35" s="416"/>
      <c r="AE35" s="416"/>
      <c r="AF35" s="416"/>
      <c r="AG35" s="416"/>
      <c r="AH35" s="416"/>
      <c r="AI35" s="416"/>
      <c r="AJ35" s="416"/>
      <c r="AK35" s="416"/>
      <c r="AL35" s="416"/>
      <c r="AM35" s="416"/>
      <c r="AN35" s="416"/>
      <c r="AO35" s="416"/>
      <c r="AP35" s="416"/>
      <c r="AQ35" s="416"/>
      <c r="AR35" s="416"/>
      <c r="AS35" s="416"/>
      <c r="AT35" s="416"/>
      <c r="AU35" s="416"/>
      <c r="AV35" s="416"/>
    </row>
    <row r="36" spans="4:48" ht="13.7" customHeight="1">
      <c r="N36" s="416"/>
      <c r="O36" s="416"/>
      <c r="P36" s="416"/>
      <c r="Q36" s="416"/>
      <c r="R36" s="416"/>
      <c r="S36" s="416"/>
      <c r="T36" s="416"/>
      <c r="U36" s="416"/>
      <c r="V36" s="416"/>
      <c r="W36" s="416"/>
      <c r="X36" s="416"/>
      <c r="Y36" s="416"/>
      <c r="Z36" s="416"/>
      <c r="AA36" s="416"/>
      <c r="AB36" s="416"/>
      <c r="AC36" s="416"/>
      <c r="AD36" s="416"/>
      <c r="AE36" s="416"/>
      <c r="AF36" s="416"/>
      <c r="AG36" s="416"/>
      <c r="AH36" s="416"/>
      <c r="AI36" s="416"/>
      <c r="AJ36" s="416"/>
      <c r="AK36" s="416"/>
      <c r="AL36" s="416"/>
      <c r="AM36" s="416"/>
      <c r="AN36" s="416"/>
      <c r="AO36" s="416"/>
      <c r="AP36" s="416"/>
      <c r="AQ36" s="416"/>
      <c r="AR36" s="416"/>
      <c r="AS36" s="416"/>
      <c r="AT36" s="416"/>
      <c r="AU36" s="416"/>
      <c r="AV36" s="416"/>
    </row>
    <row r="37" spans="4:48" ht="13.7" customHeight="1">
      <c r="N37" s="416"/>
      <c r="O37" s="416"/>
      <c r="P37" s="416"/>
      <c r="Q37" s="416"/>
      <c r="R37" s="416"/>
      <c r="S37" s="416"/>
      <c r="T37" s="416"/>
      <c r="U37" s="416"/>
      <c r="V37" s="416"/>
      <c r="W37" s="416"/>
      <c r="X37" s="416"/>
      <c r="Y37" s="416"/>
      <c r="Z37" s="416"/>
      <c r="AA37" s="416"/>
      <c r="AB37" s="416"/>
      <c r="AC37" s="416"/>
      <c r="AD37" s="416"/>
      <c r="AE37" s="416"/>
      <c r="AF37" s="416"/>
      <c r="AG37" s="416"/>
      <c r="AH37" s="416"/>
      <c r="AI37" s="416"/>
      <c r="AJ37" s="416"/>
      <c r="AK37" s="416"/>
      <c r="AL37" s="416"/>
      <c r="AM37" s="416"/>
      <c r="AN37" s="416"/>
      <c r="AO37" s="416"/>
      <c r="AP37" s="416"/>
      <c r="AQ37" s="416"/>
      <c r="AR37" s="416"/>
      <c r="AS37" s="416"/>
      <c r="AT37" s="416"/>
      <c r="AU37" s="416"/>
      <c r="AV37" s="416"/>
    </row>
    <row r="38" spans="4:48" ht="13.7" customHeight="1">
      <c r="N38" s="416"/>
      <c r="O38" s="416"/>
      <c r="P38" s="416"/>
      <c r="Q38" s="416"/>
      <c r="R38" s="416"/>
      <c r="S38" s="416"/>
      <c r="T38" s="416"/>
      <c r="U38" s="416"/>
      <c r="V38" s="416"/>
      <c r="W38" s="416"/>
      <c r="X38" s="416"/>
      <c r="Y38" s="416"/>
      <c r="Z38" s="416"/>
      <c r="AA38" s="416"/>
      <c r="AB38" s="416"/>
      <c r="AC38" s="416"/>
      <c r="AD38" s="416"/>
      <c r="AE38" s="416"/>
      <c r="AF38" s="416"/>
      <c r="AG38" s="416"/>
      <c r="AH38" s="416"/>
      <c r="AI38" s="416"/>
      <c r="AJ38" s="416"/>
      <c r="AK38" s="416"/>
      <c r="AL38" s="416"/>
      <c r="AM38" s="416"/>
      <c r="AN38" s="416"/>
      <c r="AO38" s="416"/>
      <c r="AP38" s="416"/>
      <c r="AQ38" s="416"/>
      <c r="AR38" s="416"/>
      <c r="AS38" s="416"/>
      <c r="AT38" s="416"/>
      <c r="AU38" s="416"/>
      <c r="AV38" s="416"/>
    </row>
    <row r="39" spans="4:48" ht="13.7" customHeight="1">
      <c r="N39" s="416"/>
      <c r="O39" s="416"/>
      <c r="P39" s="416"/>
      <c r="Q39" s="416"/>
      <c r="R39" s="416"/>
      <c r="S39" s="416"/>
      <c r="T39" s="416"/>
      <c r="U39" s="416"/>
      <c r="V39" s="416"/>
      <c r="W39" s="416"/>
      <c r="X39" s="416"/>
      <c r="Y39" s="416"/>
      <c r="Z39" s="416"/>
      <c r="AA39" s="416"/>
      <c r="AB39" s="416"/>
      <c r="AC39" s="416"/>
      <c r="AD39" s="416"/>
      <c r="AE39" s="416"/>
      <c r="AF39" s="416"/>
      <c r="AG39" s="416"/>
      <c r="AH39" s="416"/>
      <c r="AI39" s="416"/>
      <c r="AJ39" s="416"/>
      <c r="AK39" s="416"/>
      <c r="AL39" s="416"/>
      <c r="AM39" s="416"/>
      <c r="AN39" s="416"/>
      <c r="AO39" s="416"/>
      <c r="AP39" s="416"/>
      <c r="AQ39" s="416"/>
      <c r="AR39" s="416"/>
      <c r="AS39" s="416"/>
      <c r="AT39" s="416"/>
      <c r="AU39" s="416"/>
      <c r="AV39" s="416"/>
    </row>
    <row r="40" spans="4:48" ht="13.7" customHeight="1">
      <c r="N40" s="416"/>
      <c r="O40" s="416"/>
      <c r="P40" s="416"/>
      <c r="Q40" s="416"/>
      <c r="R40" s="416"/>
      <c r="S40" s="416"/>
      <c r="T40" s="416"/>
      <c r="U40" s="416"/>
      <c r="V40" s="416"/>
      <c r="W40" s="416"/>
      <c r="X40" s="416"/>
      <c r="Y40" s="416"/>
      <c r="Z40" s="416"/>
      <c r="AA40" s="416"/>
      <c r="AB40" s="416"/>
      <c r="AC40" s="416"/>
      <c r="AD40" s="416"/>
      <c r="AE40" s="416"/>
      <c r="AF40" s="416"/>
      <c r="AG40" s="416"/>
      <c r="AH40" s="416"/>
      <c r="AI40" s="416"/>
      <c r="AJ40" s="416"/>
      <c r="AK40" s="416"/>
      <c r="AL40" s="416"/>
      <c r="AM40" s="416"/>
      <c r="AN40" s="416"/>
      <c r="AO40" s="416"/>
      <c r="AP40" s="416"/>
      <c r="AQ40" s="416"/>
      <c r="AR40" s="416"/>
      <c r="AS40" s="416"/>
      <c r="AT40" s="416"/>
      <c r="AU40" s="416"/>
      <c r="AV40" s="416"/>
    </row>
    <row r="41" spans="4:48" ht="13.7" customHeight="1" thickBot="1">
      <c r="D41" s="180" t="s">
        <v>2065</v>
      </c>
      <c r="N41" s="416"/>
      <c r="O41" s="416"/>
      <c r="P41" s="416"/>
      <c r="Q41" s="416"/>
      <c r="R41" s="416"/>
      <c r="S41" s="416"/>
      <c r="T41" s="416"/>
      <c r="U41" s="416"/>
      <c r="V41" s="416"/>
      <c r="W41" s="416"/>
      <c r="X41" s="416"/>
      <c r="Y41" s="416"/>
      <c r="Z41" s="416"/>
      <c r="AA41" s="416"/>
      <c r="AB41" s="416"/>
      <c r="AC41" s="416"/>
      <c r="AD41" s="416"/>
      <c r="AE41" s="416"/>
      <c r="AF41" s="416"/>
      <c r="AG41" s="416"/>
      <c r="AH41" s="416"/>
      <c r="AI41" s="416"/>
      <c r="AJ41" s="416"/>
      <c r="AK41" s="416"/>
      <c r="AL41" s="416"/>
      <c r="AM41" s="416"/>
      <c r="AN41" s="416"/>
      <c r="AO41" s="416"/>
      <c r="AP41" s="416"/>
      <c r="AQ41" s="416"/>
      <c r="AR41" s="416"/>
      <c r="AS41" s="416"/>
      <c r="AT41" s="416"/>
      <c r="AU41" s="416"/>
      <c r="AV41" s="416"/>
    </row>
    <row r="42" spans="4:48" ht="13.7" customHeight="1">
      <c r="N42" s="416"/>
      <c r="O42" s="416"/>
      <c r="P42" s="416"/>
      <c r="Q42" s="416"/>
      <c r="R42" s="416"/>
      <c r="S42" s="416"/>
      <c r="T42" s="416"/>
      <c r="U42" s="416"/>
      <c r="V42" s="416"/>
      <c r="W42" s="416"/>
      <c r="X42" s="416"/>
      <c r="Y42" s="416"/>
      <c r="Z42" s="416"/>
      <c r="AA42" s="416"/>
      <c r="AB42" s="416"/>
      <c r="AC42" s="416"/>
      <c r="AD42" s="416"/>
      <c r="AE42" s="416"/>
      <c r="AF42" s="416"/>
      <c r="AG42" s="416"/>
      <c r="AH42" s="416"/>
      <c r="AI42" s="416"/>
      <c r="AJ42" s="416"/>
      <c r="AK42" s="416"/>
      <c r="AL42" s="416"/>
      <c r="AM42" s="416"/>
      <c r="AN42" s="416"/>
      <c r="AO42" s="416"/>
      <c r="AP42" s="416"/>
      <c r="AQ42" s="416"/>
      <c r="AR42" s="416"/>
      <c r="AS42" s="416"/>
      <c r="AT42" s="416"/>
      <c r="AU42" s="416"/>
      <c r="AV42" s="416"/>
    </row>
    <row r="43" spans="4:48" ht="13.7" customHeight="1">
      <c r="D43" s="415" t="s">
        <v>2211</v>
      </c>
      <c r="N43" s="416"/>
      <c r="O43" s="416"/>
      <c r="P43" s="416"/>
      <c r="Q43" s="416"/>
      <c r="R43" s="416"/>
      <c r="S43" s="416"/>
      <c r="T43" s="416"/>
      <c r="U43" s="416"/>
      <c r="V43" s="416"/>
      <c r="W43" s="416"/>
      <c r="X43" s="416"/>
      <c r="Y43" s="416"/>
      <c r="Z43" s="416"/>
      <c r="AA43" s="416"/>
      <c r="AB43" s="416"/>
      <c r="AC43" s="416"/>
      <c r="AD43" s="416"/>
      <c r="AE43" s="416"/>
      <c r="AF43" s="416"/>
      <c r="AG43" s="416"/>
      <c r="AH43" s="416"/>
      <c r="AI43" s="416"/>
      <c r="AJ43" s="416"/>
      <c r="AK43" s="416"/>
      <c r="AL43" s="416"/>
      <c r="AM43" s="416"/>
      <c r="AN43" s="416"/>
      <c r="AO43" s="416"/>
      <c r="AP43" s="416"/>
      <c r="AQ43" s="416"/>
      <c r="AR43" s="416"/>
      <c r="AS43" s="416"/>
      <c r="AT43" s="416"/>
      <c r="AU43" s="416"/>
      <c r="AV43" s="416"/>
    </row>
    <row r="44" spans="4:48" ht="13.7" customHeight="1">
      <c r="N44" s="416"/>
      <c r="O44" s="416"/>
      <c r="P44" s="416"/>
      <c r="Q44" s="416"/>
      <c r="R44" s="416"/>
      <c r="S44" s="416"/>
      <c r="T44" s="416"/>
      <c r="U44" s="416"/>
      <c r="V44" s="416"/>
      <c r="W44" s="416"/>
      <c r="X44" s="416"/>
      <c r="Y44" s="416"/>
      <c r="Z44" s="416"/>
      <c r="AA44" s="416"/>
      <c r="AB44" s="416"/>
      <c r="AC44" s="416"/>
      <c r="AD44" s="416"/>
      <c r="AE44" s="416"/>
      <c r="AF44" s="416"/>
      <c r="AG44" s="416"/>
      <c r="AH44" s="416"/>
      <c r="AI44" s="416"/>
      <c r="AJ44" s="416"/>
      <c r="AK44" s="416"/>
      <c r="AL44" s="416"/>
      <c r="AM44" s="416"/>
      <c r="AN44" s="416"/>
      <c r="AO44" s="416"/>
      <c r="AP44" s="416"/>
      <c r="AQ44" s="416"/>
      <c r="AR44" s="416"/>
      <c r="AS44" s="416"/>
      <c r="AT44" s="416"/>
      <c r="AU44" s="416"/>
      <c r="AV44" s="416"/>
    </row>
    <row r="45" spans="4:48" ht="13.7" customHeight="1">
      <c r="E45" s="423" t="s">
        <v>1816</v>
      </c>
      <c r="F45" s="423" t="s">
        <v>330</v>
      </c>
      <c r="G45" s="423" t="s">
        <v>331</v>
      </c>
      <c r="H45" s="423" t="s">
        <v>332</v>
      </c>
      <c r="N45" s="416"/>
      <c r="O45" s="416"/>
      <c r="P45" s="416"/>
      <c r="Q45" s="416"/>
      <c r="R45" s="416"/>
      <c r="S45" s="416"/>
      <c r="T45" s="416"/>
      <c r="U45" s="416"/>
      <c r="V45" s="416"/>
      <c r="W45" s="416"/>
      <c r="X45" s="416"/>
      <c r="Y45" s="416"/>
      <c r="Z45" s="416"/>
      <c r="AA45" s="416"/>
      <c r="AB45" s="416"/>
      <c r="AC45" s="416"/>
      <c r="AD45" s="416"/>
      <c r="AE45" s="416"/>
      <c r="AF45" s="416"/>
      <c r="AG45" s="416"/>
      <c r="AH45" s="416"/>
      <c r="AI45" s="416"/>
      <c r="AJ45" s="416"/>
      <c r="AK45" s="416"/>
      <c r="AL45" s="416"/>
      <c r="AM45" s="416"/>
      <c r="AN45" s="416"/>
      <c r="AO45" s="416"/>
      <c r="AP45" s="416"/>
      <c r="AQ45" s="416"/>
      <c r="AR45" s="416"/>
      <c r="AS45" s="416"/>
      <c r="AT45" s="416"/>
      <c r="AU45" s="416"/>
      <c r="AV45" s="416"/>
    </row>
    <row r="46" spans="4:48" ht="13.7" customHeight="1">
      <c r="E46" s="423" t="s">
        <v>1817</v>
      </c>
      <c r="F46" s="422">
        <v>2378</v>
      </c>
      <c r="G46" s="422">
        <v>2565</v>
      </c>
      <c r="H46" s="422">
        <v>3450</v>
      </c>
      <c r="N46" s="416"/>
      <c r="O46" s="416"/>
      <c r="P46" s="416"/>
      <c r="Q46" s="416"/>
      <c r="R46" s="416"/>
      <c r="S46" s="416"/>
      <c r="T46" s="416"/>
      <c r="U46" s="416"/>
      <c r="V46" s="416"/>
      <c r="W46" s="416"/>
      <c r="X46" s="416"/>
      <c r="Y46" s="416"/>
      <c r="Z46" s="416"/>
      <c r="AA46" s="416"/>
      <c r="AB46" s="416"/>
      <c r="AC46" s="416"/>
      <c r="AD46" s="416"/>
      <c r="AE46" s="416"/>
      <c r="AF46" s="416"/>
      <c r="AG46" s="416"/>
      <c r="AH46" s="416"/>
      <c r="AI46" s="416"/>
      <c r="AJ46" s="416"/>
      <c r="AK46" s="416"/>
      <c r="AL46" s="416"/>
      <c r="AM46" s="416"/>
      <c r="AN46" s="416"/>
      <c r="AO46" s="416"/>
      <c r="AP46" s="416"/>
      <c r="AQ46" s="416"/>
      <c r="AR46" s="416"/>
      <c r="AS46" s="416"/>
      <c r="AT46" s="416"/>
      <c r="AU46" s="416"/>
      <c r="AV46" s="416"/>
    </row>
    <row r="47" spans="4:48" ht="13.7" customHeight="1">
      <c r="E47" s="423" t="s">
        <v>1818</v>
      </c>
      <c r="F47" s="422">
        <v>4762</v>
      </c>
      <c r="G47" s="422">
        <v>1892</v>
      </c>
      <c r="H47" s="422">
        <v>4626</v>
      </c>
      <c r="N47" s="416"/>
      <c r="O47" s="416"/>
      <c r="P47" s="416"/>
      <c r="Q47" s="416"/>
      <c r="R47" s="416"/>
      <c r="S47" s="416"/>
      <c r="T47" s="416"/>
      <c r="U47" s="416"/>
      <c r="V47" s="416"/>
      <c r="W47" s="416"/>
      <c r="X47" s="416"/>
      <c r="Y47" s="416"/>
      <c r="Z47" s="416"/>
      <c r="AA47" s="416"/>
      <c r="AB47" s="416"/>
      <c r="AC47" s="416"/>
      <c r="AD47" s="416"/>
      <c r="AE47" s="416"/>
      <c r="AF47" s="416"/>
      <c r="AG47" s="416"/>
      <c r="AH47" s="416"/>
      <c r="AI47" s="416"/>
      <c r="AJ47" s="416"/>
      <c r="AK47" s="416"/>
      <c r="AL47" s="416"/>
      <c r="AM47" s="416"/>
      <c r="AN47" s="416"/>
      <c r="AO47" s="416"/>
      <c r="AP47" s="416"/>
      <c r="AQ47" s="416"/>
      <c r="AR47" s="416"/>
      <c r="AS47" s="416"/>
      <c r="AT47" s="416"/>
      <c r="AU47" s="416"/>
      <c r="AV47" s="416"/>
    </row>
    <row r="48" spans="4:48" ht="13.7" customHeight="1">
      <c r="E48" s="423" t="s">
        <v>307</v>
      </c>
      <c r="F48" s="422">
        <v>3667</v>
      </c>
      <c r="G48" s="422">
        <v>3822</v>
      </c>
      <c r="H48" s="422">
        <v>4905</v>
      </c>
      <c r="N48" s="416"/>
      <c r="O48" s="416"/>
      <c r="P48" s="416"/>
      <c r="Q48" s="416"/>
      <c r="R48" s="416"/>
      <c r="S48" s="416"/>
      <c r="T48" s="416"/>
      <c r="U48" s="416"/>
      <c r="V48" s="416"/>
      <c r="W48" s="416"/>
      <c r="X48" s="416"/>
      <c r="Y48" s="416"/>
      <c r="Z48" s="416"/>
      <c r="AA48" s="416"/>
      <c r="AB48" s="416"/>
      <c r="AC48" s="416"/>
      <c r="AD48" s="416"/>
      <c r="AE48" s="416"/>
      <c r="AF48" s="416"/>
      <c r="AG48" s="416"/>
      <c r="AH48" s="416"/>
      <c r="AI48" s="416"/>
      <c r="AJ48" s="416"/>
      <c r="AK48" s="416"/>
      <c r="AL48" s="416"/>
      <c r="AM48" s="416"/>
      <c r="AN48" s="416"/>
      <c r="AO48" s="416"/>
      <c r="AP48" s="416"/>
      <c r="AQ48" s="416"/>
      <c r="AR48" s="416"/>
      <c r="AS48" s="416"/>
      <c r="AT48" s="416"/>
      <c r="AU48" s="416"/>
      <c r="AV48" s="416"/>
    </row>
    <row r="49" spans="5:48" ht="13.7" customHeight="1">
      <c r="E49" s="423" t="s">
        <v>1821</v>
      </c>
      <c r="F49" s="422">
        <v>4791</v>
      </c>
      <c r="G49" s="422">
        <v>2594</v>
      </c>
      <c r="H49" s="422">
        <v>3603</v>
      </c>
      <c r="N49" s="416"/>
      <c r="O49" s="416"/>
      <c r="P49" s="416"/>
      <c r="Q49" s="416"/>
      <c r="R49" s="416"/>
      <c r="S49" s="416"/>
      <c r="T49" s="416"/>
      <c r="U49" s="416"/>
      <c r="V49" s="416"/>
      <c r="W49" s="416"/>
      <c r="X49" s="416"/>
      <c r="Y49" s="416"/>
      <c r="Z49" s="416"/>
      <c r="AA49" s="416"/>
      <c r="AB49" s="416"/>
      <c r="AC49" s="416"/>
      <c r="AD49" s="416"/>
      <c r="AE49" s="416"/>
      <c r="AF49" s="416"/>
      <c r="AG49" s="416"/>
      <c r="AH49" s="416"/>
      <c r="AI49" s="416"/>
      <c r="AJ49" s="416"/>
      <c r="AK49" s="416"/>
      <c r="AL49" s="416"/>
      <c r="AM49" s="416"/>
      <c r="AN49" s="416"/>
      <c r="AO49" s="416"/>
      <c r="AP49" s="416"/>
      <c r="AQ49" s="416"/>
      <c r="AR49" s="416"/>
      <c r="AS49" s="416"/>
      <c r="AT49" s="416"/>
      <c r="AU49" s="416"/>
      <c r="AV49" s="416"/>
    </row>
    <row r="50" spans="5:48" ht="13.7" customHeight="1">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row>
    <row r="51" spans="5:48" ht="13.7" customHeight="1">
      <c r="N51" s="416"/>
      <c r="O51" s="416"/>
      <c r="P51" s="416"/>
      <c r="Q51" s="416"/>
      <c r="R51" s="416"/>
      <c r="S51" s="416"/>
      <c r="T51" s="416"/>
      <c r="U51" s="416"/>
      <c r="V51" s="416"/>
      <c r="W51" s="416"/>
      <c r="X51" s="416"/>
      <c r="Y51" s="416"/>
      <c r="Z51" s="416"/>
      <c r="AA51" s="416"/>
      <c r="AB51" s="416"/>
      <c r="AC51" s="416"/>
      <c r="AD51" s="416"/>
      <c r="AE51" s="416"/>
      <c r="AF51" s="416"/>
      <c r="AG51" s="416"/>
      <c r="AH51" s="416"/>
      <c r="AI51" s="416"/>
      <c r="AJ51" s="416"/>
      <c r="AK51" s="416"/>
      <c r="AL51" s="416"/>
      <c r="AM51" s="416"/>
      <c r="AN51" s="416"/>
      <c r="AO51" s="416"/>
      <c r="AP51" s="416"/>
      <c r="AQ51" s="416"/>
      <c r="AR51" s="416"/>
      <c r="AS51" s="416"/>
      <c r="AT51" s="416"/>
      <c r="AU51" s="416"/>
      <c r="AV51" s="416"/>
    </row>
    <row r="52" spans="5:48" ht="13.7" customHeight="1">
      <c r="N52" s="416"/>
      <c r="O52" s="416"/>
      <c r="P52" s="416"/>
      <c r="Q52" s="416"/>
      <c r="R52" s="416"/>
      <c r="S52" s="416"/>
      <c r="T52" s="416"/>
      <c r="U52" s="416"/>
      <c r="V52" s="416"/>
      <c r="W52" s="416"/>
      <c r="X52" s="416"/>
      <c r="Y52" s="416"/>
      <c r="Z52" s="416"/>
      <c r="AA52" s="416"/>
      <c r="AB52" s="416"/>
      <c r="AC52" s="416"/>
      <c r="AD52" s="416"/>
      <c r="AE52" s="416"/>
      <c r="AF52" s="416"/>
      <c r="AG52" s="416"/>
      <c r="AH52" s="416"/>
      <c r="AI52" s="416"/>
      <c r="AJ52" s="416"/>
      <c r="AK52" s="416"/>
      <c r="AL52" s="416"/>
      <c r="AM52" s="416"/>
      <c r="AN52" s="416"/>
      <c r="AO52" s="416"/>
      <c r="AP52" s="416"/>
      <c r="AQ52" s="416"/>
      <c r="AR52" s="416"/>
      <c r="AS52" s="416"/>
      <c r="AT52" s="416"/>
      <c r="AU52" s="416"/>
      <c r="AV52" s="416"/>
    </row>
    <row r="53" spans="5:48" ht="13.7" customHeight="1">
      <c r="N53" s="416"/>
      <c r="O53" s="416"/>
      <c r="P53" s="416"/>
      <c r="Q53" s="416"/>
      <c r="R53" s="416"/>
      <c r="S53" s="416"/>
      <c r="T53" s="416"/>
      <c r="U53" s="416"/>
      <c r="V53" s="416"/>
      <c r="W53" s="416"/>
      <c r="X53" s="416"/>
      <c r="Y53" s="416"/>
      <c r="Z53" s="416"/>
      <c r="AA53" s="416"/>
      <c r="AB53" s="416"/>
      <c r="AC53" s="416"/>
      <c r="AD53" s="416"/>
      <c r="AE53" s="416"/>
      <c r="AF53" s="416"/>
      <c r="AG53" s="416"/>
      <c r="AH53" s="416"/>
      <c r="AI53" s="416"/>
      <c r="AJ53" s="416"/>
      <c r="AK53" s="416"/>
      <c r="AL53" s="416"/>
      <c r="AM53" s="416"/>
      <c r="AN53" s="416"/>
      <c r="AO53" s="416"/>
      <c r="AP53" s="416"/>
      <c r="AQ53" s="416"/>
      <c r="AR53" s="416"/>
      <c r="AS53" s="416"/>
      <c r="AT53" s="416"/>
      <c r="AU53" s="416"/>
      <c r="AV53" s="416"/>
    </row>
    <row r="54" spans="5:48" ht="13.7" customHeight="1">
      <c r="N54" s="416"/>
      <c r="O54" s="416"/>
      <c r="P54" s="416"/>
      <c r="Q54" s="416"/>
      <c r="R54" s="416"/>
      <c r="S54" s="416"/>
      <c r="T54" s="416"/>
      <c r="U54" s="416"/>
      <c r="V54" s="416"/>
      <c r="W54" s="416"/>
      <c r="X54" s="416"/>
      <c r="Y54" s="416"/>
      <c r="Z54" s="416"/>
      <c r="AA54" s="416"/>
      <c r="AB54" s="416"/>
      <c r="AC54" s="416"/>
      <c r="AD54" s="416"/>
      <c r="AE54" s="416"/>
      <c r="AF54" s="416"/>
      <c r="AG54" s="416"/>
      <c r="AH54" s="416"/>
      <c r="AI54" s="416"/>
      <c r="AJ54" s="416"/>
      <c r="AK54" s="416"/>
      <c r="AL54" s="416"/>
      <c r="AM54" s="416"/>
      <c r="AN54" s="416"/>
      <c r="AO54" s="416"/>
      <c r="AP54" s="416"/>
      <c r="AQ54" s="416"/>
      <c r="AR54" s="416"/>
      <c r="AS54" s="416"/>
      <c r="AT54" s="416"/>
      <c r="AU54" s="416"/>
      <c r="AV54" s="416"/>
    </row>
    <row r="55" spans="5:48" ht="13.7" customHeight="1">
      <c r="N55" s="416"/>
      <c r="O55" s="416"/>
      <c r="P55" s="416"/>
      <c r="Q55" s="416"/>
      <c r="R55" s="416"/>
      <c r="S55" s="416"/>
      <c r="T55" s="416"/>
      <c r="U55" s="416"/>
      <c r="V55" s="416"/>
      <c r="W55" s="416"/>
      <c r="X55" s="416"/>
      <c r="Y55" s="416"/>
      <c r="Z55" s="416"/>
      <c r="AA55" s="416"/>
      <c r="AB55" s="416"/>
      <c r="AC55" s="416"/>
      <c r="AD55" s="416"/>
      <c r="AE55" s="416"/>
      <c r="AF55" s="416"/>
      <c r="AG55" s="416"/>
      <c r="AH55" s="416"/>
      <c r="AI55" s="416"/>
      <c r="AJ55" s="416"/>
      <c r="AK55" s="416"/>
      <c r="AL55" s="416"/>
      <c r="AM55" s="416"/>
      <c r="AN55" s="416"/>
      <c r="AO55" s="416"/>
      <c r="AP55" s="416"/>
      <c r="AQ55" s="416"/>
      <c r="AR55" s="416"/>
      <c r="AS55" s="416"/>
      <c r="AT55" s="416"/>
      <c r="AU55" s="416"/>
      <c r="AV55" s="416"/>
    </row>
    <row r="56" spans="5:48" ht="13.7" customHeight="1">
      <c r="N56" s="416"/>
      <c r="O56" s="416"/>
      <c r="P56" s="416"/>
      <c r="Q56" s="416"/>
      <c r="R56" s="416"/>
      <c r="S56" s="416"/>
      <c r="T56" s="416"/>
      <c r="U56" s="416"/>
      <c r="V56" s="416"/>
      <c r="W56" s="416"/>
      <c r="X56" s="416"/>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row>
    <row r="57" spans="5:48" ht="13.7" customHeight="1">
      <c r="N57" s="416"/>
      <c r="O57" s="416"/>
      <c r="P57" s="416"/>
      <c r="Q57" s="416"/>
      <c r="R57" s="416"/>
      <c r="S57" s="416"/>
      <c r="T57" s="416"/>
      <c r="U57" s="416"/>
      <c r="V57" s="416"/>
      <c r="W57" s="416"/>
      <c r="X57" s="416"/>
      <c r="Y57" s="416"/>
      <c r="Z57" s="416"/>
      <c r="AA57" s="416"/>
      <c r="AB57" s="416"/>
      <c r="AC57" s="416"/>
      <c r="AD57" s="416"/>
      <c r="AE57" s="416"/>
      <c r="AF57" s="416"/>
      <c r="AG57" s="416"/>
      <c r="AH57" s="416"/>
      <c r="AI57" s="416"/>
      <c r="AJ57" s="416"/>
      <c r="AK57" s="416"/>
      <c r="AL57" s="416"/>
      <c r="AM57" s="416"/>
      <c r="AN57" s="416"/>
      <c r="AO57" s="416"/>
      <c r="AP57" s="416"/>
      <c r="AQ57" s="416"/>
      <c r="AR57" s="416"/>
      <c r="AS57" s="416"/>
      <c r="AT57" s="416"/>
      <c r="AU57" s="416"/>
      <c r="AV57" s="416"/>
    </row>
    <row r="58" spans="5:48" ht="13.7" customHeight="1">
      <c r="N58" s="416"/>
      <c r="O58" s="416"/>
      <c r="P58" s="416"/>
      <c r="Q58" s="416"/>
      <c r="R58" s="416"/>
      <c r="S58" s="416"/>
      <c r="T58" s="416"/>
      <c r="U58" s="416"/>
      <c r="V58" s="416"/>
      <c r="W58" s="416"/>
      <c r="X58" s="416"/>
      <c r="Y58" s="416"/>
      <c r="Z58" s="416"/>
      <c r="AA58" s="416"/>
      <c r="AB58" s="416"/>
      <c r="AC58" s="416"/>
      <c r="AD58" s="416"/>
      <c r="AE58" s="416"/>
      <c r="AF58" s="416"/>
      <c r="AG58" s="416"/>
      <c r="AH58" s="416"/>
      <c r="AI58" s="416"/>
      <c r="AJ58" s="416"/>
      <c r="AK58" s="416"/>
      <c r="AL58" s="416"/>
      <c r="AM58" s="416"/>
      <c r="AN58" s="416"/>
      <c r="AO58" s="416"/>
      <c r="AP58" s="416"/>
      <c r="AQ58" s="416"/>
      <c r="AR58" s="416"/>
      <c r="AS58" s="416"/>
      <c r="AT58" s="416"/>
      <c r="AU58" s="416"/>
      <c r="AV58" s="416"/>
    </row>
    <row r="59" spans="5:48" ht="13.7" customHeight="1">
      <c r="N59" s="416"/>
      <c r="O59" s="416"/>
      <c r="P59" s="416"/>
      <c r="Q59" s="416"/>
      <c r="R59" s="416"/>
      <c r="S59" s="416"/>
      <c r="T59" s="416"/>
      <c r="U59" s="416"/>
      <c r="V59" s="416"/>
      <c r="W59" s="416"/>
      <c r="X59" s="416"/>
      <c r="Y59" s="416"/>
      <c r="Z59" s="416"/>
      <c r="AA59" s="416"/>
      <c r="AB59" s="416"/>
      <c r="AC59" s="416"/>
      <c r="AD59" s="416"/>
      <c r="AE59" s="416"/>
      <c r="AF59" s="416"/>
      <c r="AG59" s="416"/>
      <c r="AH59" s="416"/>
      <c r="AI59" s="416"/>
      <c r="AJ59" s="416"/>
      <c r="AK59" s="416"/>
      <c r="AL59" s="416"/>
      <c r="AM59" s="416"/>
      <c r="AN59" s="416"/>
      <c r="AO59" s="416"/>
      <c r="AP59" s="416"/>
      <c r="AQ59" s="416"/>
      <c r="AR59" s="416"/>
      <c r="AS59" s="416"/>
      <c r="AT59" s="416"/>
      <c r="AU59" s="416"/>
      <c r="AV59" s="416"/>
    </row>
    <row r="60" spans="5:48" ht="13.7" customHeight="1">
      <c r="N60" s="416"/>
      <c r="O60" s="416"/>
      <c r="P60" s="416"/>
      <c r="Q60" s="416"/>
      <c r="R60" s="416"/>
      <c r="S60" s="416"/>
      <c r="T60" s="416"/>
      <c r="U60" s="416"/>
      <c r="V60" s="416"/>
      <c r="W60" s="416"/>
      <c r="X60" s="416"/>
      <c r="Y60" s="416"/>
      <c r="Z60" s="416"/>
      <c r="AA60" s="416"/>
      <c r="AB60" s="416"/>
      <c r="AC60" s="416"/>
      <c r="AD60" s="416"/>
      <c r="AE60" s="416"/>
      <c r="AF60" s="416"/>
      <c r="AG60" s="416"/>
      <c r="AH60" s="416"/>
      <c r="AI60" s="416"/>
      <c r="AJ60" s="416"/>
      <c r="AK60" s="416"/>
      <c r="AL60" s="416"/>
      <c r="AM60" s="416"/>
      <c r="AN60" s="416"/>
      <c r="AO60" s="416"/>
      <c r="AP60" s="416"/>
      <c r="AQ60" s="416"/>
      <c r="AR60" s="416"/>
      <c r="AS60" s="416"/>
      <c r="AT60" s="416"/>
      <c r="AU60" s="416"/>
      <c r="AV60" s="416"/>
    </row>
    <row r="61" spans="5:48" ht="13.7" customHeight="1">
      <c r="N61" s="416"/>
      <c r="O61" s="416"/>
      <c r="P61" s="416"/>
      <c r="Q61" s="416"/>
      <c r="R61" s="416"/>
      <c r="S61" s="416"/>
      <c r="T61" s="416"/>
      <c r="U61" s="416"/>
      <c r="V61" s="416"/>
      <c r="W61" s="416"/>
      <c r="X61" s="416"/>
      <c r="Y61" s="416"/>
      <c r="Z61" s="416"/>
      <c r="AA61" s="416"/>
      <c r="AB61" s="416"/>
      <c r="AC61" s="416"/>
      <c r="AD61" s="416"/>
      <c r="AE61" s="416"/>
      <c r="AF61" s="416"/>
      <c r="AG61" s="416"/>
      <c r="AH61" s="416"/>
      <c r="AI61" s="416"/>
      <c r="AJ61" s="416"/>
      <c r="AK61" s="416"/>
      <c r="AL61" s="416"/>
      <c r="AM61" s="416"/>
      <c r="AN61" s="416"/>
      <c r="AO61" s="416"/>
      <c r="AP61" s="416"/>
      <c r="AQ61" s="416"/>
      <c r="AR61" s="416"/>
      <c r="AS61" s="416"/>
      <c r="AT61" s="416"/>
      <c r="AU61" s="416"/>
      <c r="AV61" s="416"/>
    </row>
    <row r="62" spans="5:48" ht="13.7" customHeight="1">
      <c r="N62" s="416"/>
      <c r="O62" s="416"/>
      <c r="P62" s="416"/>
      <c r="Q62" s="416"/>
      <c r="R62" s="416"/>
      <c r="S62" s="416"/>
      <c r="T62" s="416"/>
      <c r="U62" s="416"/>
      <c r="V62" s="416"/>
      <c r="W62" s="416"/>
      <c r="X62" s="416"/>
      <c r="Y62" s="416"/>
      <c r="Z62" s="416"/>
      <c r="AA62" s="416"/>
      <c r="AB62" s="416"/>
      <c r="AC62" s="416"/>
      <c r="AD62" s="416"/>
      <c r="AE62" s="416"/>
      <c r="AF62" s="416"/>
      <c r="AG62" s="416"/>
      <c r="AH62" s="416"/>
      <c r="AI62" s="416"/>
      <c r="AJ62" s="416"/>
      <c r="AK62" s="416"/>
      <c r="AL62" s="416"/>
      <c r="AM62" s="416"/>
      <c r="AN62" s="416"/>
      <c r="AO62" s="416"/>
      <c r="AP62" s="416"/>
      <c r="AQ62" s="416"/>
      <c r="AR62" s="416"/>
      <c r="AS62" s="416"/>
      <c r="AT62" s="416"/>
      <c r="AU62" s="416"/>
      <c r="AV62" s="416"/>
    </row>
    <row r="63" spans="5:48" ht="13.7" customHeight="1">
      <c r="N63" s="416"/>
      <c r="O63" s="416"/>
      <c r="P63" s="416"/>
      <c r="Q63" s="416"/>
      <c r="R63" s="416"/>
      <c r="S63" s="416"/>
      <c r="T63" s="416"/>
      <c r="U63" s="416"/>
      <c r="V63" s="416"/>
      <c r="W63" s="416"/>
      <c r="X63" s="416"/>
      <c r="Y63" s="416"/>
      <c r="Z63" s="416"/>
      <c r="AA63" s="416"/>
      <c r="AB63" s="416"/>
      <c r="AC63" s="416"/>
      <c r="AD63" s="416"/>
      <c r="AE63" s="416"/>
      <c r="AF63" s="416"/>
      <c r="AG63" s="416"/>
      <c r="AH63" s="416"/>
      <c r="AI63" s="416"/>
      <c r="AJ63" s="416"/>
      <c r="AK63" s="416"/>
      <c r="AL63" s="416"/>
      <c r="AM63" s="416"/>
      <c r="AN63" s="416"/>
      <c r="AO63" s="416"/>
      <c r="AP63" s="416"/>
      <c r="AQ63" s="416"/>
      <c r="AR63" s="416"/>
      <c r="AS63" s="416"/>
      <c r="AT63" s="416"/>
      <c r="AU63" s="416"/>
      <c r="AV63" s="416"/>
    </row>
    <row r="64" spans="5:48" ht="13.7" customHeight="1">
      <c r="N64" s="416"/>
      <c r="O64" s="416"/>
      <c r="P64" s="416"/>
      <c r="Q64" s="416"/>
      <c r="R64" s="416"/>
      <c r="S64" s="416"/>
      <c r="T64" s="416"/>
      <c r="U64" s="416"/>
      <c r="V64" s="416"/>
      <c r="W64" s="416"/>
      <c r="X64" s="416"/>
      <c r="Y64" s="416"/>
      <c r="Z64" s="416"/>
      <c r="AA64" s="416"/>
      <c r="AB64" s="416"/>
      <c r="AC64" s="416"/>
      <c r="AD64" s="416"/>
      <c r="AE64" s="416"/>
      <c r="AF64" s="416"/>
      <c r="AG64" s="416"/>
      <c r="AH64" s="416"/>
      <c r="AI64" s="416"/>
      <c r="AJ64" s="416"/>
      <c r="AK64" s="416"/>
      <c r="AL64" s="416"/>
      <c r="AM64" s="416"/>
      <c r="AN64" s="416"/>
      <c r="AO64" s="416"/>
      <c r="AP64" s="416"/>
      <c r="AQ64" s="416"/>
      <c r="AR64" s="416"/>
      <c r="AS64" s="416"/>
      <c r="AT64" s="416"/>
      <c r="AU64" s="416"/>
      <c r="AV64" s="416"/>
    </row>
    <row r="65" spans="14:48" ht="13.7" customHeight="1">
      <c r="N65" s="416"/>
      <c r="O65" s="416"/>
      <c r="P65" s="416"/>
      <c r="Q65" s="416"/>
      <c r="R65" s="416"/>
      <c r="S65" s="416"/>
      <c r="T65" s="416"/>
      <c r="U65" s="416"/>
      <c r="V65" s="416"/>
      <c r="W65" s="416"/>
      <c r="X65" s="416"/>
      <c r="Y65" s="416"/>
      <c r="Z65" s="416"/>
      <c r="AA65" s="416"/>
      <c r="AB65" s="416"/>
      <c r="AC65" s="416"/>
      <c r="AD65" s="416"/>
      <c r="AE65" s="416"/>
      <c r="AF65" s="416"/>
      <c r="AG65" s="416"/>
      <c r="AH65" s="416"/>
      <c r="AI65" s="416"/>
      <c r="AJ65" s="416"/>
      <c r="AK65" s="416"/>
      <c r="AL65" s="416"/>
      <c r="AM65" s="416"/>
      <c r="AN65" s="416"/>
      <c r="AO65" s="416"/>
      <c r="AP65" s="416"/>
      <c r="AQ65" s="416"/>
      <c r="AR65" s="416"/>
      <c r="AS65" s="416"/>
      <c r="AT65" s="416"/>
      <c r="AU65" s="416"/>
      <c r="AV65" s="416"/>
    </row>
    <row r="66" spans="14:48" ht="13.7" customHeight="1">
      <c r="N66" s="416"/>
      <c r="O66" s="416"/>
      <c r="P66" s="416"/>
      <c r="Q66" s="416"/>
      <c r="R66" s="416"/>
      <c r="S66" s="416"/>
      <c r="T66" s="416"/>
      <c r="U66" s="416"/>
      <c r="V66" s="416"/>
      <c r="W66" s="416"/>
      <c r="X66" s="416"/>
      <c r="Y66" s="416"/>
      <c r="Z66" s="416"/>
      <c r="AA66" s="416"/>
      <c r="AB66" s="416"/>
      <c r="AC66" s="416"/>
      <c r="AD66" s="416"/>
      <c r="AE66" s="416"/>
      <c r="AF66" s="416"/>
      <c r="AG66" s="416"/>
      <c r="AH66" s="416"/>
      <c r="AI66" s="416"/>
      <c r="AJ66" s="416"/>
      <c r="AK66" s="416"/>
      <c r="AL66" s="416"/>
      <c r="AM66" s="416"/>
      <c r="AN66" s="416"/>
      <c r="AO66" s="416"/>
      <c r="AP66" s="416"/>
      <c r="AQ66" s="416"/>
      <c r="AR66" s="416"/>
      <c r="AS66" s="416"/>
      <c r="AT66" s="416"/>
      <c r="AU66" s="416"/>
      <c r="AV66" s="416"/>
    </row>
    <row r="67" spans="14:48" ht="13.7" customHeight="1">
      <c r="N67" s="416"/>
      <c r="O67" s="416"/>
      <c r="P67" s="416"/>
      <c r="Q67" s="416"/>
      <c r="R67" s="416"/>
      <c r="S67" s="416"/>
      <c r="T67" s="416"/>
      <c r="U67" s="416"/>
      <c r="V67" s="416"/>
      <c r="W67" s="416"/>
      <c r="X67" s="416"/>
      <c r="Y67" s="416"/>
      <c r="Z67" s="416"/>
      <c r="AA67" s="416"/>
      <c r="AB67" s="416"/>
      <c r="AC67" s="416"/>
      <c r="AD67" s="416"/>
      <c r="AE67" s="416"/>
      <c r="AF67" s="416"/>
      <c r="AG67" s="416"/>
      <c r="AH67" s="416"/>
      <c r="AI67" s="416"/>
      <c r="AJ67" s="416"/>
      <c r="AK67" s="416"/>
      <c r="AL67" s="416"/>
      <c r="AM67" s="416"/>
      <c r="AN67" s="416"/>
      <c r="AO67" s="416"/>
      <c r="AP67" s="416"/>
      <c r="AQ67" s="416"/>
      <c r="AR67" s="416"/>
      <c r="AS67" s="416"/>
      <c r="AT67" s="416"/>
      <c r="AU67" s="416"/>
      <c r="AV67" s="416"/>
    </row>
    <row r="68" spans="14:48" ht="13.7" customHeight="1">
      <c r="N68" s="416"/>
      <c r="O68" s="416"/>
      <c r="P68" s="416"/>
      <c r="Q68" s="416"/>
      <c r="R68" s="416"/>
      <c r="S68" s="416"/>
      <c r="T68" s="416"/>
      <c r="U68" s="416"/>
      <c r="V68" s="416"/>
      <c r="W68" s="416"/>
      <c r="X68" s="416"/>
      <c r="Y68" s="416"/>
      <c r="Z68" s="416"/>
      <c r="AA68" s="416"/>
      <c r="AB68" s="416"/>
      <c r="AC68" s="416"/>
      <c r="AD68" s="416"/>
      <c r="AE68" s="416"/>
      <c r="AF68" s="416"/>
      <c r="AG68" s="416"/>
      <c r="AH68" s="416"/>
      <c r="AI68" s="416"/>
      <c r="AJ68" s="416"/>
      <c r="AK68" s="416"/>
      <c r="AL68" s="416"/>
      <c r="AM68" s="416"/>
      <c r="AN68" s="416"/>
      <c r="AO68" s="416"/>
      <c r="AP68" s="416"/>
      <c r="AQ68" s="416"/>
      <c r="AR68" s="416"/>
      <c r="AS68" s="416"/>
      <c r="AT68" s="416"/>
      <c r="AU68" s="416"/>
      <c r="AV68" s="416"/>
    </row>
    <row r="69" spans="14:48" ht="13.7" customHeight="1">
      <c r="N69" s="416"/>
      <c r="O69" s="416"/>
      <c r="P69" s="416"/>
      <c r="Q69" s="416"/>
      <c r="R69" s="416"/>
      <c r="S69" s="416"/>
      <c r="T69" s="416"/>
      <c r="U69" s="416"/>
      <c r="V69" s="416"/>
      <c r="W69" s="416"/>
      <c r="X69" s="416"/>
      <c r="Y69" s="416"/>
      <c r="Z69" s="416"/>
      <c r="AA69" s="416"/>
      <c r="AB69" s="416"/>
      <c r="AC69" s="416"/>
      <c r="AD69" s="416"/>
      <c r="AE69" s="416"/>
      <c r="AF69" s="416"/>
      <c r="AG69" s="416"/>
      <c r="AH69" s="416"/>
      <c r="AI69" s="416"/>
      <c r="AJ69" s="416"/>
      <c r="AK69" s="416"/>
      <c r="AL69" s="416"/>
      <c r="AM69" s="416"/>
      <c r="AN69" s="416"/>
      <c r="AO69" s="416"/>
      <c r="AP69" s="416"/>
      <c r="AQ69" s="416"/>
      <c r="AR69" s="416"/>
      <c r="AS69" s="416"/>
      <c r="AT69" s="416"/>
      <c r="AU69" s="416"/>
      <c r="AV69" s="416"/>
    </row>
    <row r="70" spans="14:48" ht="13.7" customHeight="1">
      <c r="N70" s="416"/>
      <c r="O70" s="416"/>
      <c r="P70" s="416"/>
      <c r="Q70" s="416"/>
      <c r="R70" s="416"/>
      <c r="S70" s="416"/>
      <c r="T70" s="416"/>
      <c r="U70" s="416"/>
      <c r="V70" s="416"/>
      <c r="W70" s="416"/>
      <c r="X70" s="416"/>
      <c r="Y70" s="416"/>
      <c r="Z70" s="416"/>
      <c r="AA70" s="416"/>
      <c r="AB70" s="416"/>
      <c r="AC70" s="416"/>
      <c r="AD70" s="416"/>
      <c r="AE70" s="416"/>
      <c r="AF70" s="416"/>
      <c r="AG70" s="416"/>
      <c r="AH70" s="416"/>
      <c r="AI70" s="416"/>
      <c r="AJ70" s="416"/>
      <c r="AK70" s="416"/>
      <c r="AL70" s="416"/>
      <c r="AM70" s="416"/>
      <c r="AN70" s="416"/>
      <c r="AO70" s="416"/>
      <c r="AP70" s="416"/>
      <c r="AQ70" s="416"/>
      <c r="AR70" s="416"/>
      <c r="AS70" s="416"/>
      <c r="AT70" s="416"/>
      <c r="AU70" s="416"/>
      <c r="AV70" s="416"/>
    </row>
    <row r="71" spans="14:48" ht="13.7" customHeight="1">
      <c r="N71" s="416"/>
      <c r="O71" s="416"/>
      <c r="P71" s="416"/>
      <c r="Q71" s="416"/>
      <c r="R71" s="416"/>
      <c r="S71" s="416"/>
      <c r="T71" s="416"/>
      <c r="U71" s="416"/>
      <c r="V71" s="416"/>
      <c r="W71" s="416"/>
      <c r="X71" s="416"/>
      <c r="Y71" s="416"/>
      <c r="Z71" s="416"/>
      <c r="AA71" s="416"/>
      <c r="AB71" s="416"/>
      <c r="AC71" s="416"/>
      <c r="AD71" s="416"/>
      <c r="AE71" s="416"/>
      <c r="AF71" s="416"/>
      <c r="AG71" s="416"/>
      <c r="AH71" s="416"/>
      <c r="AI71" s="416"/>
      <c r="AJ71" s="416"/>
      <c r="AK71" s="416"/>
      <c r="AL71" s="416"/>
      <c r="AM71" s="416"/>
      <c r="AN71" s="416"/>
      <c r="AO71" s="416"/>
      <c r="AP71" s="416"/>
      <c r="AQ71" s="416"/>
      <c r="AR71" s="416"/>
      <c r="AS71" s="416"/>
      <c r="AT71" s="416"/>
      <c r="AU71" s="416"/>
      <c r="AV71" s="416"/>
    </row>
    <row r="72" spans="14:48" ht="13.7" customHeight="1">
      <c r="N72" s="416"/>
      <c r="O72" s="416"/>
      <c r="P72" s="416"/>
      <c r="Q72" s="416"/>
      <c r="R72" s="416"/>
      <c r="S72" s="416"/>
      <c r="T72" s="416"/>
      <c r="U72" s="416"/>
      <c r="V72" s="416"/>
      <c r="W72" s="416"/>
      <c r="X72" s="416"/>
      <c r="Y72" s="416"/>
      <c r="Z72" s="416"/>
      <c r="AA72" s="416"/>
      <c r="AB72" s="416"/>
      <c r="AC72" s="416"/>
      <c r="AD72" s="416"/>
      <c r="AE72" s="416"/>
      <c r="AF72" s="416"/>
      <c r="AG72" s="416"/>
      <c r="AH72" s="416"/>
      <c r="AI72" s="416"/>
      <c r="AJ72" s="416"/>
      <c r="AK72" s="416"/>
      <c r="AL72" s="416"/>
      <c r="AM72" s="416"/>
      <c r="AN72" s="416"/>
      <c r="AO72" s="416"/>
      <c r="AP72" s="416"/>
      <c r="AQ72" s="416"/>
      <c r="AR72" s="416"/>
      <c r="AS72" s="416"/>
      <c r="AT72" s="416"/>
      <c r="AU72" s="416"/>
      <c r="AV72" s="416"/>
    </row>
    <row r="73" spans="14:48" ht="13.7" customHeight="1">
      <c r="N73" s="416"/>
      <c r="O73" s="416"/>
      <c r="P73" s="416"/>
      <c r="Q73" s="416"/>
      <c r="R73" s="416"/>
      <c r="S73" s="416"/>
      <c r="T73" s="416"/>
      <c r="U73" s="416"/>
      <c r="V73" s="416"/>
      <c r="W73" s="416"/>
      <c r="X73" s="416"/>
      <c r="Y73" s="416"/>
      <c r="Z73" s="416"/>
      <c r="AA73" s="416"/>
      <c r="AB73" s="416"/>
      <c r="AC73" s="416"/>
      <c r="AD73" s="416"/>
      <c r="AE73" s="416"/>
      <c r="AF73" s="416"/>
      <c r="AG73" s="416"/>
      <c r="AH73" s="416"/>
      <c r="AI73" s="416"/>
      <c r="AJ73" s="416"/>
      <c r="AK73" s="416"/>
      <c r="AL73" s="416"/>
      <c r="AM73" s="416"/>
      <c r="AN73" s="416"/>
      <c r="AO73" s="416"/>
      <c r="AP73" s="416"/>
      <c r="AQ73" s="416"/>
      <c r="AR73" s="416"/>
      <c r="AS73" s="416"/>
      <c r="AT73" s="416"/>
      <c r="AU73" s="416"/>
      <c r="AV73" s="416"/>
    </row>
    <row r="74" spans="14:48" ht="13.7" customHeight="1">
      <c r="N74" s="416"/>
      <c r="O74" s="416"/>
      <c r="P74" s="416"/>
      <c r="Q74" s="416"/>
      <c r="R74" s="416"/>
      <c r="S74" s="416"/>
      <c r="T74" s="416"/>
      <c r="U74" s="416"/>
      <c r="V74" s="416"/>
      <c r="W74" s="416"/>
      <c r="X74" s="416"/>
      <c r="Y74" s="416"/>
      <c r="Z74" s="416"/>
      <c r="AA74" s="416"/>
      <c r="AB74" s="416"/>
      <c r="AC74" s="416"/>
      <c r="AD74" s="416"/>
      <c r="AE74" s="416"/>
      <c r="AF74" s="416"/>
      <c r="AG74" s="416"/>
      <c r="AH74" s="416"/>
      <c r="AI74" s="416"/>
      <c r="AJ74" s="416"/>
      <c r="AK74" s="416"/>
      <c r="AL74" s="416"/>
      <c r="AM74" s="416"/>
      <c r="AN74" s="416"/>
      <c r="AO74" s="416"/>
      <c r="AP74" s="416"/>
      <c r="AQ74" s="416"/>
      <c r="AR74" s="416"/>
      <c r="AS74" s="416"/>
      <c r="AT74" s="416"/>
      <c r="AU74" s="416"/>
      <c r="AV74" s="416"/>
    </row>
    <row r="75" spans="14:48" ht="13.7" customHeight="1">
      <c r="N75" s="416"/>
      <c r="O75" s="416"/>
      <c r="P75" s="416"/>
      <c r="Q75" s="416"/>
      <c r="R75" s="416"/>
      <c r="S75" s="416"/>
      <c r="T75" s="416"/>
      <c r="U75" s="416"/>
      <c r="V75" s="416"/>
      <c r="W75" s="416"/>
      <c r="X75" s="416"/>
      <c r="Y75" s="416"/>
      <c r="Z75" s="416"/>
      <c r="AA75" s="416"/>
      <c r="AB75" s="416"/>
      <c r="AC75" s="416"/>
      <c r="AD75" s="416"/>
      <c r="AE75" s="416"/>
      <c r="AF75" s="416"/>
      <c r="AG75" s="416"/>
      <c r="AH75" s="416"/>
      <c r="AI75" s="416"/>
      <c r="AJ75" s="416"/>
      <c r="AK75" s="416"/>
      <c r="AL75" s="416"/>
      <c r="AM75" s="416"/>
      <c r="AN75" s="416"/>
      <c r="AO75" s="416"/>
      <c r="AP75" s="416"/>
      <c r="AQ75" s="416"/>
      <c r="AR75" s="416"/>
      <c r="AS75" s="416"/>
      <c r="AT75" s="416"/>
      <c r="AU75" s="416"/>
      <c r="AV75" s="416"/>
    </row>
    <row r="76" spans="14:48" ht="13.7" customHeight="1">
      <c r="N76" s="416"/>
      <c r="O76" s="416"/>
      <c r="P76" s="416"/>
      <c r="Q76" s="416"/>
      <c r="R76" s="416"/>
      <c r="S76" s="416"/>
      <c r="T76" s="416"/>
      <c r="U76" s="416"/>
      <c r="V76" s="416"/>
      <c r="W76" s="416"/>
      <c r="X76" s="416"/>
      <c r="Y76" s="416"/>
      <c r="Z76" s="416"/>
      <c r="AA76" s="416"/>
      <c r="AB76" s="416"/>
      <c r="AC76" s="416"/>
      <c r="AD76" s="416"/>
      <c r="AE76" s="416"/>
      <c r="AF76" s="416"/>
      <c r="AG76" s="416"/>
      <c r="AH76" s="416"/>
      <c r="AI76" s="416"/>
      <c r="AJ76" s="416"/>
      <c r="AK76" s="416"/>
      <c r="AL76" s="416"/>
      <c r="AM76" s="416"/>
      <c r="AN76" s="416"/>
      <c r="AO76" s="416"/>
      <c r="AP76" s="416"/>
      <c r="AQ76" s="416"/>
      <c r="AR76" s="416"/>
      <c r="AS76" s="416"/>
      <c r="AT76" s="416"/>
      <c r="AU76" s="416"/>
      <c r="AV76" s="416"/>
    </row>
    <row r="77" spans="14:48" ht="13.7" customHeight="1">
      <c r="N77" s="416"/>
      <c r="O77" s="416"/>
      <c r="P77" s="416"/>
      <c r="Q77" s="416"/>
      <c r="R77" s="416"/>
      <c r="S77" s="416"/>
      <c r="T77" s="416"/>
      <c r="U77" s="416"/>
      <c r="V77" s="416"/>
      <c r="W77" s="416"/>
      <c r="X77" s="416"/>
      <c r="Y77" s="416"/>
      <c r="Z77" s="416"/>
      <c r="AA77" s="416"/>
      <c r="AB77" s="416"/>
      <c r="AC77" s="416"/>
      <c r="AD77" s="416"/>
      <c r="AE77" s="416"/>
      <c r="AF77" s="416"/>
      <c r="AG77" s="416"/>
      <c r="AH77" s="416"/>
      <c r="AI77" s="416"/>
      <c r="AJ77" s="416"/>
      <c r="AK77" s="416"/>
      <c r="AL77" s="416"/>
      <c r="AM77" s="416"/>
      <c r="AN77" s="416"/>
      <c r="AO77" s="416"/>
      <c r="AP77" s="416"/>
      <c r="AQ77" s="416"/>
      <c r="AR77" s="416"/>
      <c r="AS77" s="416"/>
      <c r="AT77" s="416"/>
      <c r="AU77" s="416"/>
      <c r="AV77" s="416"/>
    </row>
    <row r="78" spans="14:48" ht="13.7" customHeight="1">
      <c r="N78" s="416"/>
      <c r="O78" s="416"/>
      <c r="P78" s="416"/>
      <c r="Q78" s="416"/>
      <c r="R78" s="416"/>
      <c r="S78" s="416"/>
      <c r="T78" s="416"/>
      <c r="U78" s="416"/>
      <c r="V78" s="416"/>
      <c r="W78" s="416"/>
      <c r="X78" s="416"/>
      <c r="Y78" s="416"/>
      <c r="Z78" s="416"/>
      <c r="AA78" s="416"/>
      <c r="AB78" s="416"/>
      <c r="AC78" s="416"/>
      <c r="AD78" s="416"/>
      <c r="AE78" s="416"/>
      <c r="AF78" s="416"/>
      <c r="AG78" s="416"/>
      <c r="AH78" s="416"/>
      <c r="AI78" s="416"/>
      <c r="AJ78" s="416"/>
      <c r="AK78" s="416"/>
      <c r="AL78" s="416"/>
      <c r="AM78" s="416"/>
      <c r="AN78" s="416"/>
      <c r="AO78" s="416"/>
      <c r="AP78" s="416"/>
      <c r="AQ78" s="416"/>
      <c r="AR78" s="416"/>
      <c r="AS78" s="416"/>
      <c r="AT78" s="416"/>
      <c r="AU78" s="416"/>
      <c r="AV78" s="416"/>
    </row>
    <row r="79" spans="14:48" ht="13.7" customHeight="1">
      <c r="N79" s="416"/>
      <c r="O79" s="416"/>
      <c r="P79" s="416"/>
      <c r="Q79" s="416"/>
      <c r="R79" s="416"/>
      <c r="S79" s="416"/>
      <c r="T79" s="416"/>
      <c r="U79" s="416"/>
      <c r="V79" s="416"/>
      <c r="W79" s="416"/>
      <c r="X79" s="416"/>
      <c r="Y79" s="416"/>
      <c r="Z79" s="416"/>
      <c r="AA79" s="416"/>
      <c r="AB79" s="416"/>
      <c r="AC79" s="416"/>
      <c r="AD79" s="416"/>
      <c r="AE79" s="416"/>
      <c r="AF79" s="416"/>
      <c r="AG79" s="416"/>
      <c r="AH79" s="416"/>
      <c r="AI79" s="416"/>
      <c r="AJ79" s="416"/>
      <c r="AK79" s="416"/>
      <c r="AL79" s="416"/>
      <c r="AM79" s="416"/>
      <c r="AN79" s="416"/>
      <c r="AO79" s="416"/>
      <c r="AP79" s="416"/>
      <c r="AQ79" s="416"/>
      <c r="AR79" s="416"/>
      <c r="AS79" s="416"/>
      <c r="AT79" s="416"/>
      <c r="AU79" s="416"/>
      <c r="AV79" s="416"/>
    </row>
    <row r="80" spans="14:48" ht="13.7" customHeight="1">
      <c r="N80" s="416"/>
      <c r="O80" s="416"/>
      <c r="P80" s="416"/>
      <c r="Q80" s="416"/>
      <c r="R80" s="416"/>
      <c r="S80" s="416"/>
      <c r="T80" s="416"/>
      <c r="U80" s="416"/>
      <c r="V80" s="416"/>
      <c r="W80" s="416"/>
      <c r="X80" s="416"/>
      <c r="Y80" s="416"/>
      <c r="Z80" s="416"/>
      <c r="AA80" s="416"/>
      <c r="AB80" s="416"/>
      <c r="AC80" s="416"/>
      <c r="AD80" s="416"/>
      <c r="AE80" s="416"/>
      <c r="AF80" s="416"/>
      <c r="AG80" s="416"/>
      <c r="AH80" s="416"/>
      <c r="AI80" s="416"/>
      <c r="AJ80" s="416"/>
      <c r="AK80" s="416"/>
      <c r="AL80" s="416"/>
      <c r="AM80" s="416"/>
      <c r="AN80" s="416"/>
      <c r="AO80" s="416"/>
      <c r="AP80" s="416"/>
      <c r="AQ80" s="416"/>
      <c r="AR80" s="416"/>
      <c r="AS80" s="416"/>
      <c r="AT80" s="416"/>
      <c r="AU80" s="416"/>
      <c r="AV80" s="416"/>
    </row>
    <row r="81" spans="14:48" ht="13.7" customHeight="1">
      <c r="N81" s="416"/>
      <c r="O81" s="416"/>
      <c r="P81" s="416"/>
      <c r="Q81" s="416"/>
      <c r="R81" s="416"/>
      <c r="S81" s="416"/>
      <c r="T81" s="416"/>
      <c r="U81" s="416"/>
      <c r="V81" s="416"/>
      <c r="W81" s="416"/>
      <c r="X81" s="416"/>
      <c r="Y81" s="416"/>
      <c r="Z81" s="416"/>
      <c r="AA81" s="416"/>
      <c r="AB81" s="416"/>
      <c r="AC81" s="416"/>
      <c r="AD81" s="416"/>
      <c r="AE81" s="416"/>
      <c r="AF81" s="416"/>
      <c r="AG81" s="416"/>
      <c r="AH81" s="416"/>
      <c r="AI81" s="416"/>
      <c r="AJ81" s="416"/>
      <c r="AK81" s="416"/>
      <c r="AL81" s="416"/>
      <c r="AM81" s="416"/>
      <c r="AN81" s="416"/>
      <c r="AO81" s="416"/>
      <c r="AP81" s="416"/>
      <c r="AQ81" s="416"/>
      <c r="AR81" s="416"/>
      <c r="AS81" s="416"/>
      <c r="AT81" s="416"/>
      <c r="AU81" s="416"/>
      <c r="AV81" s="416"/>
    </row>
    <row r="82" spans="14:48" ht="13.7" customHeight="1">
      <c r="N82" s="416"/>
      <c r="O82" s="416"/>
      <c r="P82" s="416"/>
      <c r="Q82" s="416"/>
      <c r="R82" s="416"/>
      <c r="S82" s="416"/>
      <c r="T82" s="416"/>
      <c r="U82" s="416"/>
      <c r="V82" s="416"/>
      <c r="W82" s="416"/>
      <c r="X82" s="416"/>
      <c r="Y82" s="416"/>
      <c r="Z82" s="416"/>
      <c r="AA82" s="416"/>
      <c r="AB82" s="416"/>
      <c r="AC82" s="416"/>
      <c r="AD82" s="416"/>
      <c r="AE82" s="416"/>
      <c r="AF82" s="416"/>
      <c r="AG82" s="416"/>
      <c r="AH82" s="416"/>
      <c r="AI82" s="416"/>
      <c r="AJ82" s="416"/>
      <c r="AK82" s="416"/>
      <c r="AL82" s="416"/>
      <c r="AM82" s="416"/>
      <c r="AN82" s="416"/>
      <c r="AO82" s="416"/>
      <c r="AP82" s="416"/>
      <c r="AQ82" s="416"/>
      <c r="AR82" s="416"/>
      <c r="AS82" s="416"/>
      <c r="AT82" s="416"/>
      <c r="AU82" s="416"/>
      <c r="AV82" s="416"/>
    </row>
    <row r="83" spans="14:48" ht="13.7" customHeight="1">
      <c r="N83" s="416"/>
      <c r="O83" s="416"/>
      <c r="P83" s="416"/>
      <c r="Q83" s="416"/>
      <c r="R83" s="416"/>
      <c r="S83" s="416"/>
      <c r="T83" s="416"/>
      <c r="U83" s="416"/>
      <c r="V83" s="416"/>
      <c r="W83" s="416"/>
      <c r="X83" s="416"/>
      <c r="Y83" s="416"/>
      <c r="Z83" s="416"/>
      <c r="AA83" s="416"/>
      <c r="AB83" s="416"/>
      <c r="AC83" s="416"/>
      <c r="AD83" s="416"/>
      <c r="AE83" s="416"/>
      <c r="AF83" s="416"/>
      <c r="AG83" s="416"/>
      <c r="AH83" s="416"/>
      <c r="AI83" s="416"/>
      <c r="AJ83" s="416"/>
      <c r="AK83" s="416"/>
      <c r="AL83" s="416"/>
      <c r="AM83" s="416"/>
      <c r="AN83" s="416"/>
      <c r="AO83" s="416"/>
      <c r="AP83" s="416"/>
      <c r="AQ83" s="416"/>
      <c r="AR83" s="416"/>
      <c r="AS83" s="416"/>
      <c r="AT83" s="416"/>
      <c r="AU83" s="416"/>
      <c r="AV83" s="416"/>
    </row>
    <row r="84" spans="14:48" ht="13.7" customHeight="1">
      <c r="N84" s="416"/>
      <c r="O84" s="416"/>
      <c r="P84" s="416"/>
      <c r="Q84" s="416"/>
      <c r="R84" s="416"/>
      <c r="S84" s="416"/>
      <c r="T84" s="416"/>
      <c r="U84" s="416"/>
      <c r="V84" s="416"/>
      <c r="W84" s="416"/>
      <c r="X84" s="416"/>
      <c r="Y84" s="416"/>
      <c r="Z84" s="416"/>
      <c r="AA84" s="416"/>
      <c r="AB84" s="416"/>
      <c r="AC84" s="416"/>
      <c r="AD84" s="416"/>
      <c r="AE84" s="416"/>
      <c r="AF84" s="416"/>
      <c r="AG84" s="416"/>
      <c r="AH84" s="416"/>
      <c r="AI84" s="416"/>
      <c r="AJ84" s="416"/>
      <c r="AK84" s="416"/>
      <c r="AL84" s="416"/>
      <c r="AM84" s="416"/>
      <c r="AN84" s="416"/>
      <c r="AO84" s="416"/>
      <c r="AP84" s="416"/>
      <c r="AQ84" s="416"/>
      <c r="AR84" s="416"/>
      <c r="AS84" s="416"/>
      <c r="AT84" s="416"/>
      <c r="AU84" s="416"/>
      <c r="AV84" s="416"/>
    </row>
    <row r="85" spans="14:48" ht="13.7" customHeight="1">
      <c r="N85" s="416"/>
      <c r="O85" s="416"/>
      <c r="P85" s="416"/>
      <c r="Q85" s="416"/>
      <c r="R85" s="416"/>
      <c r="S85" s="416"/>
      <c r="T85" s="416"/>
      <c r="U85" s="416"/>
      <c r="V85" s="416"/>
      <c r="W85" s="416"/>
      <c r="X85" s="416"/>
      <c r="Y85" s="416"/>
      <c r="Z85" s="416"/>
      <c r="AA85" s="416"/>
      <c r="AB85" s="416"/>
      <c r="AC85" s="416"/>
      <c r="AD85" s="416"/>
      <c r="AE85" s="416"/>
      <c r="AF85" s="416"/>
      <c r="AG85" s="416"/>
      <c r="AH85" s="416"/>
      <c r="AI85" s="416"/>
      <c r="AJ85" s="416"/>
      <c r="AK85" s="416"/>
      <c r="AL85" s="416"/>
      <c r="AM85" s="416"/>
      <c r="AN85" s="416"/>
      <c r="AO85" s="416"/>
      <c r="AP85" s="416"/>
      <c r="AQ85" s="416"/>
      <c r="AR85" s="416"/>
      <c r="AS85" s="416"/>
      <c r="AT85" s="416"/>
      <c r="AU85" s="416"/>
      <c r="AV85" s="416"/>
    </row>
    <row r="86" spans="14:48" ht="13.7" customHeight="1">
      <c r="N86" s="416"/>
      <c r="O86" s="416"/>
      <c r="P86" s="416"/>
      <c r="Q86" s="416"/>
      <c r="R86" s="416"/>
      <c r="S86" s="416"/>
      <c r="T86" s="416"/>
      <c r="U86" s="416"/>
      <c r="V86" s="416"/>
      <c r="W86" s="416"/>
      <c r="X86" s="416"/>
      <c r="Y86" s="416"/>
      <c r="Z86" s="416"/>
      <c r="AA86" s="416"/>
      <c r="AB86" s="416"/>
      <c r="AC86" s="416"/>
      <c r="AD86" s="416"/>
      <c r="AE86" s="416"/>
      <c r="AF86" s="416"/>
      <c r="AG86" s="416"/>
      <c r="AH86" s="416"/>
      <c r="AI86" s="416"/>
      <c r="AJ86" s="416"/>
      <c r="AK86" s="416"/>
      <c r="AL86" s="416"/>
      <c r="AM86" s="416"/>
      <c r="AN86" s="416"/>
      <c r="AO86" s="416"/>
      <c r="AP86" s="416"/>
      <c r="AQ86" s="416"/>
      <c r="AR86" s="416"/>
      <c r="AS86" s="416"/>
      <c r="AT86" s="416"/>
      <c r="AU86" s="416"/>
      <c r="AV86" s="416"/>
    </row>
    <row r="87" spans="14:48" ht="13.7" customHeight="1">
      <c r="N87" s="416"/>
      <c r="O87" s="416"/>
      <c r="P87" s="416"/>
      <c r="Q87" s="416"/>
      <c r="R87" s="416"/>
      <c r="S87" s="416"/>
      <c r="T87" s="416"/>
      <c r="U87" s="416"/>
      <c r="V87" s="416"/>
      <c r="W87" s="416"/>
      <c r="X87" s="416"/>
      <c r="Y87" s="416"/>
      <c r="Z87" s="416"/>
      <c r="AA87" s="416"/>
      <c r="AB87" s="416"/>
      <c r="AC87" s="416"/>
      <c r="AD87" s="416"/>
      <c r="AE87" s="416"/>
      <c r="AF87" s="416"/>
      <c r="AG87" s="416"/>
      <c r="AH87" s="416"/>
      <c r="AI87" s="416"/>
      <c r="AJ87" s="416"/>
      <c r="AK87" s="416"/>
      <c r="AL87" s="416"/>
      <c r="AM87" s="416"/>
      <c r="AN87" s="416"/>
      <c r="AO87" s="416"/>
      <c r="AP87" s="416"/>
      <c r="AQ87" s="416"/>
      <c r="AR87" s="416"/>
      <c r="AS87" s="416"/>
      <c r="AT87" s="416"/>
      <c r="AU87" s="416"/>
      <c r="AV87" s="416"/>
    </row>
    <row r="88" spans="14:48" ht="13.7" customHeight="1">
      <c r="N88" s="416"/>
      <c r="O88" s="416"/>
      <c r="P88" s="416"/>
      <c r="Q88" s="416"/>
      <c r="R88" s="416"/>
      <c r="S88" s="416"/>
      <c r="T88" s="416"/>
      <c r="U88" s="416"/>
      <c r="V88" s="416"/>
      <c r="W88" s="416"/>
      <c r="X88" s="416"/>
      <c r="Y88" s="416"/>
      <c r="Z88" s="416"/>
      <c r="AA88" s="416"/>
      <c r="AB88" s="416"/>
      <c r="AC88" s="416"/>
      <c r="AD88" s="416"/>
      <c r="AE88" s="416"/>
      <c r="AF88" s="416"/>
      <c r="AG88" s="416"/>
      <c r="AH88" s="416"/>
      <c r="AI88" s="416"/>
      <c r="AJ88" s="416"/>
      <c r="AK88" s="416"/>
      <c r="AL88" s="416"/>
      <c r="AM88" s="416"/>
      <c r="AN88" s="416"/>
      <c r="AO88" s="416"/>
      <c r="AP88" s="416"/>
      <c r="AQ88" s="416"/>
      <c r="AR88" s="416"/>
      <c r="AS88" s="416"/>
      <c r="AT88" s="416"/>
      <c r="AU88" s="416"/>
      <c r="AV88" s="416"/>
    </row>
    <row r="89" spans="14:48" ht="13.7" customHeight="1">
      <c r="N89" s="416"/>
      <c r="O89" s="416"/>
      <c r="P89" s="416"/>
      <c r="Q89" s="416"/>
      <c r="R89" s="416"/>
      <c r="S89" s="416"/>
      <c r="T89" s="416"/>
      <c r="U89" s="416"/>
      <c r="V89" s="416"/>
      <c r="W89" s="416"/>
      <c r="X89" s="416"/>
      <c r="Y89" s="416"/>
      <c r="Z89" s="416"/>
      <c r="AA89" s="416"/>
      <c r="AB89" s="416"/>
      <c r="AC89" s="416"/>
      <c r="AD89" s="416"/>
      <c r="AE89" s="416"/>
      <c r="AF89" s="416"/>
      <c r="AG89" s="416"/>
      <c r="AH89" s="416"/>
      <c r="AI89" s="416"/>
      <c r="AJ89" s="416"/>
      <c r="AK89" s="416"/>
      <c r="AL89" s="416"/>
      <c r="AM89" s="416"/>
      <c r="AN89" s="416"/>
      <c r="AO89" s="416"/>
      <c r="AP89" s="416"/>
      <c r="AQ89" s="416"/>
      <c r="AR89" s="416"/>
      <c r="AS89" s="416"/>
      <c r="AT89" s="416"/>
      <c r="AU89" s="416"/>
      <c r="AV89" s="416"/>
    </row>
    <row r="90" spans="14:48" ht="13.7" customHeight="1">
      <c r="N90" s="416"/>
      <c r="O90" s="416"/>
      <c r="P90" s="416"/>
      <c r="Q90" s="416"/>
      <c r="R90" s="416"/>
      <c r="S90" s="416"/>
      <c r="T90" s="416"/>
      <c r="U90" s="416"/>
      <c r="V90" s="416"/>
      <c r="W90" s="416"/>
      <c r="X90" s="416"/>
      <c r="Y90" s="416"/>
      <c r="Z90" s="416"/>
      <c r="AA90" s="416"/>
      <c r="AB90" s="416"/>
      <c r="AC90" s="416"/>
      <c r="AD90" s="416"/>
      <c r="AE90" s="416"/>
      <c r="AF90" s="416"/>
      <c r="AG90" s="416"/>
      <c r="AH90" s="416"/>
      <c r="AI90" s="416"/>
      <c r="AJ90" s="416"/>
      <c r="AK90" s="416"/>
      <c r="AL90" s="416"/>
      <c r="AM90" s="416"/>
      <c r="AN90" s="416"/>
      <c r="AO90" s="416"/>
      <c r="AP90" s="416"/>
      <c r="AQ90" s="416"/>
      <c r="AR90" s="416"/>
      <c r="AS90" s="416"/>
      <c r="AT90" s="416"/>
      <c r="AU90" s="416"/>
      <c r="AV90" s="416"/>
    </row>
    <row r="91" spans="14:48" ht="13.7" customHeight="1">
      <c r="N91" s="416"/>
      <c r="O91" s="416"/>
      <c r="P91" s="416"/>
      <c r="Q91" s="416"/>
      <c r="R91" s="416"/>
      <c r="S91" s="416"/>
      <c r="T91" s="416"/>
      <c r="U91" s="416"/>
      <c r="V91" s="416"/>
      <c r="W91" s="416"/>
      <c r="X91" s="416"/>
      <c r="Y91" s="416"/>
      <c r="Z91" s="416"/>
      <c r="AA91" s="416"/>
      <c r="AB91" s="416"/>
      <c r="AC91" s="416"/>
      <c r="AD91" s="416"/>
      <c r="AE91" s="416"/>
      <c r="AF91" s="416"/>
      <c r="AG91" s="416"/>
      <c r="AH91" s="416"/>
      <c r="AI91" s="416"/>
      <c r="AJ91" s="416"/>
      <c r="AK91" s="416"/>
      <c r="AL91" s="416"/>
      <c r="AM91" s="416"/>
      <c r="AN91" s="416"/>
      <c r="AO91" s="416"/>
      <c r="AP91" s="416"/>
      <c r="AQ91" s="416"/>
      <c r="AR91" s="416"/>
      <c r="AS91" s="416"/>
      <c r="AT91" s="416"/>
      <c r="AU91" s="416"/>
      <c r="AV91" s="416"/>
    </row>
    <row r="92" spans="14:48" ht="13.7" customHeight="1">
      <c r="N92" s="416"/>
      <c r="O92" s="416"/>
      <c r="P92" s="416"/>
      <c r="Q92" s="416"/>
      <c r="R92" s="416"/>
      <c r="S92" s="416"/>
      <c r="T92" s="416"/>
      <c r="U92" s="416"/>
      <c r="V92" s="416"/>
      <c r="W92" s="416"/>
      <c r="X92" s="416"/>
      <c r="Y92" s="416"/>
      <c r="Z92" s="416"/>
      <c r="AA92" s="416"/>
      <c r="AB92" s="416"/>
      <c r="AC92" s="416"/>
      <c r="AD92" s="416"/>
      <c r="AE92" s="416"/>
      <c r="AF92" s="416"/>
      <c r="AG92" s="416"/>
      <c r="AH92" s="416"/>
      <c r="AI92" s="416"/>
      <c r="AJ92" s="416"/>
      <c r="AK92" s="416"/>
      <c r="AL92" s="416"/>
      <c r="AM92" s="416"/>
      <c r="AN92" s="416"/>
      <c r="AO92" s="416"/>
      <c r="AP92" s="416"/>
      <c r="AQ92" s="416"/>
      <c r="AR92" s="416"/>
      <c r="AS92" s="416"/>
      <c r="AT92" s="416"/>
      <c r="AU92" s="416"/>
      <c r="AV92" s="416"/>
    </row>
    <row r="93" spans="14:48" ht="13.7" customHeight="1">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6"/>
      <c r="AS93" s="416"/>
      <c r="AT93" s="416"/>
      <c r="AU93" s="416"/>
      <c r="AV93" s="416"/>
    </row>
    <row r="94" spans="14:48" ht="13.7" customHeight="1">
      <c r="N94" s="416"/>
      <c r="O94" s="416"/>
      <c r="P94" s="416"/>
      <c r="Q94" s="416"/>
      <c r="R94" s="416"/>
      <c r="S94" s="416"/>
      <c r="T94" s="416"/>
      <c r="U94" s="416"/>
      <c r="V94" s="416"/>
      <c r="W94" s="416"/>
      <c r="X94" s="416"/>
      <c r="Y94" s="416"/>
      <c r="Z94" s="416"/>
      <c r="AA94" s="416"/>
      <c r="AB94" s="416"/>
      <c r="AC94" s="416"/>
      <c r="AD94" s="416"/>
      <c r="AE94" s="416"/>
      <c r="AF94" s="416"/>
      <c r="AG94" s="416"/>
      <c r="AH94" s="416"/>
      <c r="AI94" s="416"/>
      <c r="AJ94" s="416"/>
      <c r="AK94" s="416"/>
      <c r="AL94" s="416"/>
      <c r="AM94" s="416"/>
      <c r="AN94" s="416"/>
      <c r="AO94" s="416"/>
      <c r="AP94" s="416"/>
      <c r="AQ94" s="416"/>
      <c r="AR94" s="416"/>
      <c r="AS94" s="416"/>
      <c r="AT94" s="416"/>
      <c r="AU94" s="416"/>
      <c r="AV94" s="416"/>
    </row>
    <row r="95" spans="14:48" ht="13.7" customHeight="1">
      <c r="N95" s="416"/>
      <c r="O95" s="416"/>
      <c r="P95" s="416"/>
      <c r="Q95" s="416"/>
      <c r="R95" s="416"/>
      <c r="S95" s="416"/>
      <c r="T95" s="416"/>
      <c r="U95" s="416"/>
      <c r="V95" s="416"/>
      <c r="W95" s="416"/>
      <c r="X95" s="416"/>
      <c r="Y95" s="416"/>
      <c r="Z95" s="416"/>
      <c r="AA95" s="416"/>
      <c r="AB95" s="416"/>
      <c r="AC95" s="416"/>
      <c r="AD95" s="416"/>
      <c r="AE95" s="416"/>
      <c r="AF95" s="416"/>
      <c r="AG95" s="416"/>
      <c r="AH95" s="416"/>
      <c r="AI95" s="416"/>
      <c r="AJ95" s="416"/>
      <c r="AK95" s="416"/>
      <c r="AL95" s="416"/>
      <c r="AM95" s="416"/>
      <c r="AN95" s="416"/>
      <c r="AO95" s="416"/>
      <c r="AP95" s="416"/>
      <c r="AQ95" s="416"/>
      <c r="AR95" s="416"/>
      <c r="AS95" s="416"/>
      <c r="AT95" s="416"/>
      <c r="AU95" s="416"/>
      <c r="AV95" s="416"/>
    </row>
    <row r="96" spans="14:48" ht="13.7" customHeight="1">
      <c r="N96" s="416"/>
      <c r="O96" s="416"/>
      <c r="P96" s="416"/>
      <c r="Q96" s="416"/>
      <c r="R96" s="416"/>
      <c r="S96" s="416"/>
      <c r="T96" s="416"/>
      <c r="U96" s="416"/>
      <c r="V96" s="416"/>
      <c r="W96" s="416"/>
      <c r="X96" s="416"/>
      <c r="Y96" s="416"/>
      <c r="Z96" s="416"/>
      <c r="AA96" s="416"/>
      <c r="AB96" s="416"/>
      <c r="AC96" s="416"/>
      <c r="AD96" s="416"/>
      <c r="AE96" s="416"/>
      <c r="AF96" s="416"/>
      <c r="AG96" s="416"/>
      <c r="AH96" s="416"/>
      <c r="AI96" s="416"/>
      <c r="AJ96" s="416"/>
      <c r="AK96" s="416"/>
      <c r="AL96" s="416"/>
      <c r="AM96" s="416"/>
      <c r="AN96" s="416"/>
      <c r="AO96" s="416"/>
      <c r="AP96" s="416"/>
      <c r="AQ96" s="416"/>
      <c r="AR96" s="416"/>
      <c r="AS96" s="416"/>
      <c r="AT96" s="416"/>
      <c r="AU96" s="416"/>
      <c r="AV96" s="416"/>
    </row>
    <row r="97" spans="14:48" ht="13.7" customHeight="1">
      <c r="N97" s="416"/>
      <c r="O97" s="416"/>
      <c r="P97" s="416"/>
      <c r="Q97" s="416"/>
      <c r="R97" s="416"/>
      <c r="S97" s="416"/>
      <c r="T97" s="416"/>
      <c r="U97" s="416"/>
      <c r="V97" s="416"/>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6"/>
      <c r="AT97" s="416"/>
      <c r="AU97" s="416"/>
      <c r="AV97" s="416"/>
    </row>
    <row r="98" spans="14:48" ht="13.7" customHeight="1">
      <c r="N98" s="416"/>
      <c r="O98" s="416"/>
      <c r="P98" s="416"/>
      <c r="Q98" s="416"/>
      <c r="R98" s="416"/>
      <c r="S98" s="416"/>
      <c r="T98" s="416"/>
      <c r="U98" s="416"/>
      <c r="V98" s="416"/>
      <c r="W98" s="416"/>
      <c r="X98" s="416"/>
      <c r="Y98" s="416"/>
      <c r="Z98" s="416"/>
      <c r="AA98" s="416"/>
      <c r="AB98" s="416"/>
      <c r="AC98" s="416"/>
      <c r="AD98" s="416"/>
      <c r="AE98" s="416"/>
      <c r="AF98" s="416"/>
      <c r="AG98" s="416"/>
      <c r="AH98" s="416"/>
      <c r="AI98" s="416"/>
      <c r="AJ98" s="416"/>
      <c r="AK98" s="416"/>
      <c r="AL98" s="416"/>
      <c r="AM98" s="416"/>
      <c r="AN98" s="416"/>
      <c r="AO98" s="416"/>
      <c r="AP98" s="416"/>
      <c r="AQ98" s="416"/>
      <c r="AR98" s="416"/>
      <c r="AS98" s="416"/>
      <c r="AT98" s="416"/>
      <c r="AU98" s="416"/>
      <c r="AV98" s="416"/>
    </row>
    <row r="99" spans="14:48" ht="13.7" customHeight="1">
      <c r="N99" s="416"/>
      <c r="O99" s="416"/>
      <c r="P99" s="416"/>
      <c r="Q99" s="416"/>
      <c r="R99" s="416"/>
      <c r="S99" s="416"/>
      <c r="T99" s="416"/>
      <c r="U99" s="416"/>
      <c r="V99" s="416"/>
      <c r="W99" s="416"/>
      <c r="X99" s="416"/>
      <c r="Y99" s="416"/>
      <c r="Z99" s="416"/>
      <c r="AA99" s="416"/>
      <c r="AB99" s="416"/>
      <c r="AC99" s="416"/>
      <c r="AD99" s="416"/>
      <c r="AE99" s="416"/>
      <c r="AF99" s="416"/>
      <c r="AG99" s="416"/>
      <c r="AH99" s="416"/>
      <c r="AI99" s="416"/>
      <c r="AJ99" s="416"/>
      <c r="AK99" s="416"/>
      <c r="AL99" s="416"/>
      <c r="AM99" s="416"/>
      <c r="AN99" s="416"/>
      <c r="AO99" s="416"/>
      <c r="AP99" s="416"/>
      <c r="AQ99" s="416"/>
      <c r="AR99" s="416"/>
      <c r="AS99" s="416"/>
      <c r="AT99" s="416"/>
      <c r="AU99" s="416"/>
      <c r="AV99" s="416"/>
    </row>
    <row r="100" spans="14:48" ht="13.7" customHeight="1">
      <c r="N100" s="416"/>
      <c r="O100" s="416"/>
      <c r="P100" s="416"/>
      <c r="Q100" s="416"/>
      <c r="R100" s="416"/>
      <c r="S100" s="416"/>
      <c r="T100" s="416"/>
      <c r="U100" s="416"/>
      <c r="V100" s="416"/>
      <c r="W100" s="416"/>
      <c r="X100" s="416"/>
      <c r="Y100" s="416"/>
      <c r="Z100" s="416"/>
      <c r="AA100" s="416"/>
      <c r="AB100" s="416"/>
      <c r="AC100" s="416"/>
      <c r="AD100" s="416"/>
      <c r="AE100" s="416"/>
      <c r="AF100" s="416"/>
      <c r="AG100" s="416"/>
      <c r="AH100" s="416"/>
      <c r="AI100" s="416"/>
      <c r="AJ100" s="416"/>
      <c r="AK100" s="416"/>
      <c r="AL100" s="416"/>
      <c r="AM100" s="416"/>
      <c r="AN100" s="416"/>
      <c r="AO100" s="416"/>
      <c r="AP100" s="416"/>
      <c r="AQ100" s="416"/>
      <c r="AR100" s="416"/>
      <c r="AS100" s="416"/>
      <c r="AT100" s="416"/>
      <c r="AU100" s="416"/>
      <c r="AV100" s="416"/>
    </row>
    <row r="101" spans="14:48" ht="13.7" customHeight="1">
      <c r="N101" s="416"/>
      <c r="O101" s="416"/>
      <c r="P101" s="416"/>
      <c r="Q101" s="416"/>
      <c r="R101" s="416"/>
      <c r="S101" s="416"/>
      <c r="T101" s="416"/>
      <c r="U101" s="416"/>
      <c r="V101" s="416"/>
      <c r="W101" s="416"/>
      <c r="X101" s="416"/>
      <c r="Y101" s="416"/>
      <c r="Z101" s="416"/>
      <c r="AA101" s="416"/>
      <c r="AB101" s="416"/>
      <c r="AC101" s="416"/>
      <c r="AD101" s="416"/>
      <c r="AE101" s="416"/>
      <c r="AF101" s="416"/>
      <c r="AG101" s="416"/>
      <c r="AH101" s="416"/>
      <c r="AI101" s="416"/>
      <c r="AJ101" s="416"/>
      <c r="AK101" s="416"/>
      <c r="AL101" s="416"/>
      <c r="AM101" s="416"/>
      <c r="AN101" s="416"/>
      <c r="AO101" s="416"/>
      <c r="AP101" s="416"/>
      <c r="AQ101" s="416"/>
      <c r="AR101" s="416"/>
      <c r="AS101" s="416"/>
      <c r="AT101" s="416"/>
      <c r="AU101" s="416"/>
      <c r="AV101" s="416"/>
    </row>
    <row r="102" spans="14:48" ht="13.7" customHeight="1">
      <c r="N102" s="416"/>
      <c r="O102" s="416"/>
      <c r="P102" s="416"/>
      <c r="Q102" s="416"/>
      <c r="R102" s="416"/>
      <c r="S102" s="416"/>
      <c r="T102" s="416"/>
      <c r="U102" s="416"/>
      <c r="V102" s="416"/>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c r="AT102" s="416"/>
      <c r="AU102" s="416"/>
      <c r="AV102" s="416"/>
    </row>
    <row r="103" spans="14:48" ht="13.7" customHeight="1">
      <c r="N103" s="416"/>
      <c r="O103" s="416"/>
      <c r="P103" s="416"/>
      <c r="Q103" s="416"/>
      <c r="R103" s="416"/>
      <c r="S103" s="416"/>
      <c r="T103" s="416"/>
      <c r="U103" s="416"/>
      <c r="V103" s="416"/>
      <c r="W103" s="416"/>
      <c r="X103" s="416"/>
      <c r="Y103" s="416"/>
      <c r="Z103" s="416"/>
      <c r="AA103" s="416"/>
      <c r="AB103" s="416"/>
      <c r="AC103" s="416"/>
      <c r="AD103" s="416"/>
      <c r="AE103" s="416"/>
      <c r="AF103" s="416"/>
      <c r="AG103" s="416"/>
      <c r="AH103" s="416"/>
      <c r="AI103" s="416"/>
      <c r="AJ103" s="416"/>
      <c r="AK103" s="416"/>
      <c r="AL103" s="416"/>
      <c r="AM103" s="416"/>
      <c r="AN103" s="416"/>
      <c r="AO103" s="416"/>
      <c r="AP103" s="416"/>
      <c r="AQ103" s="416"/>
      <c r="AR103" s="416"/>
      <c r="AS103" s="416"/>
      <c r="AT103" s="416"/>
      <c r="AU103" s="416"/>
      <c r="AV103" s="416"/>
    </row>
    <row r="104" spans="14:48" ht="13.7" customHeight="1">
      <c r="N104" s="416"/>
      <c r="O104" s="416"/>
      <c r="P104" s="416"/>
      <c r="Q104" s="416"/>
      <c r="R104" s="416"/>
      <c r="S104" s="416"/>
      <c r="T104" s="416"/>
      <c r="U104" s="416"/>
      <c r="V104" s="416"/>
      <c r="W104" s="416"/>
      <c r="X104" s="416"/>
      <c r="Y104" s="416"/>
      <c r="Z104" s="416"/>
      <c r="AA104" s="416"/>
      <c r="AB104" s="416"/>
      <c r="AC104" s="416"/>
      <c r="AD104" s="416"/>
      <c r="AE104" s="416"/>
      <c r="AF104" s="416"/>
      <c r="AG104" s="416"/>
      <c r="AH104" s="416"/>
      <c r="AI104" s="416"/>
      <c r="AJ104" s="416"/>
      <c r="AK104" s="416"/>
      <c r="AL104" s="416"/>
      <c r="AM104" s="416"/>
      <c r="AN104" s="416"/>
      <c r="AO104" s="416"/>
      <c r="AP104" s="416"/>
      <c r="AQ104" s="416"/>
      <c r="AR104" s="416"/>
      <c r="AS104" s="416"/>
      <c r="AT104" s="416"/>
      <c r="AU104" s="416"/>
      <c r="AV104" s="416"/>
    </row>
    <row r="105" spans="14:48" ht="13.7" customHeight="1">
      <c r="N105" s="416"/>
      <c r="O105" s="416"/>
      <c r="P105" s="416"/>
      <c r="Q105" s="416"/>
      <c r="R105" s="416"/>
      <c r="S105" s="416"/>
      <c r="T105" s="416"/>
      <c r="U105" s="416"/>
      <c r="V105" s="416"/>
      <c r="W105" s="416"/>
      <c r="X105" s="416"/>
      <c r="Y105" s="416"/>
      <c r="Z105" s="416"/>
      <c r="AA105" s="416"/>
      <c r="AB105" s="416"/>
      <c r="AC105" s="416"/>
      <c r="AD105" s="416"/>
      <c r="AE105" s="416"/>
      <c r="AF105" s="416"/>
      <c r="AG105" s="416"/>
      <c r="AH105" s="416"/>
      <c r="AI105" s="416"/>
      <c r="AJ105" s="416"/>
      <c r="AK105" s="416"/>
      <c r="AL105" s="416"/>
      <c r="AM105" s="416"/>
      <c r="AN105" s="416"/>
      <c r="AO105" s="416"/>
      <c r="AP105" s="416"/>
      <c r="AQ105" s="416"/>
      <c r="AR105" s="416"/>
      <c r="AS105" s="416"/>
      <c r="AT105" s="416"/>
      <c r="AU105" s="416"/>
      <c r="AV105" s="416"/>
    </row>
    <row r="106" spans="14:48" ht="13.7" customHeight="1">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c r="AT106" s="416"/>
      <c r="AU106" s="416"/>
      <c r="AV106" s="416"/>
    </row>
    <row r="107" spans="14:48" ht="13.7" customHeight="1">
      <c r="N107" s="416"/>
      <c r="O107" s="416"/>
      <c r="P107" s="416"/>
      <c r="Q107" s="416"/>
      <c r="R107" s="416"/>
      <c r="S107" s="416"/>
      <c r="T107" s="416"/>
      <c r="U107" s="416"/>
      <c r="V107" s="416"/>
      <c r="W107" s="416"/>
      <c r="X107" s="416"/>
      <c r="Y107" s="416"/>
      <c r="Z107" s="416"/>
      <c r="AA107" s="416"/>
      <c r="AB107" s="416"/>
      <c r="AC107" s="416"/>
      <c r="AD107" s="416"/>
      <c r="AE107" s="416"/>
      <c r="AF107" s="416"/>
      <c r="AG107" s="416"/>
      <c r="AH107" s="416"/>
      <c r="AI107" s="416"/>
      <c r="AJ107" s="416"/>
      <c r="AK107" s="416"/>
      <c r="AL107" s="416"/>
      <c r="AM107" s="416"/>
      <c r="AN107" s="416"/>
      <c r="AO107" s="416"/>
      <c r="AP107" s="416"/>
      <c r="AQ107" s="416"/>
      <c r="AR107" s="416"/>
      <c r="AS107" s="416"/>
      <c r="AT107" s="416"/>
      <c r="AU107" s="416"/>
      <c r="AV107" s="416"/>
    </row>
    <row r="108" spans="14:48" ht="13.7" customHeight="1">
      <c r="N108" s="416"/>
      <c r="O108" s="416"/>
      <c r="P108" s="416"/>
      <c r="Q108" s="416"/>
      <c r="R108" s="416"/>
      <c r="S108" s="416"/>
      <c r="T108" s="416"/>
      <c r="U108" s="416"/>
      <c r="V108" s="416"/>
      <c r="W108" s="416"/>
      <c r="X108" s="416"/>
      <c r="Y108" s="416"/>
      <c r="Z108" s="416"/>
      <c r="AA108" s="416"/>
      <c r="AB108" s="416"/>
      <c r="AC108" s="416"/>
      <c r="AD108" s="416"/>
      <c r="AE108" s="416"/>
      <c r="AF108" s="416"/>
      <c r="AG108" s="416"/>
      <c r="AH108" s="416"/>
      <c r="AI108" s="416"/>
      <c r="AJ108" s="416"/>
      <c r="AK108" s="416"/>
      <c r="AL108" s="416"/>
      <c r="AM108" s="416"/>
      <c r="AN108" s="416"/>
      <c r="AO108" s="416"/>
      <c r="AP108" s="416"/>
      <c r="AQ108" s="416"/>
      <c r="AR108" s="416"/>
      <c r="AS108" s="416"/>
      <c r="AT108" s="416"/>
      <c r="AU108" s="416"/>
      <c r="AV108" s="416"/>
    </row>
    <row r="109" spans="14:48" ht="13.7" customHeight="1">
      <c r="N109" s="416"/>
      <c r="O109" s="416"/>
      <c r="P109" s="416"/>
      <c r="Q109" s="416"/>
      <c r="R109" s="416"/>
      <c r="S109" s="416"/>
      <c r="T109" s="416"/>
      <c r="U109" s="416"/>
      <c r="V109" s="416"/>
      <c r="W109" s="416"/>
      <c r="X109" s="416"/>
      <c r="Y109" s="416"/>
      <c r="Z109" s="416"/>
      <c r="AA109" s="416"/>
      <c r="AB109" s="416"/>
      <c r="AC109" s="416"/>
      <c r="AD109" s="416"/>
      <c r="AE109" s="416"/>
      <c r="AF109" s="416"/>
      <c r="AG109" s="416"/>
      <c r="AH109" s="416"/>
      <c r="AI109" s="416"/>
      <c r="AJ109" s="416"/>
      <c r="AK109" s="416"/>
      <c r="AL109" s="416"/>
      <c r="AM109" s="416"/>
      <c r="AN109" s="416"/>
      <c r="AO109" s="416"/>
      <c r="AP109" s="416"/>
      <c r="AQ109" s="416"/>
      <c r="AR109" s="416"/>
      <c r="AS109" s="416"/>
      <c r="AT109" s="416"/>
      <c r="AU109" s="416"/>
      <c r="AV109" s="416"/>
    </row>
    <row r="110" spans="14:48" ht="13.7" customHeight="1">
      <c r="N110" s="416"/>
      <c r="O110" s="416"/>
      <c r="P110" s="416"/>
      <c r="Q110" s="416"/>
      <c r="R110" s="416"/>
      <c r="S110" s="416"/>
      <c r="T110" s="416"/>
      <c r="U110" s="416"/>
      <c r="V110" s="416"/>
      <c r="W110" s="416"/>
      <c r="X110" s="416"/>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c r="AT110" s="416"/>
      <c r="AU110" s="416"/>
      <c r="AV110" s="416"/>
    </row>
    <row r="111" spans="14:48" ht="13.7" customHeight="1">
      <c r="N111" s="416"/>
      <c r="O111" s="416"/>
      <c r="P111" s="416"/>
      <c r="Q111" s="416"/>
      <c r="R111" s="416"/>
      <c r="S111" s="416"/>
      <c r="T111" s="416"/>
      <c r="U111" s="416"/>
      <c r="V111" s="416"/>
      <c r="W111" s="416"/>
      <c r="X111" s="416"/>
      <c r="Y111" s="416"/>
      <c r="Z111" s="416"/>
      <c r="AA111" s="416"/>
      <c r="AB111" s="416"/>
      <c r="AC111" s="416"/>
      <c r="AD111" s="416"/>
      <c r="AE111" s="416"/>
      <c r="AF111" s="416"/>
      <c r="AG111" s="416"/>
      <c r="AH111" s="416"/>
      <c r="AI111" s="416"/>
      <c r="AJ111" s="416"/>
      <c r="AK111" s="416"/>
      <c r="AL111" s="416"/>
      <c r="AM111" s="416"/>
      <c r="AN111" s="416"/>
      <c r="AO111" s="416"/>
      <c r="AP111" s="416"/>
      <c r="AQ111" s="416"/>
      <c r="AR111" s="416"/>
      <c r="AS111" s="416"/>
      <c r="AT111" s="416"/>
      <c r="AU111" s="416"/>
      <c r="AV111" s="416"/>
    </row>
    <row r="112" spans="14:48" ht="13.7" customHeight="1">
      <c r="N112" s="416"/>
      <c r="O112" s="416"/>
      <c r="P112" s="416"/>
      <c r="Q112" s="416"/>
      <c r="R112" s="416"/>
      <c r="S112" s="416"/>
      <c r="T112" s="416"/>
      <c r="U112" s="416"/>
      <c r="V112" s="416"/>
      <c r="W112" s="416"/>
      <c r="X112" s="416"/>
      <c r="Y112" s="416"/>
      <c r="Z112" s="416"/>
      <c r="AA112" s="416"/>
      <c r="AB112" s="416"/>
      <c r="AC112" s="416"/>
      <c r="AD112" s="416"/>
      <c r="AE112" s="416"/>
      <c r="AF112" s="416"/>
      <c r="AG112" s="416"/>
      <c r="AH112" s="416"/>
      <c r="AI112" s="416"/>
      <c r="AJ112" s="416"/>
      <c r="AK112" s="416"/>
      <c r="AL112" s="416"/>
      <c r="AM112" s="416"/>
      <c r="AN112" s="416"/>
      <c r="AO112" s="416"/>
      <c r="AP112" s="416"/>
      <c r="AQ112" s="416"/>
      <c r="AR112" s="416"/>
      <c r="AS112" s="416"/>
      <c r="AT112" s="416"/>
      <c r="AU112" s="416"/>
      <c r="AV112" s="416"/>
    </row>
    <row r="113" spans="14:48" ht="13.7" customHeight="1">
      <c r="N113" s="416"/>
      <c r="O113" s="416"/>
      <c r="P113" s="416"/>
      <c r="Q113" s="416"/>
      <c r="R113" s="416"/>
      <c r="S113" s="416"/>
      <c r="T113" s="416"/>
      <c r="U113" s="416"/>
      <c r="V113" s="416"/>
      <c r="W113" s="416"/>
      <c r="X113" s="416"/>
      <c r="Y113" s="416"/>
      <c r="Z113" s="416"/>
      <c r="AA113" s="416"/>
      <c r="AB113" s="416"/>
      <c r="AC113" s="416"/>
      <c r="AD113" s="416"/>
      <c r="AE113" s="416"/>
      <c r="AF113" s="416"/>
      <c r="AG113" s="416"/>
      <c r="AH113" s="416"/>
      <c r="AI113" s="416"/>
      <c r="AJ113" s="416"/>
      <c r="AK113" s="416"/>
      <c r="AL113" s="416"/>
      <c r="AM113" s="416"/>
      <c r="AN113" s="416"/>
      <c r="AO113" s="416"/>
      <c r="AP113" s="416"/>
      <c r="AQ113" s="416"/>
      <c r="AR113" s="416"/>
      <c r="AS113" s="416"/>
      <c r="AT113" s="416"/>
      <c r="AU113" s="416"/>
      <c r="AV113" s="416"/>
    </row>
    <row r="114" spans="14:48" ht="13.7" customHeight="1">
      <c r="N114" s="416"/>
      <c r="O114" s="416"/>
      <c r="P114" s="416"/>
      <c r="Q114" s="416"/>
      <c r="R114" s="416"/>
      <c r="S114" s="416"/>
      <c r="T114" s="416"/>
      <c r="U114" s="416"/>
      <c r="V114" s="416"/>
      <c r="W114" s="416"/>
      <c r="X114" s="416"/>
      <c r="Y114" s="416"/>
      <c r="Z114" s="416"/>
      <c r="AA114" s="416"/>
      <c r="AB114" s="416"/>
      <c r="AC114" s="416"/>
      <c r="AD114" s="416"/>
      <c r="AE114" s="416"/>
      <c r="AF114" s="416"/>
      <c r="AG114" s="416"/>
      <c r="AH114" s="416"/>
      <c r="AI114" s="416"/>
      <c r="AJ114" s="416"/>
      <c r="AK114" s="416"/>
      <c r="AL114" s="416"/>
      <c r="AM114" s="416"/>
      <c r="AN114" s="416"/>
      <c r="AO114" s="416"/>
      <c r="AP114" s="416"/>
      <c r="AQ114" s="416"/>
      <c r="AR114" s="416"/>
      <c r="AS114" s="416"/>
      <c r="AT114" s="416"/>
      <c r="AU114" s="416"/>
      <c r="AV114" s="416"/>
    </row>
    <row r="115" spans="14:48" ht="13.7" customHeight="1">
      <c r="N115" s="416"/>
      <c r="O115" s="416"/>
      <c r="P115" s="416"/>
      <c r="Q115" s="416"/>
      <c r="R115" s="416"/>
      <c r="S115" s="416"/>
      <c r="T115" s="416"/>
      <c r="U115" s="416"/>
      <c r="V115" s="416"/>
      <c r="W115" s="416"/>
      <c r="X115" s="416"/>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6"/>
      <c r="AT115" s="416"/>
      <c r="AU115" s="416"/>
      <c r="AV115" s="416"/>
    </row>
    <row r="116" spans="14:48" ht="13.7" customHeight="1">
      <c r="N116" s="416"/>
      <c r="O116" s="416"/>
      <c r="P116" s="416"/>
      <c r="Q116" s="416"/>
      <c r="R116" s="416"/>
      <c r="S116" s="416"/>
      <c r="T116" s="416"/>
      <c r="U116" s="416"/>
      <c r="V116" s="416"/>
      <c r="W116" s="416"/>
      <c r="X116" s="416"/>
      <c r="Y116" s="416"/>
      <c r="Z116" s="416"/>
      <c r="AA116" s="416"/>
      <c r="AB116" s="416"/>
      <c r="AC116" s="416"/>
      <c r="AD116" s="416"/>
      <c r="AE116" s="416"/>
      <c r="AF116" s="416"/>
      <c r="AG116" s="416"/>
      <c r="AH116" s="416"/>
      <c r="AI116" s="416"/>
      <c r="AJ116" s="416"/>
      <c r="AK116" s="416"/>
      <c r="AL116" s="416"/>
      <c r="AM116" s="416"/>
      <c r="AN116" s="416"/>
      <c r="AO116" s="416"/>
      <c r="AP116" s="416"/>
      <c r="AQ116" s="416"/>
      <c r="AR116" s="416"/>
      <c r="AS116" s="416"/>
      <c r="AT116" s="416"/>
      <c r="AU116" s="416"/>
      <c r="AV116" s="416"/>
    </row>
    <row r="117" spans="14:48" ht="13.7" customHeight="1">
      <c r="N117" s="416"/>
      <c r="O117" s="416"/>
      <c r="P117" s="416"/>
      <c r="Q117" s="416"/>
      <c r="R117" s="416"/>
      <c r="S117" s="416"/>
      <c r="T117" s="416"/>
      <c r="U117" s="416"/>
      <c r="V117" s="416"/>
      <c r="W117" s="416"/>
      <c r="X117" s="416"/>
      <c r="Y117" s="416"/>
      <c r="Z117" s="416"/>
      <c r="AA117" s="416"/>
      <c r="AB117" s="416"/>
      <c r="AC117" s="416"/>
      <c r="AD117" s="416"/>
      <c r="AE117" s="416"/>
      <c r="AF117" s="416"/>
      <c r="AG117" s="416"/>
      <c r="AH117" s="416"/>
      <c r="AI117" s="416"/>
      <c r="AJ117" s="416"/>
      <c r="AK117" s="416"/>
      <c r="AL117" s="416"/>
      <c r="AM117" s="416"/>
      <c r="AN117" s="416"/>
      <c r="AO117" s="416"/>
      <c r="AP117" s="416"/>
      <c r="AQ117" s="416"/>
      <c r="AR117" s="416"/>
      <c r="AS117" s="416"/>
      <c r="AT117" s="416"/>
      <c r="AU117" s="416"/>
      <c r="AV117" s="416"/>
    </row>
    <row r="118" spans="14:48" ht="13.7" customHeight="1">
      <c r="N118" s="416"/>
      <c r="O118" s="416"/>
      <c r="P118" s="416"/>
      <c r="Q118" s="416"/>
      <c r="R118" s="416"/>
      <c r="S118" s="416"/>
      <c r="T118" s="416"/>
      <c r="U118" s="416"/>
      <c r="V118" s="416"/>
      <c r="W118" s="416"/>
      <c r="X118" s="416"/>
      <c r="Y118" s="416"/>
      <c r="Z118" s="416"/>
      <c r="AA118" s="416"/>
      <c r="AB118" s="416"/>
      <c r="AC118" s="416"/>
      <c r="AD118" s="416"/>
      <c r="AE118" s="416"/>
      <c r="AF118" s="416"/>
      <c r="AG118" s="416"/>
      <c r="AH118" s="416"/>
      <c r="AI118" s="416"/>
      <c r="AJ118" s="416"/>
      <c r="AK118" s="416"/>
      <c r="AL118" s="416"/>
      <c r="AM118" s="416"/>
      <c r="AN118" s="416"/>
      <c r="AO118" s="416"/>
      <c r="AP118" s="416"/>
      <c r="AQ118" s="416"/>
      <c r="AR118" s="416"/>
      <c r="AS118" s="416"/>
      <c r="AT118" s="416"/>
      <c r="AU118" s="416"/>
      <c r="AV118" s="416"/>
    </row>
    <row r="119" spans="14:48" ht="13.7" customHeight="1">
      <c r="N119" s="416"/>
      <c r="O119" s="416"/>
      <c r="P119" s="416"/>
      <c r="Q119" s="416"/>
      <c r="R119" s="416"/>
      <c r="S119" s="416"/>
      <c r="T119" s="416"/>
      <c r="U119" s="416"/>
      <c r="V119" s="416"/>
      <c r="W119" s="416"/>
      <c r="X119" s="416"/>
      <c r="Y119" s="416"/>
      <c r="Z119" s="416"/>
      <c r="AA119" s="416"/>
      <c r="AB119" s="416"/>
      <c r="AC119" s="416"/>
      <c r="AD119" s="416"/>
      <c r="AE119" s="416"/>
      <c r="AF119" s="416"/>
      <c r="AG119" s="416"/>
      <c r="AH119" s="416"/>
      <c r="AI119" s="416"/>
      <c r="AJ119" s="416"/>
      <c r="AK119" s="416"/>
      <c r="AL119" s="416"/>
      <c r="AM119" s="416"/>
      <c r="AN119" s="416"/>
      <c r="AO119" s="416"/>
      <c r="AP119" s="416"/>
      <c r="AQ119" s="416"/>
      <c r="AR119" s="416"/>
      <c r="AS119" s="416"/>
      <c r="AT119" s="416"/>
      <c r="AU119" s="416"/>
      <c r="AV119" s="416"/>
    </row>
    <row r="120" spans="14:48" ht="13.7" customHeight="1">
      <c r="N120" s="416"/>
      <c r="O120" s="416"/>
      <c r="P120" s="416"/>
      <c r="Q120" s="416"/>
      <c r="R120" s="416"/>
      <c r="S120" s="416"/>
      <c r="T120" s="416"/>
      <c r="U120" s="416"/>
      <c r="V120" s="416"/>
      <c r="W120" s="416"/>
      <c r="X120" s="416"/>
      <c r="Y120" s="416"/>
      <c r="Z120" s="416"/>
      <c r="AA120" s="416"/>
      <c r="AB120" s="416"/>
      <c r="AC120" s="416"/>
      <c r="AD120" s="416"/>
      <c r="AE120" s="416"/>
      <c r="AF120" s="416"/>
      <c r="AG120" s="416"/>
      <c r="AH120" s="416"/>
      <c r="AI120" s="416"/>
      <c r="AJ120" s="416"/>
      <c r="AK120" s="416"/>
      <c r="AL120" s="416"/>
      <c r="AM120" s="416"/>
      <c r="AN120" s="416"/>
      <c r="AO120" s="416"/>
      <c r="AP120" s="416"/>
      <c r="AQ120" s="416"/>
      <c r="AR120" s="416"/>
      <c r="AS120" s="416"/>
      <c r="AT120" s="416"/>
      <c r="AU120" s="416"/>
      <c r="AV120" s="416"/>
    </row>
    <row r="121" spans="14:48" ht="13.7" customHeight="1">
      <c r="N121" s="416"/>
      <c r="O121" s="416"/>
      <c r="P121" s="416"/>
      <c r="Q121" s="416"/>
      <c r="R121" s="416"/>
      <c r="S121" s="416"/>
      <c r="T121" s="416"/>
      <c r="U121" s="416"/>
      <c r="V121" s="416"/>
      <c r="W121" s="416"/>
      <c r="X121" s="416"/>
      <c r="Y121" s="416"/>
      <c r="Z121" s="416"/>
      <c r="AA121" s="416"/>
      <c r="AB121" s="416"/>
      <c r="AC121" s="416"/>
      <c r="AD121" s="416"/>
      <c r="AE121" s="416"/>
      <c r="AF121" s="416"/>
      <c r="AG121" s="416"/>
      <c r="AH121" s="416"/>
      <c r="AI121" s="416"/>
      <c r="AJ121" s="416"/>
      <c r="AK121" s="416"/>
      <c r="AL121" s="416"/>
      <c r="AM121" s="416"/>
      <c r="AN121" s="416"/>
      <c r="AO121" s="416"/>
      <c r="AP121" s="416"/>
      <c r="AQ121" s="416"/>
      <c r="AR121" s="416"/>
      <c r="AS121" s="416"/>
      <c r="AT121" s="416"/>
      <c r="AU121" s="416"/>
      <c r="AV121" s="416"/>
    </row>
    <row r="122" spans="14:48" ht="13.7" customHeight="1">
      <c r="N122" s="416"/>
      <c r="O122" s="416"/>
      <c r="P122" s="416"/>
      <c r="Q122" s="416"/>
      <c r="R122" s="416"/>
      <c r="S122" s="416"/>
      <c r="T122" s="416"/>
      <c r="U122" s="416"/>
      <c r="V122" s="416"/>
      <c r="W122" s="416"/>
      <c r="X122" s="416"/>
      <c r="Y122" s="416"/>
      <c r="Z122" s="416"/>
      <c r="AA122" s="416"/>
      <c r="AB122" s="416"/>
      <c r="AC122" s="416"/>
      <c r="AD122" s="416"/>
      <c r="AE122" s="416"/>
      <c r="AF122" s="416"/>
      <c r="AG122" s="416"/>
      <c r="AH122" s="416"/>
      <c r="AI122" s="416"/>
      <c r="AJ122" s="416"/>
      <c r="AK122" s="416"/>
      <c r="AL122" s="416"/>
      <c r="AM122" s="416"/>
      <c r="AN122" s="416"/>
      <c r="AO122" s="416"/>
      <c r="AP122" s="416"/>
      <c r="AQ122" s="416"/>
      <c r="AR122" s="416"/>
      <c r="AS122" s="416"/>
      <c r="AT122" s="416"/>
      <c r="AU122" s="416"/>
      <c r="AV122" s="416"/>
    </row>
    <row r="123" spans="14:48" ht="13.7" customHeight="1">
      <c r="N123" s="416"/>
      <c r="O123" s="416"/>
      <c r="P123" s="416"/>
      <c r="Q123" s="416"/>
      <c r="R123" s="416"/>
      <c r="S123" s="416"/>
      <c r="T123" s="416"/>
      <c r="U123" s="416"/>
      <c r="V123" s="416"/>
      <c r="W123" s="416"/>
      <c r="X123" s="416"/>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c r="AV123" s="416"/>
    </row>
    <row r="124" spans="14:48" ht="13.7" customHeight="1">
      <c r="N124" s="416"/>
      <c r="O124" s="416"/>
      <c r="P124" s="416"/>
      <c r="Q124" s="416"/>
      <c r="R124" s="416"/>
      <c r="S124" s="416"/>
      <c r="T124" s="416"/>
      <c r="U124" s="416"/>
      <c r="V124" s="416"/>
      <c r="W124" s="416"/>
      <c r="X124" s="416"/>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c r="AV124" s="416"/>
    </row>
    <row r="125" spans="14:48" ht="13.7" customHeight="1">
      <c r="N125" s="416"/>
      <c r="O125" s="416"/>
      <c r="P125" s="416"/>
      <c r="Q125" s="416"/>
      <c r="R125" s="416"/>
      <c r="S125" s="416"/>
      <c r="T125" s="416"/>
      <c r="U125" s="416"/>
      <c r="V125" s="416"/>
      <c r="W125" s="416"/>
      <c r="X125" s="416"/>
      <c r="Y125" s="416"/>
      <c r="Z125" s="416"/>
      <c r="AA125" s="416"/>
      <c r="AB125" s="416"/>
      <c r="AC125" s="416"/>
      <c r="AD125" s="416"/>
      <c r="AE125" s="416"/>
      <c r="AF125" s="416"/>
      <c r="AG125" s="416"/>
      <c r="AH125" s="416"/>
      <c r="AI125" s="416"/>
      <c r="AJ125" s="416"/>
      <c r="AK125" s="416"/>
      <c r="AL125" s="416"/>
      <c r="AM125" s="416"/>
      <c r="AN125" s="416"/>
      <c r="AO125" s="416"/>
      <c r="AP125" s="416"/>
      <c r="AQ125" s="416"/>
      <c r="AR125" s="416"/>
      <c r="AS125" s="416"/>
      <c r="AT125" s="416"/>
      <c r="AU125" s="416"/>
      <c r="AV125" s="416"/>
    </row>
    <row r="126" spans="14:48" ht="13.7" customHeight="1">
      <c r="N126" s="416"/>
      <c r="O126" s="416"/>
      <c r="P126" s="416"/>
      <c r="Q126" s="416"/>
      <c r="R126" s="416"/>
      <c r="S126" s="416"/>
      <c r="T126" s="416"/>
      <c r="U126" s="416"/>
      <c r="V126" s="416"/>
      <c r="W126" s="416"/>
      <c r="X126" s="416"/>
      <c r="Y126" s="416"/>
      <c r="Z126" s="416"/>
      <c r="AA126" s="416"/>
      <c r="AB126" s="416"/>
      <c r="AC126" s="416"/>
      <c r="AD126" s="416"/>
      <c r="AE126" s="416"/>
      <c r="AF126" s="416"/>
      <c r="AG126" s="416"/>
      <c r="AH126" s="416"/>
      <c r="AI126" s="416"/>
      <c r="AJ126" s="416"/>
      <c r="AK126" s="416"/>
      <c r="AL126" s="416"/>
      <c r="AM126" s="416"/>
      <c r="AN126" s="416"/>
      <c r="AO126" s="416"/>
      <c r="AP126" s="416"/>
      <c r="AQ126" s="416"/>
      <c r="AR126" s="416"/>
      <c r="AS126" s="416"/>
      <c r="AT126" s="416"/>
      <c r="AU126" s="416"/>
      <c r="AV126" s="416"/>
    </row>
    <row r="127" spans="14:48" ht="13.7" customHeight="1">
      <c r="N127" s="416"/>
      <c r="O127" s="416"/>
      <c r="P127" s="416"/>
      <c r="Q127" s="416"/>
      <c r="R127" s="416"/>
      <c r="S127" s="416"/>
      <c r="T127" s="416"/>
      <c r="U127" s="416"/>
      <c r="V127" s="416"/>
      <c r="W127" s="416"/>
      <c r="X127" s="416"/>
      <c r="Y127" s="416"/>
      <c r="Z127" s="416"/>
      <c r="AA127" s="416"/>
      <c r="AB127" s="416"/>
      <c r="AC127" s="416"/>
      <c r="AD127" s="416"/>
      <c r="AE127" s="416"/>
      <c r="AF127" s="416"/>
      <c r="AG127" s="416"/>
      <c r="AH127" s="416"/>
      <c r="AI127" s="416"/>
      <c r="AJ127" s="416"/>
      <c r="AK127" s="416"/>
      <c r="AL127" s="416"/>
      <c r="AM127" s="416"/>
      <c r="AN127" s="416"/>
      <c r="AO127" s="416"/>
      <c r="AP127" s="416"/>
      <c r="AQ127" s="416"/>
      <c r="AR127" s="416"/>
      <c r="AS127" s="416"/>
      <c r="AT127" s="416"/>
      <c r="AU127" s="416"/>
      <c r="AV127" s="416"/>
    </row>
    <row r="128" spans="14:48" ht="13.7" customHeight="1">
      <c r="N128" s="416"/>
      <c r="O128" s="416"/>
      <c r="P128" s="416"/>
      <c r="Q128" s="416"/>
      <c r="R128" s="416"/>
      <c r="S128" s="416"/>
      <c r="T128" s="416"/>
      <c r="U128" s="416"/>
      <c r="V128" s="416"/>
      <c r="W128" s="416"/>
      <c r="X128" s="416"/>
      <c r="Y128" s="416"/>
      <c r="Z128" s="416"/>
      <c r="AA128" s="416"/>
      <c r="AB128" s="416"/>
      <c r="AC128" s="416"/>
      <c r="AD128" s="416"/>
      <c r="AE128" s="416"/>
      <c r="AF128" s="416"/>
      <c r="AG128" s="416"/>
      <c r="AH128" s="416"/>
      <c r="AI128" s="416"/>
      <c r="AJ128" s="416"/>
      <c r="AK128" s="416"/>
      <c r="AL128" s="416"/>
      <c r="AM128" s="416"/>
      <c r="AN128" s="416"/>
      <c r="AO128" s="416"/>
      <c r="AP128" s="416"/>
      <c r="AQ128" s="416"/>
      <c r="AR128" s="416"/>
      <c r="AS128" s="416"/>
      <c r="AT128" s="416"/>
      <c r="AU128" s="416"/>
      <c r="AV128" s="416"/>
    </row>
    <row r="129" spans="14:48" ht="13.7" customHeight="1">
      <c r="N129" s="416"/>
      <c r="O129" s="416"/>
      <c r="P129" s="416"/>
      <c r="Q129" s="416"/>
      <c r="R129" s="416"/>
      <c r="S129" s="416"/>
      <c r="T129" s="416"/>
      <c r="U129" s="416"/>
      <c r="V129" s="416"/>
      <c r="W129" s="416"/>
      <c r="X129" s="416"/>
      <c r="Y129" s="416"/>
      <c r="Z129" s="416"/>
      <c r="AA129" s="416"/>
      <c r="AB129" s="416"/>
      <c r="AC129" s="416"/>
      <c r="AD129" s="416"/>
      <c r="AE129" s="416"/>
      <c r="AF129" s="416"/>
      <c r="AG129" s="416"/>
      <c r="AH129" s="416"/>
      <c r="AI129" s="416"/>
      <c r="AJ129" s="416"/>
      <c r="AK129" s="416"/>
      <c r="AL129" s="416"/>
      <c r="AM129" s="416"/>
      <c r="AN129" s="416"/>
      <c r="AO129" s="416"/>
      <c r="AP129" s="416"/>
      <c r="AQ129" s="416"/>
      <c r="AR129" s="416"/>
      <c r="AS129" s="416"/>
      <c r="AT129" s="416"/>
      <c r="AU129" s="416"/>
      <c r="AV129" s="416"/>
    </row>
    <row r="130" spans="14:48" ht="13.7" customHeight="1">
      <c r="N130" s="416"/>
      <c r="O130" s="416"/>
      <c r="P130" s="416"/>
      <c r="Q130" s="416"/>
      <c r="R130" s="416"/>
      <c r="S130" s="416"/>
      <c r="T130" s="416"/>
      <c r="U130" s="416"/>
      <c r="V130" s="416"/>
      <c r="W130" s="416"/>
      <c r="X130" s="416"/>
      <c r="Y130" s="416"/>
      <c r="Z130" s="416"/>
      <c r="AA130" s="416"/>
      <c r="AB130" s="416"/>
      <c r="AC130" s="416"/>
      <c r="AD130" s="416"/>
      <c r="AE130" s="416"/>
      <c r="AF130" s="416"/>
      <c r="AG130" s="416"/>
      <c r="AH130" s="416"/>
      <c r="AI130" s="416"/>
      <c r="AJ130" s="416"/>
      <c r="AK130" s="416"/>
      <c r="AL130" s="416"/>
      <c r="AM130" s="416"/>
      <c r="AN130" s="416"/>
      <c r="AO130" s="416"/>
      <c r="AP130" s="416"/>
      <c r="AQ130" s="416"/>
      <c r="AR130" s="416"/>
      <c r="AS130" s="416"/>
      <c r="AT130" s="416"/>
      <c r="AU130" s="416"/>
      <c r="AV130" s="416"/>
    </row>
    <row r="131" spans="14:48" ht="13.7" customHeight="1">
      <c r="N131" s="416"/>
      <c r="O131" s="416"/>
      <c r="P131" s="416"/>
      <c r="Q131" s="416"/>
      <c r="R131" s="416"/>
      <c r="S131" s="416"/>
      <c r="T131" s="416"/>
      <c r="U131" s="416"/>
      <c r="V131" s="416"/>
      <c r="W131" s="416"/>
      <c r="X131" s="416"/>
      <c r="Y131" s="416"/>
      <c r="Z131" s="416"/>
      <c r="AA131" s="416"/>
      <c r="AB131" s="416"/>
      <c r="AC131" s="416"/>
      <c r="AD131" s="416"/>
      <c r="AE131" s="416"/>
      <c r="AF131" s="416"/>
      <c r="AG131" s="416"/>
      <c r="AH131" s="416"/>
      <c r="AI131" s="416"/>
      <c r="AJ131" s="416"/>
      <c r="AK131" s="416"/>
      <c r="AL131" s="416"/>
      <c r="AM131" s="416"/>
      <c r="AN131" s="416"/>
      <c r="AO131" s="416"/>
      <c r="AP131" s="416"/>
      <c r="AQ131" s="416"/>
      <c r="AR131" s="416"/>
      <c r="AS131" s="416"/>
      <c r="AT131" s="416"/>
      <c r="AU131" s="416"/>
      <c r="AV131" s="416"/>
    </row>
    <row r="132" spans="14:48" ht="13.7" customHeight="1">
      <c r="N132" s="416"/>
      <c r="O132" s="416"/>
      <c r="P132" s="416"/>
      <c r="Q132" s="416"/>
      <c r="R132" s="416"/>
      <c r="S132" s="416"/>
      <c r="T132" s="416"/>
      <c r="U132" s="416"/>
      <c r="V132" s="416"/>
      <c r="W132" s="416"/>
      <c r="X132" s="416"/>
      <c r="Y132" s="416"/>
      <c r="Z132" s="416"/>
      <c r="AA132" s="416"/>
      <c r="AB132" s="416"/>
      <c r="AC132" s="416"/>
      <c r="AD132" s="416"/>
      <c r="AE132" s="416"/>
      <c r="AF132" s="416"/>
      <c r="AG132" s="416"/>
      <c r="AH132" s="416"/>
      <c r="AI132" s="416"/>
      <c r="AJ132" s="416"/>
      <c r="AK132" s="416"/>
      <c r="AL132" s="416"/>
      <c r="AM132" s="416"/>
      <c r="AN132" s="416"/>
      <c r="AO132" s="416"/>
      <c r="AP132" s="416"/>
      <c r="AQ132" s="416"/>
      <c r="AR132" s="416"/>
      <c r="AS132" s="416"/>
      <c r="AT132" s="416"/>
      <c r="AU132" s="416"/>
      <c r="AV132" s="416"/>
    </row>
    <row r="133" spans="14:48" ht="13.7" customHeight="1">
      <c r="N133" s="416"/>
      <c r="O133" s="416"/>
      <c r="P133" s="416"/>
      <c r="Q133" s="416"/>
      <c r="R133" s="416"/>
      <c r="S133" s="416"/>
      <c r="T133" s="416"/>
      <c r="U133" s="416"/>
      <c r="V133" s="416"/>
      <c r="W133" s="416"/>
      <c r="X133" s="416"/>
      <c r="Y133" s="416"/>
      <c r="Z133" s="416"/>
      <c r="AA133" s="416"/>
      <c r="AB133" s="416"/>
      <c r="AC133" s="416"/>
      <c r="AD133" s="416"/>
      <c r="AE133" s="416"/>
      <c r="AF133" s="416"/>
      <c r="AG133" s="416"/>
      <c r="AH133" s="416"/>
      <c r="AI133" s="416"/>
      <c r="AJ133" s="416"/>
      <c r="AK133" s="416"/>
      <c r="AL133" s="416"/>
      <c r="AM133" s="416"/>
      <c r="AN133" s="416"/>
      <c r="AO133" s="416"/>
      <c r="AP133" s="416"/>
      <c r="AQ133" s="416"/>
      <c r="AR133" s="416"/>
      <c r="AS133" s="416"/>
      <c r="AT133" s="416"/>
      <c r="AU133" s="416"/>
      <c r="AV133" s="416"/>
    </row>
    <row r="134" spans="14:48" ht="13.7" customHeight="1">
      <c r="N134" s="416"/>
      <c r="O134" s="416"/>
      <c r="P134" s="416"/>
      <c r="Q134" s="416"/>
      <c r="R134" s="416"/>
      <c r="S134" s="416"/>
      <c r="T134" s="416"/>
      <c r="U134" s="416"/>
      <c r="V134" s="416"/>
      <c r="W134" s="416"/>
      <c r="X134" s="416"/>
      <c r="Y134" s="416"/>
      <c r="Z134" s="416"/>
      <c r="AA134" s="416"/>
      <c r="AB134" s="416"/>
      <c r="AC134" s="416"/>
      <c r="AD134" s="416"/>
      <c r="AE134" s="416"/>
      <c r="AF134" s="416"/>
      <c r="AG134" s="416"/>
      <c r="AH134" s="416"/>
      <c r="AI134" s="416"/>
      <c r="AJ134" s="416"/>
      <c r="AK134" s="416"/>
      <c r="AL134" s="416"/>
      <c r="AM134" s="416"/>
      <c r="AN134" s="416"/>
      <c r="AO134" s="416"/>
      <c r="AP134" s="416"/>
      <c r="AQ134" s="416"/>
      <c r="AR134" s="416"/>
      <c r="AS134" s="416"/>
      <c r="AT134" s="416"/>
      <c r="AU134" s="416"/>
      <c r="AV134" s="416"/>
    </row>
    <row r="135" spans="14:48" ht="13.7" customHeight="1">
      <c r="N135" s="416"/>
      <c r="O135" s="416"/>
      <c r="P135" s="416"/>
      <c r="Q135" s="416"/>
      <c r="R135" s="416"/>
      <c r="S135" s="416"/>
      <c r="T135" s="416"/>
      <c r="U135" s="416"/>
      <c r="V135" s="416"/>
      <c r="W135" s="416"/>
      <c r="X135" s="416"/>
      <c r="Y135" s="416"/>
      <c r="Z135" s="416"/>
      <c r="AA135" s="416"/>
      <c r="AB135" s="416"/>
      <c r="AC135" s="416"/>
      <c r="AD135" s="416"/>
      <c r="AE135" s="416"/>
      <c r="AF135" s="416"/>
      <c r="AG135" s="416"/>
      <c r="AH135" s="416"/>
      <c r="AI135" s="416"/>
      <c r="AJ135" s="416"/>
      <c r="AK135" s="416"/>
      <c r="AL135" s="416"/>
      <c r="AM135" s="416"/>
      <c r="AN135" s="416"/>
      <c r="AO135" s="416"/>
      <c r="AP135" s="416"/>
      <c r="AQ135" s="416"/>
      <c r="AR135" s="416"/>
      <c r="AS135" s="416"/>
      <c r="AT135" s="416"/>
      <c r="AU135" s="416"/>
      <c r="AV135" s="416"/>
    </row>
    <row r="136" spans="14:48" ht="13.7" customHeight="1">
      <c r="N136" s="416"/>
      <c r="O136" s="416"/>
      <c r="P136" s="416"/>
      <c r="Q136" s="416"/>
      <c r="R136" s="416"/>
      <c r="S136" s="416"/>
      <c r="T136" s="416"/>
      <c r="U136" s="416"/>
      <c r="V136" s="416"/>
      <c r="W136" s="416"/>
      <c r="X136" s="416"/>
      <c r="Y136" s="416"/>
      <c r="Z136" s="416"/>
      <c r="AA136" s="416"/>
      <c r="AB136" s="416"/>
      <c r="AC136" s="416"/>
      <c r="AD136" s="416"/>
      <c r="AE136" s="416"/>
      <c r="AF136" s="416"/>
      <c r="AG136" s="416"/>
      <c r="AH136" s="416"/>
      <c r="AI136" s="416"/>
      <c r="AJ136" s="416"/>
      <c r="AK136" s="416"/>
      <c r="AL136" s="416"/>
      <c r="AM136" s="416"/>
      <c r="AN136" s="416"/>
      <c r="AO136" s="416"/>
      <c r="AP136" s="416"/>
      <c r="AQ136" s="416"/>
      <c r="AR136" s="416"/>
      <c r="AS136" s="416"/>
      <c r="AT136" s="416"/>
      <c r="AU136" s="416"/>
      <c r="AV136" s="416"/>
    </row>
    <row r="137" spans="14:48" ht="13.7" customHeight="1">
      <c r="N137" s="416"/>
      <c r="O137" s="416"/>
      <c r="P137" s="416"/>
      <c r="Q137" s="416"/>
      <c r="R137" s="416"/>
      <c r="S137" s="416"/>
      <c r="T137" s="416"/>
      <c r="U137" s="416"/>
      <c r="V137" s="416"/>
      <c r="W137" s="416"/>
      <c r="X137" s="416"/>
      <c r="Y137" s="416"/>
      <c r="Z137" s="416"/>
      <c r="AA137" s="416"/>
      <c r="AB137" s="416"/>
      <c r="AC137" s="416"/>
      <c r="AD137" s="416"/>
      <c r="AE137" s="416"/>
      <c r="AF137" s="416"/>
      <c r="AG137" s="416"/>
      <c r="AH137" s="416"/>
      <c r="AI137" s="416"/>
      <c r="AJ137" s="416"/>
      <c r="AK137" s="416"/>
      <c r="AL137" s="416"/>
      <c r="AM137" s="416"/>
      <c r="AN137" s="416"/>
      <c r="AO137" s="416"/>
      <c r="AP137" s="416"/>
      <c r="AQ137" s="416"/>
      <c r="AR137" s="416"/>
      <c r="AS137" s="416"/>
      <c r="AT137" s="416"/>
      <c r="AU137" s="416"/>
      <c r="AV137" s="416"/>
    </row>
    <row r="138" spans="14:48" ht="13.7" customHeight="1">
      <c r="N138" s="416"/>
      <c r="O138" s="416"/>
      <c r="P138" s="416"/>
      <c r="Q138" s="416"/>
      <c r="R138" s="416"/>
      <c r="S138" s="416"/>
      <c r="T138" s="416"/>
      <c r="U138" s="416"/>
      <c r="V138" s="416"/>
      <c r="W138" s="416"/>
      <c r="X138" s="416"/>
      <c r="Y138" s="416"/>
      <c r="Z138" s="416"/>
      <c r="AA138" s="416"/>
      <c r="AB138" s="416"/>
      <c r="AC138" s="416"/>
      <c r="AD138" s="416"/>
      <c r="AE138" s="416"/>
      <c r="AF138" s="416"/>
      <c r="AG138" s="416"/>
      <c r="AH138" s="416"/>
      <c r="AI138" s="416"/>
      <c r="AJ138" s="416"/>
      <c r="AK138" s="416"/>
      <c r="AL138" s="416"/>
      <c r="AM138" s="416"/>
      <c r="AN138" s="416"/>
      <c r="AO138" s="416"/>
      <c r="AP138" s="416"/>
      <c r="AQ138" s="416"/>
      <c r="AR138" s="416"/>
      <c r="AS138" s="416"/>
      <c r="AT138" s="416"/>
      <c r="AU138" s="416"/>
      <c r="AV138" s="416"/>
    </row>
    <row r="139" spans="14:48" ht="13.7" customHeight="1">
      <c r="N139" s="416"/>
      <c r="O139" s="416"/>
      <c r="P139" s="416"/>
      <c r="Q139" s="416"/>
      <c r="R139" s="416"/>
      <c r="S139" s="416"/>
      <c r="T139" s="416"/>
      <c r="U139" s="416"/>
      <c r="V139" s="416"/>
      <c r="W139" s="416"/>
      <c r="X139" s="416"/>
      <c r="Y139" s="416"/>
      <c r="Z139" s="416"/>
      <c r="AA139" s="416"/>
      <c r="AB139" s="416"/>
      <c r="AC139" s="416"/>
      <c r="AD139" s="416"/>
      <c r="AE139" s="416"/>
      <c r="AF139" s="416"/>
      <c r="AG139" s="416"/>
      <c r="AH139" s="416"/>
      <c r="AI139" s="416"/>
      <c r="AJ139" s="416"/>
      <c r="AK139" s="416"/>
      <c r="AL139" s="416"/>
      <c r="AM139" s="416"/>
      <c r="AN139" s="416"/>
      <c r="AO139" s="416"/>
      <c r="AP139" s="416"/>
      <c r="AQ139" s="416"/>
      <c r="AR139" s="416"/>
      <c r="AS139" s="416"/>
      <c r="AT139" s="416"/>
      <c r="AU139" s="416"/>
      <c r="AV139" s="416"/>
    </row>
    <row r="140" spans="14:48" ht="13.7" customHeight="1">
      <c r="N140" s="416"/>
      <c r="O140" s="416"/>
      <c r="P140" s="416"/>
      <c r="Q140" s="416"/>
      <c r="R140" s="416"/>
      <c r="S140" s="416"/>
      <c r="T140" s="416"/>
      <c r="U140" s="416"/>
      <c r="V140" s="416"/>
      <c r="W140" s="416"/>
      <c r="X140" s="416"/>
      <c r="Y140" s="416"/>
      <c r="Z140" s="416"/>
      <c r="AA140" s="416"/>
      <c r="AB140" s="416"/>
      <c r="AC140" s="416"/>
      <c r="AD140" s="416"/>
      <c r="AE140" s="416"/>
      <c r="AF140" s="416"/>
      <c r="AG140" s="416"/>
      <c r="AH140" s="416"/>
      <c r="AI140" s="416"/>
      <c r="AJ140" s="416"/>
      <c r="AK140" s="416"/>
      <c r="AL140" s="416"/>
      <c r="AM140" s="416"/>
      <c r="AN140" s="416"/>
      <c r="AO140" s="416"/>
      <c r="AP140" s="416"/>
      <c r="AQ140" s="416"/>
      <c r="AR140" s="416"/>
      <c r="AS140" s="416"/>
      <c r="AT140" s="416"/>
      <c r="AU140" s="416"/>
      <c r="AV140" s="416"/>
    </row>
    <row r="141" spans="14:48" ht="13.7" customHeight="1">
      <c r="N141" s="416"/>
      <c r="O141" s="416"/>
      <c r="P141" s="416"/>
      <c r="Q141" s="416"/>
      <c r="R141" s="416"/>
      <c r="S141" s="416"/>
      <c r="T141" s="416"/>
      <c r="U141" s="416"/>
      <c r="V141" s="416"/>
      <c r="W141" s="416"/>
      <c r="X141" s="416"/>
      <c r="Y141" s="416"/>
      <c r="Z141" s="416"/>
      <c r="AA141" s="416"/>
      <c r="AB141" s="416"/>
      <c r="AC141" s="416"/>
      <c r="AD141" s="416"/>
      <c r="AE141" s="416"/>
      <c r="AF141" s="416"/>
      <c r="AG141" s="416"/>
      <c r="AH141" s="416"/>
      <c r="AI141" s="416"/>
      <c r="AJ141" s="416"/>
      <c r="AK141" s="416"/>
      <c r="AL141" s="416"/>
      <c r="AM141" s="416"/>
      <c r="AN141" s="416"/>
      <c r="AO141" s="416"/>
      <c r="AP141" s="416"/>
      <c r="AQ141" s="416"/>
      <c r="AR141" s="416"/>
      <c r="AS141" s="416"/>
      <c r="AT141" s="416"/>
      <c r="AU141" s="416"/>
      <c r="AV141" s="416"/>
    </row>
    <row r="142" spans="14:48" ht="13.7" customHeight="1">
      <c r="N142" s="416"/>
      <c r="O142" s="416"/>
      <c r="P142" s="416"/>
      <c r="Q142" s="416"/>
      <c r="R142" s="416"/>
      <c r="S142" s="416"/>
      <c r="T142" s="416"/>
      <c r="U142" s="416"/>
      <c r="V142" s="416"/>
      <c r="W142" s="416"/>
      <c r="X142" s="416"/>
      <c r="Y142" s="416"/>
      <c r="Z142" s="416"/>
      <c r="AA142" s="416"/>
      <c r="AB142" s="416"/>
      <c r="AC142" s="416"/>
      <c r="AD142" s="416"/>
      <c r="AE142" s="416"/>
      <c r="AF142" s="416"/>
      <c r="AG142" s="416"/>
      <c r="AH142" s="416"/>
      <c r="AI142" s="416"/>
      <c r="AJ142" s="416"/>
      <c r="AK142" s="416"/>
      <c r="AL142" s="416"/>
      <c r="AM142" s="416"/>
      <c r="AN142" s="416"/>
      <c r="AO142" s="416"/>
      <c r="AP142" s="416"/>
      <c r="AQ142" s="416"/>
      <c r="AR142" s="416"/>
      <c r="AS142" s="416"/>
      <c r="AT142" s="416"/>
      <c r="AU142" s="416"/>
      <c r="AV142" s="416"/>
    </row>
    <row r="143" spans="14:48" ht="13.7" customHeight="1">
      <c r="N143" s="416"/>
      <c r="O143" s="416"/>
      <c r="P143" s="416"/>
      <c r="Q143" s="416"/>
      <c r="R143" s="416"/>
      <c r="S143" s="416"/>
      <c r="T143" s="416"/>
      <c r="U143" s="416"/>
      <c r="V143" s="416"/>
      <c r="W143" s="416"/>
      <c r="X143" s="416"/>
      <c r="Y143" s="416"/>
      <c r="Z143" s="416"/>
      <c r="AA143" s="416"/>
      <c r="AB143" s="416"/>
      <c r="AC143" s="416"/>
      <c r="AD143" s="416"/>
      <c r="AE143" s="416"/>
      <c r="AF143" s="416"/>
      <c r="AG143" s="416"/>
      <c r="AH143" s="416"/>
      <c r="AI143" s="416"/>
      <c r="AJ143" s="416"/>
      <c r="AK143" s="416"/>
      <c r="AL143" s="416"/>
      <c r="AM143" s="416"/>
      <c r="AN143" s="416"/>
      <c r="AO143" s="416"/>
      <c r="AP143" s="416"/>
      <c r="AQ143" s="416"/>
      <c r="AR143" s="416"/>
      <c r="AS143" s="416"/>
      <c r="AT143" s="416"/>
      <c r="AU143" s="416"/>
      <c r="AV143" s="416"/>
    </row>
    <row r="144" spans="14:48" ht="13.7" customHeight="1">
      <c r="N144" s="416"/>
      <c r="O144" s="416"/>
      <c r="P144" s="416"/>
      <c r="Q144" s="416"/>
      <c r="R144" s="416"/>
      <c r="S144" s="416"/>
      <c r="T144" s="416"/>
      <c r="U144" s="416"/>
      <c r="V144" s="416"/>
      <c r="W144" s="416"/>
      <c r="X144" s="416"/>
      <c r="Y144" s="416"/>
      <c r="Z144" s="416"/>
      <c r="AA144" s="416"/>
      <c r="AB144" s="416"/>
      <c r="AC144" s="416"/>
      <c r="AD144" s="416"/>
      <c r="AE144" s="416"/>
      <c r="AF144" s="416"/>
      <c r="AG144" s="416"/>
      <c r="AH144" s="416"/>
      <c r="AI144" s="416"/>
      <c r="AJ144" s="416"/>
      <c r="AK144" s="416"/>
      <c r="AL144" s="416"/>
      <c r="AM144" s="416"/>
      <c r="AN144" s="416"/>
      <c r="AO144" s="416"/>
      <c r="AP144" s="416"/>
      <c r="AQ144" s="416"/>
      <c r="AR144" s="416"/>
      <c r="AS144" s="416"/>
      <c r="AT144" s="416"/>
      <c r="AU144" s="416"/>
      <c r="AV144" s="416"/>
    </row>
    <row r="145" spans="14:48" ht="13.7" customHeight="1">
      <c r="N145" s="416"/>
      <c r="O145" s="416"/>
      <c r="P145" s="416"/>
      <c r="Q145" s="416"/>
      <c r="R145" s="416"/>
      <c r="S145" s="416"/>
      <c r="T145" s="416"/>
      <c r="U145" s="416"/>
      <c r="V145" s="416"/>
      <c r="W145" s="416"/>
      <c r="X145" s="416"/>
      <c r="Y145" s="416"/>
      <c r="Z145" s="416"/>
      <c r="AA145" s="416"/>
      <c r="AB145" s="416"/>
      <c r="AC145" s="416"/>
      <c r="AD145" s="416"/>
      <c r="AE145" s="416"/>
      <c r="AF145" s="416"/>
      <c r="AG145" s="416"/>
      <c r="AH145" s="416"/>
      <c r="AI145" s="416"/>
      <c r="AJ145" s="416"/>
      <c r="AK145" s="416"/>
      <c r="AL145" s="416"/>
      <c r="AM145" s="416"/>
      <c r="AN145" s="416"/>
      <c r="AO145" s="416"/>
      <c r="AP145" s="416"/>
      <c r="AQ145" s="416"/>
      <c r="AR145" s="416"/>
      <c r="AS145" s="416"/>
      <c r="AT145" s="416"/>
      <c r="AU145" s="416"/>
      <c r="AV145" s="416"/>
    </row>
    <row r="146" spans="14:48" ht="13.7" customHeight="1">
      <c r="N146" s="416"/>
      <c r="O146" s="416"/>
      <c r="P146" s="416"/>
      <c r="Q146" s="416"/>
      <c r="R146" s="416"/>
      <c r="S146" s="416"/>
      <c r="T146" s="416"/>
      <c r="U146" s="416"/>
      <c r="V146" s="416"/>
      <c r="W146" s="416"/>
      <c r="X146" s="416"/>
      <c r="Y146" s="416"/>
      <c r="Z146" s="416"/>
      <c r="AA146" s="416"/>
      <c r="AB146" s="416"/>
      <c r="AC146" s="416"/>
      <c r="AD146" s="416"/>
      <c r="AE146" s="416"/>
      <c r="AF146" s="416"/>
      <c r="AG146" s="416"/>
      <c r="AH146" s="416"/>
      <c r="AI146" s="416"/>
      <c r="AJ146" s="416"/>
      <c r="AK146" s="416"/>
      <c r="AL146" s="416"/>
      <c r="AM146" s="416"/>
      <c r="AN146" s="416"/>
      <c r="AO146" s="416"/>
      <c r="AP146" s="416"/>
      <c r="AQ146" s="416"/>
      <c r="AR146" s="416"/>
      <c r="AS146" s="416"/>
      <c r="AT146" s="416"/>
      <c r="AU146" s="416"/>
      <c r="AV146" s="416"/>
    </row>
    <row r="147" spans="14:48" ht="13.7" customHeight="1">
      <c r="N147" s="416"/>
      <c r="O147" s="416"/>
      <c r="P147" s="416"/>
      <c r="Q147" s="416"/>
      <c r="R147" s="416"/>
      <c r="S147" s="416"/>
      <c r="T147" s="416"/>
      <c r="U147" s="416"/>
      <c r="V147" s="416"/>
      <c r="W147" s="416"/>
      <c r="X147" s="416"/>
      <c r="Y147" s="416"/>
      <c r="Z147" s="416"/>
      <c r="AA147" s="416"/>
      <c r="AB147" s="416"/>
      <c r="AC147" s="416"/>
      <c r="AD147" s="416"/>
      <c r="AE147" s="416"/>
      <c r="AF147" s="416"/>
      <c r="AG147" s="416"/>
      <c r="AH147" s="416"/>
      <c r="AI147" s="416"/>
      <c r="AJ147" s="416"/>
      <c r="AK147" s="416"/>
      <c r="AL147" s="416"/>
      <c r="AM147" s="416"/>
      <c r="AN147" s="416"/>
      <c r="AO147" s="416"/>
      <c r="AP147" s="416"/>
      <c r="AQ147" s="416"/>
      <c r="AR147" s="416"/>
      <c r="AS147" s="416"/>
      <c r="AT147" s="416"/>
      <c r="AU147" s="416"/>
      <c r="AV147" s="416"/>
    </row>
    <row r="148" spans="14:48" ht="13.7" customHeight="1">
      <c r="N148" s="416"/>
      <c r="O148" s="416"/>
      <c r="P148" s="416"/>
      <c r="Q148" s="416"/>
      <c r="R148" s="416"/>
      <c r="S148" s="416"/>
      <c r="T148" s="416"/>
      <c r="U148" s="416"/>
      <c r="V148" s="416"/>
      <c r="W148" s="416"/>
      <c r="X148" s="416"/>
      <c r="Y148" s="416"/>
      <c r="Z148" s="416"/>
      <c r="AA148" s="416"/>
      <c r="AB148" s="416"/>
      <c r="AC148" s="416"/>
      <c r="AD148" s="416"/>
      <c r="AE148" s="416"/>
      <c r="AF148" s="416"/>
      <c r="AG148" s="416"/>
      <c r="AH148" s="416"/>
      <c r="AI148" s="416"/>
      <c r="AJ148" s="416"/>
      <c r="AK148" s="416"/>
      <c r="AL148" s="416"/>
      <c r="AM148" s="416"/>
      <c r="AN148" s="416"/>
      <c r="AO148" s="416"/>
      <c r="AP148" s="416"/>
      <c r="AQ148" s="416"/>
      <c r="AR148" s="416"/>
      <c r="AS148" s="416"/>
      <c r="AT148" s="416"/>
      <c r="AU148" s="416"/>
      <c r="AV148" s="416"/>
    </row>
    <row r="149" spans="14:48" ht="13.7" customHeight="1">
      <c r="N149" s="416"/>
      <c r="O149" s="416"/>
      <c r="P149" s="416"/>
      <c r="Q149" s="416"/>
      <c r="R149" s="416"/>
      <c r="S149" s="416"/>
      <c r="T149" s="416"/>
      <c r="U149" s="416"/>
      <c r="V149" s="416"/>
      <c r="W149" s="416"/>
      <c r="X149" s="416"/>
      <c r="Y149" s="416"/>
      <c r="Z149" s="416"/>
      <c r="AA149" s="416"/>
      <c r="AB149" s="416"/>
      <c r="AC149" s="416"/>
      <c r="AD149" s="416"/>
      <c r="AE149" s="416"/>
      <c r="AF149" s="416"/>
      <c r="AG149" s="416"/>
      <c r="AH149" s="416"/>
      <c r="AI149" s="416"/>
      <c r="AJ149" s="416"/>
      <c r="AK149" s="416"/>
      <c r="AL149" s="416"/>
      <c r="AM149" s="416"/>
      <c r="AN149" s="416"/>
      <c r="AO149" s="416"/>
      <c r="AP149" s="416"/>
      <c r="AQ149" s="416"/>
      <c r="AR149" s="416"/>
      <c r="AS149" s="416"/>
      <c r="AT149" s="416"/>
      <c r="AU149" s="416"/>
      <c r="AV149" s="416"/>
    </row>
    <row r="150" spans="14:48" ht="13.7" customHeight="1">
      <c r="N150" s="416"/>
      <c r="O150" s="416"/>
      <c r="P150" s="416"/>
      <c r="Q150" s="416"/>
      <c r="R150" s="416"/>
      <c r="S150" s="416"/>
      <c r="T150" s="416"/>
      <c r="U150" s="416"/>
      <c r="V150" s="416"/>
      <c r="W150" s="416"/>
      <c r="X150" s="416"/>
      <c r="Y150" s="416"/>
      <c r="Z150" s="416"/>
      <c r="AA150" s="416"/>
      <c r="AB150" s="416"/>
      <c r="AC150" s="416"/>
      <c r="AD150" s="416"/>
      <c r="AE150" s="416"/>
      <c r="AF150" s="416"/>
      <c r="AG150" s="416"/>
      <c r="AH150" s="416"/>
      <c r="AI150" s="416"/>
      <c r="AJ150" s="416"/>
      <c r="AK150" s="416"/>
      <c r="AL150" s="416"/>
      <c r="AM150" s="416"/>
      <c r="AN150" s="416"/>
      <c r="AO150" s="416"/>
      <c r="AP150" s="416"/>
      <c r="AQ150" s="416"/>
      <c r="AR150" s="416"/>
      <c r="AS150" s="416"/>
      <c r="AT150" s="416"/>
      <c r="AU150" s="416"/>
      <c r="AV150" s="416"/>
    </row>
    <row r="151" spans="14:48" ht="13.7" customHeight="1">
      <c r="N151" s="416"/>
      <c r="O151" s="416"/>
      <c r="P151" s="416"/>
      <c r="Q151" s="416"/>
      <c r="R151" s="416"/>
      <c r="S151" s="416"/>
      <c r="T151" s="416"/>
      <c r="U151" s="416"/>
      <c r="V151" s="416"/>
      <c r="W151" s="416"/>
      <c r="X151" s="416"/>
      <c r="Y151" s="416"/>
      <c r="Z151" s="416"/>
      <c r="AA151" s="416"/>
      <c r="AB151" s="416"/>
      <c r="AC151" s="416"/>
      <c r="AD151" s="416"/>
      <c r="AE151" s="416"/>
      <c r="AF151" s="416"/>
      <c r="AG151" s="416"/>
      <c r="AH151" s="416"/>
      <c r="AI151" s="416"/>
      <c r="AJ151" s="416"/>
      <c r="AK151" s="416"/>
      <c r="AL151" s="416"/>
      <c r="AM151" s="416"/>
      <c r="AN151" s="416"/>
      <c r="AO151" s="416"/>
      <c r="AP151" s="416"/>
      <c r="AQ151" s="416"/>
      <c r="AR151" s="416"/>
      <c r="AS151" s="416"/>
      <c r="AT151" s="416"/>
      <c r="AU151" s="416"/>
      <c r="AV151" s="416"/>
    </row>
    <row r="152" spans="14:48" ht="13.7" customHeight="1">
      <c r="N152" s="416"/>
      <c r="O152" s="416"/>
      <c r="P152" s="416"/>
      <c r="Q152" s="416"/>
      <c r="R152" s="416"/>
      <c r="S152" s="416"/>
      <c r="T152" s="416"/>
      <c r="U152" s="416"/>
      <c r="V152" s="416"/>
      <c r="W152" s="416"/>
      <c r="X152" s="416"/>
      <c r="Y152" s="416"/>
      <c r="Z152" s="416"/>
      <c r="AA152" s="416"/>
      <c r="AB152" s="416"/>
      <c r="AC152" s="416"/>
      <c r="AD152" s="416"/>
      <c r="AE152" s="416"/>
      <c r="AF152" s="416"/>
      <c r="AG152" s="416"/>
      <c r="AH152" s="416"/>
      <c r="AI152" s="416"/>
      <c r="AJ152" s="416"/>
      <c r="AK152" s="416"/>
      <c r="AL152" s="416"/>
      <c r="AM152" s="416"/>
      <c r="AN152" s="416"/>
      <c r="AO152" s="416"/>
      <c r="AP152" s="416"/>
      <c r="AQ152" s="416"/>
      <c r="AR152" s="416"/>
      <c r="AS152" s="416"/>
      <c r="AT152" s="416"/>
      <c r="AU152" s="416"/>
      <c r="AV152" s="416"/>
    </row>
    <row r="153" spans="14:48" ht="13.7" customHeight="1">
      <c r="N153" s="416"/>
      <c r="O153" s="416"/>
      <c r="P153" s="416"/>
      <c r="Q153" s="416"/>
      <c r="R153" s="416"/>
      <c r="S153" s="416"/>
      <c r="T153" s="416"/>
      <c r="U153" s="416"/>
      <c r="V153" s="416"/>
      <c r="W153" s="416"/>
      <c r="X153" s="416"/>
      <c r="Y153" s="416"/>
      <c r="Z153" s="416"/>
      <c r="AA153" s="416"/>
      <c r="AB153" s="416"/>
      <c r="AC153" s="416"/>
      <c r="AD153" s="416"/>
      <c r="AE153" s="416"/>
      <c r="AF153" s="416"/>
      <c r="AG153" s="416"/>
      <c r="AH153" s="416"/>
      <c r="AI153" s="416"/>
      <c r="AJ153" s="416"/>
      <c r="AK153" s="416"/>
      <c r="AL153" s="416"/>
      <c r="AM153" s="416"/>
      <c r="AN153" s="416"/>
      <c r="AO153" s="416"/>
      <c r="AP153" s="416"/>
      <c r="AQ153" s="416"/>
      <c r="AR153" s="416"/>
      <c r="AS153" s="416"/>
      <c r="AT153" s="416"/>
      <c r="AU153" s="416"/>
      <c r="AV153" s="416"/>
    </row>
    <row r="154" spans="14:48" ht="13.7" customHeight="1">
      <c r="N154" s="416"/>
      <c r="O154" s="416"/>
      <c r="P154" s="416"/>
      <c r="Q154" s="416"/>
      <c r="R154" s="416"/>
      <c r="S154" s="416"/>
      <c r="T154" s="416"/>
      <c r="U154" s="416"/>
      <c r="V154" s="416"/>
      <c r="W154" s="416"/>
      <c r="X154" s="416"/>
      <c r="Y154" s="416"/>
      <c r="Z154" s="416"/>
      <c r="AA154" s="416"/>
      <c r="AB154" s="416"/>
      <c r="AC154" s="416"/>
      <c r="AD154" s="416"/>
      <c r="AE154" s="416"/>
      <c r="AF154" s="416"/>
      <c r="AG154" s="416"/>
      <c r="AH154" s="416"/>
      <c r="AI154" s="416"/>
      <c r="AJ154" s="416"/>
      <c r="AK154" s="416"/>
      <c r="AL154" s="416"/>
      <c r="AM154" s="416"/>
      <c r="AN154" s="416"/>
      <c r="AO154" s="416"/>
      <c r="AP154" s="416"/>
      <c r="AQ154" s="416"/>
      <c r="AR154" s="416"/>
      <c r="AS154" s="416"/>
      <c r="AT154" s="416"/>
      <c r="AU154" s="416"/>
      <c r="AV154" s="416"/>
    </row>
    <row r="155" spans="14:48" ht="13.7" customHeight="1">
      <c r="N155" s="416"/>
      <c r="O155" s="416"/>
      <c r="P155" s="416"/>
      <c r="Q155" s="416"/>
      <c r="R155" s="416"/>
      <c r="S155" s="416"/>
      <c r="T155" s="416"/>
      <c r="U155" s="416"/>
      <c r="V155" s="416"/>
      <c r="W155" s="416"/>
      <c r="X155" s="416"/>
      <c r="Y155" s="416"/>
      <c r="Z155" s="416"/>
      <c r="AA155" s="416"/>
      <c r="AB155" s="416"/>
      <c r="AC155" s="416"/>
      <c r="AD155" s="416"/>
      <c r="AE155" s="416"/>
      <c r="AF155" s="416"/>
      <c r="AG155" s="416"/>
      <c r="AH155" s="416"/>
      <c r="AI155" s="416"/>
      <c r="AJ155" s="416"/>
      <c r="AK155" s="416"/>
      <c r="AL155" s="416"/>
      <c r="AM155" s="416"/>
      <c r="AN155" s="416"/>
      <c r="AO155" s="416"/>
      <c r="AP155" s="416"/>
      <c r="AQ155" s="416"/>
      <c r="AR155" s="416"/>
      <c r="AS155" s="416"/>
      <c r="AT155" s="416"/>
      <c r="AU155" s="416"/>
      <c r="AV155" s="416"/>
    </row>
    <row r="156" spans="14:48" ht="13.7" customHeight="1">
      <c r="N156" s="416"/>
      <c r="O156" s="416"/>
      <c r="P156" s="416"/>
      <c r="Q156" s="416"/>
      <c r="R156" s="416"/>
      <c r="S156" s="416"/>
      <c r="T156" s="416"/>
      <c r="U156" s="416"/>
      <c r="V156" s="416"/>
      <c r="W156" s="416"/>
      <c r="X156" s="416"/>
      <c r="Y156" s="416"/>
      <c r="Z156" s="416"/>
      <c r="AA156" s="416"/>
      <c r="AB156" s="416"/>
      <c r="AC156" s="416"/>
      <c r="AD156" s="416"/>
      <c r="AE156" s="416"/>
      <c r="AF156" s="416"/>
      <c r="AG156" s="416"/>
      <c r="AH156" s="416"/>
      <c r="AI156" s="416"/>
      <c r="AJ156" s="416"/>
      <c r="AK156" s="416"/>
      <c r="AL156" s="416"/>
      <c r="AM156" s="416"/>
      <c r="AN156" s="416"/>
      <c r="AO156" s="416"/>
      <c r="AP156" s="416"/>
      <c r="AQ156" s="416"/>
      <c r="AR156" s="416"/>
      <c r="AS156" s="416"/>
      <c r="AT156" s="416"/>
      <c r="AU156" s="416"/>
      <c r="AV156" s="416"/>
    </row>
    <row r="157" spans="14:48" ht="13.7" customHeight="1">
      <c r="N157" s="416"/>
      <c r="O157" s="416"/>
      <c r="P157" s="416"/>
      <c r="Q157" s="416"/>
      <c r="R157" s="416"/>
      <c r="S157" s="416"/>
      <c r="T157" s="416"/>
      <c r="U157" s="416"/>
      <c r="V157" s="416"/>
      <c r="W157" s="416"/>
      <c r="X157" s="416"/>
      <c r="Y157" s="416"/>
      <c r="Z157" s="416"/>
      <c r="AA157" s="416"/>
      <c r="AB157" s="416"/>
      <c r="AC157" s="416"/>
      <c r="AD157" s="416"/>
      <c r="AE157" s="416"/>
      <c r="AF157" s="416"/>
      <c r="AG157" s="416"/>
      <c r="AH157" s="416"/>
      <c r="AI157" s="416"/>
      <c r="AJ157" s="416"/>
      <c r="AK157" s="416"/>
      <c r="AL157" s="416"/>
      <c r="AM157" s="416"/>
      <c r="AN157" s="416"/>
      <c r="AO157" s="416"/>
      <c r="AP157" s="416"/>
      <c r="AQ157" s="416"/>
      <c r="AR157" s="416"/>
      <c r="AS157" s="416"/>
      <c r="AT157" s="416"/>
      <c r="AU157" s="416"/>
      <c r="AV157" s="416"/>
    </row>
    <row r="158" spans="14:48" ht="13.7" customHeight="1">
      <c r="N158" s="416"/>
      <c r="O158" s="416"/>
      <c r="P158" s="416"/>
      <c r="Q158" s="416"/>
      <c r="R158" s="416"/>
      <c r="S158" s="416"/>
      <c r="T158" s="416"/>
      <c r="U158" s="416"/>
      <c r="V158" s="416"/>
      <c r="W158" s="416"/>
      <c r="X158" s="416"/>
      <c r="Y158" s="416"/>
      <c r="Z158" s="416"/>
      <c r="AA158" s="416"/>
      <c r="AB158" s="416"/>
      <c r="AC158" s="416"/>
      <c r="AD158" s="416"/>
      <c r="AE158" s="416"/>
      <c r="AF158" s="416"/>
      <c r="AG158" s="416"/>
      <c r="AH158" s="416"/>
      <c r="AI158" s="416"/>
      <c r="AJ158" s="416"/>
      <c r="AK158" s="416"/>
      <c r="AL158" s="416"/>
      <c r="AM158" s="416"/>
      <c r="AN158" s="416"/>
      <c r="AO158" s="416"/>
      <c r="AP158" s="416"/>
      <c r="AQ158" s="416"/>
      <c r="AR158" s="416"/>
      <c r="AS158" s="416"/>
      <c r="AT158" s="416"/>
      <c r="AU158" s="416"/>
      <c r="AV158" s="416"/>
    </row>
    <row r="159" spans="14:48" ht="13.7" customHeight="1">
      <c r="N159" s="416"/>
      <c r="O159" s="416"/>
      <c r="P159" s="416"/>
      <c r="Q159" s="416"/>
      <c r="R159" s="416"/>
      <c r="S159" s="416"/>
      <c r="T159" s="416"/>
      <c r="U159" s="416"/>
      <c r="V159" s="416"/>
      <c r="W159" s="416"/>
      <c r="X159" s="416"/>
      <c r="Y159" s="416"/>
      <c r="Z159" s="416"/>
      <c r="AA159" s="416"/>
      <c r="AB159" s="416"/>
      <c r="AC159" s="416"/>
      <c r="AD159" s="416"/>
      <c r="AE159" s="416"/>
      <c r="AF159" s="416"/>
      <c r="AG159" s="416"/>
      <c r="AH159" s="416"/>
      <c r="AI159" s="416"/>
      <c r="AJ159" s="416"/>
      <c r="AK159" s="416"/>
      <c r="AL159" s="416"/>
      <c r="AM159" s="416"/>
      <c r="AN159" s="416"/>
      <c r="AO159" s="416"/>
      <c r="AP159" s="416"/>
      <c r="AQ159" s="416"/>
      <c r="AR159" s="416"/>
      <c r="AS159" s="416"/>
      <c r="AT159" s="416"/>
      <c r="AU159" s="416"/>
      <c r="AV159" s="416"/>
    </row>
    <row r="160" spans="14:48" ht="13.7" customHeight="1">
      <c r="N160" s="416"/>
      <c r="O160" s="416"/>
      <c r="P160" s="416"/>
      <c r="Q160" s="416"/>
      <c r="R160" s="416"/>
      <c r="S160" s="416"/>
      <c r="T160" s="416"/>
      <c r="U160" s="416"/>
      <c r="V160" s="416"/>
      <c r="W160" s="416"/>
      <c r="X160" s="416"/>
      <c r="Y160" s="416"/>
      <c r="Z160" s="416"/>
      <c r="AA160" s="416"/>
      <c r="AB160" s="416"/>
      <c r="AC160" s="416"/>
      <c r="AD160" s="416"/>
      <c r="AE160" s="416"/>
      <c r="AF160" s="416"/>
      <c r="AG160" s="416"/>
      <c r="AH160" s="416"/>
      <c r="AI160" s="416"/>
      <c r="AJ160" s="416"/>
      <c r="AK160" s="416"/>
      <c r="AL160" s="416"/>
      <c r="AM160" s="416"/>
      <c r="AN160" s="416"/>
      <c r="AO160" s="416"/>
      <c r="AP160" s="416"/>
      <c r="AQ160" s="416"/>
      <c r="AR160" s="416"/>
      <c r="AS160" s="416"/>
      <c r="AT160" s="416"/>
      <c r="AU160" s="416"/>
      <c r="AV160" s="416"/>
    </row>
    <row r="161" spans="1:48" ht="13.7" customHeight="1">
      <c r="N161" s="416"/>
      <c r="O161" s="416"/>
      <c r="P161" s="416"/>
      <c r="Q161" s="416"/>
      <c r="R161" s="416"/>
      <c r="S161" s="416"/>
      <c r="T161" s="416"/>
      <c r="U161" s="416"/>
      <c r="V161" s="416"/>
      <c r="W161" s="416"/>
      <c r="X161" s="416"/>
      <c r="Y161" s="416"/>
      <c r="Z161" s="416"/>
      <c r="AA161" s="416"/>
      <c r="AB161" s="416"/>
      <c r="AC161" s="416"/>
      <c r="AD161" s="416"/>
      <c r="AE161" s="416"/>
      <c r="AF161" s="416"/>
      <c r="AG161" s="416"/>
      <c r="AH161" s="416"/>
      <c r="AI161" s="416"/>
      <c r="AJ161" s="416"/>
      <c r="AK161" s="416"/>
      <c r="AL161" s="416"/>
      <c r="AM161" s="416"/>
      <c r="AN161" s="416"/>
      <c r="AO161" s="416"/>
      <c r="AP161" s="416"/>
      <c r="AQ161" s="416"/>
      <c r="AR161" s="416"/>
      <c r="AS161" s="416"/>
      <c r="AT161" s="416"/>
      <c r="AU161" s="416"/>
      <c r="AV161" s="416"/>
    </row>
    <row r="162" spans="1:48" ht="13.7" customHeight="1">
      <c r="N162" s="416"/>
      <c r="O162" s="416"/>
      <c r="P162" s="416"/>
      <c r="Q162" s="416"/>
      <c r="R162" s="416"/>
      <c r="S162" s="416"/>
      <c r="T162" s="416"/>
      <c r="U162" s="416"/>
      <c r="V162" s="416"/>
      <c r="W162" s="416"/>
      <c r="X162" s="416"/>
      <c r="Y162" s="416"/>
      <c r="Z162" s="416"/>
      <c r="AA162" s="416"/>
      <c r="AB162" s="416"/>
      <c r="AC162" s="416"/>
      <c r="AD162" s="416"/>
      <c r="AE162" s="416"/>
      <c r="AF162" s="416"/>
      <c r="AG162" s="416"/>
      <c r="AH162" s="416"/>
      <c r="AI162" s="416"/>
      <c r="AJ162" s="416"/>
      <c r="AK162" s="416"/>
      <c r="AL162" s="416"/>
      <c r="AM162" s="416"/>
      <c r="AN162" s="416"/>
      <c r="AO162" s="416"/>
      <c r="AP162" s="416"/>
      <c r="AQ162" s="416"/>
      <c r="AR162" s="416"/>
      <c r="AS162" s="416"/>
      <c r="AT162" s="416"/>
      <c r="AU162" s="416"/>
      <c r="AV162" s="416"/>
    </row>
    <row r="163" spans="1:48" ht="13.7" customHeight="1">
      <c r="N163" s="416"/>
      <c r="O163" s="416"/>
      <c r="P163" s="416"/>
      <c r="Q163" s="416"/>
      <c r="R163" s="416"/>
      <c r="S163" s="416"/>
      <c r="T163" s="416"/>
      <c r="U163" s="416"/>
      <c r="V163" s="416"/>
      <c r="W163" s="416"/>
      <c r="X163" s="416"/>
      <c r="Y163" s="416"/>
      <c r="Z163" s="416"/>
      <c r="AA163" s="416"/>
      <c r="AB163" s="416"/>
      <c r="AC163" s="416"/>
      <c r="AD163" s="416"/>
      <c r="AE163" s="416"/>
      <c r="AF163" s="416"/>
      <c r="AG163" s="416"/>
      <c r="AH163" s="416"/>
      <c r="AI163" s="416"/>
      <c r="AJ163" s="416"/>
      <c r="AK163" s="416"/>
      <c r="AL163" s="416"/>
      <c r="AM163" s="416"/>
      <c r="AN163" s="416"/>
      <c r="AO163" s="416"/>
      <c r="AP163" s="416"/>
      <c r="AQ163" s="416"/>
      <c r="AR163" s="416"/>
      <c r="AS163" s="416"/>
      <c r="AT163" s="416"/>
      <c r="AU163" s="416"/>
      <c r="AV163" s="416"/>
    </row>
    <row r="164" spans="1:48" ht="13.7" customHeight="1">
      <c r="N164" s="416"/>
      <c r="O164" s="416"/>
      <c r="P164" s="416"/>
      <c r="Q164" s="416"/>
      <c r="R164" s="416"/>
      <c r="S164" s="416"/>
      <c r="T164" s="416"/>
      <c r="U164" s="416"/>
      <c r="V164" s="416"/>
      <c r="W164" s="416"/>
      <c r="X164" s="416"/>
      <c r="Y164" s="416"/>
      <c r="Z164" s="416"/>
      <c r="AA164" s="416"/>
      <c r="AB164" s="416"/>
      <c r="AC164" s="416"/>
      <c r="AD164" s="416"/>
      <c r="AE164" s="416"/>
      <c r="AF164" s="416"/>
      <c r="AG164" s="416"/>
      <c r="AH164" s="416"/>
      <c r="AI164" s="416"/>
      <c r="AJ164" s="416"/>
      <c r="AK164" s="416"/>
      <c r="AL164" s="416"/>
      <c r="AM164" s="416"/>
      <c r="AN164" s="416"/>
      <c r="AO164" s="416"/>
      <c r="AP164" s="416"/>
      <c r="AQ164" s="416"/>
      <c r="AR164" s="416"/>
      <c r="AS164" s="416"/>
      <c r="AT164" s="416"/>
      <c r="AU164" s="416"/>
      <c r="AV164" s="416"/>
    </row>
    <row r="165" spans="1:48" ht="13.7" customHeight="1">
      <c r="N165" s="416"/>
      <c r="O165" s="416"/>
      <c r="P165" s="416"/>
      <c r="Q165" s="416"/>
      <c r="R165" s="416"/>
      <c r="S165" s="416"/>
      <c r="T165" s="416"/>
      <c r="U165" s="416"/>
      <c r="V165" s="416"/>
      <c r="W165" s="416"/>
      <c r="X165" s="416"/>
      <c r="Y165" s="416"/>
      <c r="Z165" s="416"/>
      <c r="AA165" s="416"/>
      <c r="AB165" s="416"/>
      <c r="AC165" s="416"/>
      <c r="AD165" s="416"/>
      <c r="AE165" s="416"/>
      <c r="AF165" s="416"/>
      <c r="AG165" s="416"/>
      <c r="AH165" s="416"/>
      <c r="AI165" s="416"/>
      <c r="AJ165" s="416"/>
      <c r="AK165" s="416"/>
      <c r="AL165" s="416"/>
      <c r="AM165" s="416"/>
      <c r="AN165" s="416"/>
      <c r="AO165" s="416"/>
      <c r="AP165" s="416"/>
      <c r="AQ165" s="416"/>
      <c r="AR165" s="416"/>
      <c r="AS165" s="416"/>
      <c r="AT165" s="416"/>
      <c r="AU165" s="416"/>
      <c r="AV165" s="416"/>
    </row>
    <row r="166" spans="1:48" ht="13.7" customHeight="1">
      <c r="N166" s="416"/>
      <c r="O166" s="416"/>
      <c r="P166" s="416"/>
      <c r="Q166" s="416"/>
      <c r="R166" s="416"/>
      <c r="S166" s="416"/>
      <c r="T166" s="416"/>
      <c r="U166" s="416"/>
      <c r="V166" s="416"/>
      <c r="W166" s="416"/>
      <c r="X166" s="416"/>
      <c r="Y166" s="416"/>
      <c r="Z166" s="416"/>
      <c r="AA166" s="416"/>
      <c r="AB166" s="416"/>
      <c r="AC166" s="416"/>
      <c r="AD166" s="416"/>
      <c r="AE166" s="416"/>
      <c r="AF166" s="416"/>
      <c r="AG166" s="416"/>
      <c r="AH166" s="416"/>
      <c r="AI166" s="416"/>
      <c r="AJ166" s="416"/>
      <c r="AK166" s="416"/>
      <c r="AL166" s="416"/>
      <c r="AM166" s="416"/>
      <c r="AN166" s="416"/>
      <c r="AO166" s="416"/>
      <c r="AP166" s="416"/>
      <c r="AQ166" s="416"/>
      <c r="AR166" s="416"/>
      <c r="AS166" s="416"/>
      <c r="AT166" s="416"/>
      <c r="AU166" s="416"/>
      <c r="AV166" s="416"/>
    </row>
    <row r="167" spans="1:48" ht="13.7" customHeight="1">
      <c r="N167" s="416"/>
      <c r="O167" s="416"/>
      <c r="P167" s="416"/>
      <c r="Q167" s="416"/>
      <c r="R167" s="416"/>
      <c r="S167" s="416"/>
      <c r="T167" s="416"/>
      <c r="U167" s="416"/>
      <c r="V167" s="416"/>
      <c r="W167" s="416"/>
      <c r="X167" s="416"/>
      <c r="Y167" s="416"/>
      <c r="Z167" s="416"/>
      <c r="AA167" s="416"/>
      <c r="AB167" s="416"/>
      <c r="AC167" s="416"/>
      <c r="AD167" s="416"/>
      <c r="AE167" s="416"/>
      <c r="AF167" s="416"/>
      <c r="AG167" s="416"/>
      <c r="AH167" s="416"/>
      <c r="AI167" s="416"/>
      <c r="AJ167" s="416"/>
      <c r="AK167" s="416"/>
      <c r="AL167" s="416"/>
      <c r="AM167" s="416"/>
      <c r="AN167" s="416"/>
      <c r="AO167" s="416"/>
      <c r="AP167" s="416"/>
      <c r="AQ167" s="416"/>
      <c r="AR167" s="416"/>
      <c r="AS167" s="416"/>
      <c r="AT167" s="416"/>
      <c r="AU167" s="416"/>
      <c r="AV167" s="416"/>
    </row>
    <row r="168" spans="1:48" ht="13.7" customHeight="1">
      <c r="N168" s="416"/>
      <c r="O168" s="416"/>
      <c r="P168" s="416"/>
      <c r="Q168" s="416"/>
      <c r="R168" s="416"/>
      <c r="S168" s="416"/>
      <c r="T168" s="416"/>
      <c r="U168" s="416"/>
      <c r="V168" s="416"/>
      <c r="W168" s="416"/>
      <c r="X168" s="416"/>
      <c r="Y168" s="416"/>
      <c r="Z168" s="416"/>
      <c r="AA168" s="416"/>
      <c r="AB168" s="416"/>
      <c r="AC168" s="416"/>
      <c r="AD168" s="416"/>
      <c r="AE168" s="416"/>
      <c r="AF168" s="416"/>
      <c r="AG168" s="416"/>
      <c r="AH168" s="416"/>
      <c r="AI168" s="416"/>
      <c r="AJ168" s="416"/>
      <c r="AK168" s="416"/>
      <c r="AL168" s="416"/>
      <c r="AM168" s="416"/>
      <c r="AN168" s="416"/>
      <c r="AO168" s="416"/>
      <c r="AP168" s="416"/>
      <c r="AQ168" s="416"/>
      <c r="AR168" s="416"/>
      <c r="AS168" s="416"/>
      <c r="AT168" s="416"/>
      <c r="AU168" s="416"/>
      <c r="AV168" s="416"/>
    </row>
    <row r="169" spans="1:48" ht="13.7" customHeight="1">
      <c r="N169" s="416"/>
      <c r="O169" s="416"/>
      <c r="P169" s="416"/>
      <c r="Q169" s="416"/>
      <c r="R169" s="416"/>
      <c r="S169" s="416"/>
      <c r="T169" s="416"/>
      <c r="U169" s="416"/>
      <c r="V169" s="416"/>
      <c r="W169" s="416"/>
      <c r="X169" s="416"/>
      <c r="Y169" s="416"/>
      <c r="Z169" s="416"/>
      <c r="AA169" s="416"/>
      <c r="AB169" s="416"/>
      <c r="AC169" s="416"/>
      <c r="AD169" s="416"/>
      <c r="AE169" s="416"/>
      <c r="AF169" s="416"/>
      <c r="AG169" s="416"/>
      <c r="AH169" s="416"/>
      <c r="AI169" s="416"/>
      <c r="AJ169" s="416"/>
      <c r="AK169" s="416"/>
      <c r="AL169" s="416"/>
      <c r="AM169" s="416"/>
      <c r="AN169" s="416"/>
      <c r="AO169" s="416"/>
      <c r="AP169" s="416"/>
      <c r="AQ169" s="416"/>
      <c r="AR169" s="416"/>
      <c r="AS169" s="416"/>
      <c r="AT169" s="416"/>
      <c r="AU169" s="416"/>
      <c r="AV169" s="416"/>
    </row>
    <row r="170" spans="1:48" ht="15.95" customHeight="1">
      <c r="A170" s="417"/>
      <c r="B170" s="417"/>
      <c r="C170" s="418"/>
      <c r="D170" s="419"/>
      <c r="E170" s="419"/>
      <c r="F170" s="419"/>
      <c r="G170" s="419"/>
      <c r="H170" s="419"/>
      <c r="I170" s="419"/>
      <c r="J170" s="419"/>
      <c r="K170" s="419"/>
      <c r="L170" s="419"/>
      <c r="M170" s="419"/>
      <c r="N170" s="416"/>
      <c r="O170" s="416"/>
      <c r="P170" s="416"/>
      <c r="Q170" s="416"/>
      <c r="R170" s="416"/>
      <c r="S170" s="416"/>
      <c r="T170" s="416"/>
      <c r="U170" s="416"/>
      <c r="V170" s="416"/>
      <c r="W170" s="416"/>
      <c r="X170" s="416"/>
      <c r="Y170" s="416"/>
      <c r="Z170" s="416"/>
      <c r="AA170" s="416"/>
      <c r="AB170" s="416"/>
      <c r="AC170" s="416"/>
      <c r="AD170" s="416"/>
      <c r="AE170" s="416"/>
      <c r="AF170" s="416"/>
      <c r="AG170" s="416"/>
      <c r="AH170" s="416"/>
      <c r="AI170" s="416"/>
      <c r="AJ170" s="416"/>
      <c r="AK170" s="416"/>
      <c r="AL170" s="416"/>
      <c r="AM170" s="416"/>
      <c r="AN170" s="416"/>
      <c r="AO170" s="416"/>
      <c r="AP170" s="416"/>
      <c r="AQ170" s="416"/>
      <c r="AR170" s="416"/>
      <c r="AS170" s="416"/>
      <c r="AT170" s="416"/>
      <c r="AU170" s="416"/>
      <c r="AV170" s="416"/>
    </row>
    <row r="171" spans="1:48" ht="15.95" customHeight="1">
      <c r="A171" s="417"/>
      <c r="B171" s="417"/>
      <c r="C171" s="418"/>
      <c r="D171" s="419"/>
      <c r="E171" s="419"/>
      <c r="F171" s="419"/>
      <c r="G171" s="419"/>
      <c r="H171" s="419"/>
      <c r="I171" s="419"/>
      <c r="J171" s="419"/>
      <c r="K171" s="419"/>
      <c r="L171" s="419"/>
      <c r="M171" s="419"/>
      <c r="N171" s="416"/>
      <c r="O171" s="416"/>
      <c r="P171" s="416"/>
      <c r="Q171" s="416"/>
      <c r="R171" s="416"/>
      <c r="S171" s="416"/>
      <c r="T171" s="416"/>
      <c r="U171" s="416"/>
      <c r="V171" s="416"/>
      <c r="W171" s="416"/>
      <c r="X171" s="416"/>
      <c r="Y171" s="416"/>
      <c r="Z171" s="416"/>
      <c r="AA171" s="416"/>
      <c r="AB171" s="416"/>
      <c r="AC171" s="416"/>
      <c r="AD171" s="416"/>
      <c r="AE171" s="416"/>
      <c r="AF171" s="416"/>
      <c r="AG171" s="416"/>
      <c r="AH171" s="416"/>
      <c r="AI171" s="416"/>
      <c r="AJ171" s="416"/>
      <c r="AK171" s="416"/>
      <c r="AL171" s="416"/>
      <c r="AM171" s="416"/>
      <c r="AN171" s="416"/>
      <c r="AO171" s="416"/>
      <c r="AP171" s="416"/>
      <c r="AQ171" s="416"/>
      <c r="AR171" s="416"/>
      <c r="AS171" s="416"/>
      <c r="AT171" s="416"/>
      <c r="AU171" s="416"/>
      <c r="AV171" s="416"/>
    </row>
    <row r="172" spans="1:48" ht="15.95" customHeight="1">
      <c r="A172" s="417"/>
      <c r="B172" s="417"/>
      <c r="C172" s="418"/>
      <c r="D172" s="419"/>
      <c r="E172" s="419"/>
      <c r="F172" s="419"/>
      <c r="G172" s="419"/>
      <c r="H172" s="419"/>
      <c r="I172" s="419"/>
      <c r="J172" s="419"/>
      <c r="K172" s="419"/>
      <c r="L172" s="419"/>
      <c r="M172" s="419"/>
      <c r="N172" s="416"/>
      <c r="O172" s="416"/>
      <c r="P172" s="416"/>
      <c r="Q172" s="416"/>
      <c r="R172" s="416"/>
      <c r="S172" s="416"/>
      <c r="T172" s="416"/>
      <c r="U172" s="416"/>
      <c r="V172" s="416"/>
      <c r="W172" s="416"/>
      <c r="X172" s="416"/>
      <c r="Y172" s="416"/>
      <c r="Z172" s="416"/>
      <c r="AA172" s="416"/>
      <c r="AB172" s="416"/>
      <c r="AC172" s="416"/>
      <c r="AD172" s="416"/>
      <c r="AE172" s="416"/>
      <c r="AF172" s="416"/>
      <c r="AG172" s="416"/>
      <c r="AH172" s="416"/>
      <c r="AI172" s="416"/>
      <c r="AJ172" s="416"/>
      <c r="AK172" s="416"/>
      <c r="AL172" s="416"/>
      <c r="AM172" s="416"/>
      <c r="AN172" s="416"/>
      <c r="AO172" s="416"/>
      <c r="AP172" s="416"/>
      <c r="AQ172" s="416"/>
      <c r="AR172" s="416"/>
      <c r="AS172" s="416"/>
      <c r="AT172" s="416"/>
      <c r="AU172" s="416"/>
      <c r="AV172" s="416"/>
    </row>
    <row r="173" spans="1:48" ht="15.95" customHeight="1">
      <c r="A173" s="417"/>
      <c r="B173" s="417"/>
      <c r="C173" s="418"/>
      <c r="D173" s="419"/>
      <c r="E173" s="419"/>
      <c r="F173" s="419"/>
      <c r="G173" s="419"/>
      <c r="H173" s="419"/>
      <c r="I173" s="419"/>
      <c r="J173" s="419"/>
      <c r="K173" s="419"/>
      <c r="L173" s="419"/>
      <c r="M173" s="419"/>
      <c r="N173" s="416"/>
      <c r="O173" s="416"/>
      <c r="P173" s="416"/>
      <c r="Q173" s="416"/>
      <c r="R173" s="416"/>
      <c r="S173" s="416"/>
      <c r="T173" s="416"/>
      <c r="U173" s="416"/>
      <c r="V173" s="416"/>
      <c r="W173" s="416"/>
      <c r="X173" s="416"/>
      <c r="Y173" s="416"/>
      <c r="Z173" s="416"/>
      <c r="AA173" s="416"/>
      <c r="AB173" s="416"/>
      <c r="AC173" s="416"/>
      <c r="AD173" s="416"/>
      <c r="AE173" s="416"/>
      <c r="AF173" s="416"/>
      <c r="AG173" s="416"/>
      <c r="AH173" s="416"/>
      <c r="AI173" s="416"/>
      <c r="AJ173" s="416"/>
      <c r="AK173" s="416"/>
      <c r="AL173" s="416"/>
      <c r="AM173" s="416"/>
      <c r="AN173" s="416"/>
      <c r="AO173" s="416"/>
      <c r="AP173" s="416"/>
      <c r="AQ173" s="416"/>
      <c r="AR173" s="416"/>
      <c r="AS173" s="416"/>
      <c r="AT173" s="416"/>
      <c r="AU173" s="416"/>
      <c r="AV173" s="416"/>
    </row>
    <row r="174" spans="1:48" ht="15.95" customHeight="1">
      <c r="A174" s="417"/>
      <c r="B174" s="417"/>
      <c r="C174" s="418"/>
      <c r="D174" s="419"/>
      <c r="E174" s="419"/>
      <c r="F174" s="419"/>
      <c r="G174" s="419"/>
      <c r="H174" s="419"/>
      <c r="I174" s="419"/>
      <c r="J174" s="419"/>
      <c r="K174" s="419"/>
      <c r="L174" s="419"/>
      <c r="M174" s="419"/>
      <c r="N174" s="416"/>
      <c r="O174" s="416"/>
      <c r="P174" s="416"/>
      <c r="Q174" s="416"/>
      <c r="R174" s="416"/>
      <c r="S174" s="416"/>
      <c r="T174" s="416"/>
      <c r="U174" s="416"/>
      <c r="V174" s="416"/>
      <c r="W174" s="416"/>
      <c r="X174" s="416"/>
      <c r="Y174" s="416"/>
      <c r="Z174" s="416"/>
      <c r="AA174" s="416"/>
      <c r="AB174" s="416"/>
      <c r="AC174" s="416"/>
      <c r="AD174" s="416"/>
      <c r="AE174" s="416"/>
      <c r="AF174" s="416"/>
      <c r="AG174" s="416"/>
      <c r="AH174" s="416"/>
      <c r="AI174" s="416"/>
      <c r="AJ174" s="416"/>
      <c r="AK174" s="416"/>
      <c r="AL174" s="416"/>
      <c r="AM174" s="416"/>
      <c r="AN174" s="416"/>
      <c r="AO174" s="416"/>
      <c r="AP174" s="416"/>
      <c r="AQ174" s="416"/>
      <c r="AR174" s="416"/>
      <c r="AS174" s="416"/>
      <c r="AT174" s="416"/>
      <c r="AU174" s="416"/>
      <c r="AV174" s="416"/>
    </row>
    <row r="175" spans="1:48" ht="15.95" customHeight="1">
      <c r="A175" s="417"/>
      <c r="B175" s="417"/>
      <c r="C175" s="418"/>
      <c r="D175" s="419"/>
      <c r="E175" s="419"/>
      <c r="F175" s="419"/>
      <c r="G175" s="419"/>
      <c r="H175" s="419"/>
      <c r="I175" s="419"/>
      <c r="J175" s="419"/>
      <c r="K175" s="419"/>
      <c r="L175" s="419"/>
      <c r="M175" s="419"/>
      <c r="N175" s="416"/>
      <c r="O175" s="416"/>
      <c r="P175" s="416"/>
      <c r="Q175" s="416"/>
      <c r="R175" s="416"/>
      <c r="S175" s="416"/>
      <c r="T175" s="416"/>
      <c r="U175" s="416"/>
      <c r="V175" s="416"/>
      <c r="W175" s="416"/>
      <c r="X175" s="416"/>
      <c r="Y175" s="416"/>
      <c r="Z175" s="416"/>
      <c r="AA175" s="416"/>
      <c r="AB175" s="416"/>
      <c r="AC175" s="416"/>
      <c r="AD175" s="416"/>
      <c r="AE175" s="416"/>
      <c r="AF175" s="416"/>
      <c r="AG175" s="416"/>
      <c r="AH175" s="416"/>
      <c r="AI175" s="416"/>
      <c r="AJ175" s="416"/>
      <c r="AK175" s="416"/>
      <c r="AL175" s="416"/>
      <c r="AM175" s="416"/>
      <c r="AN175" s="416"/>
      <c r="AO175" s="416"/>
      <c r="AP175" s="416"/>
      <c r="AQ175" s="416"/>
      <c r="AR175" s="416"/>
      <c r="AS175" s="416"/>
      <c r="AT175" s="416"/>
      <c r="AU175" s="416"/>
      <c r="AV175" s="416"/>
    </row>
    <row r="176" spans="1:48" ht="15.95" customHeight="1">
      <c r="A176" s="417"/>
      <c r="B176" s="417"/>
      <c r="C176" s="418"/>
      <c r="D176" s="419"/>
      <c r="E176" s="419"/>
      <c r="F176" s="419"/>
      <c r="G176" s="419"/>
      <c r="H176" s="419"/>
      <c r="I176" s="419"/>
      <c r="J176" s="419"/>
      <c r="K176" s="419"/>
      <c r="L176" s="419"/>
      <c r="M176" s="419"/>
      <c r="N176" s="416"/>
      <c r="O176" s="416"/>
      <c r="P176" s="416"/>
      <c r="Q176" s="416"/>
      <c r="R176" s="416"/>
      <c r="S176" s="416"/>
      <c r="T176" s="416"/>
      <c r="U176" s="416"/>
      <c r="V176" s="416"/>
      <c r="W176" s="416"/>
      <c r="X176" s="416"/>
      <c r="Y176" s="416"/>
      <c r="Z176" s="416"/>
      <c r="AA176" s="416"/>
      <c r="AB176" s="416"/>
      <c r="AC176" s="416"/>
      <c r="AD176" s="416"/>
      <c r="AE176" s="416"/>
      <c r="AF176" s="416"/>
      <c r="AG176" s="416"/>
      <c r="AH176" s="416"/>
      <c r="AI176" s="416"/>
      <c r="AJ176" s="416"/>
      <c r="AK176" s="416"/>
      <c r="AL176" s="416"/>
      <c r="AM176" s="416"/>
      <c r="AN176" s="416"/>
      <c r="AO176" s="416"/>
      <c r="AP176" s="416"/>
      <c r="AQ176" s="416"/>
      <c r="AR176" s="416"/>
      <c r="AS176" s="416"/>
      <c r="AT176" s="416"/>
      <c r="AU176" s="416"/>
      <c r="AV176" s="416"/>
    </row>
    <row r="177" spans="1:48" ht="15.95" customHeight="1">
      <c r="A177" s="417"/>
      <c r="B177" s="417"/>
      <c r="C177" s="418"/>
      <c r="D177" s="419"/>
      <c r="E177" s="419"/>
      <c r="F177" s="419"/>
      <c r="G177" s="419"/>
      <c r="H177" s="419"/>
      <c r="I177" s="419"/>
      <c r="J177" s="419"/>
      <c r="K177" s="419"/>
      <c r="L177" s="419"/>
      <c r="M177" s="419"/>
      <c r="N177" s="416"/>
      <c r="O177" s="416"/>
      <c r="P177" s="416"/>
      <c r="Q177" s="416"/>
      <c r="R177" s="416"/>
      <c r="S177" s="416"/>
      <c r="T177" s="416"/>
      <c r="U177" s="416"/>
      <c r="V177" s="416"/>
      <c r="W177" s="416"/>
      <c r="X177" s="416"/>
      <c r="Y177" s="416"/>
      <c r="Z177" s="416"/>
      <c r="AA177" s="416"/>
      <c r="AB177" s="416"/>
      <c r="AC177" s="416"/>
      <c r="AD177" s="416"/>
      <c r="AE177" s="416"/>
      <c r="AF177" s="416"/>
      <c r="AG177" s="416"/>
      <c r="AH177" s="416"/>
      <c r="AI177" s="416"/>
      <c r="AJ177" s="416"/>
      <c r="AK177" s="416"/>
      <c r="AL177" s="416"/>
      <c r="AM177" s="416"/>
      <c r="AN177" s="416"/>
      <c r="AO177" s="416"/>
      <c r="AP177" s="416"/>
      <c r="AQ177" s="416"/>
      <c r="AR177" s="416"/>
      <c r="AS177" s="416"/>
      <c r="AT177" s="416"/>
      <c r="AU177" s="416"/>
      <c r="AV177" s="416"/>
    </row>
    <row r="178" spans="1:48" ht="15.95" customHeight="1">
      <c r="A178" s="417"/>
      <c r="B178" s="417"/>
      <c r="C178" s="418"/>
      <c r="D178" s="419"/>
      <c r="E178" s="419"/>
      <c r="F178" s="419"/>
      <c r="G178" s="419"/>
      <c r="H178" s="419"/>
      <c r="I178" s="419"/>
      <c r="J178" s="419"/>
      <c r="K178" s="419"/>
      <c r="L178" s="419"/>
      <c r="M178" s="419"/>
      <c r="N178" s="416"/>
      <c r="O178" s="416"/>
      <c r="P178" s="416"/>
      <c r="Q178" s="416"/>
      <c r="R178" s="416"/>
      <c r="S178" s="416"/>
      <c r="T178" s="416"/>
      <c r="U178" s="416"/>
      <c r="V178" s="416"/>
      <c r="W178" s="416"/>
      <c r="X178" s="416"/>
      <c r="Y178" s="416"/>
      <c r="Z178" s="416"/>
      <c r="AA178" s="416"/>
      <c r="AB178" s="416"/>
      <c r="AC178" s="416"/>
      <c r="AD178" s="416"/>
      <c r="AE178" s="416"/>
      <c r="AF178" s="416"/>
      <c r="AG178" s="416"/>
      <c r="AH178" s="416"/>
      <c r="AI178" s="416"/>
      <c r="AJ178" s="416"/>
      <c r="AK178" s="416"/>
      <c r="AL178" s="416"/>
      <c r="AM178" s="416"/>
      <c r="AN178" s="416"/>
      <c r="AO178" s="416"/>
      <c r="AP178" s="416"/>
      <c r="AQ178" s="416"/>
      <c r="AR178" s="416"/>
      <c r="AS178" s="416"/>
      <c r="AT178" s="416"/>
      <c r="AU178" s="416"/>
      <c r="AV178" s="416"/>
    </row>
    <row r="179" spans="1:48" ht="15.95" customHeight="1">
      <c r="A179" s="417"/>
      <c r="B179" s="417"/>
      <c r="C179" s="418"/>
      <c r="D179" s="419"/>
      <c r="E179" s="419"/>
      <c r="F179" s="419"/>
      <c r="G179" s="419"/>
      <c r="H179" s="419"/>
      <c r="I179" s="419"/>
      <c r="J179" s="419"/>
      <c r="K179" s="419"/>
      <c r="L179" s="419"/>
      <c r="M179" s="419"/>
      <c r="N179" s="416"/>
      <c r="O179" s="416"/>
      <c r="P179" s="416"/>
      <c r="Q179" s="416"/>
      <c r="R179" s="416"/>
      <c r="S179" s="416"/>
      <c r="T179" s="416"/>
      <c r="U179" s="416"/>
      <c r="V179" s="416"/>
      <c r="W179" s="416"/>
      <c r="X179" s="416"/>
      <c r="Y179" s="416"/>
      <c r="Z179" s="416"/>
      <c r="AA179" s="416"/>
      <c r="AB179" s="416"/>
      <c r="AC179" s="416"/>
      <c r="AD179" s="416"/>
      <c r="AE179" s="416"/>
      <c r="AF179" s="416"/>
      <c r="AG179" s="416"/>
      <c r="AH179" s="416"/>
      <c r="AI179" s="416"/>
      <c r="AJ179" s="416"/>
      <c r="AK179" s="416"/>
      <c r="AL179" s="416"/>
      <c r="AM179" s="416"/>
      <c r="AN179" s="416"/>
      <c r="AO179" s="416"/>
      <c r="AP179" s="416"/>
      <c r="AQ179" s="416"/>
      <c r="AR179" s="416"/>
      <c r="AS179" s="416"/>
      <c r="AT179" s="416"/>
      <c r="AU179" s="416"/>
      <c r="AV179" s="416"/>
    </row>
    <row r="180" spans="1:48" ht="15.95" customHeight="1">
      <c r="A180" s="417"/>
      <c r="B180" s="417"/>
      <c r="C180" s="418"/>
      <c r="D180" s="419"/>
      <c r="E180" s="419"/>
      <c r="F180" s="419"/>
      <c r="G180" s="419"/>
      <c r="H180" s="419"/>
      <c r="I180" s="419"/>
      <c r="J180" s="419"/>
      <c r="K180" s="419"/>
      <c r="L180" s="419"/>
      <c r="M180" s="419"/>
      <c r="N180" s="416"/>
      <c r="O180" s="416"/>
      <c r="P180" s="416"/>
      <c r="Q180" s="416"/>
      <c r="R180" s="416"/>
      <c r="S180" s="416"/>
      <c r="T180" s="416"/>
      <c r="U180" s="416"/>
      <c r="V180" s="416"/>
      <c r="W180" s="416"/>
      <c r="X180" s="416"/>
      <c r="Y180" s="416"/>
      <c r="Z180" s="416"/>
      <c r="AA180" s="416"/>
      <c r="AB180" s="416"/>
      <c r="AC180" s="416"/>
      <c r="AD180" s="416"/>
      <c r="AE180" s="416"/>
      <c r="AF180" s="416"/>
      <c r="AG180" s="416"/>
      <c r="AH180" s="416"/>
      <c r="AI180" s="416"/>
      <c r="AJ180" s="416"/>
      <c r="AK180" s="416"/>
      <c r="AL180" s="416"/>
      <c r="AM180" s="416"/>
      <c r="AN180" s="416"/>
      <c r="AO180" s="416"/>
      <c r="AP180" s="416"/>
      <c r="AQ180" s="416"/>
      <c r="AR180" s="416"/>
      <c r="AS180" s="416"/>
      <c r="AT180" s="416"/>
      <c r="AU180" s="416"/>
      <c r="AV180" s="416"/>
    </row>
    <row r="181" spans="1:48" ht="15.95" customHeight="1">
      <c r="A181" s="417"/>
      <c r="B181" s="417"/>
      <c r="C181" s="418"/>
      <c r="D181" s="419"/>
      <c r="E181" s="419"/>
      <c r="F181" s="419"/>
      <c r="G181" s="419"/>
      <c r="H181" s="419"/>
      <c r="I181" s="419"/>
      <c r="J181" s="419"/>
      <c r="K181" s="419"/>
      <c r="L181" s="419"/>
      <c r="M181" s="419"/>
      <c r="N181" s="416"/>
      <c r="O181" s="416"/>
      <c r="P181" s="416"/>
      <c r="Q181" s="416"/>
      <c r="R181" s="416"/>
      <c r="S181" s="416"/>
      <c r="T181" s="416"/>
      <c r="U181" s="416"/>
      <c r="V181" s="416"/>
      <c r="W181" s="416"/>
      <c r="X181" s="416"/>
      <c r="Y181" s="416"/>
      <c r="Z181" s="416"/>
      <c r="AA181" s="416"/>
      <c r="AB181" s="416"/>
      <c r="AC181" s="416"/>
      <c r="AD181" s="416"/>
      <c r="AE181" s="416"/>
      <c r="AF181" s="416"/>
      <c r="AG181" s="416"/>
      <c r="AH181" s="416"/>
      <c r="AI181" s="416"/>
      <c r="AJ181" s="416"/>
      <c r="AK181" s="416"/>
      <c r="AL181" s="416"/>
      <c r="AM181" s="416"/>
      <c r="AN181" s="416"/>
      <c r="AO181" s="416"/>
      <c r="AP181" s="416"/>
      <c r="AQ181" s="416"/>
      <c r="AR181" s="416"/>
      <c r="AS181" s="416"/>
      <c r="AT181" s="416"/>
      <c r="AU181" s="416"/>
      <c r="AV181" s="416"/>
    </row>
    <row r="182" spans="1:48" ht="15.95" customHeight="1">
      <c r="A182" s="417"/>
      <c r="B182" s="417"/>
      <c r="C182" s="418"/>
      <c r="D182" s="419"/>
      <c r="E182" s="419"/>
      <c r="F182" s="419"/>
      <c r="G182" s="419"/>
      <c r="H182" s="419"/>
      <c r="I182" s="419"/>
      <c r="J182" s="419"/>
      <c r="K182" s="419"/>
      <c r="L182" s="419"/>
      <c r="M182" s="419"/>
      <c r="N182" s="416"/>
      <c r="O182" s="416"/>
      <c r="P182" s="416"/>
      <c r="Q182" s="416"/>
      <c r="R182" s="416"/>
      <c r="S182" s="416"/>
      <c r="T182" s="416"/>
      <c r="U182" s="416"/>
      <c r="V182" s="416"/>
      <c r="W182" s="416"/>
      <c r="X182" s="416"/>
      <c r="Y182" s="416"/>
      <c r="Z182" s="416"/>
      <c r="AA182" s="416"/>
      <c r="AB182" s="416"/>
      <c r="AC182" s="416"/>
      <c r="AD182" s="416"/>
      <c r="AE182" s="416"/>
      <c r="AF182" s="416"/>
      <c r="AG182" s="416"/>
      <c r="AH182" s="416"/>
      <c r="AI182" s="416"/>
      <c r="AJ182" s="416"/>
      <c r="AK182" s="416"/>
      <c r="AL182" s="416"/>
      <c r="AM182" s="416"/>
      <c r="AN182" s="416"/>
      <c r="AO182" s="416"/>
      <c r="AP182" s="416"/>
      <c r="AQ182" s="416"/>
      <c r="AR182" s="416"/>
      <c r="AS182" s="416"/>
      <c r="AT182" s="416"/>
      <c r="AU182" s="416"/>
      <c r="AV182" s="416"/>
    </row>
    <row r="183" spans="1:48" ht="15.95" customHeight="1">
      <c r="A183" s="417"/>
      <c r="B183" s="417"/>
      <c r="C183" s="418"/>
      <c r="D183" s="419"/>
      <c r="E183" s="419"/>
      <c r="F183" s="419"/>
      <c r="G183" s="419"/>
      <c r="H183" s="419"/>
      <c r="I183" s="419"/>
      <c r="J183" s="419"/>
      <c r="K183" s="419"/>
      <c r="L183" s="419"/>
      <c r="M183" s="419"/>
      <c r="N183" s="416"/>
      <c r="O183" s="416"/>
      <c r="P183" s="416"/>
      <c r="Q183" s="416"/>
      <c r="R183" s="416"/>
      <c r="S183" s="416"/>
      <c r="T183" s="416"/>
      <c r="U183" s="416"/>
      <c r="V183" s="416"/>
      <c r="W183" s="416"/>
      <c r="X183" s="416"/>
      <c r="Y183" s="416"/>
      <c r="Z183" s="416"/>
      <c r="AA183" s="416"/>
      <c r="AB183" s="416"/>
      <c r="AC183" s="416"/>
      <c r="AD183" s="416"/>
      <c r="AE183" s="416"/>
      <c r="AF183" s="416"/>
      <c r="AG183" s="416"/>
      <c r="AH183" s="416"/>
      <c r="AI183" s="416"/>
      <c r="AJ183" s="416"/>
      <c r="AK183" s="416"/>
      <c r="AL183" s="416"/>
      <c r="AM183" s="416"/>
      <c r="AN183" s="416"/>
      <c r="AO183" s="416"/>
      <c r="AP183" s="416"/>
      <c r="AQ183" s="416"/>
      <c r="AR183" s="416"/>
      <c r="AS183" s="416"/>
      <c r="AT183" s="416"/>
      <c r="AU183" s="416"/>
      <c r="AV183" s="416"/>
    </row>
    <row r="184" spans="1:48" ht="15.95" customHeight="1">
      <c r="A184" s="417"/>
      <c r="B184" s="417"/>
      <c r="C184" s="418"/>
      <c r="D184" s="419"/>
      <c r="E184" s="419"/>
      <c r="F184" s="419"/>
      <c r="G184" s="419"/>
      <c r="H184" s="419"/>
      <c r="I184" s="419"/>
      <c r="J184" s="419"/>
      <c r="K184" s="419"/>
      <c r="L184" s="419"/>
      <c r="M184" s="419"/>
      <c r="N184" s="416"/>
      <c r="O184" s="416"/>
      <c r="P184" s="416"/>
      <c r="Q184" s="416"/>
      <c r="R184" s="416"/>
      <c r="S184" s="416"/>
      <c r="T184" s="416"/>
      <c r="U184" s="416"/>
      <c r="V184" s="416"/>
      <c r="W184" s="416"/>
      <c r="X184" s="416"/>
      <c r="Y184" s="416"/>
      <c r="Z184" s="416"/>
      <c r="AA184" s="416"/>
      <c r="AB184" s="416"/>
      <c r="AC184" s="416"/>
      <c r="AD184" s="416"/>
      <c r="AE184" s="416"/>
      <c r="AF184" s="416"/>
      <c r="AG184" s="416"/>
      <c r="AH184" s="416"/>
      <c r="AI184" s="416"/>
      <c r="AJ184" s="416"/>
      <c r="AK184" s="416"/>
      <c r="AL184" s="416"/>
      <c r="AM184" s="416"/>
      <c r="AN184" s="416"/>
      <c r="AO184" s="416"/>
      <c r="AP184" s="416"/>
      <c r="AQ184" s="416"/>
      <c r="AR184" s="416"/>
      <c r="AS184" s="416"/>
      <c r="AT184" s="416"/>
      <c r="AU184" s="416"/>
      <c r="AV184" s="416"/>
    </row>
    <row r="185" spans="1:48" ht="15.95" customHeight="1">
      <c r="A185" s="417"/>
      <c r="B185" s="417"/>
      <c r="C185" s="418"/>
      <c r="D185" s="419"/>
      <c r="E185" s="419"/>
      <c r="F185" s="419"/>
      <c r="G185" s="419"/>
      <c r="H185" s="419"/>
      <c r="I185" s="419"/>
      <c r="J185" s="419"/>
      <c r="K185" s="419"/>
      <c r="L185" s="419"/>
      <c r="M185" s="419"/>
      <c r="N185" s="416"/>
      <c r="O185" s="416"/>
      <c r="P185" s="416"/>
      <c r="Q185" s="416"/>
      <c r="R185" s="416"/>
      <c r="S185" s="416"/>
      <c r="T185" s="416"/>
      <c r="U185" s="416"/>
      <c r="V185" s="416"/>
      <c r="W185" s="416"/>
      <c r="X185" s="416"/>
      <c r="Y185" s="416"/>
      <c r="Z185" s="416"/>
      <c r="AA185" s="416"/>
      <c r="AB185" s="416"/>
      <c r="AC185" s="416"/>
      <c r="AD185" s="416"/>
      <c r="AE185" s="416"/>
      <c r="AF185" s="416"/>
      <c r="AG185" s="416"/>
      <c r="AH185" s="416"/>
      <c r="AI185" s="416"/>
      <c r="AJ185" s="416"/>
      <c r="AK185" s="416"/>
      <c r="AL185" s="416"/>
      <c r="AM185" s="416"/>
      <c r="AN185" s="416"/>
      <c r="AO185" s="416"/>
      <c r="AP185" s="416"/>
      <c r="AQ185" s="416"/>
      <c r="AR185" s="416"/>
      <c r="AS185" s="416"/>
      <c r="AT185" s="416"/>
      <c r="AU185" s="416"/>
      <c r="AV185" s="416"/>
    </row>
    <row r="186" spans="1:48" ht="15.95" customHeight="1">
      <c r="A186" s="417"/>
      <c r="B186" s="417"/>
      <c r="C186" s="418"/>
      <c r="D186" s="419"/>
      <c r="E186" s="419"/>
      <c r="F186" s="419"/>
      <c r="G186" s="419"/>
      <c r="H186" s="419"/>
      <c r="I186" s="419"/>
      <c r="J186" s="419"/>
      <c r="K186" s="419"/>
      <c r="L186" s="419"/>
      <c r="M186" s="419"/>
      <c r="N186" s="416"/>
      <c r="O186" s="416"/>
      <c r="P186" s="416"/>
      <c r="Q186" s="416"/>
      <c r="R186" s="416"/>
      <c r="S186" s="416"/>
      <c r="T186" s="416"/>
      <c r="U186" s="416"/>
      <c r="V186" s="416"/>
      <c r="W186" s="416"/>
      <c r="X186" s="416"/>
      <c r="Y186" s="416"/>
      <c r="Z186" s="416"/>
      <c r="AA186" s="416"/>
      <c r="AB186" s="416"/>
      <c r="AC186" s="416"/>
      <c r="AD186" s="416"/>
      <c r="AE186" s="416"/>
      <c r="AF186" s="416"/>
      <c r="AG186" s="416"/>
      <c r="AH186" s="416"/>
      <c r="AI186" s="416"/>
      <c r="AJ186" s="416"/>
      <c r="AK186" s="416"/>
      <c r="AL186" s="416"/>
      <c r="AM186" s="416"/>
      <c r="AN186" s="416"/>
      <c r="AO186" s="416"/>
      <c r="AP186" s="416"/>
      <c r="AQ186" s="416"/>
      <c r="AR186" s="416"/>
      <c r="AS186" s="416"/>
      <c r="AT186" s="416"/>
      <c r="AU186" s="416"/>
      <c r="AV186" s="416"/>
    </row>
    <row r="187" spans="1:48" ht="15.95" customHeight="1">
      <c r="A187" s="417"/>
      <c r="B187" s="417"/>
      <c r="C187" s="418"/>
      <c r="D187" s="419"/>
      <c r="E187" s="419"/>
      <c r="F187" s="419"/>
      <c r="G187" s="419"/>
      <c r="H187" s="419"/>
      <c r="I187" s="419"/>
      <c r="J187" s="419"/>
      <c r="K187" s="419"/>
      <c r="L187" s="419"/>
      <c r="M187" s="419"/>
      <c r="N187" s="416"/>
      <c r="O187" s="416"/>
      <c r="P187" s="416"/>
      <c r="Q187" s="416"/>
      <c r="R187" s="416"/>
      <c r="S187" s="416"/>
      <c r="T187" s="416"/>
      <c r="U187" s="416"/>
      <c r="V187" s="416"/>
      <c r="W187" s="416"/>
      <c r="X187" s="416"/>
      <c r="Y187" s="416"/>
      <c r="Z187" s="416"/>
      <c r="AA187" s="416"/>
      <c r="AB187" s="416"/>
      <c r="AC187" s="416"/>
      <c r="AD187" s="416"/>
      <c r="AE187" s="416"/>
      <c r="AF187" s="416"/>
      <c r="AG187" s="416"/>
      <c r="AH187" s="416"/>
      <c r="AI187" s="416"/>
      <c r="AJ187" s="416"/>
      <c r="AK187" s="416"/>
      <c r="AL187" s="416"/>
      <c r="AM187" s="416"/>
      <c r="AN187" s="416"/>
      <c r="AO187" s="416"/>
      <c r="AP187" s="416"/>
      <c r="AQ187" s="416"/>
      <c r="AR187" s="416"/>
      <c r="AS187" s="416"/>
      <c r="AT187" s="416"/>
      <c r="AU187" s="416"/>
      <c r="AV187" s="416"/>
    </row>
    <row r="188" spans="1:48" ht="15.95" customHeight="1">
      <c r="A188" s="417"/>
      <c r="B188" s="417"/>
      <c r="C188" s="418"/>
      <c r="D188" s="419"/>
      <c r="E188" s="419"/>
      <c r="F188" s="419"/>
      <c r="G188" s="419"/>
      <c r="H188" s="419"/>
      <c r="I188" s="419"/>
      <c r="J188" s="419"/>
      <c r="K188" s="419"/>
      <c r="L188" s="419"/>
      <c r="M188" s="419"/>
      <c r="N188" s="416"/>
      <c r="O188" s="416"/>
      <c r="P188" s="416"/>
      <c r="Q188" s="416"/>
      <c r="R188" s="416"/>
      <c r="S188" s="416"/>
      <c r="T188" s="416"/>
      <c r="U188" s="416"/>
      <c r="V188" s="416"/>
      <c r="W188" s="416"/>
      <c r="X188" s="416"/>
      <c r="Y188" s="416"/>
      <c r="Z188" s="416"/>
      <c r="AA188" s="416"/>
      <c r="AB188" s="416"/>
      <c r="AC188" s="416"/>
      <c r="AD188" s="416"/>
      <c r="AE188" s="416"/>
      <c r="AF188" s="416"/>
      <c r="AG188" s="416"/>
      <c r="AH188" s="416"/>
      <c r="AI188" s="416"/>
      <c r="AJ188" s="416"/>
      <c r="AK188" s="416"/>
      <c r="AL188" s="416"/>
      <c r="AM188" s="416"/>
      <c r="AN188" s="416"/>
      <c r="AO188" s="416"/>
      <c r="AP188" s="416"/>
      <c r="AQ188" s="416"/>
      <c r="AR188" s="416"/>
      <c r="AS188" s="416"/>
      <c r="AT188" s="416"/>
      <c r="AU188" s="416"/>
      <c r="AV188" s="416"/>
    </row>
    <row r="189" spans="1:48" ht="15.95" customHeight="1">
      <c r="A189" s="417"/>
      <c r="B189" s="417"/>
      <c r="C189" s="418"/>
      <c r="D189" s="419"/>
      <c r="E189" s="419"/>
      <c r="F189" s="419"/>
      <c r="G189" s="419"/>
      <c r="H189" s="419"/>
      <c r="I189" s="419"/>
      <c r="J189" s="419"/>
      <c r="K189" s="419"/>
      <c r="L189" s="419"/>
      <c r="M189" s="419"/>
      <c r="N189" s="416"/>
      <c r="O189" s="416"/>
      <c r="P189" s="416"/>
      <c r="Q189" s="416"/>
      <c r="R189" s="416"/>
      <c r="S189" s="416"/>
      <c r="T189" s="416"/>
      <c r="U189" s="416"/>
      <c r="V189" s="416"/>
      <c r="W189" s="416"/>
      <c r="X189" s="416"/>
      <c r="Y189" s="416"/>
      <c r="Z189" s="416"/>
      <c r="AA189" s="416"/>
      <c r="AB189" s="416"/>
      <c r="AC189" s="416"/>
      <c r="AD189" s="416"/>
      <c r="AE189" s="416"/>
      <c r="AF189" s="416"/>
      <c r="AG189" s="416"/>
      <c r="AH189" s="416"/>
      <c r="AI189" s="416"/>
      <c r="AJ189" s="416"/>
      <c r="AK189" s="416"/>
      <c r="AL189" s="416"/>
      <c r="AM189" s="416"/>
      <c r="AN189" s="416"/>
      <c r="AO189" s="416"/>
      <c r="AP189" s="416"/>
      <c r="AQ189" s="416"/>
      <c r="AR189" s="416"/>
      <c r="AS189" s="416"/>
      <c r="AT189" s="416"/>
      <c r="AU189" s="416"/>
      <c r="AV189" s="416"/>
    </row>
    <row r="190" spans="1:48" ht="15.95" customHeight="1">
      <c r="A190" s="417"/>
      <c r="B190" s="417"/>
      <c r="C190" s="418"/>
      <c r="D190" s="419"/>
      <c r="E190" s="419"/>
      <c r="F190" s="419"/>
      <c r="G190" s="419"/>
      <c r="H190" s="419"/>
      <c r="I190" s="419"/>
      <c r="J190" s="419"/>
      <c r="K190" s="419"/>
      <c r="L190" s="419"/>
      <c r="M190" s="419"/>
      <c r="N190" s="416"/>
      <c r="O190" s="416"/>
      <c r="P190" s="416"/>
      <c r="Q190" s="416"/>
      <c r="R190" s="416"/>
      <c r="S190" s="416"/>
      <c r="T190" s="416"/>
      <c r="U190" s="416"/>
      <c r="V190" s="416"/>
      <c r="W190" s="416"/>
      <c r="X190" s="416"/>
      <c r="Y190" s="416"/>
      <c r="Z190" s="416"/>
      <c r="AA190" s="416"/>
      <c r="AB190" s="416"/>
      <c r="AC190" s="416"/>
      <c r="AD190" s="416"/>
      <c r="AE190" s="416"/>
      <c r="AF190" s="416"/>
      <c r="AG190" s="416"/>
      <c r="AH190" s="416"/>
      <c r="AI190" s="416"/>
      <c r="AJ190" s="416"/>
      <c r="AK190" s="416"/>
      <c r="AL190" s="416"/>
      <c r="AM190" s="416"/>
      <c r="AN190" s="416"/>
      <c r="AO190" s="416"/>
      <c r="AP190" s="416"/>
      <c r="AQ190" s="416"/>
      <c r="AR190" s="416"/>
      <c r="AS190" s="416"/>
      <c r="AT190" s="416"/>
      <c r="AU190" s="416"/>
      <c r="AV190" s="416"/>
    </row>
    <row r="191" spans="1:48" ht="15.95" customHeight="1">
      <c r="A191" s="417"/>
      <c r="B191" s="417"/>
      <c r="C191" s="418"/>
      <c r="D191" s="419"/>
      <c r="E191" s="419"/>
      <c r="F191" s="419"/>
      <c r="G191" s="419"/>
      <c r="H191" s="419"/>
      <c r="I191" s="419"/>
      <c r="J191" s="419"/>
      <c r="K191" s="419"/>
      <c r="L191" s="419"/>
      <c r="M191" s="419"/>
      <c r="N191" s="416"/>
      <c r="O191" s="416"/>
      <c r="P191" s="416"/>
      <c r="Q191" s="416"/>
      <c r="R191" s="416"/>
      <c r="S191" s="416"/>
      <c r="T191" s="416"/>
      <c r="U191" s="416"/>
      <c r="V191" s="416"/>
      <c r="W191" s="416"/>
      <c r="X191" s="416"/>
      <c r="Y191" s="416"/>
      <c r="Z191" s="416"/>
      <c r="AA191" s="416"/>
      <c r="AB191" s="416"/>
      <c r="AC191" s="416"/>
      <c r="AD191" s="416"/>
      <c r="AE191" s="416"/>
      <c r="AF191" s="416"/>
      <c r="AG191" s="416"/>
      <c r="AH191" s="416"/>
      <c r="AI191" s="416"/>
      <c r="AJ191" s="416"/>
      <c r="AK191" s="416"/>
      <c r="AL191" s="416"/>
      <c r="AM191" s="416"/>
      <c r="AN191" s="416"/>
      <c r="AO191" s="416"/>
      <c r="AP191" s="416"/>
      <c r="AQ191" s="416"/>
      <c r="AR191" s="416"/>
      <c r="AS191" s="416"/>
      <c r="AT191" s="416"/>
      <c r="AU191" s="416"/>
      <c r="AV191" s="416"/>
    </row>
    <row r="192" spans="1:48" ht="15.95" customHeight="1">
      <c r="A192" s="417"/>
      <c r="B192" s="417"/>
      <c r="C192" s="418"/>
      <c r="D192" s="419"/>
      <c r="E192" s="419"/>
      <c r="F192" s="419"/>
      <c r="G192" s="419"/>
      <c r="H192" s="419"/>
      <c r="I192" s="419"/>
      <c r="J192" s="419"/>
      <c r="K192" s="419"/>
      <c r="L192" s="419"/>
      <c r="M192" s="419"/>
      <c r="N192" s="416"/>
      <c r="O192" s="416"/>
      <c r="P192" s="416"/>
      <c r="Q192" s="416"/>
      <c r="R192" s="416"/>
      <c r="S192" s="416"/>
      <c r="T192" s="416"/>
      <c r="U192" s="416"/>
      <c r="V192" s="416"/>
      <c r="W192" s="416"/>
      <c r="X192" s="416"/>
      <c r="Y192" s="416"/>
      <c r="Z192" s="416"/>
      <c r="AA192" s="416"/>
      <c r="AB192" s="416"/>
      <c r="AC192" s="416"/>
      <c r="AD192" s="416"/>
      <c r="AE192" s="416"/>
      <c r="AF192" s="416"/>
      <c r="AG192" s="416"/>
      <c r="AH192" s="416"/>
      <c r="AI192" s="416"/>
      <c r="AJ192" s="416"/>
      <c r="AK192" s="416"/>
      <c r="AL192" s="416"/>
      <c r="AM192" s="416"/>
      <c r="AN192" s="416"/>
      <c r="AO192" s="416"/>
      <c r="AP192" s="416"/>
      <c r="AQ192" s="416"/>
      <c r="AR192" s="416"/>
      <c r="AS192" s="416"/>
      <c r="AT192" s="416"/>
      <c r="AU192" s="416"/>
      <c r="AV192" s="416"/>
    </row>
    <row r="193" spans="1:48" ht="15.95" customHeight="1">
      <c r="A193" s="417"/>
      <c r="B193" s="417"/>
      <c r="C193" s="418"/>
      <c r="D193" s="419"/>
      <c r="E193" s="419"/>
      <c r="F193" s="419"/>
      <c r="G193" s="419"/>
      <c r="H193" s="419"/>
      <c r="I193" s="419"/>
      <c r="J193" s="419"/>
      <c r="K193" s="419"/>
      <c r="L193" s="419"/>
      <c r="M193" s="419"/>
      <c r="N193" s="416"/>
      <c r="O193" s="416"/>
      <c r="P193" s="416"/>
      <c r="Q193" s="416"/>
      <c r="R193" s="416"/>
      <c r="S193" s="416"/>
      <c r="T193" s="416"/>
      <c r="U193" s="416"/>
      <c r="V193" s="416"/>
      <c r="W193" s="416"/>
      <c r="X193" s="416"/>
      <c r="Y193" s="416"/>
      <c r="Z193" s="416"/>
      <c r="AA193" s="416"/>
      <c r="AB193" s="416"/>
      <c r="AC193" s="416"/>
      <c r="AD193" s="416"/>
      <c r="AE193" s="416"/>
      <c r="AF193" s="416"/>
      <c r="AG193" s="416"/>
      <c r="AH193" s="416"/>
      <c r="AI193" s="416"/>
      <c r="AJ193" s="416"/>
      <c r="AK193" s="416"/>
      <c r="AL193" s="416"/>
      <c r="AM193" s="416"/>
      <c r="AN193" s="416"/>
      <c r="AO193" s="416"/>
      <c r="AP193" s="416"/>
      <c r="AQ193" s="416"/>
      <c r="AR193" s="416"/>
      <c r="AS193" s="416"/>
      <c r="AT193" s="416"/>
      <c r="AU193" s="416"/>
      <c r="AV193" s="416"/>
    </row>
    <row r="194" spans="1:48" ht="15.95" customHeight="1">
      <c r="A194" s="417"/>
      <c r="B194" s="417"/>
      <c r="C194" s="418"/>
      <c r="D194" s="419"/>
      <c r="E194" s="419"/>
      <c r="F194" s="419"/>
      <c r="G194" s="419"/>
      <c r="H194" s="419"/>
      <c r="I194" s="419"/>
      <c r="J194" s="419"/>
      <c r="K194" s="419"/>
      <c r="L194" s="419"/>
      <c r="M194" s="419"/>
      <c r="N194" s="416"/>
      <c r="O194" s="416"/>
      <c r="P194" s="416"/>
      <c r="Q194" s="416"/>
      <c r="R194" s="416"/>
      <c r="S194" s="416"/>
      <c r="T194" s="416"/>
      <c r="U194" s="416"/>
      <c r="V194" s="416"/>
      <c r="W194" s="416"/>
      <c r="X194" s="416"/>
      <c r="Y194" s="416"/>
      <c r="Z194" s="416"/>
      <c r="AA194" s="416"/>
      <c r="AB194" s="416"/>
      <c r="AC194" s="416"/>
      <c r="AD194" s="416"/>
      <c r="AE194" s="416"/>
      <c r="AF194" s="416"/>
      <c r="AG194" s="416"/>
      <c r="AH194" s="416"/>
      <c r="AI194" s="416"/>
      <c r="AJ194" s="416"/>
      <c r="AK194" s="416"/>
      <c r="AL194" s="416"/>
      <c r="AM194" s="416"/>
      <c r="AN194" s="416"/>
      <c r="AO194" s="416"/>
      <c r="AP194" s="416"/>
      <c r="AQ194" s="416"/>
      <c r="AR194" s="416"/>
      <c r="AS194" s="416"/>
      <c r="AT194" s="416"/>
      <c r="AU194" s="416"/>
      <c r="AV194" s="416"/>
    </row>
    <row r="195" spans="1:48" ht="15.95" customHeight="1">
      <c r="A195" s="417"/>
      <c r="B195" s="417"/>
      <c r="C195" s="418"/>
      <c r="D195" s="419"/>
      <c r="E195" s="419"/>
      <c r="F195" s="419"/>
      <c r="G195" s="419"/>
      <c r="H195" s="419"/>
      <c r="I195" s="419"/>
      <c r="J195" s="419"/>
      <c r="K195" s="419"/>
      <c r="L195" s="419"/>
      <c r="M195" s="419"/>
      <c r="N195" s="416"/>
      <c r="O195" s="416"/>
      <c r="P195" s="416"/>
      <c r="Q195" s="416"/>
      <c r="R195" s="416"/>
      <c r="S195" s="416"/>
      <c r="T195" s="416"/>
      <c r="U195" s="416"/>
      <c r="V195" s="416"/>
      <c r="W195" s="416"/>
      <c r="X195" s="416"/>
      <c r="Y195" s="416"/>
      <c r="Z195" s="416"/>
      <c r="AA195" s="416"/>
      <c r="AB195" s="416"/>
      <c r="AC195" s="416"/>
      <c r="AD195" s="416"/>
      <c r="AE195" s="416"/>
      <c r="AF195" s="416"/>
      <c r="AG195" s="416"/>
      <c r="AH195" s="416"/>
      <c r="AI195" s="416"/>
      <c r="AJ195" s="416"/>
      <c r="AK195" s="416"/>
      <c r="AL195" s="416"/>
      <c r="AM195" s="416"/>
      <c r="AN195" s="416"/>
      <c r="AO195" s="416"/>
      <c r="AP195" s="416"/>
      <c r="AQ195" s="416"/>
      <c r="AR195" s="416"/>
      <c r="AS195" s="416"/>
      <c r="AT195" s="416"/>
      <c r="AU195" s="416"/>
      <c r="AV195" s="416"/>
    </row>
    <row r="196" spans="1:48" ht="15.95" customHeight="1">
      <c r="A196" s="417"/>
      <c r="B196" s="417"/>
      <c r="C196" s="418"/>
      <c r="D196" s="419"/>
      <c r="E196" s="419"/>
      <c r="F196" s="419"/>
      <c r="G196" s="419"/>
      <c r="H196" s="419"/>
      <c r="I196" s="419"/>
      <c r="J196" s="419"/>
      <c r="K196" s="419"/>
      <c r="L196" s="419"/>
      <c r="M196" s="419"/>
      <c r="N196" s="416"/>
      <c r="O196" s="416"/>
      <c r="P196" s="416"/>
      <c r="Q196" s="416"/>
      <c r="R196" s="416"/>
      <c r="S196" s="416"/>
      <c r="T196" s="416"/>
      <c r="U196" s="416"/>
      <c r="V196" s="416"/>
      <c r="W196" s="416"/>
      <c r="X196" s="416"/>
      <c r="Y196" s="416"/>
      <c r="Z196" s="416"/>
      <c r="AA196" s="416"/>
      <c r="AB196" s="416"/>
      <c r="AC196" s="416"/>
      <c r="AD196" s="416"/>
      <c r="AE196" s="416"/>
      <c r="AF196" s="416"/>
      <c r="AG196" s="416"/>
      <c r="AH196" s="416"/>
      <c r="AI196" s="416"/>
      <c r="AJ196" s="416"/>
      <c r="AK196" s="416"/>
      <c r="AL196" s="416"/>
      <c r="AM196" s="416"/>
      <c r="AN196" s="416"/>
      <c r="AO196" s="416"/>
      <c r="AP196" s="416"/>
      <c r="AQ196" s="416"/>
      <c r="AR196" s="416"/>
      <c r="AS196" s="416"/>
      <c r="AT196" s="416"/>
      <c r="AU196" s="416"/>
      <c r="AV196" s="416"/>
    </row>
    <row r="197" spans="1:48" ht="15.95" customHeight="1">
      <c r="A197" s="417"/>
      <c r="B197" s="417"/>
      <c r="C197" s="418"/>
      <c r="D197" s="419"/>
      <c r="E197" s="419"/>
      <c r="F197" s="419"/>
      <c r="G197" s="419"/>
      <c r="H197" s="419"/>
      <c r="I197" s="419"/>
      <c r="J197" s="419"/>
      <c r="K197" s="419"/>
      <c r="L197" s="419"/>
      <c r="M197" s="419"/>
      <c r="N197" s="416"/>
      <c r="O197" s="416"/>
      <c r="P197" s="416"/>
      <c r="Q197" s="416"/>
      <c r="R197" s="416"/>
      <c r="S197" s="416"/>
      <c r="T197" s="416"/>
      <c r="U197" s="416"/>
      <c r="V197" s="416"/>
      <c r="W197" s="416"/>
      <c r="X197" s="416"/>
      <c r="Y197" s="416"/>
      <c r="Z197" s="416"/>
      <c r="AA197" s="416"/>
      <c r="AB197" s="416"/>
      <c r="AC197" s="416"/>
      <c r="AD197" s="416"/>
      <c r="AE197" s="416"/>
      <c r="AF197" s="416"/>
      <c r="AG197" s="416"/>
      <c r="AH197" s="416"/>
      <c r="AI197" s="416"/>
      <c r="AJ197" s="416"/>
      <c r="AK197" s="416"/>
      <c r="AL197" s="416"/>
      <c r="AM197" s="416"/>
      <c r="AN197" s="416"/>
      <c r="AO197" s="416"/>
      <c r="AP197" s="416"/>
      <c r="AQ197" s="416"/>
      <c r="AR197" s="416"/>
      <c r="AS197" s="416"/>
      <c r="AT197" s="416"/>
      <c r="AU197" s="416"/>
      <c r="AV197" s="416"/>
    </row>
    <row r="198" spans="1:48" ht="15.95" customHeight="1">
      <c r="A198" s="417"/>
      <c r="B198" s="417"/>
      <c r="C198" s="418"/>
      <c r="D198" s="419"/>
      <c r="E198" s="419"/>
      <c r="F198" s="419"/>
      <c r="G198" s="419"/>
      <c r="H198" s="419"/>
      <c r="I198" s="419"/>
      <c r="J198" s="419"/>
      <c r="K198" s="419"/>
      <c r="L198" s="419"/>
      <c r="M198" s="419"/>
      <c r="N198" s="416"/>
      <c r="O198" s="416"/>
      <c r="P198" s="416"/>
      <c r="Q198" s="416"/>
      <c r="R198" s="416"/>
      <c r="S198" s="416"/>
      <c r="T198" s="416"/>
      <c r="U198" s="416"/>
      <c r="V198" s="416"/>
      <c r="W198" s="416"/>
      <c r="X198" s="416"/>
      <c r="Y198" s="416"/>
      <c r="Z198" s="416"/>
      <c r="AA198" s="416"/>
      <c r="AB198" s="416"/>
      <c r="AC198" s="416"/>
      <c r="AD198" s="416"/>
      <c r="AE198" s="416"/>
      <c r="AF198" s="416"/>
      <c r="AG198" s="416"/>
      <c r="AH198" s="416"/>
      <c r="AI198" s="416"/>
      <c r="AJ198" s="416"/>
      <c r="AK198" s="416"/>
      <c r="AL198" s="416"/>
      <c r="AM198" s="416"/>
      <c r="AN198" s="416"/>
      <c r="AO198" s="416"/>
      <c r="AP198" s="416"/>
      <c r="AQ198" s="416"/>
      <c r="AR198" s="416"/>
      <c r="AS198" s="416"/>
      <c r="AT198" s="416"/>
      <c r="AU198" s="416"/>
      <c r="AV198" s="416"/>
    </row>
    <row r="199" spans="1:48" ht="15.95" customHeight="1">
      <c r="A199" s="417"/>
      <c r="B199" s="417"/>
      <c r="C199" s="418"/>
      <c r="D199" s="419"/>
      <c r="E199" s="419"/>
      <c r="F199" s="419"/>
      <c r="G199" s="419"/>
      <c r="H199" s="419"/>
      <c r="I199" s="419"/>
      <c r="J199" s="419"/>
      <c r="K199" s="419"/>
      <c r="L199" s="419"/>
      <c r="M199" s="419"/>
      <c r="N199" s="416"/>
      <c r="O199" s="416"/>
      <c r="P199" s="416"/>
      <c r="Q199" s="416"/>
      <c r="R199" s="416"/>
      <c r="S199" s="416"/>
      <c r="T199" s="416"/>
      <c r="U199" s="416"/>
      <c r="V199" s="416"/>
      <c r="W199" s="416"/>
      <c r="X199" s="416"/>
      <c r="Y199" s="416"/>
      <c r="Z199" s="416"/>
      <c r="AA199" s="416"/>
      <c r="AB199" s="416"/>
      <c r="AC199" s="416"/>
      <c r="AD199" s="416"/>
      <c r="AE199" s="416"/>
      <c r="AF199" s="416"/>
      <c r="AG199" s="416"/>
      <c r="AH199" s="416"/>
      <c r="AI199" s="416"/>
      <c r="AJ199" s="416"/>
      <c r="AK199" s="416"/>
      <c r="AL199" s="416"/>
      <c r="AM199" s="416"/>
      <c r="AN199" s="416"/>
      <c r="AO199" s="416"/>
      <c r="AP199" s="416"/>
      <c r="AQ199" s="416"/>
      <c r="AR199" s="416"/>
      <c r="AS199" s="416"/>
      <c r="AT199" s="416"/>
      <c r="AU199" s="416"/>
      <c r="AV199" s="416"/>
    </row>
    <row r="200" spans="1:48" ht="15.95" customHeight="1">
      <c r="A200" s="417"/>
      <c r="B200" s="417"/>
      <c r="C200" s="418"/>
      <c r="D200" s="419"/>
      <c r="E200" s="419"/>
      <c r="F200" s="419"/>
      <c r="G200" s="419"/>
      <c r="H200" s="419"/>
      <c r="I200" s="419"/>
      <c r="J200" s="419"/>
      <c r="K200" s="419"/>
      <c r="L200" s="419"/>
      <c r="M200" s="419"/>
      <c r="N200" s="416"/>
      <c r="O200" s="416"/>
      <c r="P200" s="416"/>
      <c r="Q200" s="416"/>
      <c r="R200" s="416"/>
      <c r="S200" s="416"/>
      <c r="T200" s="416"/>
      <c r="U200" s="416"/>
      <c r="V200" s="416"/>
      <c r="W200" s="416"/>
      <c r="X200" s="416"/>
      <c r="Y200" s="416"/>
      <c r="Z200" s="416"/>
      <c r="AA200" s="416"/>
      <c r="AB200" s="416"/>
      <c r="AC200" s="416"/>
      <c r="AD200" s="416"/>
      <c r="AE200" s="416"/>
      <c r="AF200" s="416"/>
      <c r="AG200" s="416"/>
      <c r="AH200" s="416"/>
      <c r="AI200" s="416"/>
      <c r="AJ200" s="416"/>
      <c r="AK200" s="416"/>
      <c r="AL200" s="416"/>
      <c r="AM200" s="416"/>
      <c r="AN200" s="416"/>
      <c r="AO200" s="416"/>
      <c r="AP200" s="416"/>
      <c r="AQ200" s="416"/>
      <c r="AR200" s="416"/>
      <c r="AS200" s="416"/>
      <c r="AT200" s="416"/>
      <c r="AU200" s="416"/>
      <c r="AV200" s="416"/>
    </row>
    <row r="201" spans="1:48" ht="15.95" customHeight="1">
      <c r="A201" s="417"/>
      <c r="B201" s="417"/>
      <c r="C201" s="418"/>
      <c r="D201" s="419"/>
      <c r="E201" s="419"/>
      <c r="F201" s="419"/>
      <c r="G201" s="419"/>
      <c r="H201" s="419"/>
      <c r="I201" s="419"/>
      <c r="J201" s="419"/>
      <c r="K201" s="419"/>
      <c r="L201" s="419"/>
      <c r="M201" s="419"/>
      <c r="N201" s="416"/>
      <c r="O201" s="416"/>
      <c r="P201" s="416"/>
      <c r="Q201" s="416"/>
      <c r="R201" s="416"/>
      <c r="S201" s="416"/>
      <c r="T201" s="416"/>
      <c r="U201" s="416"/>
      <c r="V201" s="416"/>
      <c r="W201" s="416"/>
      <c r="X201" s="416"/>
      <c r="Y201" s="416"/>
      <c r="Z201" s="416"/>
      <c r="AA201" s="416"/>
      <c r="AB201" s="416"/>
      <c r="AC201" s="416"/>
      <c r="AD201" s="416"/>
      <c r="AE201" s="416"/>
      <c r="AF201" s="416"/>
      <c r="AG201" s="416"/>
      <c r="AH201" s="416"/>
      <c r="AI201" s="416"/>
      <c r="AJ201" s="416"/>
      <c r="AK201" s="416"/>
      <c r="AL201" s="416"/>
      <c r="AM201" s="416"/>
      <c r="AN201" s="416"/>
      <c r="AO201" s="416"/>
      <c r="AP201" s="416"/>
      <c r="AQ201" s="416"/>
      <c r="AR201" s="416"/>
      <c r="AS201" s="416"/>
      <c r="AT201" s="416"/>
      <c r="AU201" s="416"/>
      <c r="AV201" s="416"/>
    </row>
    <row r="202" spans="1:48" ht="15.95" customHeight="1">
      <c r="A202" s="417"/>
      <c r="B202" s="417"/>
      <c r="C202" s="418"/>
      <c r="D202" s="419"/>
      <c r="E202" s="419"/>
      <c r="F202" s="419"/>
      <c r="G202" s="419"/>
      <c r="H202" s="419"/>
      <c r="I202" s="419"/>
      <c r="J202" s="419"/>
      <c r="K202" s="419"/>
      <c r="L202" s="419"/>
      <c r="M202" s="419"/>
      <c r="N202" s="416"/>
      <c r="O202" s="416"/>
      <c r="P202" s="416"/>
      <c r="Q202" s="416"/>
      <c r="R202" s="416"/>
      <c r="S202" s="416"/>
      <c r="T202" s="416"/>
      <c r="U202" s="416"/>
      <c r="V202" s="416"/>
      <c r="W202" s="416"/>
      <c r="X202" s="416"/>
      <c r="Y202" s="416"/>
      <c r="Z202" s="416"/>
      <c r="AA202" s="416"/>
      <c r="AB202" s="416"/>
      <c r="AC202" s="416"/>
      <c r="AD202" s="416"/>
      <c r="AE202" s="416"/>
      <c r="AF202" s="416"/>
      <c r="AG202" s="416"/>
      <c r="AH202" s="416"/>
      <c r="AI202" s="416"/>
      <c r="AJ202" s="416"/>
      <c r="AK202" s="416"/>
      <c r="AL202" s="416"/>
      <c r="AM202" s="416"/>
      <c r="AN202" s="416"/>
      <c r="AO202" s="416"/>
      <c r="AP202" s="416"/>
      <c r="AQ202" s="416"/>
      <c r="AR202" s="416"/>
      <c r="AS202" s="416"/>
      <c r="AT202" s="416"/>
      <c r="AU202" s="416"/>
      <c r="AV202" s="416"/>
    </row>
    <row r="203" spans="1:48" ht="15.95" customHeight="1">
      <c r="A203" s="417"/>
      <c r="B203" s="417"/>
      <c r="C203" s="418"/>
      <c r="D203" s="419"/>
      <c r="E203" s="419"/>
      <c r="F203" s="419"/>
      <c r="G203" s="419"/>
      <c r="H203" s="419"/>
      <c r="I203" s="419"/>
      <c r="J203" s="419"/>
      <c r="K203" s="419"/>
      <c r="L203" s="419"/>
      <c r="M203" s="419"/>
      <c r="N203" s="416"/>
      <c r="O203" s="416"/>
      <c r="P203" s="416"/>
      <c r="Q203" s="416"/>
      <c r="R203" s="416"/>
      <c r="S203" s="416"/>
      <c r="T203" s="416"/>
      <c r="U203" s="416"/>
      <c r="V203" s="416"/>
      <c r="W203" s="416"/>
      <c r="X203" s="416"/>
      <c r="Y203" s="416"/>
      <c r="Z203" s="416"/>
      <c r="AA203" s="416"/>
      <c r="AB203" s="416"/>
      <c r="AC203" s="416"/>
      <c r="AD203" s="416"/>
      <c r="AE203" s="416"/>
      <c r="AF203" s="416"/>
      <c r="AG203" s="416"/>
      <c r="AH203" s="416"/>
      <c r="AI203" s="416"/>
      <c r="AJ203" s="416"/>
      <c r="AK203" s="416"/>
      <c r="AL203" s="416"/>
      <c r="AM203" s="416"/>
      <c r="AN203" s="416"/>
      <c r="AO203" s="416"/>
      <c r="AP203" s="416"/>
      <c r="AQ203" s="416"/>
      <c r="AR203" s="416"/>
      <c r="AS203" s="416"/>
      <c r="AT203" s="416"/>
      <c r="AU203" s="416"/>
      <c r="AV203" s="416"/>
    </row>
    <row r="204" spans="1:48" ht="15.95" customHeight="1">
      <c r="A204" s="417"/>
      <c r="B204" s="417"/>
      <c r="C204" s="418"/>
      <c r="D204" s="419"/>
      <c r="E204" s="419"/>
      <c r="F204" s="419"/>
      <c r="G204" s="419"/>
      <c r="H204" s="419"/>
      <c r="I204" s="419"/>
      <c r="J204" s="419"/>
      <c r="K204" s="419"/>
      <c r="L204" s="419"/>
      <c r="M204" s="419"/>
      <c r="N204" s="416"/>
      <c r="O204" s="416"/>
      <c r="P204" s="416"/>
      <c r="Q204" s="416"/>
      <c r="R204" s="416"/>
      <c r="S204" s="416"/>
      <c r="T204" s="416"/>
      <c r="U204" s="416"/>
      <c r="V204" s="416"/>
      <c r="W204" s="416"/>
      <c r="X204" s="416"/>
      <c r="Y204" s="416"/>
      <c r="Z204" s="416"/>
      <c r="AA204" s="416"/>
      <c r="AB204" s="416"/>
      <c r="AC204" s="416"/>
      <c r="AD204" s="416"/>
      <c r="AE204" s="416"/>
      <c r="AF204" s="416"/>
      <c r="AG204" s="416"/>
      <c r="AH204" s="416"/>
      <c r="AI204" s="416"/>
      <c r="AJ204" s="416"/>
      <c r="AK204" s="416"/>
      <c r="AL204" s="416"/>
      <c r="AM204" s="416"/>
      <c r="AN204" s="416"/>
      <c r="AO204" s="416"/>
      <c r="AP204" s="416"/>
      <c r="AQ204" s="416"/>
      <c r="AR204" s="416"/>
      <c r="AS204" s="416"/>
      <c r="AT204" s="416"/>
      <c r="AU204" s="416"/>
      <c r="AV204" s="416"/>
    </row>
    <row r="205" spans="1:48" ht="15.95" customHeight="1">
      <c r="A205" s="417"/>
      <c r="B205" s="417"/>
      <c r="C205" s="418"/>
      <c r="D205" s="419"/>
      <c r="E205" s="419"/>
      <c r="F205" s="419"/>
      <c r="G205" s="419"/>
      <c r="H205" s="419"/>
      <c r="I205" s="419"/>
      <c r="J205" s="419"/>
      <c r="K205" s="419"/>
      <c r="L205" s="419"/>
      <c r="M205" s="419"/>
      <c r="N205" s="416"/>
      <c r="O205" s="416"/>
      <c r="P205" s="416"/>
      <c r="Q205" s="416"/>
      <c r="R205" s="416"/>
      <c r="S205" s="416"/>
      <c r="T205" s="416"/>
      <c r="U205" s="416"/>
      <c r="V205" s="416"/>
      <c r="W205" s="416"/>
      <c r="X205" s="416"/>
      <c r="Y205" s="416"/>
      <c r="Z205" s="416"/>
      <c r="AA205" s="416"/>
      <c r="AB205" s="416"/>
      <c r="AC205" s="416"/>
      <c r="AD205" s="416"/>
      <c r="AE205" s="416"/>
      <c r="AF205" s="416"/>
      <c r="AG205" s="416"/>
      <c r="AH205" s="416"/>
      <c r="AI205" s="416"/>
      <c r="AJ205" s="416"/>
      <c r="AK205" s="416"/>
      <c r="AL205" s="416"/>
      <c r="AM205" s="416"/>
      <c r="AN205" s="416"/>
      <c r="AO205" s="416"/>
      <c r="AP205" s="416"/>
      <c r="AQ205" s="416"/>
      <c r="AR205" s="416"/>
      <c r="AS205" s="416"/>
      <c r="AT205" s="416"/>
      <c r="AU205" s="416"/>
      <c r="AV205" s="416"/>
    </row>
    <row r="206" spans="1:48" ht="15.95" customHeight="1">
      <c r="A206" s="417"/>
      <c r="B206" s="417"/>
      <c r="C206" s="418"/>
      <c r="D206" s="419"/>
      <c r="E206" s="419"/>
      <c r="F206" s="419"/>
      <c r="G206" s="419"/>
      <c r="H206" s="419"/>
      <c r="I206" s="419"/>
      <c r="J206" s="419"/>
      <c r="K206" s="419"/>
      <c r="L206" s="419"/>
      <c r="M206" s="419"/>
      <c r="N206" s="416"/>
      <c r="O206" s="416"/>
      <c r="P206" s="416"/>
      <c r="Q206" s="416"/>
      <c r="R206" s="416"/>
      <c r="S206" s="416"/>
      <c r="T206" s="416"/>
      <c r="U206" s="416"/>
      <c r="V206" s="416"/>
      <c r="W206" s="416"/>
      <c r="X206" s="416"/>
      <c r="Y206" s="416"/>
      <c r="Z206" s="416"/>
      <c r="AA206" s="416"/>
      <c r="AB206" s="416"/>
      <c r="AC206" s="416"/>
      <c r="AD206" s="416"/>
      <c r="AE206" s="416"/>
      <c r="AF206" s="416"/>
      <c r="AG206" s="416"/>
      <c r="AH206" s="416"/>
      <c r="AI206" s="416"/>
      <c r="AJ206" s="416"/>
      <c r="AK206" s="416"/>
      <c r="AL206" s="416"/>
      <c r="AM206" s="416"/>
      <c r="AN206" s="416"/>
      <c r="AO206" s="416"/>
      <c r="AP206" s="416"/>
      <c r="AQ206" s="416"/>
      <c r="AR206" s="416"/>
      <c r="AS206" s="416"/>
      <c r="AT206" s="416"/>
      <c r="AU206" s="416"/>
      <c r="AV206" s="416"/>
    </row>
    <row r="207" spans="1:48" ht="15.75">
      <c r="A207" s="420"/>
      <c r="B207" s="420"/>
      <c r="C207" s="420"/>
      <c r="D207" s="421"/>
      <c r="E207" s="421"/>
      <c r="F207" s="421"/>
      <c r="G207" s="419"/>
      <c r="H207" s="421"/>
      <c r="I207" s="419"/>
      <c r="J207" s="421"/>
      <c r="K207" s="421"/>
      <c r="L207" s="421"/>
      <c r="M207" s="421"/>
      <c r="N207" s="416"/>
      <c r="O207" s="416"/>
      <c r="P207" s="416"/>
      <c r="Q207" s="416"/>
      <c r="R207" s="416"/>
      <c r="S207" s="416"/>
      <c r="T207" s="416"/>
      <c r="U207" s="416"/>
      <c r="V207" s="416"/>
      <c r="W207" s="416"/>
      <c r="X207" s="416"/>
      <c r="Y207" s="416"/>
      <c r="Z207" s="416"/>
      <c r="AA207" s="416"/>
      <c r="AB207" s="416"/>
      <c r="AC207" s="416"/>
      <c r="AD207" s="416"/>
      <c r="AE207" s="416"/>
      <c r="AF207" s="416"/>
      <c r="AG207" s="416"/>
      <c r="AH207" s="416"/>
      <c r="AI207" s="416"/>
      <c r="AJ207" s="416"/>
      <c r="AK207" s="416"/>
      <c r="AL207" s="416"/>
      <c r="AM207" s="416"/>
      <c r="AN207" s="416"/>
      <c r="AO207" s="416"/>
      <c r="AP207" s="416"/>
      <c r="AQ207" s="416"/>
      <c r="AR207" s="416"/>
      <c r="AS207" s="416"/>
      <c r="AT207" s="416"/>
      <c r="AU207" s="416"/>
      <c r="AV207" s="416"/>
    </row>
    <row r="208" spans="1:48" ht="15.75">
      <c r="A208" s="420"/>
      <c r="B208" s="420"/>
      <c r="C208" s="420"/>
      <c r="D208" s="421"/>
      <c r="E208" s="421"/>
      <c r="F208" s="421"/>
      <c r="G208" s="419"/>
      <c r="H208" s="421"/>
      <c r="I208" s="421"/>
      <c r="J208" s="421"/>
      <c r="K208" s="421"/>
      <c r="L208" s="421"/>
      <c r="M208" s="421"/>
      <c r="N208" s="416"/>
      <c r="O208" s="416"/>
      <c r="P208" s="416"/>
      <c r="Q208" s="416"/>
      <c r="R208" s="416"/>
      <c r="S208" s="416"/>
      <c r="T208" s="416"/>
      <c r="U208" s="416"/>
      <c r="V208" s="416"/>
      <c r="W208" s="416"/>
      <c r="X208" s="416"/>
      <c r="Y208" s="416"/>
      <c r="Z208" s="416"/>
      <c r="AA208" s="416"/>
      <c r="AB208" s="416"/>
      <c r="AC208" s="416"/>
      <c r="AD208" s="416"/>
      <c r="AE208" s="416"/>
      <c r="AF208" s="416"/>
      <c r="AG208" s="416"/>
      <c r="AH208" s="416"/>
      <c r="AI208" s="416"/>
      <c r="AJ208" s="416"/>
      <c r="AK208" s="416"/>
      <c r="AL208" s="416"/>
      <c r="AM208" s="416"/>
      <c r="AN208" s="416"/>
      <c r="AO208" s="416"/>
      <c r="AP208" s="416"/>
      <c r="AQ208" s="416"/>
      <c r="AR208" s="416"/>
      <c r="AS208" s="416"/>
      <c r="AT208" s="416"/>
      <c r="AU208" s="416"/>
      <c r="AV208" s="416"/>
    </row>
    <row r="209" spans="1:48" ht="15.75">
      <c r="A209" s="420"/>
      <c r="B209" s="420"/>
      <c r="C209" s="420"/>
      <c r="D209" s="421"/>
      <c r="E209" s="421"/>
      <c r="F209" s="421"/>
      <c r="G209" s="419"/>
      <c r="H209" s="421"/>
      <c r="I209" s="421"/>
      <c r="J209" s="421"/>
      <c r="K209" s="421"/>
      <c r="L209" s="421"/>
      <c r="M209" s="421"/>
      <c r="N209" s="416"/>
      <c r="O209" s="416"/>
      <c r="P209" s="416"/>
      <c r="Q209" s="416"/>
      <c r="R209" s="416"/>
      <c r="S209" s="416"/>
      <c r="T209" s="416"/>
      <c r="U209" s="416"/>
      <c r="V209" s="416"/>
      <c r="W209" s="416"/>
      <c r="X209" s="416"/>
      <c r="Y209" s="416"/>
      <c r="Z209" s="416"/>
      <c r="AA209" s="416"/>
      <c r="AB209" s="416"/>
      <c r="AC209" s="416"/>
      <c r="AD209" s="416"/>
      <c r="AE209" s="416"/>
      <c r="AF209" s="416"/>
      <c r="AG209" s="416"/>
      <c r="AH209" s="416"/>
      <c r="AI209" s="416"/>
      <c r="AJ209" s="416"/>
      <c r="AK209" s="416"/>
      <c r="AL209" s="416"/>
      <c r="AM209" s="416"/>
      <c r="AN209" s="416"/>
      <c r="AO209" s="416"/>
      <c r="AP209" s="416"/>
      <c r="AQ209" s="416"/>
      <c r="AR209" s="416"/>
      <c r="AS209" s="416"/>
      <c r="AT209" s="416"/>
      <c r="AU209" s="416"/>
      <c r="AV209" s="416"/>
    </row>
    <row r="210" spans="1:48" ht="15.75">
      <c r="A210" s="420"/>
      <c r="B210" s="420"/>
      <c r="C210" s="420"/>
      <c r="D210" s="421"/>
      <c r="E210" s="421"/>
      <c r="F210" s="421"/>
      <c r="G210" s="419"/>
      <c r="H210" s="421"/>
      <c r="I210" s="421"/>
      <c r="J210" s="421"/>
      <c r="K210" s="421"/>
      <c r="L210" s="421"/>
      <c r="M210" s="421"/>
      <c r="N210" s="416"/>
      <c r="O210" s="416"/>
      <c r="P210" s="416"/>
      <c r="Q210" s="416"/>
      <c r="R210" s="416"/>
      <c r="S210" s="416"/>
      <c r="T210" s="416"/>
      <c r="U210" s="416"/>
      <c r="V210" s="416"/>
      <c r="W210" s="416"/>
      <c r="X210" s="416"/>
      <c r="Y210" s="416"/>
      <c r="Z210" s="416"/>
      <c r="AA210" s="416"/>
      <c r="AB210" s="416"/>
      <c r="AC210" s="416"/>
      <c r="AD210" s="416"/>
      <c r="AE210" s="416"/>
      <c r="AF210" s="416"/>
      <c r="AG210" s="416"/>
      <c r="AH210" s="416"/>
      <c r="AI210" s="416"/>
      <c r="AJ210" s="416"/>
      <c r="AK210" s="416"/>
      <c r="AL210" s="416"/>
      <c r="AM210" s="416"/>
      <c r="AN210" s="416"/>
      <c r="AO210" s="416"/>
      <c r="AP210" s="416"/>
      <c r="AQ210" s="416"/>
      <c r="AR210" s="416"/>
      <c r="AS210" s="416"/>
      <c r="AT210" s="416"/>
      <c r="AU210" s="416"/>
      <c r="AV210" s="416"/>
    </row>
    <row r="211" spans="1:48" ht="15.75">
      <c r="A211" s="420"/>
      <c r="B211" s="420"/>
      <c r="C211" s="420"/>
      <c r="D211" s="421"/>
      <c r="E211" s="421"/>
      <c r="F211" s="421"/>
      <c r="G211" s="419"/>
      <c r="H211" s="421"/>
      <c r="I211" s="421"/>
      <c r="J211" s="421"/>
      <c r="K211" s="421"/>
      <c r="L211" s="421"/>
      <c r="M211" s="421"/>
      <c r="N211" s="416"/>
      <c r="O211" s="416"/>
      <c r="P211" s="416"/>
      <c r="Q211" s="416"/>
      <c r="R211" s="416"/>
      <c r="S211" s="416"/>
      <c r="T211" s="416"/>
      <c r="U211" s="416"/>
      <c r="V211" s="416"/>
      <c r="W211" s="416"/>
      <c r="X211" s="416"/>
      <c r="Y211" s="416"/>
      <c r="Z211" s="416"/>
      <c r="AA211" s="416"/>
      <c r="AB211" s="416"/>
      <c r="AC211" s="416"/>
      <c r="AD211" s="416"/>
      <c r="AE211" s="416"/>
      <c r="AF211" s="416"/>
      <c r="AG211" s="416"/>
      <c r="AH211" s="416"/>
      <c r="AI211" s="416"/>
      <c r="AJ211" s="416"/>
      <c r="AK211" s="416"/>
      <c r="AL211" s="416"/>
      <c r="AM211" s="416"/>
      <c r="AN211" s="416"/>
      <c r="AO211" s="416"/>
      <c r="AP211" s="416"/>
      <c r="AQ211" s="416"/>
      <c r="AR211" s="416"/>
      <c r="AS211" s="416"/>
      <c r="AT211" s="416"/>
      <c r="AU211" s="416"/>
      <c r="AV211" s="416"/>
    </row>
    <row r="212" spans="1:48" ht="15.75">
      <c r="A212" s="420"/>
      <c r="B212" s="420"/>
      <c r="C212" s="420"/>
      <c r="D212" s="421"/>
      <c r="E212" s="421"/>
      <c r="F212" s="421"/>
      <c r="G212" s="419"/>
      <c r="H212" s="421"/>
      <c r="I212" s="421"/>
      <c r="J212" s="421"/>
      <c r="K212" s="421"/>
      <c r="L212" s="421"/>
      <c r="M212" s="421"/>
      <c r="N212" s="416"/>
      <c r="O212" s="416"/>
      <c r="P212" s="416"/>
      <c r="Q212" s="416"/>
      <c r="R212" s="416"/>
      <c r="S212" s="416"/>
      <c r="T212" s="416"/>
      <c r="U212" s="416"/>
      <c r="V212" s="416"/>
      <c r="W212" s="416"/>
      <c r="X212" s="416"/>
      <c r="Y212" s="416"/>
      <c r="Z212" s="416"/>
      <c r="AA212" s="416"/>
      <c r="AB212" s="416"/>
      <c r="AC212" s="416"/>
      <c r="AD212" s="416"/>
      <c r="AE212" s="416"/>
      <c r="AF212" s="416"/>
      <c r="AG212" s="416"/>
      <c r="AH212" s="416"/>
      <c r="AI212" s="416"/>
      <c r="AJ212" s="416"/>
      <c r="AK212" s="416"/>
      <c r="AL212" s="416"/>
      <c r="AM212" s="416"/>
      <c r="AN212" s="416"/>
      <c r="AO212" s="416"/>
      <c r="AP212" s="416"/>
      <c r="AQ212" s="416"/>
      <c r="AR212" s="416"/>
      <c r="AS212" s="416"/>
      <c r="AT212" s="416"/>
      <c r="AU212" s="416"/>
      <c r="AV212" s="416"/>
    </row>
    <row r="213" spans="1:48" ht="15.75">
      <c r="A213" s="420"/>
      <c r="B213" s="420"/>
      <c r="C213" s="420"/>
      <c r="D213" s="421"/>
      <c r="E213" s="421"/>
      <c r="F213" s="421"/>
      <c r="G213" s="419"/>
      <c r="H213" s="421"/>
      <c r="I213" s="421"/>
      <c r="J213" s="421"/>
      <c r="K213" s="421"/>
      <c r="L213" s="421"/>
      <c r="M213" s="421"/>
      <c r="N213" s="416"/>
      <c r="O213" s="416"/>
      <c r="P213" s="416"/>
      <c r="Q213" s="416"/>
      <c r="R213" s="416"/>
      <c r="S213" s="416"/>
      <c r="T213" s="416"/>
      <c r="U213" s="416"/>
      <c r="V213" s="416"/>
      <c r="W213" s="416"/>
      <c r="X213" s="416"/>
      <c r="Y213" s="416"/>
      <c r="Z213" s="416"/>
      <c r="AA213" s="416"/>
      <c r="AB213" s="416"/>
      <c r="AC213" s="416"/>
      <c r="AD213" s="416"/>
      <c r="AE213" s="416"/>
      <c r="AF213" s="416"/>
      <c r="AG213" s="416"/>
      <c r="AH213" s="416"/>
      <c r="AI213" s="416"/>
      <c r="AJ213" s="416"/>
      <c r="AK213" s="416"/>
      <c r="AL213" s="416"/>
      <c r="AM213" s="416"/>
      <c r="AN213" s="416"/>
      <c r="AO213" s="416"/>
      <c r="AP213" s="416"/>
      <c r="AQ213" s="416"/>
      <c r="AR213" s="416"/>
      <c r="AS213" s="416"/>
      <c r="AT213" s="416"/>
      <c r="AU213" s="416"/>
      <c r="AV213" s="416"/>
    </row>
    <row r="214" spans="1:48" ht="15.75">
      <c r="A214" s="420"/>
      <c r="B214" s="420"/>
      <c r="C214" s="420"/>
      <c r="D214" s="421"/>
      <c r="E214" s="421"/>
      <c r="F214" s="421"/>
      <c r="G214" s="419"/>
      <c r="H214" s="421"/>
      <c r="I214" s="421"/>
      <c r="J214" s="421"/>
      <c r="K214" s="421"/>
      <c r="L214" s="421"/>
      <c r="M214" s="421"/>
      <c r="N214" s="416"/>
      <c r="O214" s="416"/>
      <c r="P214" s="416"/>
      <c r="Q214" s="416"/>
      <c r="R214" s="416"/>
      <c r="S214" s="416"/>
      <c r="T214" s="416"/>
      <c r="U214" s="416"/>
      <c r="V214" s="416"/>
      <c r="W214" s="416"/>
      <c r="X214" s="416"/>
      <c r="Y214" s="416"/>
      <c r="Z214" s="416"/>
      <c r="AA214" s="416"/>
      <c r="AB214" s="416"/>
      <c r="AC214" s="416"/>
      <c r="AD214" s="416"/>
      <c r="AE214" s="416"/>
      <c r="AF214" s="416"/>
      <c r="AG214" s="416"/>
      <c r="AH214" s="416"/>
      <c r="AI214" s="416"/>
      <c r="AJ214" s="416"/>
      <c r="AK214" s="416"/>
      <c r="AL214" s="416"/>
      <c r="AM214" s="416"/>
      <c r="AN214" s="416"/>
      <c r="AO214" s="416"/>
      <c r="AP214" s="416"/>
      <c r="AQ214" s="416"/>
      <c r="AR214" s="416"/>
      <c r="AS214" s="416"/>
      <c r="AT214" s="416"/>
      <c r="AU214" s="416"/>
      <c r="AV214" s="416"/>
    </row>
    <row r="215" spans="1:48" ht="15.75">
      <c r="A215" s="420"/>
      <c r="B215" s="420"/>
      <c r="C215" s="420"/>
      <c r="D215" s="421"/>
      <c r="E215" s="421"/>
      <c r="F215" s="421"/>
      <c r="G215" s="419"/>
      <c r="H215" s="421"/>
      <c r="I215" s="421"/>
      <c r="J215" s="421"/>
      <c r="K215" s="421"/>
      <c r="L215" s="421"/>
      <c r="M215" s="421"/>
      <c r="N215" s="416"/>
      <c r="O215" s="416"/>
      <c r="P215" s="416"/>
      <c r="Q215" s="416"/>
      <c r="R215" s="416"/>
      <c r="S215" s="416"/>
      <c r="T215" s="416"/>
      <c r="U215" s="416"/>
      <c r="V215" s="416"/>
      <c r="W215" s="416"/>
      <c r="X215" s="416"/>
      <c r="Y215" s="416"/>
      <c r="Z215" s="416"/>
      <c r="AA215" s="416"/>
      <c r="AB215" s="416"/>
      <c r="AC215" s="416"/>
      <c r="AD215" s="416"/>
      <c r="AE215" s="416"/>
      <c r="AF215" s="416"/>
      <c r="AG215" s="416"/>
      <c r="AH215" s="416"/>
      <c r="AI215" s="416"/>
      <c r="AJ215" s="416"/>
      <c r="AK215" s="416"/>
      <c r="AL215" s="416"/>
      <c r="AM215" s="416"/>
      <c r="AN215" s="416"/>
      <c r="AO215" s="416"/>
      <c r="AP215" s="416"/>
      <c r="AQ215" s="416"/>
      <c r="AR215" s="416"/>
      <c r="AS215" s="416"/>
      <c r="AT215" s="416"/>
      <c r="AU215" s="416"/>
      <c r="AV215" s="416"/>
    </row>
    <row r="216" spans="1:48" ht="15.75">
      <c r="A216" s="420"/>
      <c r="B216" s="420"/>
      <c r="C216" s="420"/>
      <c r="D216" s="421"/>
      <c r="E216" s="421"/>
      <c r="F216" s="421"/>
      <c r="G216" s="419"/>
      <c r="H216" s="421"/>
      <c r="I216" s="421"/>
      <c r="J216" s="421"/>
      <c r="K216" s="421"/>
      <c r="L216" s="421"/>
      <c r="M216" s="421"/>
      <c r="N216" s="416"/>
      <c r="O216" s="416"/>
      <c r="P216" s="416"/>
      <c r="Q216" s="416"/>
      <c r="R216" s="416"/>
      <c r="S216" s="416"/>
      <c r="T216" s="416"/>
      <c r="U216" s="416"/>
      <c r="V216" s="416"/>
      <c r="W216" s="416"/>
      <c r="X216" s="416"/>
      <c r="Y216" s="416"/>
      <c r="Z216" s="416"/>
      <c r="AA216" s="416"/>
      <c r="AB216" s="416"/>
      <c r="AC216" s="416"/>
      <c r="AD216" s="416"/>
      <c r="AE216" s="416"/>
      <c r="AF216" s="416"/>
      <c r="AG216" s="416"/>
      <c r="AH216" s="416"/>
      <c r="AI216" s="416"/>
      <c r="AJ216" s="416"/>
      <c r="AK216" s="416"/>
      <c r="AL216" s="416"/>
      <c r="AM216" s="416"/>
      <c r="AN216" s="416"/>
      <c r="AO216" s="416"/>
      <c r="AP216" s="416"/>
      <c r="AQ216" s="416"/>
      <c r="AR216" s="416"/>
      <c r="AS216" s="416"/>
      <c r="AT216" s="416"/>
      <c r="AU216" s="416"/>
      <c r="AV216" s="416"/>
    </row>
    <row r="217" spans="1:48" ht="15.75">
      <c r="A217" s="420"/>
      <c r="B217" s="420"/>
      <c r="C217" s="420"/>
      <c r="D217" s="421"/>
      <c r="E217" s="421"/>
      <c r="F217" s="421"/>
      <c r="G217" s="419"/>
      <c r="H217" s="421"/>
      <c r="I217" s="421"/>
      <c r="J217" s="421"/>
      <c r="K217" s="421"/>
      <c r="L217" s="421"/>
      <c r="M217" s="421"/>
      <c r="N217" s="416"/>
      <c r="O217" s="416"/>
      <c r="P217" s="416"/>
      <c r="Q217" s="416"/>
      <c r="R217" s="416"/>
      <c r="S217" s="416"/>
      <c r="T217" s="416"/>
      <c r="U217" s="416"/>
      <c r="V217" s="416"/>
      <c r="W217" s="416"/>
      <c r="X217" s="416"/>
      <c r="Y217" s="416"/>
      <c r="Z217" s="416"/>
      <c r="AA217" s="416"/>
      <c r="AB217" s="416"/>
      <c r="AC217" s="416"/>
      <c r="AD217" s="416"/>
      <c r="AE217" s="416"/>
      <c r="AF217" s="416"/>
      <c r="AG217" s="416"/>
      <c r="AH217" s="416"/>
      <c r="AI217" s="416"/>
      <c r="AJ217" s="416"/>
      <c r="AK217" s="416"/>
      <c r="AL217" s="416"/>
      <c r="AM217" s="416"/>
      <c r="AN217" s="416"/>
      <c r="AO217" s="416"/>
      <c r="AP217" s="416"/>
      <c r="AQ217" s="416"/>
      <c r="AR217" s="416"/>
      <c r="AS217" s="416"/>
      <c r="AT217" s="416"/>
      <c r="AU217" s="416"/>
      <c r="AV217" s="416"/>
    </row>
    <row r="218" spans="1:48" ht="15.75">
      <c r="A218" s="420"/>
      <c r="B218" s="420"/>
      <c r="C218" s="420"/>
      <c r="D218" s="421"/>
      <c r="E218" s="421"/>
      <c r="F218" s="421"/>
      <c r="G218" s="419"/>
      <c r="H218" s="421"/>
      <c r="I218" s="421"/>
      <c r="J218" s="421"/>
      <c r="K218" s="421"/>
      <c r="L218" s="421"/>
      <c r="M218" s="421"/>
      <c r="N218" s="416"/>
      <c r="O218" s="416"/>
      <c r="P218" s="416"/>
      <c r="Q218" s="416"/>
      <c r="R218" s="416"/>
      <c r="S218" s="416"/>
      <c r="T218" s="416"/>
      <c r="U218" s="416"/>
      <c r="V218" s="416"/>
      <c r="W218" s="416"/>
      <c r="X218" s="416"/>
      <c r="Y218" s="416"/>
      <c r="Z218" s="416"/>
      <c r="AA218" s="416"/>
      <c r="AB218" s="416"/>
      <c r="AC218" s="416"/>
      <c r="AD218" s="416"/>
      <c r="AE218" s="416"/>
      <c r="AF218" s="416"/>
      <c r="AG218" s="416"/>
      <c r="AH218" s="416"/>
      <c r="AI218" s="416"/>
      <c r="AJ218" s="416"/>
      <c r="AK218" s="416"/>
      <c r="AL218" s="416"/>
      <c r="AM218" s="416"/>
      <c r="AN218" s="416"/>
      <c r="AO218" s="416"/>
      <c r="AP218" s="416"/>
      <c r="AQ218" s="416"/>
      <c r="AR218" s="416"/>
      <c r="AS218" s="416"/>
      <c r="AT218" s="416"/>
      <c r="AU218" s="416"/>
      <c r="AV218" s="416"/>
    </row>
    <row r="219" spans="1:48" ht="12.75">
      <c r="A219" s="416"/>
      <c r="B219" s="416"/>
      <c r="C219" s="416"/>
      <c r="D219" s="416"/>
      <c r="E219" s="416"/>
      <c r="F219" s="416"/>
      <c r="G219" s="416"/>
      <c r="H219" s="416"/>
      <c r="I219" s="416"/>
      <c r="J219" s="416"/>
      <c r="K219" s="416"/>
      <c r="L219" s="416"/>
      <c r="M219" s="416"/>
      <c r="N219" s="416"/>
      <c r="O219" s="416"/>
      <c r="P219" s="416"/>
      <c r="Q219" s="416"/>
      <c r="R219" s="416"/>
      <c r="S219" s="416"/>
      <c r="T219" s="416"/>
      <c r="U219" s="416"/>
      <c r="V219" s="416"/>
      <c r="W219" s="416"/>
      <c r="X219" s="416"/>
      <c r="Y219" s="416"/>
      <c r="Z219" s="416"/>
      <c r="AA219" s="416"/>
      <c r="AB219" s="416"/>
      <c r="AC219" s="416"/>
      <c r="AD219" s="416"/>
      <c r="AE219" s="416"/>
      <c r="AF219" s="416"/>
      <c r="AG219" s="416"/>
      <c r="AH219" s="416"/>
      <c r="AI219" s="416"/>
      <c r="AJ219" s="416"/>
      <c r="AK219" s="416"/>
      <c r="AL219" s="416"/>
      <c r="AM219" s="416"/>
      <c r="AN219" s="416"/>
      <c r="AO219" s="416"/>
      <c r="AP219" s="416"/>
      <c r="AQ219" s="416"/>
      <c r="AR219" s="416"/>
      <c r="AS219" s="416"/>
      <c r="AT219" s="416"/>
      <c r="AU219" s="416"/>
      <c r="AV219" s="416"/>
    </row>
    <row r="220" spans="1:48" ht="12.75">
      <c r="A220" s="416"/>
      <c r="B220" s="416"/>
      <c r="C220" s="416"/>
      <c r="D220" s="416"/>
      <c r="E220" s="416"/>
      <c r="F220" s="416"/>
      <c r="G220" s="416"/>
      <c r="H220" s="416"/>
      <c r="I220" s="416"/>
      <c r="J220" s="416"/>
      <c r="K220" s="416"/>
      <c r="L220" s="416"/>
      <c r="M220" s="416"/>
      <c r="N220" s="416"/>
      <c r="O220" s="416"/>
      <c r="P220" s="416"/>
      <c r="Q220" s="416"/>
      <c r="R220" s="416"/>
      <c r="S220" s="416"/>
      <c r="T220" s="416"/>
      <c r="U220" s="416"/>
      <c r="V220" s="416"/>
      <c r="W220" s="416"/>
      <c r="X220" s="416"/>
      <c r="Y220" s="416"/>
      <c r="Z220" s="416"/>
      <c r="AA220" s="416"/>
      <c r="AB220" s="416"/>
      <c r="AC220" s="416"/>
      <c r="AD220" s="416"/>
      <c r="AE220" s="416"/>
      <c r="AF220" s="416"/>
      <c r="AG220" s="416"/>
      <c r="AH220" s="416"/>
      <c r="AI220" s="416"/>
      <c r="AJ220" s="416"/>
      <c r="AK220" s="416"/>
      <c r="AL220" s="416"/>
      <c r="AM220" s="416"/>
      <c r="AN220" s="416"/>
      <c r="AO220" s="416"/>
      <c r="AP220" s="416"/>
      <c r="AQ220" s="416"/>
      <c r="AR220" s="416"/>
      <c r="AS220" s="416"/>
      <c r="AT220" s="416"/>
      <c r="AU220" s="416"/>
      <c r="AV220" s="416"/>
    </row>
    <row r="221" spans="1:48" ht="12.75">
      <c r="A221" s="416"/>
      <c r="B221" s="416"/>
      <c r="C221" s="416"/>
      <c r="D221" s="416"/>
      <c r="E221" s="416"/>
      <c r="F221" s="416"/>
      <c r="G221" s="416"/>
      <c r="H221" s="416"/>
      <c r="I221" s="416"/>
      <c r="J221" s="416"/>
      <c r="K221" s="416"/>
      <c r="L221" s="416"/>
      <c r="M221" s="416"/>
      <c r="N221" s="416"/>
      <c r="O221" s="416"/>
      <c r="P221" s="416"/>
      <c r="Q221" s="416"/>
      <c r="R221" s="416"/>
      <c r="S221" s="416"/>
      <c r="T221" s="416"/>
      <c r="U221" s="416"/>
      <c r="V221" s="416"/>
      <c r="W221" s="416"/>
      <c r="X221" s="416"/>
      <c r="Y221" s="416"/>
      <c r="Z221" s="416"/>
      <c r="AA221" s="416"/>
      <c r="AB221" s="416"/>
      <c r="AC221" s="416"/>
      <c r="AD221" s="416"/>
      <c r="AE221" s="416"/>
      <c r="AF221" s="416"/>
      <c r="AG221" s="416"/>
      <c r="AH221" s="416"/>
      <c r="AI221" s="416"/>
      <c r="AJ221" s="416"/>
      <c r="AK221" s="416"/>
      <c r="AL221" s="416"/>
      <c r="AM221" s="416"/>
      <c r="AN221" s="416"/>
      <c r="AO221" s="416"/>
      <c r="AP221" s="416"/>
      <c r="AQ221" s="416"/>
      <c r="AR221" s="416"/>
      <c r="AS221" s="416"/>
      <c r="AT221" s="416"/>
      <c r="AU221" s="416"/>
      <c r="AV221" s="416"/>
    </row>
    <row r="222" spans="1:48" ht="12.75">
      <c r="A222" s="416"/>
      <c r="B222" s="416"/>
      <c r="C222" s="416"/>
      <c r="D222" s="416"/>
      <c r="E222" s="416"/>
      <c r="F222" s="416"/>
      <c r="G222" s="416"/>
      <c r="H222" s="416"/>
      <c r="I222" s="416"/>
      <c r="J222" s="416"/>
      <c r="K222" s="416"/>
      <c r="L222" s="416"/>
      <c r="M222" s="416"/>
      <c r="N222" s="416"/>
      <c r="O222" s="416"/>
      <c r="P222" s="416"/>
      <c r="Q222" s="416"/>
      <c r="R222" s="416"/>
      <c r="S222" s="416"/>
      <c r="T222" s="416"/>
      <c r="U222" s="416"/>
      <c r="V222" s="416"/>
      <c r="W222" s="416"/>
      <c r="X222" s="416"/>
      <c r="Y222" s="416"/>
      <c r="Z222" s="416"/>
      <c r="AA222" s="416"/>
      <c r="AB222" s="416"/>
      <c r="AC222" s="416"/>
      <c r="AD222" s="416"/>
      <c r="AE222" s="416"/>
      <c r="AF222" s="416"/>
      <c r="AG222" s="416"/>
      <c r="AH222" s="416"/>
      <c r="AI222" s="416"/>
      <c r="AJ222" s="416"/>
      <c r="AK222" s="416"/>
      <c r="AL222" s="416"/>
      <c r="AM222" s="416"/>
      <c r="AN222" s="416"/>
      <c r="AO222" s="416"/>
      <c r="AP222" s="416"/>
      <c r="AQ222" s="416"/>
      <c r="AR222" s="416"/>
      <c r="AS222" s="416"/>
      <c r="AT222" s="416"/>
      <c r="AU222" s="416"/>
      <c r="AV222" s="416"/>
    </row>
    <row r="223" spans="1:48" ht="12.75">
      <c r="A223" s="416"/>
      <c r="B223" s="416"/>
      <c r="C223" s="416"/>
      <c r="D223" s="416"/>
      <c r="E223" s="416"/>
      <c r="F223" s="416"/>
      <c r="G223" s="416"/>
      <c r="H223" s="416"/>
      <c r="I223" s="416"/>
      <c r="J223" s="416"/>
      <c r="K223" s="416"/>
      <c r="L223" s="416"/>
      <c r="M223" s="416"/>
      <c r="N223" s="416"/>
      <c r="O223" s="416"/>
      <c r="P223" s="416"/>
      <c r="Q223" s="416"/>
      <c r="R223" s="416"/>
      <c r="S223" s="416"/>
      <c r="T223" s="416"/>
      <c r="U223" s="416"/>
      <c r="V223" s="416"/>
      <c r="W223" s="416"/>
      <c r="X223" s="416"/>
      <c r="Y223" s="416"/>
      <c r="Z223" s="416"/>
      <c r="AA223" s="416"/>
      <c r="AB223" s="416"/>
      <c r="AC223" s="416"/>
      <c r="AD223" s="416"/>
      <c r="AE223" s="416"/>
      <c r="AF223" s="416"/>
      <c r="AG223" s="416"/>
      <c r="AH223" s="416"/>
      <c r="AI223" s="416"/>
      <c r="AJ223" s="416"/>
      <c r="AK223" s="416"/>
      <c r="AL223" s="416"/>
      <c r="AM223" s="416"/>
      <c r="AN223" s="416"/>
      <c r="AO223" s="416"/>
      <c r="AP223" s="416"/>
      <c r="AQ223" s="416"/>
      <c r="AR223" s="416"/>
      <c r="AS223" s="416"/>
      <c r="AT223" s="416"/>
      <c r="AU223" s="416"/>
      <c r="AV223" s="416"/>
    </row>
    <row r="224" spans="1:48" ht="12.75">
      <c r="A224" s="416"/>
      <c r="B224" s="416"/>
      <c r="C224" s="416"/>
      <c r="D224" s="416"/>
      <c r="E224" s="416"/>
      <c r="F224" s="416"/>
      <c r="G224" s="416"/>
      <c r="H224" s="416"/>
      <c r="I224" s="416"/>
      <c r="J224" s="416"/>
      <c r="K224" s="416"/>
      <c r="L224" s="416"/>
      <c r="M224" s="416"/>
      <c r="N224" s="416"/>
      <c r="O224" s="416"/>
      <c r="P224" s="416"/>
      <c r="Q224" s="416"/>
      <c r="R224" s="416"/>
      <c r="S224" s="416"/>
      <c r="T224" s="416"/>
      <c r="U224" s="416"/>
      <c r="V224" s="416"/>
      <c r="W224" s="416"/>
      <c r="X224" s="416"/>
      <c r="Y224" s="416"/>
      <c r="Z224" s="416"/>
      <c r="AA224" s="416"/>
      <c r="AB224" s="416"/>
      <c r="AC224" s="416"/>
      <c r="AD224" s="416"/>
      <c r="AE224" s="416"/>
      <c r="AF224" s="416"/>
      <c r="AG224" s="416"/>
      <c r="AH224" s="416"/>
      <c r="AI224" s="416"/>
      <c r="AJ224" s="416"/>
      <c r="AK224" s="416"/>
      <c r="AL224" s="416"/>
      <c r="AM224" s="416"/>
      <c r="AN224" s="416"/>
      <c r="AO224" s="416"/>
      <c r="AP224" s="416"/>
      <c r="AQ224" s="416"/>
      <c r="AR224" s="416"/>
      <c r="AS224" s="416"/>
      <c r="AT224" s="416"/>
      <c r="AU224" s="416"/>
      <c r="AV224" s="416"/>
    </row>
    <row r="225" spans="1:48" ht="12.75">
      <c r="A225" s="416"/>
      <c r="B225" s="416"/>
      <c r="C225" s="416"/>
      <c r="D225" s="416"/>
      <c r="E225" s="416"/>
      <c r="F225" s="416"/>
      <c r="G225" s="416"/>
      <c r="H225" s="416"/>
      <c r="I225" s="416"/>
      <c r="J225" s="416"/>
      <c r="K225" s="416"/>
      <c r="L225" s="416"/>
      <c r="M225" s="416"/>
      <c r="N225" s="416"/>
      <c r="O225" s="416"/>
      <c r="P225" s="416"/>
      <c r="Q225" s="416"/>
      <c r="R225" s="416"/>
      <c r="S225" s="416"/>
      <c r="T225" s="416"/>
      <c r="U225" s="416"/>
      <c r="V225" s="416"/>
      <c r="W225" s="416"/>
      <c r="X225" s="416"/>
      <c r="Y225" s="416"/>
      <c r="Z225" s="416"/>
      <c r="AA225" s="416"/>
      <c r="AB225" s="416"/>
      <c r="AC225" s="416"/>
      <c r="AD225" s="416"/>
      <c r="AE225" s="416"/>
      <c r="AF225" s="416"/>
      <c r="AG225" s="416"/>
      <c r="AH225" s="416"/>
      <c r="AI225" s="416"/>
      <c r="AJ225" s="416"/>
      <c r="AK225" s="416"/>
      <c r="AL225" s="416"/>
      <c r="AM225" s="416"/>
      <c r="AN225" s="416"/>
      <c r="AO225" s="416"/>
      <c r="AP225" s="416"/>
      <c r="AQ225" s="416"/>
      <c r="AR225" s="416"/>
      <c r="AS225" s="416"/>
      <c r="AT225" s="416"/>
      <c r="AU225" s="416"/>
      <c r="AV225" s="416"/>
    </row>
    <row r="226" spans="1:48" ht="12.75">
      <c r="A226" s="416"/>
      <c r="B226" s="416"/>
      <c r="C226" s="416"/>
      <c r="D226" s="416"/>
      <c r="E226" s="416"/>
      <c r="F226" s="416"/>
      <c r="G226" s="416"/>
      <c r="H226" s="416"/>
      <c r="I226" s="416"/>
      <c r="J226" s="416"/>
      <c r="K226" s="416"/>
      <c r="L226" s="416"/>
      <c r="M226" s="416"/>
      <c r="N226" s="416"/>
      <c r="O226" s="416"/>
      <c r="P226" s="416"/>
      <c r="Q226" s="416"/>
      <c r="R226" s="416"/>
      <c r="S226" s="416"/>
      <c r="T226" s="416"/>
      <c r="U226" s="416"/>
      <c r="V226" s="416"/>
      <c r="W226" s="416"/>
      <c r="X226" s="416"/>
      <c r="Y226" s="416"/>
      <c r="Z226" s="416"/>
      <c r="AA226" s="416"/>
      <c r="AB226" s="416"/>
      <c r="AC226" s="416"/>
      <c r="AD226" s="416"/>
      <c r="AE226" s="416"/>
      <c r="AF226" s="416"/>
      <c r="AG226" s="416"/>
      <c r="AH226" s="416"/>
      <c r="AI226" s="416"/>
      <c r="AJ226" s="416"/>
      <c r="AK226" s="416"/>
      <c r="AL226" s="416"/>
      <c r="AM226" s="416"/>
      <c r="AN226" s="416"/>
      <c r="AO226" s="416"/>
      <c r="AP226" s="416"/>
      <c r="AQ226" s="416"/>
      <c r="AR226" s="416"/>
      <c r="AS226" s="416"/>
      <c r="AT226" s="416"/>
      <c r="AU226" s="416"/>
      <c r="AV226" s="416"/>
    </row>
    <row r="227" spans="1:48" ht="12.75">
      <c r="A227" s="416"/>
      <c r="B227" s="416"/>
      <c r="C227" s="416"/>
      <c r="D227" s="416"/>
      <c r="E227" s="416"/>
      <c r="F227" s="416"/>
      <c r="G227" s="416"/>
      <c r="H227" s="416"/>
      <c r="I227" s="416"/>
      <c r="J227" s="416"/>
      <c r="K227" s="416"/>
      <c r="L227" s="416"/>
      <c r="M227" s="416"/>
      <c r="N227" s="416"/>
      <c r="O227" s="416"/>
      <c r="P227" s="416"/>
      <c r="Q227" s="416"/>
      <c r="R227" s="416"/>
      <c r="S227" s="416"/>
      <c r="T227" s="416"/>
      <c r="U227" s="416"/>
      <c r="V227" s="416"/>
      <c r="W227" s="416"/>
      <c r="X227" s="416"/>
      <c r="Y227" s="416"/>
      <c r="Z227" s="416"/>
      <c r="AA227" s="416"/>
      <c r="AB227" s="416"/>
      <c r="AC227" s="416"/>
      <c r="AD227" s="416"/>
      <c r="AE227" s="416"/>
      <c r="AF227" s="416"/>
      <c r="AG227" s="416"/>
      <c r="AH227" s="416"/>
      <c r="AI227" s="416"/>
      <c r="AJ227" s="416"/>
      <c r="AK227" s="416"/>
      <c r="AL227" s="416"/>
      <c r="AM227" s="416"/>
      <c r="AN227" s="416"/>
      <c r="AO227" s="416"/>
      <c r="AP227" s="416"/>
      <c r="AQ227" s="416"/>
      <c r="AR227" s="416"/>
      <c r="AS227" s="416"/>
      <c r="AT227" s="416"/>
      <c r="AU227" s="416"/>
      <c r="AV227" s="416"/>
    </row>
    <row r="228" spans="1:48" ht="12.75">
      <c r="A228" s="416"/>
      <c r="B228" s="416"/>
      <c r="C228" s="416"/>
      <c r="D228" s="416"/>
      <c r="E228" s="416"/>
      <c r="F228" s="416"/>
      <c r="G228" s="416"/>
      <c r="H228" s="416"/>
      <c r="I228" s="416"/>
      <c r="J228" s="416"/>
      <c r="K228" s="416"/>
      <c r="L228" s="416"/>
      <c r="M228" s="416"/>
      <c r="N228" s="416"/>
      <c r="O228" s="416"/>
      <c r="P228" s="416"/>
      <c r="Q228" s="416"/>
      <c r="R228" s="416"/>
      <c r="S228" s="416"/>
      <c r="T228" s="416"/>
      <c r="U228" s="416"/>
      <c r="V228" s="416"/>
      <c r="W228" s="416"/>
      <c r="X228" s="416"/>
      <c r="Y228" s="416"/>
      <c r="Z228" s="416"/>
      <c r="AA228" s="416"/>
      <c r="AB228" s="416"/>
      <c r="AC228" s="416"/>
      <c r="AD228" s="416"/>
      <c r="AE228" s="416"/>
      <c r="AF228" s="416"/>
      <c r="AG228" s="416"/>
      <c r="AH228" s="416"/>
      <c r="AI228" s="416"/>
      <c r="AJ228" s="416"/>
      <c r="AK228" s="416"/>
      <c r="AL228" s="416"/>
      <c r="AM228" s="416"/>
      <c r="AN228" s="416"/>
      <c r="AO228" s="416"/>
      <c r="AP228" s="416"/>
      <c r="AQ228" s="416"/>
      <c r="AR228" s="416"/>
      <c r="AS228" s="416"/>
      <c r="AT228" s="416"/>
      <c r="AU228" s="416"/>
      <c r="AV228" s="416"/>
    </row>
    <row r="229" spans="1:48" ht="12.75">
      <c r="A229" s="416"/>
      <c r="B229" s="416"/>
      <c r="C229" s="416"/>
      <c r="D229" s="416"/>
      <c r="E229" s="416"/>
      <c r="F229" s="416"/>
      <c r="G229" s="416"/>
      <c r="H229" s="416"/>
      <c r="I229" s="416"/>
      <c r="J229" s="416"/>
      <c r="K229" s="416"/>
      <c r="L229" s="416"/>
      <c r="M229" s="416"/>
      <c r="N229" s="416"/>
      <c r="O229" s="416"/>
      <c r="P229" s="416"/>
      <c r="Q229" s="416"/>
      <c r="R229" s="416"/>
      <c r="S229" s="416"/>
      <c r="T229" s="416"/>
      <c r="U229" s="416"/>
      <c r="V229" s="416"/>
      <c r="W229" s="416"/>
      <c r="X229" s="416"/>
      <c r="Y229" s="416"/>
      <c r="Z229" s="416"/>
      <c r="AA229" s="416"/>
      <c r="AB229" s="416"/>
      <c r="AC229" s="416"/>
      <c r="AD229" s="416"/>
      <c r="AE229" s="416"/>
      <c r="AF229" s="416"/>
      <c r="AG229" s="416"/>
      <c r="AH229" s="416"/>
      <c r="AI229" s="416"/>
      <c r="AJ229" s="416"/>
      <c r="AK229" s="416"/>
      <c r="AL229" s="416"/>
      <c r="AM229" s="416"/>
      <c r="AN229" s="416"/>
      <c r="AO229" s="416"/>
      <c r="AP229" s="416"/>
      <c r="AQ229" s="416"/>
      <c r="AR229" s="416"/>
      <c r="AS229" s="416"/>
      <c r="AT229" s="416"/>
      <c r="AU229" s="416"/>
      <c r="AV229" s="416"/>
    </row>
    <row r="230" spans="1:48" ht="12.75">
      <c r="A230" s="416"/>
      <c r="B230" s="416"/>
      <c r="C230" s="416"/>
      <c r="D230" s="416"/>
      <c r="E230" s="416"/>
      <c r="F230" s="416"/>
      <c r="G230" s="416"/>
      <c r="H230" s="416"/>
      <c r="I230" s="416"/>
      <c r="J230" s="416"/>
      <c r="K230" s="416"/>
      <c r="L230" s="416"/>
      <c r="M230" s="416"/>
      <c r="N230" s="416"/>
      <c r="O230" s="416"/>
      <c r="P230" s="416"/>
      <c r="Q230" s="416"/>
      <c r="R230" s="416"/>
      <c r="S230" s="416"/>
      <c r="T230" s="416"/>
      <c r="U230" s="416"/>
      <c r="V230" s="416"/>
      <c r="W230" s="416"/>
      <c r="X230" s="416"/>
      <c r="Y230" s="416"/>
      <c r="Z230" s="416"/>
      <c r="AA230" s="416"/>
      <c r="AB230" s="416"/>
      <c r="AC230" s="416"/>
      <c r="AD230" s="416"/>
      <c r="AE230" s="416"/>
      <c r="AF230" s="416"/>
      <c r="AG230" s="416"/>
      <c r="AH230" s="416"/>
      <c r="AI230" s="416"/>
      <c r="AJ230" s="416"/>
      <c r="AK230" s="416"/>
      <c r="AL230" s="416"/>
      <c r="AM230" s="416"/>
      <c r="AN230" s="416"/>
      <c r="AO230" s="416"/>
      <c r="AP230" s="416"/>
      <c r="AQ230" s="416"/>
      <c r="AR230" s="416"/>
      <c r="AS230" s="416"/>
      <c r="AT230" s="416"/>
      <c r="AU230" s="416"/>
      <c r="AV230" s="416"/>
    </row>
    <row r="231" spans="1:48" ht="12.75">
      <c r="A231" s="416"/>
      <c r="B231" s="416"/>
      <c r="C231" s="416"/>
      <c r="D231" s="416"/>
      <c r="E231" s="416"/>
      <c r="F231" s="416"/>
      <c r="G231" s="416"/>
      <c r="H231" s="416"/>
      <c r="I231" s="416"/>
      <c r="J231" s="416"/>
      <c r="K231" s="416"/>
      <c r="L231" s="416"/>
      <c r="M231" s="416"/>
      <c r="N231" s="416"/>
      <c r="O231" s="416"/>
      <c r="P231" s="416"/>
      <c r="Q231" s="416"/>
      <c r="R231" s="416"/>
      <c r="S231" s="416"/>
      <c r="T231" s="416"/>
      <c r="U231" s="416"/>
      <c r="V231" s="416"/>
      <c r="W231" s="416"/>
      <c r="X231" s="416"/>
      <c r="Y231" s="416"/>
      <c r="Z231" s="416"/>
      <c r="AA231" s="416"/>
      <c r="AB231" s="416"/>
      <c r="AC231" s="416"/>
      <c r="AD231" s="416"/>
      <c r="AE231" s="416"/>
      <c r="AF231" s="416"/>
      <c r="AG231" s="416"/>
      <c r="AH231" s="416"/>
      <c r="AI231" s="416"/>
      <c r="AJ231" s="416"/>
      <c r="AK231" s="416"/>
      <c r="AL231" s="416"/>
      <c r="AM231" s="416"/>
      <c r="AN231" s="416"/>
      <c r="AO231" s="416"/>
      <c r="AP231" s="416"/>
      <c r="AQ231" s="416"/>
      <c r="AR231" s="416"/>
      <c r="AS231" s="416"/>
      <c r="AT231" s="416"/>
      <c r="AU231" s="416"/>
      <c r="AV231" s="416"/>
    </row>
    <row r="232" spans="1:48" ht="21.75" thickBot="1">
      <c r="D232" s="416"/>
      <c r="E232" s="425" t="s">
        <v>2212</v>
      </c>
      <c r="F232" s="425"/>
      <c r="G232" s="416"/>
      <c r="H232" s="416"/>
      <c r="I232" s="416"/>
      <c r="J232" s="416"/>
      <c r="K232" s="416"/>
      <c r="L232" s="416"/>
      <c r="M232" s="416"/>
      <c r="N232" s="416"/>
      <c r="O232" s="416"/>
      <c r="P232" s="416"/>
      <c r="Q232" s="416"/>
      <c r="R232" s="416"/>
      <c r="S232" s="416"/>
      <c r="T232" s="416"/>
      <c r="U232" s="416"/>
      <c r="V232" s="416"/>
      <c r="W232" s="416"/>
      <c r="X232" s="416"/>
      <c r="Y232" s="416"/>
      <c r="Z232" s="416"/>
      <c r="AA232" s="416"/>
      <c r="AB232" s="416"/>
      <c r="AC232" s="416"/>
      <c r="AD232" s="416"/>
      <c r="AE232" s="416"/>
      <c r="AF232" s="416"/>
      <c r="AG232" s="416"/>
      <c r="AH232" s="416"/>
      <c r="AI232" s="416"/>
      <c r="AJ232" s="416"/>
      <c r="AK232" s="416"/>
      <c r="AL232" s="416"/>
      <c r="AM232" s="416"/>
      <c r="AN232" s="416"/>
      <c r="AO232" s="416"/>
      <c r="AP232" s="416"/>
      <c r="AQ232" s="416"/>
      <c r="AR232" s="416"/>
      <c r="AS232" s="416"/>
      <c r="AT232" s="416"/>
      <c r="AU232" s="416"/>
      <c r="AV232" s="416"/>
    </row>
    <row r="233" spans="1:48" ht="12.75">
      <c r="D233" s="416"/>
      <c r="E233" s="416"/>
      <c r="F233" s="416"/>
      <c r="G233" s="416"/>
      <c r="H233" s="416"/>
      <c r="I233" s="416"/>
      <c r="J233" s="416"/>
      <c r="K233" s="416"/>
      <c r="L233" s="416"/>
      <c r="M233" s="416"/>
      <c r="N233" s="416"/>
      <c r="O233" s="416"/>
      <c r="P233" s="416"/>
      <c r="Q233" s="416"/>
      <c r="R233" s="416"/>
      <c r="S233" s="416"/>
      <c r="T233" s="416"/>
      <c r="U233" s="416"/>
      <c r="V233" s="416"/>
      <c r="W233" s="416"/>
      <c r="X233" s="416"/>
      <c r="Y233" s="416"/>
      <c r="Z233" s="416"/>
      <c r="AA233" s="416"/>
      <c r="AB233" s="416"/>
      <c r="AC233" s="416"/>
      <c r="AD233" s="416"/>
      <c r="AE233" s="416"/>
      <c r="AF233" s="416"/>
      <c r="AG233" s="416"/>
      <c r="AH233" s="416"/>
      <c r="AI233" s="416"/>
      <c r="AJ233" s="416"/>
      <c r="AK233" s="416"/>
      <c r="AL233" s="416"/>
      <c r="AM233" s="416"/>
      <c r="AN233" s="416"/>
      <c r="AO233" s="416"/>
      <c r="AP233" s="416"/>
      <c r="AQ233" s="416"/>
      <c r="AR233" s="416"/>
      <c r="AS233" s="416"/>
      <c r="AT233" s="416"/>
      <c r="AU233" s="416"/>
      <c r="AV233" s="416"/>
    </row>
    <row r="234" spans="1:48" ht="12.75">
      <c r="G234" s="416"/>
      <c r="I234" s="416"/>
      <c r="X234" s="416"/>
      <c r="Y234" s="416"/>
      <c r="Z234" s="416"/>
      <c r="AA234" s="416"/>
      <c r="AB234" s="416"/>
      <c r="AC234" s="416"/>
      <c r="AD234" s="416"/>
      <c r="AE234" s="416"/>
      <c r="AF234" s="416"/>
      <c r="AG234" s="416"/>
      <c r="AH234" s="416"/>
      <c r="AI234" s="416"/>
      <c r="AJ234" s="416"/>
      <c r="AK234" s="416"/>
      <c r="AL234" s="416"/>
      <c r="AM234" s="416"/>
      <c r="AN234" s="416"/>
      <c r="AO234" s="416"/>
      <c r="AP234" s="416"/>
      <c r="AQ234" s="416"/>
      <c r="AR234" s="416"/>
      <c r="AS234" s="416"/>
      <c r="AT234" s="416"/>
      <c r="AU234" s="416"/>
      <c r="AV234" s="416"/>
    </row>
    <row r="235" spans="1:48" ht="12.75">
      <c r="X235" s="416"/>
      <c r="Y235" s="416"/>
      <c r="Z235" s="416"/>
      <c r="AA235" s="416"/>
      <c r="AB235" s="416"/>
      <c r="AC235" s="416"/>
      <c r="AD235" s="416"/>
      <c r="AE235" s="416"/>
      <c r="AF235" s="416"/>
      <c r="AG235" s="416"/>
      <c r="AH235" s="416"/>
      <c r="AI235" s="416"/>
      <c r="AJ235" s="416"/>
      <c r="AK235" s="416"/>
      <c r="AL235" s="416"/>
      <c r="AM235" s="416"/>
      <c r="AN235" s="416"/>
      <c r="AO235" s="416"/>
      <c r="AP235" s="416"/>
      <c r="AQ235" s="416"/>
      <c r="AR235" s="416"/>
      <c r="AS235" s="416"/>
      <c r="AT235" s="416"/>
      <c r="AU235" s="416"/>
      <c r="AV235" s="416"/>
    </row>
    <row r="236" spans="1:48" ht="12.75">
      <c r="X236" s="416"/>
      <c r="Y236" s="416"/>
      <c r="Z236" s="416"/>
      <c r="AA236" s="416"/>
      <c r="AB236" s="416"/>
      <c r="AC236" s="416"/>
      <c r="AD236" s="416"/>
      <c r="AE236" s="416"/>
      <c r="AF236" s="416"/>
      <c r="AG236" s="416"/>
      <c r="AH236" s="416"/>
      <c r="AI236" s="416"/>
      <c r="AJ236" s="416"/>
      <c r="AK236" s="416"/>
      <c r="AL236" s="416"/>
      <c r="AM236" s="416"/>
      <c r="AN236" s="416"/>
      <c r="AO236" s="416"/>
      <c r="AP236" s="416"/>
      <c r="AQ236" s="416"/>
      <c r="AR236" s="416"/>
      <c r="AS236" s="416"/>
      <c r="AT236" s="416"/>
      <c r="AU236" s="416"/>
      <c r="AV236" s="416"/>
    </row>
    <row r="237" spans="1:48" ht="12.75">
      <c r="X237" s="416"/>
      <c r="Y237" s="416"/>
      <c r="Z237" s="416"/>
      <c r="AA237" s="416"/>
      <c r="AB237" s="416"/>
      <c r="AC237" s="416"/>
      <c r="AD237" s="416"/>
      <c r="AE237" s="416"/>
      <c r="AF237" s="416"/>
      <c r="AG237" s="416"/>
      <c r="AH237" s="416"/>
      <c r="AI237" s="416"/>
      <c r="AJ237" s="416"/>
      <c r="AK237" s="416"/>
      <c r="AL237" s="416"/>
      <c r="AM237" s="416"/>
      <c r="AN237" s="416"/>
      <c r="AO237" s="416"/>
      <c r="AP237" s="416"/>
      <c r="AQ237" s="416"/>
      <c r="AR237" s="416"/>
      <c r="AS237" s="416"/>
      <c r="AT237" s="416"/>
      <c r="AU237" s="416"/>
      <c r="AV237" s="416"/>
    </row>
    <row r="238" spans="1:48" ht="12.75">
      <c r="X238" s="416"/>
      <c r="Y238" s="416"/>
      <c r="Z238" s="416"/>
      <c r="AA238" s="416"/>
      <c r="AB238" s="416"/>
      <c r="AC238" s="416"/>
      <c r="AD238" s="416"/>
      <c r="AE238" s="416"/>
      <c r="AF238" s="416"/>
      <c r="AG238" s="416"/>
      <c r="AH238" s="416"/>
      <c r="AI238" s="416"/>
      <c r="AJ238" s="416"/>
      <c r="AK238" s="416"/>
      <c r="AL238" s="416"/>
      <c r="AM238" s="416"/>
      <c r="AN238" s="416"/>
      <c r="AO238" s="416"/>
      <c r="AP238" s="416"/>
      <c r="AQ238" s="416"/>
      <c r="AR238" s="416"/>
      <c r="AS238" s="416"/>
      <c r="AT238" s="416"/>
      <c r="AU238" s="416"/>
      <c r="AV238" s="416"/>
    </row>
    <row r="239" spans="1:48" ht="12.75">
      <c r="X239" s="416"/>
      <c r="Y239" s="416"/>
      <c r="Z239" s="416"/>
      <c r="AA239" s="416"/>
      <c r="AB239" s="416"/>
      <c r="AC239" s="416"/>
      <c r="AD239" s="416"/>
      <c r="AE239" s="416"/>
      <c r="AF239" s="416"/>
      <c r="AG239" s="416"/>
      <c r="AH239" s="416"/>
      <c r="AI239" s="416"/>
      <c r="AJ239" s="416"/>
      <c r="AK239" s="416"/>
      <c r="AL239" s="416"/>
      <c r="AM239" s="416"/>
      <c r="AN239" s="416"/>
      <c r="AO239" s="416"/>
      <c r="AP239" s="416"/>
      <c r="AQ239" s="416"/>
      <c r="AR239" s="416"/>
      <c r="AS239" s="416"/>
      <c r="AT239" s="416"/>
      <c r="AU239" s="416"/>
      <c r="AV239" s="416"/>
    </row>
    <row r="240" spans="1:48" ht="12.75">
      <c r="X240" s="416"/>
      <c r="Y240" s="416"/>
      <c r="Z240" s="416"/>
      <c r="AA240" s="416"/>
      <c r="AB240" s="416"/>
      <c r="AC240" s="416"/>
      <c r="AD240" s="416"/>
      <c r="AE240" s="416"/>
      <c r="AF240" s="416"/>
      <c r="AG240" s="416"/>
      <c r="AH240" s="416"/>
      <c r="AI240" s="416"/>
      <c r="AJ240" s="416"/>
      <c r="AK240" s="416"/>
      <c r="AL240" s="416"/>
      <c r="AM240" s="416"/>
      <c r="AN240" s="416"/>
      <c r="AO240" s="416"/>
      <c r="AP240" s="416"/>
      <c r="AQ240" s="416"/>
      <c r="AR240" s="416"/>
      <c r="AS240" s="416"/>
      <c r="AT240" s="416"/>
      <c r="AU240" s="416"/>
      <c r="AV240" s="416"/>
    </row>
    <row r="241" spans="24:48" ht="12.75">
      <c r="X241" s="416"/>
      <c r="Y241" s="416"/>
      <c r="Z241" s="416"/>
      <c r="AA241" s="416"/>
      <c r="AB241" s="416"/>
      <c r="AC241" s="416"/>
      <c r="AD241" s="416"/>
      <c r="AE241" s="416"/>
      <c r="AF241" s="416"/>
      <c r="AG241" s="416"/>
      <c r="AH241" s="416"/>
      <c r="AI241" s="416"/>
      <c r="AJ241" s="416"/>
      <c r="AK241" s="416"/>
      <c r="AL241" s="416"/>
      <c r="AM241" s="416"/>
      <c r="AN241" s="416"/>
      <c r="AO241" s="416"/>
      <c r="AP241" s="416"/>
      <c r="AQ241" s="416"/>
      <c r="AR241" s="416"/>
      <c r="AS241" s="416"/>
      <c r="AT241" s="416"/>
      <c r="AU241" s="416"/>
      <c r="AV241" s="416"/>
    </row>
    <row r="242" spans="24:48" ht="12.75">
      <c r="X242" s="416"/>
      <c r="Y242" s="416"/>
      <c r="Z242" s="416"/>
      <c r="AA242" s="416"/>
      <c r="AB242" s="416"/>
      <c r="AC242" s="416"/>
      <c r="AD242" s="416"/>
      <c r="AE242" s="416"/>
      <c r="AF242" s="416"/>
      <c r="AG242" s="416"/>
      <c r="AH242" s="416"/>
      <c r="AI242" s="416"/>
      <c r="AJ242" s="416"/>
      <c r="AK242" s="416"/>
      <c r="AL242" s="416"/>
      <c r="AM242" s="416"/>
      <c r="AN242" s="416"/>
      <c r="AO242" s="416"/>
      <c r="AP242" s="416"/>
      <c r="AQ242" s="416"/>
      <c r="AR242" s="416"/>
      <c r="AS242" s="416"/>
      <c r="AT242" s="416"/>
      <c r="AU242" s="416"/>
      <c r="AV242" s="416"/>
    </row>
    <row r="243" spans="24:48" ht="12.75">
      <c r="X243" s="416"/>
      <c r="Y243" s="416"/>
      <c r="Z243" s="416"/>
      <c r="AA243" s="416"/>
      <c r="AB243" s="416"/>
      <c r="AC243" s="416"/>
      <c r="AD243" s="416"/>
      <c r="AE243" s="416"/>
      <c r="AF243" s="416"/>
      <c r="AG243" s="416"/>
      <c r="AH243" s="416"/>
      <c r="AI243" s="416"/>
      <c r="AJ243" s="416"/>
      <c r="AK243" s="416"/>
      <c r="AL243" s="416"/>
      <c r="AM243" s="416"/>
      <c r="AN243" s="416"/>
      <c r="AO243" s="416"/>
      <c r="AP243" s="416"/>
      <c r="AQ243" s="416"/>
      <c r="AR243" s="416"/>
      <c r="AS243" s="416"/>
      <c r="AT243" s="416"/>
      <c r="AU243" s="416"/>
      <c r="AV243" s="416"/>
    </row>
    <row r="244" spans="24:48" ht="12.75">
      <c r="X244" s="416"/>
      <c r="Y244" s="416"/>
      <c r="Z244" s="416"/>
      <c r="AA244" s="416"/>
      <c r="AB244" s="416"/>
      <c r="AC244" s="416"/>
      <c r="AD244" s="416"/>
      <c r="AE244" s="416"/>
      <c r="AF244" s="416"/>
      <c r="AG244" s="416"/>
      <c r="AH244" s="416"/>
      <c r="AI244" s="416"/>
      <c r="AJ244" s="416"/>
      <c r="AK244" s="416"/>
      <c r="AL244" s="416"/>
      <c r="AM244" s="416"/>
      <c r="AN244" s="416"/>
      <c r="AO244" s="416"/>
      <c r="AP244" s="416"/>
      <c r="AQ244" s="416"/>
      <c r="AR244" s="416"/>
      <c r="AS244" s="416"/>
      <c r="AT244" s="416"/>
      <c r="AU244" s="416"/>
      <c r="AV244" s="416"/>
    </row>
    <row r="245" spans="24:48" ht="12.75">
      <c r="X245" s="416"/>
      <c r="Y245" s="416"/>
      <c r="Z245" s="416"/>
      <c r="AA245" s="416"/>
      <c r="AB245" s="416"/>
      <c r="AC245" s="416"/>
      <c r="AD245" s="416"/>
      <c r="AE245" s="416"/>
      <c r="AF245" s="416"/>
      <c r="AG245" s="416"/>
      <c r="AH245" s="416"/>
      <c r="AI245" s="416"/>
      <c r="AJ245" s="416"/>
      <c r="AK245" s="416"/>
      <c r="AL245" s="416"/>
      <c r="AM245" s="416"/>
      <c r="AN245" s="416"/>
      <c r="AO245" s="416"/>
      <c r="AP245" s="416"/>
      <c r="AQ245" s="416"/>
      <c r="AR245" s="416"/>
      <c r="AS245" s="416"/>
      <c r="AT245" s="416"/>
      <c r="AU245" s="416"/>
      <c r="AV245" s="416"/>
    </row>
    <row r="246" spans="24:48" ht="12.75">
      <c r="X246" s="416"/>
      <c r="Y246" s="416"/>
      <c r="Z246" s="416"/>
      <c r="AA246" s="416"/>
      <c r="AB246" s="416"/>
      <c r="AC246" s="416"/>
      <c r="AD246" s="416"/>
      <c r="AE246" s="416"/>
      <c r="AF246" s="416"/>
      <c r="AG246" s="416"/>
      <c r="AH246" s="416"/>
      <c r="AI246" s="416"/>
      <c r="AJ246" s="416"/>
      <c r="AK246" s="416"/>
      <c r="AL246" s="416"/>
      <c r="AM246" s="416"/>
      <c r="AN246" s="416"/>
      <c r="AO246" s="416"/>
      <c r="AP246" s="416"/>
      <c r="AQ246" s="416"/>
      <c r="AR246" s="416"/>
      <c r="AS246" s="416"/>
      <c r="AT246" s="416"/>
      <c r="AU246" s="416"/>
      <c r="AV246" s="416"/>
    </row>
    <row r="247" spans="24:48" ht="12.75">
      <c r="X247" s="416"/>
      <c r="Y247" s="416"/>
      <c r="Z247" s="416"/>
      <c r="AA247" s="416"/>
      <c r="AB247" s="416"/>
      <c r="AC247" s="416"/>
      <c r="AD247" s="416"/>
      <c r="AE247" s="416"/>
      <c r="AF247" s="416"/>
      <c r="AG247" s="416"/>
      <c r="AH247" s="416"/>
      <c r="AI247" s="416"/>
      <c r="AJ247" s="416"/>
      <c r="AK247" s="416"/>
      <c r="AL247" s="416"/>
      <c r="AM247" s="416"/>
      <c r="AN247" s="416"/>
      <c r="AO247" s="416"/>
      <c r="AP247" s="416"/>
      <c r="AQ247" s="416"/>
      <c r="AR247" s="416"/>
      <c r="AS247" s="416"/>
      <c r="AT247" s="416"/>
      <c r="AU247" s="416"/>
      <c r="AV247" s="416"/>
    </row>
    <row r="248" spans="24:48" ht="12.75">
      <c r="X248" s="416"/>
      <c r="Y248" s="416"/>
      <c r="Z248" s="416"/>
      <c r="AA248" s="416"/>
      <c r="AB248" s="416"/>
      <c r="AC248" s="416"/>
      <c r="AD248" s="416"/>
      <c r="AE248" s="416"/>
      <c r="AF248" s="416"/>
      <c r="AG248" s="416"/>
      <c r="AH248" s="416"/>
      <c r="AI248" s="416"/>
      <c r="AJ248" s="416"/>
      <c r="AK248" s="416"/>
      <c r="AL248" s="416"/>
      <c r="AM248" s="416"/>
      <c r="AN248" s="416"/>
      <c r="AO248" s="416"/>
      <c r="AP248" s="416"/>
      <c r="AQ248" s="416"/>
      <c r="AR248" s="416"/>
      <c r="AS248" s="416"/>
      <c r="AT248" s="416"/>
      <c r="AU248" s="416"/>
      <c r="AV248" s="416"/>
    </row>
    <row r="249" spans="24:48" ht="12.75">
      <c r="X249" s="416"/>
      <c r="Y249" s="416"/>
      <c r="Z249" s="416"/>
      <c r="AA249" s="416"/>
      <c r="AB249" s="416"/>
      <c r="AC249" s="416"/>
      <c r="AD249" s="416"/>
      <c r="AE249" s="416"/>
      <c r="AF249" s="416"/>
      <c r="AG249" s="416"/>
      <c r="AH249" s="416"/>
      <c r="AI249" s="416"/>
      <c r="AJ249" s="416"/>
      <c r="AK249" s="416"/>
      <c r="AL249" s="416"/>
      <c r="AM249" s="416"/>
      <c r="AN249" s="416"/>
      <c r="AO249" s="416"/>
      <c r="AP249" s="416"/>
      <c r="AQ249" s="416"/>
      <c r="AR249" s="416"/>
      <c r="AS249" s="416"/>
      <c r="AT249" s="416"/>
      <c r="AU249" s="416"/>
      <c r="AV249" s="416"/>
    </row>
    <row r="250" spans="24:48" ht="12.75">
      <c r="X250" s="416"/>
      <c r="Y250" s="416"/>
      <c r="Z250" s="416"/>
      <c r="AA250" s="416"/>
      <c r="AB250" s="416"/>
      <c r="AC250" s="416"/>
      <c r="AD250" s="416"/>
      <c r="AE250" s="416"/>
      <c r="AF250" s="416"/>
      <c r="AG250" s="416"/>
      <c r="AH250" s="416"/>
      <c r="AI250" s="416"/>
      <c r="AJ250" s="416"/>
      <c r="AK250" s="416"/>
      <c r="AL250" s="416"/>
      <c r="AM250" s="416"/>
      <c r="AN250" s="416"/>
      <c r="AO250" s="416"/>
      <c r="AP250" s="416"/>
      <c r="AQ250" s="416"/>
      <c r="AR250" s="416"/>
      <c r="AS250" s="416"/>
      <c r="AT250" s="416"/>
      <c r="AU250" s="416"/>
      <c r="AV250" s="416"/>
    </row>
    <row r="251" spans="24:48" ht="12.75">
      <c r="X251" s="416"/>
      <c r="Y251" s="416"/>
      <c r="Z251" s="416"/>
      <c r="AA251" s="416"/>
      <c r="AB251" s="416"/>
      <c r="AC251" s="416"/>
      <c r="AD251" s="416"/>
      <c r="AE251" s="416"/>
      <c r="AF251" s="416"/>
      <c r="AG251" s="416"/>
      <c r="AH251" s="416"/>
      <c r="AI251" s="416"/>
      <c r="AJ251" s="416"/>
      <c r="AK251" s="416"/>
      <c r="AL251" s="416"/>
      <c r="AM251" s="416"/>
      <c r="AN251" s="416"/>
      <c r="AO251" s="416"/>
      <c r="AP251" s="416"/>
      <c r="AQ251" s="416"/>
      <c r="AR251" s="416"/>
      <c r="AS251" s="416"/>
      <c r="AT251" s="416"/>
      <c r="AU251" s="416"/>
      <c r="AV251" s="416"/>
    </row>
    <row r="252" spans="24:48" ht="12.75">
      <c r="X252" s="416"/>
      <c r="Y252" s="416"/>
      <c r="Z252" s="416"/>
      <c r="AA252" s="416"/>
      <c r="AB252" s="416"/>
      <c r="AC252" s="416"/>
      <c r="AD252" s="416"/>
      <c r="AE252" s="416"/>
      <c r="AF252" s="416"/>
      <c r="AG252" s="416"/>
      <c r="AH252" s="416"/>
      <c r="AI252" s="416"/>
      <c r="AJ252" s="416"/>
      <c r="AK252" s="416"/>
      <c r="AL252" s="416"/>
      <c r="AM252" s="416"/>
      <c r="AN252" s="416"/>
      <c r="AO252" s="416"/>
      <c r="AP252" s="416"/>
      <c r="AQ252" s="416"/>
      <c r="AR252" s="416"/>
      <c r="AS252" s="416"/>
      <c r="AT252" s="416"/>
      <c r="AU252" s="416"/>
      <c r="AV252" s="416"/>
    </row>
    <row r="253" spans="24:48" ht="12.75">
      <c r="X253" s="416"/>
      <c r="Y253" s="416"/>
      <c r="Z253" s="416"/>
      <c r="AA253" s="416"/>
      <c r="AB253" s="416"/>
      <c r="AC253" s="416"/>
      <c r="AD253" s="416"/>
      <c r="AE253" s="416"/>
      <c r="AF253" s="416"/>
      <c r="AG253" s="416"/>
      <c r="AH253" s="416"/>
      <c r="AI253" s="416"/>
      <c r="AJ253" s="416"/>
      <c r="AK253" s="416"/>
      <c r="AL253" s="416"/>
      <c r="AM253" s="416"/>
      <c r="AN253" s="416"/>
      <c r="AO253" s="416"/>
      <c r="AP253" s="416"/>
      <c r="AQ253" s="416"/>
      <c r="AR253" s="416"/>
      <c r="AS253" s="416"/>
      <c r="AT253" s="416"/>
      <c r="AU253" s="416"/>
      <c r="AV253" s="416"/>
    </row>
    <row r="254" spans="24:48" ht="12.75">
      <c r="X254" s="416"/>
      <c r="Y254" s="416"/>
      <c r="Z254" s="416"/>
      <c r="AA254" s="416"/>
      <c r="AB254" s="416"/>
      <c r="AC254" s="416"/>
      <c r="AD254" s="416"/>
      <c r="AE254" s="416"/>
      <c r="AF254" s="416"/>
      <c r="AG254" s="416"/>
      <c r="AH254" s="416"/>
      <c r="AI254" s="416"/>
      <c r="AJ254" s="416"/>
      <c r="AK254" s="416"/>
      <c r="AL254" s="416"/>
      <c r="AM254" s="416"/>
      <c r="AN254" s="416"/>
      <c r="AO254" s="416"/>
      <c r="AP254" s="416"/>
      <c r="AQ254" s="416"/>
      <c r="AR254" s="416"/>
      <c r="AS254" s="416"/>
      <c r="AT254" s="416"/>
      <c r="AU254" s="416"/>
      <c r="AV254" s="416"/>
    </row>
    <row r="255" spans="24:48" ht="12.75">
      <c r="X255" s="416"/>
      <c r="Y255" s="416"/>
      <c r="Z255" s="416"/>
      <c r="AA255" s="416"/>
      <c r="AB255" s="416"/>
      <c r="AC255" s="416"/>
      <c r="AD255" s="416"/>
      <c r="AE255" s="416"/>
      <c r="AF255" s="416"/>
      <c r="AG255" s="416"/>
      <c r="AH255" s="416"/>
      <c r="AI255" s="416"/>
      <c r="AJ255" s="416"/>
      <c r="AK255" s="416"/>
      <c r="AL255" s="416"/>
      <c r="AM255" s="416"/>
      <c r="AN255" s="416"/>
      <c r="AO255" s="416"/>
      <c r="AP255" s="416"/>
      <c r="AQ255" s="416"/>
      <c r="AR255" s="416"/>
      <c r="AS255" s="416"/>
      <c r="AT255" s="416"/>
      <c r="AU255" s="416"/>
      <c r="AV255" s="416"/>
    </row>
    <row r="256" spans="24:48" ht="12.75">
      <c r="X256" s="416"/>
      <c r="Y256" s="416"/>
      <c r="Z256" s="416"/>
      <c r="AA256" s="416"/>
      <c r="AB256" s="416"/>
      <c r="AC256" s="416"/>
      <c r="AD256" s="416"/>
      <c r="AE256" s="416"/>
      <c r="AF256" s="416"/>
      <c r="AG256" s="416"/>
      <c r="AH256" s="416"/>
      <c r="AI256" s="416"/>
      <c r="AJ256" s="416"/>
      <c r="AK256" s="416"/>
      <c r="AL256" s="416"/>
      <c r="AM256" s="416"/>
      <c r="AN256" s="416"/>
      <c r="AO256" s="416"/>
      <c r="AP256" s="416"/>
      <c r="AQ256" s="416"/>
      <c r="AR256" s="416"/>
      <c r="AS256" s="416"/>
      <c r="AT256" s="416"/>
      <c r="AU256" s="416"/>
      <c r="AV256" s="416"/>
    </row>
    <row r="257" spans="24:48" ht="12.75">
      <c r="X257" s="416"/>
      <c r="Y257" s="416"/>
      <c r="Z257" s="416"/>
      <c r="AA257" s="416"/>
      <c r="AB257" s="416"/>
      <c r="AC257" s="416"/>
      <c r="AD257" s="416"/>
      <c r="AE257" s="416"/>
      <c r="AF257" s="416"/>
      <c r="AG257" s="416"/>
      <c r="AH257" s="416"/>
      <c r="AI257" s="416"/>
      <c r="AJ257" s="416"/>
      <c r="AK257" s="416"/>
      <c r="AL257" s="416"/>
      <c r="AM257" s="416"/>
      <c r="AN257" s="416"/>
      <c r="AO257" s="416"/>
      <c r="AP257" s="416"/>
      <c r="AQ257" s="416"/>
      <c r="AR257" s="416"/>
      <c r="AS257" s="416"/>
      <c r="AT257" s="416"/>
      <c r="AU257" s="416"/>
      <c r="AV257" s="416"/>
    </row>
    <row r="258" spans="24:48" ht="12.75">
      <c r="X258" s="416"/>
      <c r="Y258" s="416"/>
      <c r="Z258" s="416"/>
      <c r="AA258" s="416"/>
      <c r="AB258" s="416"/>
      <c r="AC258" s="416"/>
      <c r="AD258" s="416"/>
      <c r="AE258" s="416"/>
      <c r="AF258" s="416"/>
      <c r="AG258" s="416"/>
      <c r="AH258" s="416"/>
      <c r="AI258" s="416"/>
      <c r="AJ258" s="416"/>
      <c r="AK258" s="416"/>
      <c r="AL258" s="416"/>
      <c r="AM258" s="416"/>
      <c r="AN258" s="416"/>
      <c r="AO258" s="416"/>
      <c r="AP258" s="416"/>
      <c r="AQ258" s="416"/>
      <c r="AR258" s="416"/>
      <c r="AS258" s="416"/>
      <c r="AT258" s="416"/>
      <c r="AU258" s="416"/>
      <c r="AV258" s="416"/>
    </row>
    <row r="259" spans="24:48" ht="12.75">
      <c r="X259" s="416"/>
      <c r="Y259" s="416"/>
      <c r="Z259" s="416"/>
      <c r="AA259" s="416"/>
      <c r="AB259" s="416"/>
      <c r="AC259" s="416"/>
      <c r="AD259" s="416"/>
      <c r="AE259" s="416"/>
      <c r="AF259" s="416"/>
      <c r="AG259" s="416"/>
      <c r="AH259" s="416"/>
      <c r="AI259" s="416"/>
      <c r="AJ259" s="416"/>
      <c r="AK259" s="416"/>
      <c r="AL259" s="416"/>
      <c r="AM259" s="416"/>
      <c r="AN259" s="416"/>
      <c r="AO259" s="416"/>
      <c r="AP259" s="416"/>
      <c r="AQ259" s="416"/>
      <c r="AR259" s="416"/>
      <c r="AS259" s="416"/>
      <c r="AT259" s="416"/>
      <c r="AU259" s="416"/>
      <c r="AV259" s="416"/>
    </row>
    <row r="260" spans="24:48" ht="12.75">
      <c r="X260" s="416"/>
      <c r="Y260" s="416"/>
      <c r="Z260" s="416"/>
      <c r="AA260" s="416"/>
      <c r="AB260" s="416"/>
      <c r="AC260" s="416"/>
      <c r="AD260" s="416"/>
      <c r="AE260" s="416"/>
      <c r="AF260" s="416"/>
      <c r="AG260" s="416"/>
      <c r="AH260" s="416"/>
      <c r="AI260" s="416"/>
      <c r="AJ260" s="416"/>
      <c r="AK260" s="416"/>
      <c r="AL260" s="416"/>
      <c r="AM260" s="416"/>
      <c r="AN260" s="416"/>
      <c r="AO260" s="416"/>
      <c r="AP260" s="416"/>
      <c r="AQ260" s="416"/>
      <c r="AR260" s="416"/>
      <c r="AS260" s="416"/>
      <c r="AT260" s="416"/>
      <c r="AU260" s="416"/>
      <c r="AV260" s="416"/>
    </row>
    <row r="261" spans="24:48" ht="12.75">
      <c r="X261" s="416"/>
      <c r="Y261" s="416"/>
      <c r="Z261" s="416"/>
      <c r="AA261" s="416"/>
      <c r="AB261" s="416"/>
      <c r="AC261" s="416"/>
      <c r="AD261" s="416"/>
      <c r="AE261" s="416"/>
      <c r="AF261" s="416"/>
      <c r="AG261" s="416"/>
      <c r="AH261" s="416"/>
      <c r="AI261" s="416"/>
      <c r="AJ261" s="416"/>
      <c r="AK261" s="416"/>
      <c r="AL261" s="416"/>
      <c r="AM261" s="416"/>
      <c r="AN261" s="416"/>
      <c r="AO261" s="416"/>
      <c r="AP261" s="416"/>
      <c r="AQ261" s="416"/>
      <c r="AR261" s="416"/>
      <c r="AS261" s="416"/>
      <c r="AT261" s="416"/>
      <c r="AU261" s="416"/>
      <c r="AV261" s="416"/>
    </row>
    <row r="262" spans="24:48" ht="12.75">
      <c r="X262" s="416"/>
      <c r="Y262" s="416"/>
      <c r="Z262" s="416"/>
      <c r="AA262" s="416"/>
      <c r="AB262" s="416"/>
      <c r="AC262" s="416"/>
      <c r="AD262" s="416"/>
      <c r="AE262" s="416"/>
      <c r="AF262" s="416"/>
      <c r="AG262" s="416"/>
      <c r="AH262" s="416"/>
      <c r="AI262" s="416"/>
      <c r="AJ262" s="416"/>
      <c r="AK262" s="416"/>
      <c r="AL262" s="416"/>
      <c r="AM262" s="416"/>
      <c r="AN262" s="416"/>
      <c r="AO262" s="416"/>
      <c r="AP262" s="416"/>
      <c r="AQ262" s="416"/>
      <c r="AR262" s="416"/>
      <c r="AS262" s="416"/>
      <c r="AT262" s="416"/>
      <c r="AU262" s="416"/>
      <c r="AV262" s="416"/>
    </row>
    <row r="263" spans="24:48" ht="12.75">
      <c r="X263" s="416"/>
      <c r="Y263" s="416"/>
      <c r="Z263" s="416"/>
      <c r="AA263" s="416"/>
      <c r="AB263" s="416"/>
      <c r="AC263" s="416"/>
      <c r="AD263" s="416"/>
      <c r="AE263" s="416"/>
      <c r="AF263" s="416"/>
      <c r="AG263" s="416"/>
      <c r="AH263" s="416"/>
      <c r="AI263" s="416"/>
      <c r="AJ263" s="416"/>
      <c r="AK263" s="416"/>
      <c r="AL263" s="416"/>
      <c r="AM263" s="416"/>
      <c r="AN263" s="416"/>
      <c r="AO263" s="416"/>
      <c r="AP263" s="416"/>
      <c r="AQ263" s="416"/>
      <c r="AR263" s="416"/>
      <c r="AS263" s="416"/>
      <c r="AT263" s="416"/>
      <c r="AU263" s="416"/>
      <c r="AV263" s="416"/>
    </row>
    <row r="264" spans="24:48" ht="12.75">
      <c r="X264" s="416"/>
      <c r="Y264" s="416"/>
      <c r="Z264" s="416"/>
      <c r="AA264" s="416"/>
      <c r="AB264" s="416"/>
      <c r="AC264" s="416"/>
      <c r="AD264" s="416"/>
      <c r="AE264" s="416"/>
      <c r="AF264" s="416"/>
      <c r="AG264" s="416"/>
      <c r="AH264" s="416"/>
      <c r="AI264" s="416"/>
      <c r="AJ264" s="416"/>
      <c r="AK264" s="416"/>
      <c r="AL264" s="416"/>
      <c r="AM264" s="416"/>
      <c r="AN264" s="416"/>
      <c r="AO264" s="416"/>
      <c r="AP264" s="416"/>
      <c r="AQ264" s="416"/>
      <c r="AR264" s="416"/>
      <c r="AS264" s="416"/>
      <c r="AT264" s="416"/>
      <c r="AU264" s="416"/>
      <c r="AV264" s="416"/>
    </row>
    <row r="265" spans="24:48" ht="12.75">
      <c r="X265" s="416"/>
      <c r="Y265" s="416"/>
      <c r="Z265" s="416"/>
      <c r="AA265" s="416"/>
      <c r="AB265" s="416"/>
      <c r="AC265" s="416"/>
      <c r="AD265" s="416"/>
      <c r="AE265" s="416"/>
      <c r="AF265" s="416"/>
      <c r="AG265" s="416"/>
      <c r="AH265" s="416"/>
      <c r="AI265" s="416"/>
      <c r="AJ265" s="416"/>
      <c r="AK265" s="416"/>
      <c r="AL265" s="416"/>
      <c r="AM265" s="416"/>
      <c r="AN265" s="416"/>
      <c r="AO265" s="416"/>
      <c r="AP265" s="416"/>
      <c r="AQ265" s="416"/>
      <c r="AR265" s="416"/>
      <c r="AS265" s="416"/>
      <c r="AT265" s="416"/>
      <c r="AU265" s="416"/>
      <c r="AV265" s="416"/>
    </row>
    <row r="266" spans="24:48" ht="12.75">
      <c r="X266" s="416"/>
      <c r="Y266" s="416"/>
      <c r="Z266" s="416"/>
      <c r="AA266" s="416"/>
      <c r="AB266" s="416"/>
      <c r="AC266" s="416"/>
      <c r="AD266" s="416"/>
      <c r="AE266" s="416"/>
      <c r="AF266" s="416"/>
      <c r="AG266" s="416"/>
      <c r="AH266" s="416"/>
      <c r="AI266" s="416"/>
      <c r="AJ266" s="416"/>
      <c r="AK266" s="416"/>
      <c r="AL266" s="416"/>
      <c r="AM266" s="416"/>
      <c r="AN266" s="416"/>
      <c r="AO266" s="416"/>
      <c r="AP266" s="416"/>
      <c r="AQ266" s="416"/>
      <c r="AR266" s="416"/>
      <c r="AS266" s="416"/>
      <c r="AT266" s="416"/>
      <c r="AU266" s="416"/>
      <c r="AV266" s="416"/>
    </row>
    <row r="267" spans="24:48" ht="12.75">
      <c r="X267" s="416"/>
      <c r="Y267" s="416"/>
      <c r="Z267" s="416"/>
      <c r="AA267" s="416"/>
      <c r="AB267" s="416"/>
      <c r="AC267" s="416"/>
      <c r="AD267" s="416"/>
      <c r="AE267" s="416"/>
      <c r="AF267" s="416"/>
      <c r="AG267" s="416"/>
      <c r="AH267" s="416"/>
      <c r="AI267" s="416"/>
      <c r="AJ267" s="416"/>
      <c r="AK267" s="416"/>
      <c r="AL267" s="416"/>
      <c r="AM267" s="416"/>
      <c r="AN267" s="416"/>
      <c r="AO267" s="416"/>
      <c r="AP267" s="416"/>
      <c r="AQ267" s="416"/>
      <c r="AR267" s="416"/>
      <c r="AS267" s="416"/>
      <c r="AT267" s="416"/>
      <c r="AU267" s="416"/>
      <c r="AV267" s="416"/>
    </row>
    <row r="268" spans="24:48" ht="12.75">
      <c r="X268" s="416"/>
      <c r="Y268" s="416"/>
      <c r="Z268" s="416"/>
      <c r="AA268" s="416"/>
      <c r="AB268" s="416"/>
      <c r="AC268" s="416"/>
      <c r="AD268" s="416"/>
      <c r="AE268" s="416"/>
      <c r="AF268" s="416"/>
      <c r="AG268" s="416"/>
      <c r="AH268" s="416"/>
      <c r="AI268" s="416"/>
      <c r="AJ268" s="416"/>
      <c r="AK268" s="416"/>
      <c r="AL268" s="416"/>
      <c r="AM268" s="416"/>
      <c r="AN268" s="416"/>
      <c r="AO268" s="416"/>
      <c r="AP268" s="416"/>
      <c r="AQ268" s="416"/>
      <c r="AR268" s="416"/>
      <c r="AS268" s="416"/>
      <c r="AT268" s="416"/>
      <c r="AU268" s="416"/>
      <c r="AV268" s="416"/>
    </row>
    <row r="269" spans="24:48" ht="12.75">
      <c r="X269" s="416"/>
      <c r="Y269" s="416"/>
      <c r="Z269" s="416"/>
      <c r="AA269" s="416"/>
      <c r="AB269" s="416"/>
      <c r="AC269" s="416"/>
      <c r="AD269" s="416"/>
      <c r="AE269" s="416"/>
      <c r="AF269" s="416"/>
      <c r="AG269" s="416"/>
      <c r="AH269" s="416"/>
      <c r="AI269" s="416"/>
      <c r="AJ269" s="416"/>
      <c r="AK269" s="416"/>
      <c r="AL269" s="416"/>
      <c r="AM269" s="416"/>
      <c r="AN269" s="416"/>
      <c r="AO269" s="416"/>
      <c r="AP269" s="416"/>
      <c r="AQ269" s="416"/>
      <c r="AR269" s="416"/>
      <c r="AS269" s="416"/>
      <c r="AT269" s="416"/>
      <c r="AU269" s="416"/>
      <c r="AV269" s="416"/>
    </row>
    <row r="270" spans="24:48" ht="12.75">
      <c r="X270" s="416"/>
      <c r="Y270" s="416"/>
      <c r="Z270" s="416"/>
      <c r="AA270" s="416"/>
      <c r="AB270" s="416"/>
      <c r="AC270" s="416"/>
      <c r="AD270" s="416"/>
      <c r="AE270" s="416"/>
      <c r="AF270" s="416"/>
      <c r="AG270" s="416"/>
      <c r="AH270" s="416"/>
      <c r="AI270" s="416"/>
      <c r="AJ270" s="416"/>
      <c r="AK270" s="416"/>
      <c r="AL270" s="416"/>
      <c r="AM270" s="416"/>
      <c r="AN270" s="416"/>
      <c r="AO270" s="416"/>
      <c r="AP270" s="416"/>
      <c r="AQ270" s="416"/>
      <c r="AR270" s="416"/>
      <c r="AS270" s="416"/>
      <c r="AT270" s="416"/>
      <c r="AU270" s="416"/>
      <c r="AV270" s="416"/>
    </row>
    <row r="271" spans="24:48" ht="12.75">
      <c r="X271" s="416"/>
      <c r="Y271" s="416"/>
      <c r="Z271" s="416"/>
      <c r="AA271" s="416"/>
      <c r="AB271" s="416"/>
      <c r="AC271" s="416"/>
      <c r="AD271" s="416"/>
      <c r="AE271" s="416"/>
      <c r="AF271" s="416"/>
      <c r="AG271" s="416"/>
      <c r="AH271" s="416"/>
      <c r="AI271" s="416"/>
      <c r="AJ271" s="416"/>
      <c r="AK271" s="416"/>
      <c r="AL271" s="416"/>
      <c r="AM271" s="416"/>
      <c r="AN271" s="416"/>
      <c r="AO271" s="416"/>
      <c r="AP271" s="416"/>
      <c r="AQ271" s="416"/>
      <c r="AR271" s="416"/>
      <c r="AS271" s="416"/>
      <c r="AT271" s="416"/>
      <c r="AU271" s="416"/>
      <c r="AV271" s="416"/>
    </row>
    <row r="272" spans="24:48" ht="12.75">
      <c r="X272" s="416"/>
      <c r="Y272" s="416"/>
      <c r="Z272" s="416"/>
      <c r="AA272" s="416"/>
      <c r="AB272" s="416"/>
      <c r="AC272" s="416"/>
      <c r="AD272" s="416"/>
      <c r="AE272" s="416"/>
      <c r="AF272" s="416"/>
      <c r="AG272" s="416"/>
      <c r="AH272" s="416"/>
      <c r="AI272" s="416"/>
      <c r="AJ272" s="416"/>
      <c r="AK272" s="416"/>
      <c r="AL272" s="416"/>
      <c r="AM272" s="416"/>
      <c r="AN272" s="416"/>
      <c r="AO272" s="416"/>
      <c r="AP272" s="416"/>
      <c r="AQ272" s="416"/>
      <c r="AR272" s="416"/>
      <c r="AS272" s="416"/>
      <c r="AT272" s="416"/>
      <c r="AU272" s="416"/>
      <c r="AV272" s="416"/>
    </row>
    <row r="273" spans="24:48" ht="12.75">
      <c r="X273" s="416"/>
      <c r="Y273" s="416"/>
      <c r="Z273" s="416"/>
      <c r="AA273" s="416"/>
      <c r="AB273" s="416"/>
      <c r="AC273" s="416"/>
      <c r="AD273" s="416"/>
      <c r="AE273" s="416"/>
      <c r="AF273" s="416"/>
      <c r="AG273" s="416"/>
      <c r="AH273" s="416"/>
      <c r="AI273" s="416"/>
      <c r="AJ273" s="416"/>
      <c r="AK273" s="416"/>
      <c r="AL273" s="416"/>
      <c r="AM273" s="416"/>
      <c r="AN273" s="416"/>
      <c r="AO273" s="416"/>
      <c r="AP273" s="416"/>
      <c r="AQ273" s="416"/>
      <c r="AR273" s="416"/>
      <c r="AS273" s="416"/>
      <c r="AT273" s="416"/>
      <c r="AU273" s="416"/>
      <c r="AV273" s="416"/>
    </row>
    <row r="274" spans="24:48" ht="12.75">
      <c r="X274" s="416"/>
      <c r="Y274" s="416"/>
      <c r="Z274" s="416"/>
      <c r="AA274" s="416"/>
      <c r="AB274" s="416"/>
      <c r="AC274" s="416"/>
      <c r="AD274" s="416"/>
      <c r="AE274" s="416"/>
      <c r="AF274" s="416"/>
      <c r="AG274" s="416"/>
      <c r="AH274" s="416"/>
      <c r="AI274" s="416"/>
      <c r="AJ274" s="416"/>
      <c r="AK274" s="416"/>
      <c r="AL274" s="416"/>
      <c r="AM274" s="416"/>
      <c r="AN274" s="416"/>
      <c r="AO274" s="416"/>
      <c r="AP274" s="416"/>
      <c r="AQ274" s="416"/>
      <c r="AR274" s="416"/>
      <c r="AS274" s="416"/>
      <c r="AT274" s="416"/>
      <c r="AU274" s="416"/>
      <c r="AV274" s="416"/>
    </row>
    <row r="275" spans="24:48" ht="12.75">
      <c r="X275" s="416"/>
      <c r="Y275" s="416"/>
      <c r="Z275" s="416"/>
      <c r="AA275" s="416"/>
      <c r="AB275" s="416"/>
      <c r="AC275" s="416"/>
      <c r="AD275" s="416"/>
      <c r="AE275" s="416"/>
      <c r="AF275" s="416"/>
      <c r="AG275" s="416"/>
      <c r="AH275" s="416"/>
      <c r="AI275" s="416"/>
      <c r="AJ275" s="416"/>
      <c r="AK275" s="416"/>
      <c r="AL275" s="416"/>
      <c r="AM275" s="416"/>
      <c r="AN275" s="416"/>
      <c r="AO275" s="416"/>
      <c r="AP275" s="416"/>
      <c r="AQ275" s="416"/>
      <c r="AR275" s="416"/>
      <c r="AS275" s="416"/>
      <c r="AT275" s="416"/>
      <c r="AU275" s="416"/>
      <c r="AV275" s="416"/>
    </row>
    <row r="276" spans="24:48" ht="12.75">
      <c r="X276" s="416"/>
      <c r="Y276" s="416"/>
      <c r="Z276" s="416"/>
      <c r="AA276" s="416"/>
      <c r="AB276" s="416"/>
      <c r="AC276" s="416"/>
      <c r="AD276" s="416"/>
      <c r="AE276" s="416"/>
      <c r="AF276" s="416"/>
      <c r="AG276" s="416"/>
      <c r="AH276" s="416"/>
      <c r="AI276" s="416"/>
      <c r="AJ276" s="416"/>
      <c r="AK276" s="416"/>
      <c r="AL276" s="416"/>
      <c r="AM276" s="416"/>
      <c r="AN276" s="416"/>
      <c r="AO276" s="416"/>
      <c r="AP276" s="416"/>
      <c r="AQ276" s="416"/>
      <c r="AR276" s="416"/>
      <c r="AS276" s="416"/>
      <c r="AT276" s="416"/>
      <c r="AU276" s="416"/>
      <c r="AV276" s="416"/>
    </row>
    <row r="277" spans="24:48" ht="12.75">
      <c r="X277" s="416"/>
      <c r="Y277" s="416"/>
      <c r="Z277" s="416"/>
      <c r="AA277" s="416"/>
      <c r="AB277" s="416"/>
      <c r="AC277" s="416"/>
      <c r="AD277" s="416"/>
      <c r="AE277" s="416"/>
      <c r="AF277" s="416"/>
      <c r="AG277" s="416"/>
      <c r="AH277" s="416"/>
      <c r="AI277" s="416"/>
      <c r="AJ277" s="416"/>
      <c r="AK277" s="416"/>
      <c r="AL277" s="416"/>
      <c r="AM277" s="416"/>
      <c r="AN277" s="416"/>
      <c r="AO277" s="416"/>
      <c r="AP277" s="416"/>
      <c r="AQ277" s="416"/>
      <c r="AR277" s="416"/>
      <c r="AS277" s="416"/>
      <c r="AT277" s="416"/>
      <c r="AU277" s="416"/>
      <c r="AV277" s="416"/>
    </row>
    <row r="278" spans="24:48" ht="12.75">
      <c r="X278" s="416"/>
      <c r="Y278" s="416"/>
      <c r="Z278" s="416"/>
      <c r="AA278" s="416"/>
      <c r="AB278" s="416"/>
      <c r="AC278" s="416"/>
      <c r="AD278" s="416"/>
      <c r="AE278" s="416"/>
      <c r="AF278" s="416"/>
      <c r="AG278" s="416"/>
      <c r="AH278" s="416"/>
      <c r="AI278" s="416"/>
      <c r="AJ278" s="416"/>
      <c r="AK278" s="416"/>
      <c r="AL278" s="416"/>
      <c r="AM278" s="416"/>
      <c r="AN278" s="416"/>
      <c r="AO278" s="416"/>
      <c r="AP278" s="416"/>
      <c r="AQ278" s="416"/>
      <c r="AR278" s="416"/>
      <c r="AS278" s="416"/>
      <c r="AT278" s="416"/>
      <c r="AU278" s="416"/>
      <c r="AV278" s="416"/>
    </row>
    <row r="279" spans="24:48" ht="12.75">
      <c r="X279" s="416"/>
      <c r="Y279" s="416"/>
      <c r="Z279" s="416"/>
      <c r="AA279" s="416"/>
      <c r="AB279" s="416"/>
      <c r="AC279" s="416"/>
      <c r="AD279" s="416"/>
      <c r="AE279" s="416"/>
      <c r="AF279" s="416"/>
      <c r="AG279" s="416"/>
      <c r="AH279" s="416"/>
      <c r="AI279" s="416"/>
      <c r="AJ279" s="416"/>
      <c r="AK279" s="416"/>
      <c r="AL279" s="416"/>
      <c r="AM279" s="416"/>
      <c r="AN279" s="416"/>
      <c r="AO279" s="416"/>
      <c r="AP279" s="416"/>
      <c r="AQ279" s="416"/>
      <c r="AR279" s="416"/>
      <c r="AS279" s="416"/>
      <c r="AT279" s="416"/>
      <c r="AU279" s="416"/>
      <c r="AV279" s="416"/>
    </row>
    <row r="280" spans="24:48" ht="12.75">
      <c r="X280" s="416"/>
      <c r="Y280" s="416"/>
      <c r="Z280" s="416"/>
      <c r="AA280" s="416"/>
      <c r="AB280" s="416"/>
      <c r="AC280" s="416"/>
      <c r="AD280" s="416"/>
      <c r="AE280" s="416"/>
      <c r="AF280" s="416"/>
      <c r="AG280" s="416"/>
      <c r="AH280" s="416"/>
      <c r="AI280" s="416"/>
      <c r="AJ280" s="416"/>
      <c r="AK280" s="416"/>
      <c r="AL280" s="416"/>
      <c r="AM280" s="416"/>
      <c r="AN280" s="416"/>
      <c r="AO280" s="416"/>
      <c r="AP280" s="416"/>
      <c r="AQ280" s="416"/>
      <c r="AR280" s="416"/>
      <c r="AS280" s="416"/>
      <c r="AT280" s="416"/>
      <c r="AU280" s="416"/>
      <c r="AV280" s="416"/>
    </row>
    <row r="281" spans="24:48" ht="12.75">
      <c r="X281" s="416"/>
      <c r="Y281" s="416"/>
      <c r="Z281" s="416"/>
      <c r="AA281" s="416"/>
      <c r="AB281" s="416"/>
      <c r="AC281" s="416"/>
      <c r="AD281" s="416"/>
      <c r="AE281" s="416"/>
      <c r="AF281" s="416"/>
      <c r="AG281" s="416"/>
      <c r="AH281" s="416"/>
      <c r="AI281" s="416"/>
      <c r="AJ281" s="416"/>
      <c r="AK281" s="416"/>
      <c r="AL281" s="416"/>
      <c r="AM281" s="416"/>
      <c r="AN281" s="416"/>
      <c r="AO281" s="416"/>
      <c r="AP281" s="416"/>
      <c r="AQ281" s="416"/>
      <c r="AR281" s="416"/>
      <c r="AS281" s="416"/>
      <c r="AT281" s="416"/>
      <c r="AU281" s="416"/>
      <c r="AV281" s="416"/>
    </row>
    <row r="282" spans="24:48" ht="12.75">
      <c r="X282" s="416"/>
      <c r="Y282" s="416"/>
      <c r="Z282" s="416"/>
      <c r="AA282" s="416"/>
      <c r="AB282" s="416"/>
      <c r="AC282" s="416"/>
      <c r="AD282" s="416"/>
      <c r="AE282" s="416"/>
      <c r="AF282" s="416"/>
      <c r="AG282" s="416"/>
      <c r="AH282" s="416"/>
      <c r="AI282" s="416"/>
      <c r="AJ282" s="416"/>
      <c r="AK282" s="416"/>
      <c r="AL282" s="416"/>
      <c r="AM282" s="416"/>
      <c r="AN282" s="416"/>
      <c r="AO282" s="416"/>
      <c r="AP282" s="416"/>
      <c r="AQ282" s="416"/>
      <c r="AR282" s="416"/>
      <c r="AS282" s="416"/>
      <c r="AT282" s="416"/>
      <c r="AU282" s="416"/>
      <c r="AV282" s="416"/>
    </row>
    <row r="283" spans="24:48" ht="12.75">
      <c r="X283" s="416"/>
      <c r="Y283" s="416"/>
      <c r="Z283" s="416"/>
      <c r="AA283" s="416"/>
      <c r="AB283" s="416"/>
      <c r="AC283" s="416"/>
      <c r="AD283" s="416"/>
      <c r="AE283" s="416"/>
      <c r="AF283" s="416"/>
      <c r="AG283" s="416"/>
      <c r="AH283" s="416"/>
      <c r="AI283" s="416"/>
      <c r="AJ283" s="416"/>
      <c r="AK283" s="416"/>
      <c r="AL283" s="416"/>
      <c r="AM283" s="416"/>
      <c r="AN283" s="416"/>
      <c r="AO283" s="416"/>
      <c r="AP283" s="416"/>
      <c r="AQ283" s="416"/>
      <c r="AR283" s="416"/>
      <c r="AS283" s="416"/>
      <c r="AT283" s="416"/>
      <c r="AU283" s="416"/>
      <c r="AV283" s="416"/>
    </row>
    <row r="284" spans="24:48" ht="12.75">
      <c r="X284" s="416"/>
      <c r="Y284" s="416"/>
      <c r="Z284" s="416"/>
      <c r="AA284" s="416"/>
      <c r="AB284" s="416"/>
      <c r="AC284" s="416"/>
      <c r="AD284" s="416"/>
      <c r="AE284" s="416"/>
      <c r="AF284" s="416"/>
      <c r="AG284" s="416"/>
      <c r="AH284" s="416"/>
      <c r="AI284" s="416"/>
      <c r="AJ284" s="416"/>
      <c r="AK284" s="416"/>
      <c r="AL284" s="416"/>
      <c r="AM284" s="416"/>
      <c r="AN284" s="416"/>
      <c r="AO284" s="416"/>
      <c r="AP284" s="416"/>
      <c r="AQ284" s="416"/>
      <c r="AR284" s="416"/>
      <c r="AS284" s="416"/>
      <c r="AT284" s="416"/>
      <c r="AU284" s="416"/>
      <c r="AV284" s="416"/>
    </row>
    <row r="285" spans="24:48" ht="12.75">
      <c r="X285" s="416"/>
      <c r="Y285" s="416"/>
      <c r="Z285" s="416"/>
      <c r="AA285" s="416"/>
      <c r="AB285" s="416"/>
      <c r="AC285" s="416"/>
      <c r="AD285" s="416"/>
      <c r="AE285" s="416"/>
      <c r="AF285" s="416"/>
      <c r="AG285" s="416"/>
      <c r="AH285" s="416"/>
      <c r="AI285" s="416"/>
      <c r="AJ285" s="416"/>
      <c r="AK285" s="416"/>
      <c r="AL285" s="416"/>
      <c r="AM285" s="416"/>
      <c r="AN285" s="416"/>
      <c r="AO285" s="416"/>
      <c r="AP285" s="416"/>
      <c r="AQ285" s="416"/>
      <c r="AR285" s="416"/>
      <c r="AS285" s="416"/>
      <c r="AT285" s="416"/>
      <c r="AU285" s="416"/>
      <c r="AV285" s="416"/>
    </row>
    <row r="286" spans="24:48" ht="12.75">
      <c r="X286" s="416"/>
      <c r="Y286" s="416"/>
      <c r="Z286" s="416"/>
      <c r="AA286" s="416"/>
      <c r="AB286" s="416"/>
      <c r="AC286" s="416"/>
      <c r="AD286" s="416"/>
      <c r="AE286" s="416"/>
      <c r="AF286" s="416"/>
      <c r="AG286" s="416"/>
      <c r="AH286" s="416"/>
      <c r="AI286" s="416"/>
      <c r="AJ286" s="416"/>
      <c r="AK286" s="416"/>
      <c r="AL286" s="416"/>
      <c r="AM286" s="416"/>
      <c r="AN286" s="416"/>
      <c r="AO286" s="416"/>
      <c r="AP286" s="416"/>
      <c r="AQ286" s="416"/>
      <c r="AR286" s="416"/>
      <c r="AS286" s="416"/>
      <c r="AT286" s="416"/>
      <c r="AU286" s="416"/>
      <c r="AV286" s="416"/>
    </row>
    <row r="287" spans="24:48" ht="12.75">
      <c r="X287" s="416"/>
      <c r="Y287" s="416"/>
      <c r="Z287" s="416"/>
      <c r="AA287" s="416"/>
      <c r="AB287" s="416"/>
      <c r="AC287" s="416"/>
      <c r="AD287" s="416"/>
      <c r="AE287" s="416"/>
      <c r="AF287" s="416"/>
      <c r="AG287" s="416"/>
      <c r="AH287" s="416"/>
      <c r="AI287" s="416"/>
      <c r="AJ287" s="416"/>
      <c r="AK287" s="416"/>
      <c r="AL287" s="416"/>
      <c r="AM287" s="416"/>
      <c r="AN287" s="416"/>
      <c r="AO287" s="416"/>
      <c r="AP287" s="416"/>
      <c r="AQ287" s="416"/>
      <c r="AR287" s="416"/>
      <c r="AS287" s="416"/>
      <c r="AT287" s="416"/>
      <c r="AU287" s="416"/>
      <c r="AV287" s="416"/>
    </row>
    <row r="288" spans="24:48" ht="12.75">
      <c r="X288" s="416"/>
      <c r="Y288" s="416"/>
      <c r="Z288" s="416"/>
      <c r="AA288" s="416"/>
      <c r="AB288" s="416"/>
      <c r="AC288" s="416"/>
      <c r="AD288" s="416"/>
      <c r="AE288" s="416"/>
      <c r="AF288" s="416"/>
      <c r="AG288" s="416"/>
      <c r="AH288" s="416"/>
      <c r="AI288" s="416"/>
      <c r="AJ288" s="416"/>
      <c r="AK288" s="416"/>
      <c r="AL288" s="416"/>
      <c r="AM288" s="416"/>
      <c r="AN288" s="416"/>
      <c r="AO288" s="416"/>
      <c r="AP288" s="416"/>
      <c r="AQ288" s="416"/>
      <c r="AR288" s="416"/>
      <c r="AS288" s="416"/>
      <c r="AT288" s="416"/>
      <c r="AU288" s="416"/>
      <c r="AV288" s="416"/>
    </row>
    <row r="289" spans="24:48" ht="12.75">
      <c r="X289" s="416"/>
      <c r="Y289" s="416"/>
      <c r="Z289" s="416"/>
      <c r="AA289" s="416"/>
      <c r="AB289" s="416"/>
      <c r="AC289" s="416"/>
      <c r="AD289" s="416"/>
      <c r="AE289" s="416"/>
      <c r="AF289" s="416"/>
      <c r="AG289" s="416"/>
      <c r="AH289" s="416"/>
      <c r="AI289" s="416"/>
      <c r="AJ289" s="416"/>
      <c r="AK289" s="416"/>
      <c r="AL289" s="416"/>
      <c r="AM289" s="416"/>
      <c r="AN289" s="416"/>
      <c r="AO289" s="416"/>
      <c r="AP289" s="416"/>
      <c r="AQ289" s="416"/>
      <c r="AR289" s="416"/>
      <c r="AS289" s="416"/>
      <c r="AT289" s="416"/>
      <c r="AU289" s="416"/>
      <c r="AV289" s="416"/>
    </row>
    <row r="290" spans="24:48" ht="12.75">
      <c r="X290" s="416"/>
      <c r="Y290" s="416"/>
      <c r="Z290" s="416"/>
      <c r="AA290" s="416"/>
      <c r="AB290" s="416"/>
      <c r="AC290" s="416"/>
      <c r="AD290" s="416"/>
      <c r="AE290" s="416"/>
      <c r="AF290" s="416"/>
      <c r="AG290" s="416"/>
      <c r="AH290" s="416"/>
      <c r="AI290" s="416"/>
      <c r="AJ290" s="416"/>
      <c r="AK290" s="416"/>
      <c r="AL290" s="416"/>
      <c r="AM290" s="416"/>
      <c r="AN290" s="416"/>
      <c r="AO290" s="416"/>
      <c r="AP290" s="416"/>
      <c r="AQ290" s="416"/>
      <c r="AR290" s="416"/>
      <c r="AS290" s="416"/>
      <c r="AT290" s="416"/>
      <c r="AU290" s="416"/>
      <c r="AV290" s="416"/>
    </row>
    <row r="291" spans="24:48" ht="12.75">
      <c r="X291" s="416"/>
      <c r="Y291" s="416"/>
      <c r="Z291" s="416"/>
      <c r="AA291" s="416"/>
      <c r="AB291" s="416"/>
      <c r="AC291" s="416"/>
      <c r="AD291" s="416"/>
      <c r="AE291" s="416"/>
      <c r="AF291" s="416"/>
      <c r="AG291" s="416"/>
      <c r="AH291" s="416"/>
      <c r="AI291" s="416"/>
      <c r="AJ291" s="416"/>
      <c r="AK291" s="416"/>
      <c r="AL291" s="416"/>
      <c r="AM291" s="416"/>
      <c r="AN291" s="416"/>
      <c r="AO291" s="416"/>
      <c r="AP291" s="416"/>
      <c r="AQ291" s="416"/>
      <c r="AR291" s="416"/>
      <c r="AS291" s="416"/>
      <c r="AT291" s="416"/>
      <c r="AU291" s="416"/>
      <c r="AV291" s="416"/>
    </row>
    <row r="292" spans="24:48" ht="12.75">
      <c r="X292" s="416"/>
      <c r="Y292" s="416"/>
      <c r="Z292" s="416"/>
      <c r="AA292" s="416"/>
      <c r="AB292" s="416"/>
      <c r="AC292" s="416"/>
      <c r="AD292" s="416"/>
      <c r="AE292" s="416"/>
      <c r="AF292" s="416"/>
      <c r="AG292" s="416"/>
      <c r="AH292" s="416"/>
      <c r="AI292" s="416"/>
      <c r="AJ292" s="416"/>
      <c r="AK292" s="416"/>
      <c r="AL292" s="416"/>
      <c r="AM292" s="416"/>
      <c r="AN292" s="416"/>
      <c r="AO292" s="416"/>
      <c r="AP292" s="416"/>
      <c r="AQ292" s="416"/>
      <c r="AR292" s="416"/>
      <c r="AS292" s="416"/>
      <c r="AT292" s="416"/>
      <c r="AU292" s="416"/>
      <c r="AV292" s="416"/>
    </row>
    <row r="293" spans="24:48" ht="12.75">
      <c r="X293" s="416"/>
      <c r="Y293" s="416"/>
      <c r="Z293" s="416"/>
      <c r="AA293" s="416"/>
      <c r="AB293" s="416"/>
      <c r="AC293" s="416"/>
      <c r="AD293" s="416"/>
      <c r="AE293" s="416"/>
      <c r="AF293" s="416"/>
      <c r="AG293" s="416"/>
      <c r="AH293" s="416"/>
      <c r="AI293" s="416"/>
      <c r="AJ293" s="416"/>
      <c r="AK293" s="416"/>
      <c r="AL293" s="416"/>
      <c r="AM293" s="416"/>
      <c r="AN293" s="416"/>
      <c r="AO293" s="416"/>
      <c r="AP293" s="416"/>
      <c r="AQ293" s="416"/>
      <c r="AR293" s="416"/>
      <c r="AS293" s="416"/>
      <c r="AT293" s="416"/>
      <c r="AU293" s="416"/>
      <c r="AV293" s="416"/>
    </row>
    <row r="294" spans="24:48" ht="12.75">
      <c r="X294" s="416"/>
      <c r="Y294" s="416"/>
      <c r="Z294" s="416"/>
      <c r="AA294" s="416"/>
      <c r="AB294" s="416"/>
      <c r="AC294" s="416"/>
      <c r="AD294" s="416"/>
      <c r="AE294" s="416"/>
      <c r="AF294" s="416"/>
      <c r="AG294" s="416"/>
      <c r="AH294" s="416"/>
      <c r="AI294" s="416"/>
      <c r="AJ294" s="416"/>
      <c r="AK294" s="416"/>
      <c r="AL294" s="416"/>
      <c r="AM294" s="416"/>
      <c r="AN294" s="416"/>
      <c r="AO294" s="416"/>
      <c r="AP294" s="416"/>
      <c r="AQ294" s="416"/>
      <c r="AR294" s="416"/>
      <c r="AS294" s="416"/>
      <c r="AT294" s="416"/>
      <c r="AU294" s="416"/>
      <c r="AV294" s="416"/>
    </row>
    <row r="295" spans="24:48" ht="12.75">
      <c r="X295" s="416"/>
      <c r="Y295" s="416"/>
      <c r="Z295" s="416"/>
      <c r="AA295" s="416"/>
      <c r="AB295" s="416"/>
      <c r="AC295" s="416"/>
      <c r="AD295" s="416"/>
      <c r="AE295" s="416"/>
      <c r="AF295" s="416"/>
      <c r="AG295" s="416"/>
      <c r="AH295" s="416"/>
      <c r="AI295" s="416"/>
      <c r="AJ295" s="416"/>
      <c r="AK295" s="416"/>
      <c r="AL295" s="416"/>
      <c r="AM295" s="416"/>
      <c r="AN295" s="416"/>
      <c r="AO295" s="416"/>
      <c r="AP295" s="416"/>
      <c r="AQ295" s="416"/>
      <c r="AR295" s="416"/>
      <c r="AS295" s="416"/>
      <c r="AT295" s="416"/>
      <c r="AU295" s="416"/>
      <c r="AV295" s="416"/>
    </row>
    <row r="296" spans="24:48" ht="12.75">
      <c r="X296" s="416"/>
      <c r="Y296" s="416"/>
      <c r="Z296" s="416"/>
      <c r="AA296" s="416"/>
      <c r="AB296" s="416"/>
      <c r="AC296" s="416"/>
      <c r="AD296" s="416"/>
      <c r="AE296" s="416"/>
      <c r="AF296" s="416"/>
      <c r="AG296" s="416"/>
      <c r="AH296" s="416"/>
      <c r="AI296" s="416"/>
      <c r="AJ296" s="416"/>
      <c r="AK296" s="416"/>
      <c r="AL296" s="416"/>
      <c r="AM296" s="416"/>
      <c r="AN296" s="416"/>
      <c r="AO296" s="416"/>
      <c r="AP296" s="416"/>
      <c r="AQ296" s="416"/>
      <c r="AR296" s="416"/>
      <c r="AS296" s="416"/>
      <c r="AT296" s="416"/>
      <c r="AU296" s="416"/>
      <c r="AV296" s="416"/>
    </row>
    <row r="297" spans="24:48" ht="12.75">
      <c r="X297" s="416"/>
      <c r="Y297" s="416"/>
      <c r="Z297" s="416"/>
      <c r="AA297" s="416"/>
      <c r="AB297" s="416"/>
      <c r="AC297" s="416"/>
      <c r="AD297" s="416"/>
      <c r="AE297" s="416"/>
      <c r="AF297" s="416"/>
      <c r="AG297" s="416"/>
      <c r="AH297" s="416"/>
      <c r="AI297" s="416"/>
      <c r="AJ297" s="416"/>
      <c r="AK297" s="416"/>
      <c r="AL297" s="416"/>
      <c r="AM297" s="416"/>
      <c r="AN297" s="416"/>
      <c r="AO297" s="416"/>
      <c r="AP297" s="416"/>
      <c r="AQ297" s="416"/>
      <c r="AR297" s="416"/>
      <c r="AS297" s="416"/>
      <c r="AT297" s="416"/>
      <c r="AU297" s="416"/>
      <c r="AV297" s="416"/>
    </row>
    <row r="298" spans="24:48" ht="12.75">
      <c r="X298" s="416"/>
      <c r="Y298" s="416"/>
      <c r="Z298" s="416"/>
      <c r="AA298" s="416"/>
      <c r="AB298" s="416"/>
      <c r="AC298" s="416"/>
      <c r="AD298" s="416"/>
      <c r="AE298" s="416"/>
      <c r="AF298" s="416"/>
      <c r="AG298" s="416"/>
      <c r="AH298" s="416"/>
      <c r="AI298" s="416"/>
      <c r="AJ298" s="416"/>
      <c r="AK298" s="416"/>
      <c r="AL298" s="416"/>
      <c r="AM298" s="416"/>
      <c r="AN298" s="416"/>
      <c r="AO298" s="416"/>
      <c r="AP298" s="416"/>
      <c r="AQ298" s="416"/>
      <c r="AR298" s="416"/>
      <c r="AS298" s="416"/>
      <c r="AT298" s="416"/>
      <c r="AU298" s="416"/>
      <c r="AV298" s="416"/>
    </row>
    <row r="299" spans="24:48" ht="12.75">
      <c r="X299" s="416"/>
      <c r="Y299" s="416"/>
      <c r="Z299" s="416"/>
      <c r="AA299" s="416"/>
      <c r="AB299" s="416"/>
      <c r="AC299" s="416"/>
      <c r="AD299" s="416"/>
      <c r="AE299" s="416"/>
      <c r="AF299" s="416"/>
      <c r="AG299" s="416"/>
      <c r="AH299" s="416"/>
      <c r="AI299" s="416"/>
      <c r="AJ299" s="416"/>
      <c r="AK299" s="416"/>
      <c r="AL299" s="416"/>
      <c r="AM299" s="416"/>
      <c r="AN299" s="416"/>
      <c r="AO299" s="416"/>
      <c r="AP299" s="416"/>
      <c r="AQ299" s="416"/>
      <c r="AR299" s="416"/>
      <c r="AS299" s="416"/>
      <c r="AT299" s="416"/>
      <c r="AU299" s="416"/>
      <c r="AV299" s="416"/>
    </row>
    <row r="300" spans="24:48" ht="12.75">
      <c r="X300" s="416"/>
      <c r="Y300" s="416"/>
      <c r="Z300" s="416"/>
      <c r="AA300" s="416"/>
      <c r="AB300" s="416"/>
      <c r="AC300" s="416"/>
      <c r="AD300" s="416"/>
      <c r="AE300" s="416"/>
      <c r="AF300" s="416"/>
      <c r="AG300" s="416"/>
      <c r="AH300" s="416"/>
      <c r="AI300" s="416"/>
      <c r="AJ300" s="416"/>
      <c r="AK300" s="416"/>
      <c r="AL300" s="416"/>
      <c r="AM300" s="416"/>
      <c r="AN300" s="416"/>
      <c r="AO300" s="416"/>
      <c r="AP300" s="416"/>
      <c r="AQ300" s="416"/>
      <c r="AR300" s="416"/>
      <c r="AS300" s="416"/>
      <c r="AT300" s="416"/>
      <c r="AU300" s="416"/>
      <c r="AV300" s="416"/>
    </row>
    <row r="301" spans="24:48" ht="12.75">
      <c r="X301" s="416"/>
      <c r="Y301" s="416"/>
      <c r="Z301" s="416"/>
      <c r="AA301" s="416"/>
      <c r="AB301" s="416"/>
      <c r="AC301" s="416"/>
      <c r="AD301" s="416"/>
      <c r="AE301" s="416"/>
      <c r="AF301" s="416"/>
      <c r="AG301" s="416"/>
      <c r="AH301" s="416"/>
      <c r="AI301" s="416"/>
      <c r="AJ301" s="416"/>
      <c r="AK301" s="416"/>
      <c r="AL301" s="416"/>
      <c r="AM301" s="416"/>
      <c r="AN301" s="416"/>
      <c r="AO301" s="416"/>
      <c r="AP301" s="416"/>
      <c r="AQ301" s="416"/>
      <c r="AR301" s="416"/>
      <c r="AS301" s="416"/>
      <c r="AT301" s="416"/>
      <c r="AU301" s="416"/>
      <c r="AV301" s="416"/>
    </row>
    <row r="302" spans="24:48" ht="12.75">
      <c r="X302" s="416"/>
      <c r="Y302" s="416"/>
      <c r="Z302" s="416"/>
      <c r="AA302" s="416"/>
      <c r="AB302" s="416"/>
      <c r="AC302" s="416"/>
      <c r="AD302" s="416"/>
      <c r="AE302" s="416"/>
      <c r="AF302" s="416"/>
      <c r="AG302" s="416"/>
      <c r="AH302" s="416"/>
      <c r="AI302" s="416"/>
      <c r="AJ302" s="416"/>
      <c r="AK302" s="416"/>
      <c r="AL302" s="416"/>
      <c r="AM302" s="416"/>
      <c r="AN302" s="416"/>
      <c r="AO302" s="416"/>
      <c r="AP302" s="416"/>
      <c r="AQ302" s="416"/>
      <c r="AR302" s="416"/>
      <c r="AS302" s="416"/>
      <c r="AT302" s="416"/>
      <c r="AU302" s="416"/>
      <c r="AV302" s="416"/>
    </row>
    <row r="303" spans="24:48" ht="12.75">
      <c r="X303" s="416"/>
      <c r="Y303" s="416"/>
      <c r="Z303" s="416"/>
      <c r="AA303" s="416"/>
      <c r="AB303" s="416"/>
      <c r="AC303" s="416"/>
      <c r="AD303" s="416"/>
      <c r="AE303" s="416"/>
      <c r="AF303" s="416"/>
      <c r="AG303" s="416"/>
      <c r="AH303" s="416"/>
      <c r="AI303" s="416"/>
      <c r="AJ303" s="416"/>
      <c r="AK303" s="416"/>
      <c r="AL303" s="416"/>
      <c r="AM303" s="416"/>
      <c r="AN303" s="416"/>
      <c r="AO303" s="416"/>
      <c r="AP303" s="416"/>
      <c r="AQ303" s="416"/>
      <c r="AR303" s="416"/>
      <c r="AS303" s="416"/>
      <c r="AT303" s="416"/>
      <c r="AU303" s="416"/>
      <c r="AV303" s="416"/>
    </row>
    <row r="304" spans="24:48" ht="12.75">
      <c r="X304" s="416"/>
      <c r="Y304" s="416"/>
      <c r="Z304" s="416"/>
      <c r="AA304" s="416"/>
      <c r="AB304" s="416"/>
      <c r="AC304" s="416"/>
      <c r="AD304" s="416"/>
      <c r="AE304" s="416"/>
      <c r="AF304" s="416"/>
      <c r="AG304" s="416"/>
      <c r="AH304" s="416"/>
      <c r="AI304" s="416"/>
      <c r="AJ304" s="416"/>
      <c r="AK304" s="416"/>
      <c r="AL304" s="416"/>
      <c r="AM304" s="416"/>
      <c r="AN304" s="416"/>
      <c r="AO304" s="416"/>
      <c r="AP304" s="416"/>
      <c r="AQ304" s="416"/>
      <c r="AR304" s="416"/>
      <c r="AS304" s="416"/>
      <c r="AT304" s="416"/>
      <c r="AU304" s="416"/>
      <c r="AV304" s="416"/>
    </row>
    <row r="305" spans="24:48" ht="12.75">
      <c r="X305" s="416"/>
      <c r="Y305" s="416"/>
      <c r="Z305" s="416"/>
      <c r="AA305" s="416"/>
      <c r="AB305" s="416"/>
      <c r="AC305" s="416"/>
      <c r="AD305" s="416"/>
      <c r="AE305" s="416"/>
      <c r="AF305" s="416"/>
      <c r="AG305" s="416"/>
      <c r="AH305" s="416"/>
      <c r="AI305" s="416"/>
      <c r="AJ305" s="416"/>
      <c r="AK305" s="416"/>
      <c r="AL305" s="416"/>
      <c r="AM305" s="416"/>
      <c r="AN305" s="416"/>
      <c r="AO305" s="416"/>
      <c r="AP305" s="416"/>
      <c r="AQ305" s="416"/>
      <c r="AR305" s="416"/>
      <c r="AS305" s="416"/>
      <c r="AT305" s="416"/>
      <c r="AU305" s="416"/>
      <c r="AV305" s="416"/>
    </row>
    <row r="306" spans="24:48" ht="12.75">
      <c r="X306" s="416"/>
      <c r="Y306" s="416"/>
      <c r="Z306" s="416"/>
      <c r="AA306" s="416"/>
      <c r="AB306" s="416"/>
      <c r="AC306" s="416"/>
      <c r="AD306" s="416"/>
      <c r="AE306" s="416"/>
      <c r="AF306" s="416"/>
      <c r="AG306" s="416"/>
      <c r="AH306" s="416"/>
      <c r="AI306" s="416"/>
      <c r="AJ306" s="416"/>
      <c r="AK306" s="416"/>
      <c r="AL306" s="416"/>
      <c r="AM306" s="416"/>
      <c r="AN306" s="416"/>
      <c r="AO306" s="416"/>
      <c r="AP306" s="416"/>
      <c r="AQ306" s="416"/>
      <c r="AR306" s="416"/>
      <c r="AS306" s="416"/>
      <c r="AT306" s="416"/>
      <c r="AU306" s="416"/>
      <c r="AV306" s="416"/>
    </row>
    <row r="307" spans="24:48" ht="12.75">
      <c r="X307" s="416"/>
      <c r="Y307" s="416"/>
      <c r="Z307" s="416"/>
      <c r="AA307" s="416"/>
      <c r="AB307" s="416"/>
      <c r="AC307" s="416"/>
      <c r="AD307" s="416"/>
      <c r="AE307" s="416"/>
      <c r="AF307" s="416"/>
      <c r="AG307" s="416"/>
      <c r="AH307" s="416"/>
      <c r="AI307" s="416"/>
      <c r="AJ307" s="416"/>
      <c r="AK307" s="416"/>
      <c r="AL307" s="416"/>
      <c r="AM307" s="416"/>
      <c r="AN307" s="416"/>
      <c r="AO307" s="416"/>
      <c r="AP307" s="416"/>
      <c r="AQ307" s="416"/>
      <c r="AR307" s="416"/>
      <c r="AS307" s="416"/>
      <c r="AT307" s="416"/>
      <c r="AU307" s="416"/>
      <c r="AV307" s="416"/>
    </row>
    <row r="308" spans="24:48" ht="12.75">
      <c r="X308" s="416"/>
      <c r="Y308" s="416"/>
      <c r="Z308" s="416"/>
      <c r="AA308" s="416"/>
      <c r="AB308" s="416"/>
      <c r="AC308" s="416"/>
      <c r="AD308" s="416"/>
      <c r="AE308" s="416"/>
      <c r="AF308" s="416"/>
      <c r="AG308" s="416"/>
      <c r="AH308" s="416"/>
      <c r="AI308" s="416"/>
      <c r="AJ308" s="416"/>
      <c r="AK308" s="416"/>
      <c r="AL308" s="416"/>
      <c r="AM308" s="416"/>
      <c r="AN308" s="416"/>
      <c r="AO308" s="416"/>
      <c r="AP308" s="416"/>
      <c r="AQ308" s="416"/>
      <c r="AR308" s="416"/>
      <c r="AS308" s="416"/>
      <c r="AT308" s="416"/>
      <c r="AU308" s="416"/>
      <c r="AV308" s="416"/>
    </row>
    <row r="309" spans="24:48" ht="12.75">
      <c r="X309" s="416"/>
      <c r="Y309" s="416"/>
      <c r="Z309" s="416"/>
      <c r="AA309" s="416"/>
      <c r="AB309" s="416"/>
      <c r="AC309" s="416"/>
      <c r="AD309" s="416"/>
      <c r="AE309" s="416"/>
      <c r="AF309" s="416"/>
      <c r="AG309" s="416"/>
      <c r="AH309" s="416"/>
      <c r="AI309" s="416"/>
      <c r="AJ309" s="416"/>
      <c r="AK309" s="416"/>
      <c r="AL309" s="416"/>
      <c r="AM309" s="416"/>
      <c r="AN309" s="416"/>
      <c r="AO309" s="416"/>
      <c r="AP309" s="416"/>
      <c r="AQ309" s="416"/>
      <c r="AR309" s="416"/>
      <c r="AS309" s="416"/>
      <c r="AT309" s="416"/>
      <c r="AU309" s="416"/>
      <c r="AV309" s="416"/>
    </row>
    <row r="310" spans="24:48" ht="12.75">
      <c r="X310" s="416"/>
      <c r="Y310" s="416"/>
      <c r="Z310" s="416"/>
      <c r="AA310" s="416"/>
      <c r="AB310" s="416"/>
      <c r="AC310" s="416"/>
      <c r="AD310" s="416"/>
      <c r="AE310" s="416"/>
      <c r="AF310" s="416"/>
      <c r="AG310" s="416"/>
      <c r="AH310" s="416"/>
      <c r="AI310" s="416"/>
      <c r="AJ310" s="416"/>
      <c r="AK310" s="416"/>
      <c r="AL310" s="416"/>
      <c r="AM310" s="416"/>
      <c r="AN310" s="416"/>
      <c r="AO310" s="416"/>
      <c r="AP310" s="416"/>
      <c r="AQ310" s="416"/>
      <c r="AR310" s="416"/>
      <c r="AS310" s="416"/>
      <c r="AT310" s="416"/>
      <c r="AU310" s="416"/>
      <c r="AV310" s="416"/>
    </row>
    <row r="311" spans="24:48" ht="12.75">
      <c r="X311" s="416"/>
      <c r="Y311" s="416"/>
      <c r="Z311" s="416"/>
      <c r="AA311" s="416"/>
      <c r="AB311" s="416"/>
      <c r="AC311" s="416"/>
      <c r="AD311" s="416"/>
      <c r="AE311" s="416"/>
      <c r="AF311" s="416"/>
      <c r="AG311" s="416"/>
      <c r="AH311" s="416"/>
      <c r="AI311" s="416"/>
      <c r="AJ311" s="416"/>
      <c r="AK311" s="416"/>
      <c r="AL311" s="416"/>
      <c r="AM311" s="416"/>
      <c r="AN311" s="416"/>
      <c r="AO311" s="416"/>
      <c r="AP311" s="416"/>
      <c r="AQ311" s="416"/>
      <c r="AR311" s="416"/>
      <c r="AS311" s="416"/>
      <c r="AT311" s="416"/>
      <c r="AU311" s="416"/>
      <c r="AV311" s="416"/>
    </row>
    <row r="312" spans="24:48" ht="12.75">
      <c r="X312" s="416"/>
      <c r="Y312" s="416"/>
      <c r="Z312" s="416"/>
      <c r="AA312" s="416"/>
      <c r="AB312" s="416"/>
      <c r="AC312" s="416"/>
      <c r="AD312" s="416"/>
      <c r="AE312" s="416"/>
      <c r="AF312" s="416"/>
      <c r="AG312" s="416"/>
      <c r="AH312" s="416"/>
      <c r="AI312" s="416"/>
      <c r="AJ312" s="416"/>
      <c r="AK312" s="416"/>
      <c r="AL312" s="416"/>
      <c r="AM312" s="416"/>
      <c r="AN312" s="416"/>
      <c r="AO312" s="416"/>
      <c r="AP312" s="416"/>
      <c r="AQ312" s="416"/>
      <c r="AR312" s="416"/>
      <c r="AS312" s="416"/>
      <c r="AT312" s="416"/>
      <c r="AU312" s="416"/>
      <c r="AV312" s="416"/>
    </row>
    <row r="313" spans="24:48" ht="12.75">
      <c r="X313" s="416"/>
      <c r="Y313" s="416"/>
      <c r="Z313" s="416"/>
      <c r="AA313" s="416"/>
      <c r="AB313" s="416"/>
      <c r="AC313" s="416"/>
      <c r="AD313" s="416"/>
      <c r="AE313" s="416"/>
      <c r="AF313" s="416"/>
      <c r="AG313" s="416"/>
      <c r="AH313" s="416"/>
      <c r="AI313" s="416"/>
      <c r="AJ313" s="416"/>
      <c r="AK313" s="416"/>
      <c r="AL313" s="416"/>
      <c r="AM313" s="416"/>
      <c r="AN313" s="416"/>
      <c r="AO313" s="416"/>
      <c r="AP313" s="416"/>
      <c r="AQ313" s="416"/>
      <c r="AR313" s="416"/>
      <c r="AS313" s="416"/>
      <c r="AT313" s="416"/>
      <c r="AU313" s="416"/>
      <c r="AV313" s="416"/>
    </row>
    <row r="314" spans="24:48" ht="12.75">
      <c r="X314" s="416"/>
      <c r="Y314" s="416"/>
      <c r="Z314" s="416"/>
      <c r="AA314" s="416"/>
      <c r="AB314" s="416"/>
      <c r="AC314" s="416"/>
      <c r="AD314" s="416"/>
      <c r="AE314" s="416"/>
      <c r="AF314" s="416"/>
      <c r="AG314" s="416"/>
      <c r="AH314" s="416"/>
      <c r="AI314" s="416"/>
      <c r="AJ314" s="416"/>
      <c r="AK314" s="416"/>
      <c r="AL314" s="416"/>
      <c r="AM314" s="416"/>
      <c r="AN314" s="416"/>
      <c r="AO314" s="416"/>
      <c r="AP314" s="416"/>
      <c r="AQ314" s="416"/>
      <c r="AR314" s="416"/>
      <c r="AS314" s="416"/>
      <c r="AT314" s="416"/>
      <c r="AU314" s="416"/>
      <c r="AV314" s="416"/>
    </row>
    <row r="315" spans="24:48" ht="12.75">
      <c r="X315" s="416"/>
      <c r="Y315" s="416"/>
      <c r="Z315" s="416"/>
      <c r="AA315" s="416"/>
      <c r="AB315" s="416"/>
      <c r="AC315" s="416"/>
      <c r="AD315" s="416"/>
      <c r="AE315" s="416"/>
      <c r="AF315" s="416"/>
      <c r="AG315" s="416"/>
      <c r="AH315" s="416"/>
      <c r="AI315" s="416"/>
      <c r="AJ315" s="416"/>
      <c r="AK315" s="416"/>
      <c r="AL315" s="416"/>
      <c r="AM315" s="416"/>
      <c r="AN315" s="416"/>
      <c r="AO315" s="416"/>
      <c r="AP315" s="416"/>
      <c r="AQ315" s="416"/>
      <c r="AR315" s="416"/>
      <c r="AS315" s="416"/>
      <c r="AT315" s="416"/>
      <c r="AU315" s="416"/>
      <c r="AV315" s="416"/>
    </row>
    <row r="316" spans="24:48" ht="12.75">
      <c r="X316" s="416"/>
      <c r="Y316" s="416"/>
      <c r="Z316" s="416"/>
      <c r="AA316" s="416"/>
      <c r="AB316" s="416"/>
      <c r="AC316" s="416"/>
      <c r="AD316" s="416"/>
      <c r="AE316" s="416"/>
      <c r="AF316" s="416"/>
      <c r="AG316" s="416"/>
      <c r="AH316" s="416"/>
      <c r="AI316" s="416"/>
      <c r="AJ316" s="416"/>
      <c r="AK316" s="416"/>
      <c r="AL316" s="416"/>
      <c r="AM316" s="416"/>
      <c r="AN316" s="416"/>
      <c r="AO316" s="416"/>
      <c r="AP316" s="416"/>
      <c r="AQ316" s="416"/>
      <c r="AR316" s="416"/>
      <c r="AS316" s="416"/>
      <c r="AT316" s="416"/>
      <c r="AU316" s="416"/>
      <c r="AV316" s="416"/>
    </row>
    <row r="317" spans="24:48" ht="12.75">
      <c r="X317" s="416"/>
      <c r="Y317" s="416"/>
      <c r="Z317" s="416"/>
      <c r="AA317" s="416"/>
      <c r="AB317" s="416"/>
      <c r="AC317" s="416"/>
      <c r="AD317" s="416"/>
      <c r="AE317" s="416"/>
      <c r="AF317" s="416"/>
      <c r="AG317" s="416"/>
      <c r="AH317" s="416"/>
      <c r="AI317" s="416"/>
      <c r="AJ317" s="416"/>
      <c r="AK317" s="416"/>
      <c r="AL317" s="416"/>
      <c r="AM317" s="416"/>
      <c r="AN317" s="416"/>
      <c r="AO317" s="416"/>
      <c r="AP317" s="416"/>
      <c r="AQ317" s="416"/>
      <c r="AR317" s="416"/>
      <c r="AS317" s="416"/>
      <c r="AT317" s="416"/>
      <c r="AU317" s="416"/>
      <c r="AV317" s="416"/>
    </row>
    <row r="318" spans="24:48" ht="12.75">
      <c r="X318" s="416"/>
      <c r="Y318" s="416"/>
      <c r="Z318" s="416"/>
      <c r="AA318" s="416"/>
      <c r="AB318" s="416"/>
      <c r="AC318" s="416"/>
      <c r="AD318" s="416"/>
      <c r="AE318" s="416"/>
      <c r="AF318" s="416"/>
      <c r="AG318" s="416"/>
      <c r="AH318" s="416"/>
      <c r="AI318" s="416"/>
      <c r="AJ318" s="416"/>
      <c r="AK318" s="416"/>
      <c r="AL318" s="416"/>
      <c r="AM318" s="416"/>
      <c r="AN318" s="416"/>
      <c r="AO318" s="416"/>
      <c r="AP318" s="416"/>
      <c r="AQ318" s="416"/>
      <c r="AR318" s="416"/>
      <c r="AS318" s="416"/>
      <c r="AT318" s="416"/>
      <c r="AU318" s="416"/>
      <c r="AV318" s="416"/>
    </row>
    <row r="319" spans="24:48" ht="12.75">
      <c r="X319" s="416"/>
      <c r="Y319" s="416"/>
      <c r="Z319" s="416"/>
      <c r="AA319" s="416"/>
      <c r="AB319" s="416"/>
      <c r="AC319" s="416"/>
      <c r="AD319" s="416"/>
      <c r="AE319" s="416"/>
      <c r="AF319" s="416"/>
      <c r="AG319" s="416"/>
      <c r="AH319" s="416"/>
      <c r="AI319" s="416"/>
      <c r="AJ319" s="416"/>
      <c r="AK319" s="416"/>
      <c r="AL319" s="416"/>
      <c r="AM319" s="416"/>
      <c r="AN319" s="416"/>
      <c r="AO319" s="416"/>
      <c r="AP319" s="416"/>
      <c r="AQ319" s="416"/>
      <c r="AR319" s="416"/>
      <c r="AS319" s="416"/>
      <c r="AT319" s="416"/>
      <c r="AU319" s="416"/>
      <c r="AV319" s="416"/>
    </row>
    <row r="320" spans="24:48" ht="12.75">
      <c r="X320" s="416"/>
      <c r="Y320" s="416"/>
      <c r="Z320" s="416"/>
      <c r="AA320" s="416"/>
      <c r="AB320" s="416"/>
      <c r="AC320" s="416"/>
      <c r="AD320" s="416"/>
      <c r="AE320" s="416"/>
      <c r="AF320" s="416"/>
      <c r="AG320" s="416"/>
      <c r="AH320" s="416"/>
      <c r="AI320" s="416"/>
      <c r="AJ320" s="416"/>
      <c r="AK320" s="416"/>
      <c r="AL320" s="416"/>
      <c r="AM320" s="416"/>
      <c r="AN320" s="416"/>
      <c r="AO320" s="416"/>
      <c r="AP320" s="416"/>
      <c r="AQ320" s="416"/>
      <c r="AR320" s="416"/>
      <c r="AS320" s="416"/>
      <c r="AT320" s="416"/>
      <c r="AU320" s="416"/>
      <c r="AV320" s="416"/>
    </row>
    <row r="321" spans="5:48" ht="12.75">
      <c r="X321" s="416"/>
      <c r="Y321" s="416"/>
      <c r="Z321" s="416"/>
      <c r="AA321" s="416"/>
      <c r="AB321" s="416"/>
      <c r="AC321" s="416"/>
      <c r="AD321" s="416"/>
      <c r="AE321" s="416"/>
      <c r="AF321" s="416"/>
      <c r="AG321" s="416"/>
      <c r="AH321" s="416"/>
      <c r="AI321" s="416"/>
      <c r="AJ321" s="416"/>
      <c r="AK321" s="416"/>
      <c r="AL321" s="416"/>
      <c r="AM321" s="416"/>
      <c r="AN321" s="416"/>
      <c r="AO321" s="416"/>
      <c r="AP321" s="416"/>
      <c r="AQ321" s="416"/>
      <c r="AR321" s="416"/>
      <c r="AS321" s="416"/>
      <c r="AT321" s="416"/>
      <c r="AU321" s="416"/>
      <c r="AV321" s="416"/>
    </row>
    <row r="322" spans="5:48" ht="12.75">
      <c r="X322" s="416"/>
      <c r="Y322" s="416"/>
      <c r="Z322" s="416"/>
      <c r="AA322" s="416"/>
      <c r="AB322" s="416"/>
      <c r="AC322" s="416"/>
      <c r="AD322" s="416"/>
      <c r="AE322" s="416"/>
      <c r="AF322" s="416"/>
      <c r="AG322" s="416"/>
      <c r="AH322" s="416"/>
      <c r="AI322" s="416"/>
      <c r="AJ322" s="416"/>
      <c r="AK322" s="416"/>
      <c r="AL322" s="416"/>
      <c r="AM322" s="416"/>
      <c r="AN322" s="416"/>
      <c r="AO322" s="416"/>
      <c r="AP322" s="416"/>
      <c r="AQ322" s="416"/>
      <c r="AR322" s="416"/>
      <c r="AS322" s="416"/>
      <c r="AT322" s="416"/>
      <c r="AU322" s="416"/>
      <c r="AV322" s="416"/>
    </row>
    <row r="323" spans="5:48" ht="12.75">
      <c r="X323" s="416"/>
      <c r="Y323" s="416"/>
      <c r="Z323" s="416"/>
      <c r="AA323" s="416"/>
      <c r="AB323" s="416"/>
      <c r="AC323" s="416"/>
      <c r="AD323" s="416"/>
      <c r="AE323" s="416"/>
      <c r="AF323" s="416"/>
      <c r="AG323" s="416"/>
      <c r="AH323" s="416"/>
      <c r="AI323" s="416"/>
      <c r="AJ323" s="416"/>
      <c r="AK323" s="416"/>
      <c r="AL323" s="416"/>
      <c r="AM323" s="416"/>
      <c r="AN323" s="416"/>
      <c r="AO323" s="416"/>
      <c r="AP323" s="416"/>
      <c r="AQ323" s="416"/>
      <c r="AR323" s="416"/>
      <c r="AS323" s="416"/>
      <c r="AT323" s="416"/>
      <c r="AU323" s="416"/>
      <c r="AV323" s="416"/>
    </row>
    <row r="324" spans="5:48" ht="12.75">
      <c r="X324" s="416"/>
      <c r="Y324" s="416"/>
      <c r="Z324" s="416"/>
      <c r="AA324" s="416"/>
      <c r="AB324" s="416"/>
      <c r="AC324" s="416"/>
      <c r="AD324" s="416"/>
      <c r="AE324" s="416"/>
      <c r="AF324" s="416"/>
      <c r="AG324" s="416"/>
      <c r="AH324" s="416"/>
      <c r="AI324" s="416"/>
      <c r="AJ324" s="416"/>
      <c r="AK324" s="416"/>
      <c r="AL324" s="416"/>
      <c r="AM324" s="416"/>
      <c r="AN324" s="416"/>
      <c r="AO324" s="416"/>
      <c r="AP324" s="416"/>
      <c r="AQ324" s="416"/>
      <c r="AR324" s="416"/>
      <c r="AS324" s="416"/>
      <c r="AT324" s="416"/>
      <c r="AU324" s="416"/>
      <c r="AV324" s="416"/>
    </row>
    <row r="325" spans="5:48" ht="12.75">
      <c r="X325" s="416"/>
      <c r="Y325" s="416"/>
      <c r="Z325" s="416"/>
      <c r="AA325" s="416"/>
      <c r="AB325" s="416"/>
      <c r="AC325" s="416"/>
      <c r="AD325" s="416"/>
      <c r="AE325" s="416"/>
      <c r="AF325" s="416"/>
      <c r="AG325" s="416"/>
      <c r="AH325" s="416"/>
      <c r="AI325" s="416"/>
      <c r="AJ325" s="416"/>
      <c r="AK325" s="416"/>
      <c r="AL325" s="416"/>
      <c r="AM325" s="416"/>
      <c r="AN325" s="416"/>
      <c r="AO325" s="416"/>
      <c r="AP325" s="416"/>
      <c r="AQ325" s="416"/>
      <c r="AR325" s="416"/>
      <c r="AS325" s="416"/>
      <c r="AT325" s="416"/>
      <c r="AU325" s="416"/>
      <c r="AV325" s="416"/>
    </row>
    <row r="326" spans="5:48" ht="12.75">
      <c r="X326" s="416"/>
      <c r="Y326" s="416"/>
      <c r="Z326" s="416"/>
      <c r="AA326" s="416"/>
      <c r="AB326" s="416"/>
      <c r="AC326" s="416"/>
      <c r="AD326" s="416"/>
      <c r="AE326" s="416"/>
      <c r="AF326" s="416"/>
      <c r="AG326" s="416"/>
      <c r="AH326" s="416"/>
      <c r="AI326" s="416"/>
      <c r="AJ326" s="416"/>
      <c r="AK326" s="416"/>
      <c r="AL326" s="416"/>
      <c r="AM326" s="416"/>
      <c r="AN326" s="416"/>
      <c r="AO326" s="416"/>
      <c r="AP326" s="416"/>
      <c r="AQ326" s="416"/>
      <c r="AR326" s="416"/>
      <c r="AS326" s="416"/>
      <c r="AT326" s="416"/>
      <c r="AU326" s="416"/>
      <c r="AV326" s="416"/>
    </row>
    <row r="327" spans="5:48" ht="12.75">
      <c r="X327" s="416"/>
      <c r="Y327" s="416"/>
      <c r="Z327" s="416"/>
      <c r="AA327" s="416"/>
      <c r="AB327" s="416"/>
      <c r="AC327" s="416"/>
      <c r="AD327" s="416"/>
      <c r="AE327" s="416"/>
      <c r="AF327" s="416"/>
      <c r="AG327" s="416"/>
      <c r="AH327" s="416"/>
      <c r="AI327" s="416"/>
      <c r="AJ327" s="416"/>
      <c r="AK327" s="416"/>
      <c r="AL327" s="416"/>
      <c r="AM327" s="416"/>
      <c r="AN327" s="416"/>
      <c r="AO327" s="416"/>
      <c r="AP327" s="416"/>
      <c r="AQ327" s="416"/>
      <c r="AR327" s="416"/>
      <c r="AS327" s="416"/>
      <c r="AT327" s="416"/>
      <c r="AU327" s="416"/>
      <c r="AV327" s="416"/>
    </row>
    <row r="328" spans="5:48" ht="12.75">
      <c r="X328" s="416"/>
      <c r="Y328" s="416"/>
      <c r="Z328" s="416"/>
      <c r="AA328" s="416"/>
      <c r="AB328" s="416"/>
      <c r="AC328" s="416"/>
      <c r="AD328" s="416"/>
      <c r="AE328" s="416"/>
      <c r="AF328" s="416"/>
      <c r="AG328" s="416"/>
      <c r="AH328" s="416"/>
      <c r="AI328" s="416"/>
      <c r="AJ328" s="416"/>
      <c r="AK328" s="416"/>
      <c r="AL328" s="416"/>
      <c r="AM328" s="416"/>
      <c r="AN328" s="416"/>
      <c r="AO328" s="416"/>
      <c r="AP328" s="416"/>
      <c r="AQ328" s="416"/>
      <c r="AR328" s="416"/>
      <c r="AS328" s="416"/>
      <c r="AT328" s="416"/>
      <c r="AU328" s="416"/>
      <c r="AV328" s="416"/>
    </row>
    <row r="329" spans="5:48" ht="13.7" customHeight="1">
      <c r="X329" s="416"/>
      <c r="Y329" s="416"/>
      <c r="Z329" s="416"/>
      <c r="AA329" s="416"/>
      <c r="AB329" s="416"/>
      <c r="AC329" s="416"/>
      <c r="AD329" s="416"/>
      <c r="AE329" s="416"/>
      <c r="AF329" s="416"/>
      <c r="AG329" s="416"/>
      <c r="AH329" s="416"/>
      <c r="AI329" s="416"/>
      <c r="AJ329" s="416"/>
      <c r="AK329" s="416"/>
      <c r="AL329" s="416"/>
      <c r="AM329" s="416"/>
      <c r="AN329" s="416"/>
      <c r="AO329" s="416"/>
      <c r="AP329" s="416"/>
      <c r="AQ329" s="416"/>
      <c r="AR329" s="416"/>
      <c r="AS329" s="416"/>
      <c r="AT329" s="416"/>
      <c r="AU329" s="416"/>
      <c r="AV329" s="416"/>
    </row>
    <row r="330" spans="5:48" ht="21.75" thickBot="1">
      <c r="E330" s="425" t="s">
        <v>2213</v>
      </c>
      <c r="F330" s="425"/>
      <c r="X330" s="416"/>
      <c r="Y330" s="416"/>
      <c r="Z330" s="416"/>
      <c r="AA330" s="416"/>
      <c r="AB330" s="416"/>
      <c r="AC330" s="416"/>
      <c r="AD330" s="416"/>
      <c r="AE330" s="416"/>
      <c r="AF330" s="416"/>
      <c r="AG330" s="416"/>
      <c r="AH330" s="416"/>
      <c r="AI330" s="416"/>
      <c r="AJ330" s="416"/>
      <c r="AK330" s="416"/>
      <c r="AL330" s="416"/>
      <c r="AM330" s="416"/>
      <c r="AN330" s="416"/>
      <c r="AO330" s="416"/>
      <c r="AP330" s="416"/>
      <c r="AQ330" s="416"/>
      <c r="AR330" s="416"/>
      <c r="AS330" s="416"/>
      <c r="AT330" s="416"/>
      <c r="AU330" s="416"/>
      <c r="AV330" s="416"/>
    </row>
    <row r="331" spans="5:48" ht="12.75">
      <c r="X331" s="416"/>
      <c r="Y331" s="416"/>
      <c r="Z331" s="416"/>
      <c r="AA331" s="416"/>
      <c r="AB331" s="416"/>
      <c r="AC331" s="416"/>
      <c r="AD331" s="416"/>
      <c r="AE331" s="416"/>
      <c r="AF331" s="416"/>
      <c r="AG331" s="416"/>
      <c r="AH331" s="416"/>
      <c r="AI331" s="416"/>
      <c r="AJ331" s="416"/>
      <c r="AK331" s="416"/>
      <c r="AL331" s="416"/>
      <c r="AM331" s="416"/>
      <c r="AN331" s="416"/>
      <c r="AO331" s="416"/>
      <c r="AP331" s="416"/>
      <c r="AQ331" s="416"/>
      <c r="AR331" s="416"/>
      <c r="AS331" s="416"/>
      <c r="AT331" s="416"/>
      <c r="AU331" s="416"/>
      <c r="AV331" s="416"/>
    </row>
    <row r="332" spans="5:48" ht="12.75">
      <c r="X332" s="416"/>
      <c r="Y332" s="416"/>
      <c r="Z332" s="416"/>
      <c r="AA332" s="416"/>
      <c r="AB332" s="416"/>
      <c r="AC332" s="416"/>
      <c r="AD332" s="416"/>
      <c r="AE332" s="416"/>
      <c r="AF332" s="416"/>
      <c r="AG332" s="416"/>
      <c r="AH332" s="416"/>
      <c r="AI332" s="416"/>
      <c r="AJ332" s="416"/>
      <c r="AK332" s="416"/>
      <c r="AL332" s="416"/>
      <c r="AM332" s="416"/>
      <c r="AN332" s="416"/>
      <c r="AO332" s="416"/>
      <c r="AP332" s="416"/>
      <c r="AQ332" s="416"/>
      <c r="AR332" s="416"/>
      <c r="AS332" s="416"/>
      <c r="AT332" s="416"/>
      <c r="AU332" s="416"/>
      <c r="AV332" s="416"/>
    </row>
    <row r="333" spans="5:48" ht="12.75">
      <c r="X333" s="416"/>
      <c r="Y333" s="416"/>
      <c r="Z333" s="416"/>
      <c r="AA333" s="416"/>
      <c r="AB333" s="416"/>
      <c r="AC333" s="416"/>
      <c r="AD333" s="416"/>
      <c r="AE333" s="416"/>
      <c r="AF333" s="416"/>
      <c r="AG333" s="416"/>
      <c r="AH333" s="416"/>
      <c r="AI333" s="416"/>
      <c r="AJ333" s="416"/>
      <c r="AK333" s="416"/>
      <c r="AL333" s="416"/>
      <c r="AM333" s="416"/>
      <c r="AN333" s="416"/>
      <c r="AO333" s="416"/>
      <c r="AP333" s="416"/>
      <c r="AQ333" s="416"/>
      <c r="AR333" s="416"/>
      <c r="AS333" s="416"/>
      <c r="AT333" s="416"/>
      <c r="AU333" s="416"/>
      <c r="AV333" s="416"/>
    </row>
    <row r="334" spans="5:48" ht="12.75">
      <c r="X334" s="416"/>
      <c r="Y334" s="416"/>
      <c r="Z334" s="416"/>
      <c r="AA334" s="416"/>
      <c r="AB334" s="416"/>
      <c r="AC334" s="416"/>
      <c r="AD334" s="416"/>
      <c r="AE334" s="416"/>
      <c r="AF334" s="416"/>
      <c r="AG334" s="416"/>
      <c r="AH334" s="416"/>
      <c r="AI334" s="416"/>
      <c r="AJ334" s="416"/>
      <c r="AK334" s="416"/>
      <c r="AL334" s="416"/>
      <c r="AM334" s="416"/>
      <c r="AN334" s="416"/>
      <c r="AO334" s="416"/>
      <c r="AP334" s="416"/>
      <c r="AQ334" s="416"/>
      <c r="AR334" s="416"/>
      <c r="AS334" s="416"/>
      <c r="AT334" s="416"/>
      <c r="AU334" s="416"/>
      <c r="AV334" s="416"/>
    </row>
    <row r="335" spans="5:48" ht="12.75">
      <c r="X335" s="416"/>
      <c r="Y335" s="416"/>
      <c r="Z335" s="416"/>
      <c r="AA335" s="416"/>
      <c r="AB335" s="416"/>
      <c r="AC335" s="416"/>
      <c r="AD335" s="416"/>
      <c r="AE335" s="416"/>
      <c r="AF335" s="416"/>
      <c r="AG335" s="416"/>
      <c r="AH335" s="416"/>
      <c r="AI335" s="416"/>
      <c r="AJ335" s="416"/>
      <c r="AK335" s="416"/>
      <c r="AL335" s="416"/>
      <c r="AM335" s="416"/>
      <c r="AN335" s="416"/>
      <c r="AO335" s="416"/>
      <c r="AP335" s="416"/>
      <c r="AQ335" s="416"/>
      <c r="AR335" s="416"/>
      <c r="AS335" s="416"/>
      <c r="AT335" s="416"/>
      <c r="AU335" s="416"/>
      <c r="AV335" s="416"/>
    </row>
    <row r="336" spans="5:48" ht="12.75">
      <c r="X336" s="416"/>
      <c r="Y336" s="416"/>
      <c r="Z336" s="416"/>
      <c r="AA336" s="416"/>
      <c r="AB336" s="416"/>
      <c r="AC336" s="416"/>
      <c r="AD336" s="416"/>
      <c r="AE336" s="416"/>
      <c r="AF336" s="416"/>
      <c r="AG336" s="416"/>
      <c r="AH336" s="416"/>
      <c r="AI336" s="416"/>
      <c r="AJ336" s="416"/>
      <c r="AK336" s="416"/>
      <c r="AL336" s="416"/>
      <c r="AM336" s="416"/>
      <c r="AN336" s="416"/>
      <c r="AO336" s="416"/>
      <c r="AP336" s="416"/>
      <c r="AQ336" s="416"/>
      <c r="AR336" s="416"/>
      <c r="AS336" s="416"/>
      <c r="AT336" s="416"/>
      <c r="AU336" s="416"/>
      <c r="AV336" s="416"/>
    </row>
    <row r="337" spans="24:48" ht="12.75">
      <c r="X337" s="416"/>
      <c r="Y337" s="416"/>
      <c r="Z337" s="416"/>
      <c r="AA337" s="416"/>
      <c r="AB337" s="416"/>
      <c r="AC337" s="416"/>
      <c r="AD337" s="416"/>
      <c r="AE337" s="416"/>
      <c r="AF337" s="416"/>
      <c r="AG337" s="416"/>
      <c r="AH337" s="416"/>
      <c r="AI337" s="416"/>
      <c r="AJ337" s="416"/>
      <c r="AK337" s="416"/>
      <c r="AL337" s="416"/>
      <c r="AM337" s="416"/>
      <c r="AN337" s="416"/>
      <c r="AO337" s="416"/>
      <c r="AP337" s="416"/>
      <c r="AQ337" s="416"/>
      <c r="AR337" s="416"/>
      <c r="AS337" s="416"/>
      <c r="AT337" s="416"/>
      <c r="AU337" s="416"/>
      <c r="AV337" s="416"/>
    </row>
    <row r="338" spans="24:48" ht="12.75">
      <c r="X338" s="416"/>
      <c r="Y338" s="416"/>
      <c r="Z338" s="416"/>
      <c r="AA338" s="416"/>
      <c r="AB338" s="416"/>
      <c r="AC338" s="416"/>
      <c r="AD338" s="416"/>
      <c r="AE338" s="416"/>
      <c r="AF338" s="416"/>
      <c r="AG338" s="416"/>
      <c r="AH338" s="416"/>
      <c r="AI338" s="416"/>
      <c r="AJ338" s="416"/>
      <c r="AK338" s="416"/>
      <c r="AL338" s="416"/>
      <c r="AM338" s="416"/>
      <c r="AN338" s="416"/>
      <c r="AO338" s="416"/>
      <c r="AP338" s="416"/>
      <c r="AQ338" s="416"/>
      <c r="AR338" s="416"/>
      <c r="AS338" s="416"/>
      <c r="AT338" s="416"/>
      <c r="AU338" s="416"/>
      <c r="AV338" s="416"/>
    </row>
    <row r="339" spans="24:48" ht="12.75">
      <c r="X339" s="416"/>
      <c r="Y339" s="416"/>
      <c r="Z339" s="416"/>
      <c r="AA339" s="416"/>
      <c r="AB339" s="416"/>
      <c r="AC339" s="416"/>
      <c r="AD339" s="416"/>
      <c r="AE339" s="416"/>
      <c r="AF339" s="416"/>
      <c r="AG339" s="416"/>
      <c r="AH339" s="416"/>
      <c r="AI339" s="416"/>
      <c r="AJ339" s="416"/>
      <c r="AK339" s="416"/>
      <c r="AL339" s="416"/>
      <c r="AM339" s="416"/>
      <c r="AN339" s="416"/>
      <c r="AO339" s="416"/>
      <c r="AP339" s="416"/>
      <c r="AQ339" s="416"/>
      <c r="AR339" s="416"/>
      <c r="AS339" s="416"/>
      <c r="AT339" s="416"/>
      <c r="AU339" s="416"/>
      <c r="AV339" s="416"/>
    </row>
    <row r="340" spans="24:48" ht="12.75">
      <c r="X340" s="416"/>
      <c r="Y340" s="416"/>
      <c r="Z340" s="416"/>
      <c r="AA340" s="416"/>
      <c r="AB340" s="416"/>
      <c r="AC340" s="416"/>
      <c r="AD340" s="416"/>
      <c r="AE340" s="416"/>
      <c r="AF340" s="416"/>
      <c r="AG340" s="416"/>
      <c r="AH340" s="416"/>
      <c r="AI340" s="416"/>
      <c r="AJ340" s="416"/>
      <c r="AK340" s="416"/>
      <c r="AL340" s="416"/>
      <c r="AM340" s="416"/>
      <c r="AN340" s="416"/>
      <c r="AO340" s="416"/>
      <c r="AP340" s="416"/>
      <c r="AQ340" s="416"/>
      <c r="AR340" s="416"/>
      <c r="AS340" s="416"/>
      <c r="AT340" s="416"/>
      <c r="AU340" s="416"/>
      <c r="AV340" s="416"/>
    </row>
    <row r="341" spans="24:48" ht="12.75">
      <c r="X341" s="416"/>
      <c r="Y341" s="416"/>
      <c r="Z341" s="416"/>
      <c r="AA341" s="416"/>
      <c r="AB341" s="416"/>
      <c r="AC341" s="416"/>
      <c r="AD341" s="416"/>
      <c r="AE341" s="416"/>
      <c r="AF341" s="416"/>
      <c r="AG341" s="416"/>
      <c r="AH341" s="416"/>
      <c r="AI341" s="416"/>
      <c r="AJ341" s="416"/>
      <c r="AK341" s="416"/>
      <c r="AL341" s="416"/>
      <c r="AM341" s="416"/>
      <c r="AN341" s="416"/>
      <c r="AO341" s="416"/>
      <c r="AP341" s="416"/>
      <c r="AQ341" s="416"/>
      <c r="AR341" s="416"/>
      <c r="AS341" s="416"/>
      <c r="AT341" s="416"/>
      <c r="AU341" s="416"/>
      <c r="AV341" s="416"/>
    </row>
    <row r="342" spans="24:48" ht="12.75">
      <c r="X342" s="416"/>
      <c r="Y342" s="416"/>
      <c r="Z342" s="416"/>
      <c r="AA342" s="416"/>
      <c r="AB342" s="416"/>
      <c r="AC342" s="416"/>
      <c r="AD342" s="416"/>
      <c r="AE342" s="416"/>
      <c r="AF342" s="416"/>
      <c r="AG342" s="416"/>
      <c r="AH342" s="416"/>
      <c r="AI342" s="416"/>
      <c r="AJ342" s="416"/>
      <c r="AK342" s="416"/>
      <c r="AL342" s="416"/>
      <c r="AM342" s="416"/>
      <c r="AN342" s="416"/>
      <c r="AO342" s="416"/>
      <c r="AP342" s="416"/>
      <c r="AQ342" s="416"/>
      <c r="AR342" s="416"/>
      <c r="AS342" s="416"/>
      <c r="AT342" s="416"/>
      <c r="AU342" s="416"/>
      <c r="AV342" s="416"/>
    </row>
    <row r="343" spans="24:48" ht="12.75">
      <c r="X343" s="416"/>
      <c r="Y343" s="416"/>
      <c r="Z343" s="416"/>
      <c r="AA343" s="416"/>
      <c r="AB343" s="416"/>
      <c r="AC343" s="416"/>
      <c r="AD343" s="416"/>
      <c r="AE343" s="416"/>
      <c r="AF343" s="416"/>
      <c r="AG343" s="416"/>
      <c r="AH343" s="416"/>
      <c r="AI343" s="416"/>
      <c r="AJ343" s="416"/>
      <c r="AK343" s="416"/>
      <c r="AL343" s="416"/>
      <c r="AM343" s="416"/>
      <c r="AN343" s="416"/>
      <c r="AO343" s="416"/>
      <c r="AP343" s="416"/>
      <c r="AQ343" s="416"/>
      <c r="AR343" s="416"/>
      <c r="AS343" s="416"/>
      <c r="AT343" s="416"/>
      <c r="AU343" s="416"/>
      <c r="AV343" s="416"/>
    </row>
    <row r="344" spans="24:48" ht="12.75">
      <c r="X344" s="416"/>
      <c r="Y344" s="416"/>
      <c r="Z344" s="416"/>
      <c r="AA344" s="416"/>
      <c r="AB344" s="416"/>
      <c r="AC344" s="416"/>
      <c r="AD344" s="416"/>
      <c r="AE344" s="416"/>
      <c r="AF344" s="416"/>
      <c r="AG344" s="416"/>
      <c r="AH344" s="416"/>
      <c r="AI344" s="416"/>
      <c r="AJ344" s="416"/>
      <c r="AK344" s="416"/>
      <c r="AL344" s="416"/>
      <c r="AM344" s="416"/>
      <c r="AN344" s="416"/>
      <c r="AO344" s="416"/>
      <c r="AP344" s="416"/>
      <c r="AQ344" s="416"/>
      <c r="AR344" s="416"/>
      <c r="AS344" s="416"/>
      <c r="AT344" s="416"/>
      <c r="AU344" s="416"/>
      <c r="AV344" s="416"/>
    </row>
    <row r="345" spans="24:48" ht="12.75">
      <c r="X345" s="416"/>
      <c r="Y345" s="416"/>
      <c r="Z345" s="416"/>
      <c r="AA345" s="416"/>
      <c r="AB345" s="416"/>
      <c r="AC345" s="416"/>
      <c r="AD345" s="416"/>
      <c r="AE345" s="416"/>
      <c r="AF345" s="416"/>
      <c r="AG345" s="416"/>
      <c r="AH345" s="416"/>
      <c r="AI345" s="416"/>
      <c r="AJ345" s="416"/>
      <c r="AK345" s="416"/>
      <c r="AL345" s="416"/>
      <c r="AM345" s="416"/>
      <c r="AN345" s="416"/>
      <c r="AO345" s="416"/>
      <c r="AP345" s="416"/>
      <c r="AQ345" s="416"/>
      <c r="AR345" s="416"/>
      <c r="AS345" s="416"/>
      <c r="AT345" s="416"/>
      <c r="AU345" s="416"/>
      <c r="AV345" s="416"/>
    </row>
    <row r="346" spans="24:48" ht="12.75">
      <c r="X346" s="416"/>
      <c r="Y346" s="416"/>
      <c r="Z346" s="416"/>
      <c r="AA346" s="416"/>
      <c r="AB346" s="416"/>
      <c r="AC346" s="416"/>
      <c r="AD346" s="416"/>
      <c r="AE346" s="416"/>
      <c r="AF346" s="416"/>
      <c r="AG346" s="416"/>
      <c r="AH346" s="416"/>
      <c r="AI346" s="416"/>
      <c r="AJ346" s="416"/>
      <c r="AK346" s="416"/>
      <c r="AL346" s="416"/>
      <c r="AM346" s="416"/>
      <c r="AN346" s="416"/>
      <c r="AO346" s="416"/>
      <c r="AP346" s="416"/>
      <c r="AQ346" s="416"/>
      <c r="AR346" s="416"/>
      <c r="AS346" s="416"/>
      <c r="AT346" s="416"/>
      <c r="AU346" s="416"/>
      <c r="AV346" s="416"/>
    </row>
    <row r="347" spans="24:48" ht="12.75">
      <c r="X347" s="416"/>
      <c r="Y347" s="416"/>
      <c r="Z347" s="416"/>
      <c r="AA347" s="416"/>
      <c r="AB347" s="416"/>
      <c r="AC347" s="416"/>
      <c r="AD347" s="416"/>
      <c r="AE347" s="416"/>
      <c r="AF347" s="416"/>
      <c r="AG347" s="416"/>
      <c r="AH347" s="416"/>
      <c r="AI347" s="416"/>
      <c r="AJ347" s="416"/>
      <c r="AK347" s="416"/>
      <c r="AL347" s="416"/>
      <c r="AM347" s="416"/>
      <c r="AN347" s="416"/>
      <c r="AO347" s="416"/>
      <c r="AP347" s="416"/>
      <c r="AQ347" s="416"/>
      <c r="AR347" s="416"/>
      <c r="AS347" s="416"/>
      <c r="AT347" s="416"/>
      <c r="AU347" s="416"/>
      <c r="AV347" s="416"/>
    </row>
    <row r="348" spans="24:48" ht="12.75">
      <c r="X348" s="416"/>
      <c r="Y348" s="416"/>
      <c r="Z348" s="416"/>
      <c r="AA348" s="416"/>
      <c r="AB348" s="416"/>
      <c r="AC348" s="416"/>
      <c r="AD348" s="416"/>
      <c r="AE348" s="416"/>
      <c r="AF348" s="416"/>
      <c r="AG348" s="416"/>
      <c r="AH348" s="416"/>
      <c r="AI348" s="416"/>
      <c r="AJ348" s="416"/>
      <c r="AK348" s="416"/>
      <c r="AL348" s="416"/>
      <c r="AM348" s="416"/>
      <c r="AN348" s="416"/>
      <c r="AO348" s="416"/>
      <c r="AP348" s="416"/>
      <c r="AQ348" s="416"/>
      <c r="AR348" s="416"/>
      <c r="AS348" s="416"/>
      <c r="AT348" s="416"/>
      <c r="AU348" s="416"/>
      <c r="AV348" s="416"/>
    </row>
    <row r="349" spans="24:48" ht="12.75">
      <c r="X349" s="416"/>
      <c r="Y349" s="416"/>
      <c r="Z349" s="416"/>
      <c r="AA349" s="416"/>
      <c r="AB349" s="416"/>
      <c r="AC349" s="416"/>
      <c r="AD349" s="416"/>
      <c r="AE349" s="416"/>
      <c r="AF349" s="416"/>
      <c r="AG349" s="416"/>
      <c r="AH349" s="416"/>
      <c r="AI349" s="416"/>
      <c r="AJ349" s="416"/>
      <c r="AK349" s="416"/>
      <c r="AL349" s="416"/>
      <c r="AM349" s="416"/>
      <c r="AN349" s="416"/>
      <c r="AO349" s="416"/>
      <c r="AP349" s="416"/>
      <c r="AQ349" s="416"/>
      <c r="AR349" s="416"/>
      <c r="AS349" s="416"/>
      <c r="AT349" s="416"/>
      <c r="AU349" s="416"/>
      <c r="AV349" s="416"/>
    </row>
    <row r="350" spans="24:48" ht="12.75">
      <c r="X350" s="416"/>
      <c r="Y350" s="416"/>
      <c r="Z350" s="416"/>
      <c r="AA350" s="416"/>
      <c r="AB350" s="416"/>
      <c r="AC350" s="416"/>
      <c r="AD350" s="416"/>
      <c r="AE350" s="416"/>
      <c r="AF350" s="416"/>
      <c r="AG350" s="416"/>
      <c r="AH350" s="416"/>
      <c r="AI350" s="416"/>
      <c r="AJ350" s="416"/>
      <c r="AK350" s="416"/>
      <c r="AL350" s="416"/>
      <c r="AM350" s="416"/>
      <c r="AN350" s="416"/>
      <c r="AO350" s="416"/>
      <c r="AP350" s="416"/>
      <c r="AQ350" s="416"/>
      <c r="AR350" s="416"/>
      <c r="AS350" s="416"/>
      <c r="AT350" s="416"/>
      <c r="AU350" s="416"/>
      <c r="AV350" s="416"/>
    </row>
    <row r="351" spans="24:48" ht="12.75">
      <c r="X351" s="416"/>
      <c r="Y351" s="416"/>
      <c r="Z351" s="416"/>
      <c r="AA351" s="416"/>
      <c r="AB351" s="416"/>
      <c r="AC351" s="416"/>
      <c r="AD351" s="416"/>
      <c r="AE351" s="416"/>
      <c r="AF351" s="416"/>
      <c r="AG351" s="416"/>
      <c r="AH351" s="416"/>
      <c r="AI351" s="416"/>
      <c r="AJ351" s="416"/>
      <c r="AK351" s="416"/>
      <c r="AL351" s="416"/>
      <c r="AM351" s="416"/>
      <c r="AN351" s="416"/>
      <c r="AO351" s="416"/>
      <c r="AP351" s="416"/>
      <c r="AQ351" s="416"/>
      <c r="AR351" s="416"/>
      <c r="AS351" s="416"/>
      <c r="AT351" s="416"/>
      <c r="AU351" s="416"/>
      <c r="AV351" s="416"/>
    </row>
    <row r="352" spans="24:48" ht="12.75">
      <c r="X352" s="416"/>
      <c r="Y352" s="416"/>
      <c r="Z352" s="416"/>
      <c r="AA352" s="416"/>
      <c r="AB352" s="416"/>
      <c r="AC352" s="416"/>
      <c r="AD352" s="416"/>
      <c r="AE352" s="416"/>
      <c r="AF352" s="416"/>
      <c r="AG352" s="416"/>
      <c r="AH352" s="416"/>
      <c r="AI352" s="416"/>
      <c r="AJ352" s="416"/>
      <c r="AK352" s="416"/>
      <c r="AL352" s="416"/>
      <c r="AM352" s="416"/>
      <c r="AN352" s="416"/>
      <c r="AO352" s="416"/>
      <c r="AP352" s="416"/>
      <c r="AQ352" s="416"/>
      <c r="AR352" s="416"/>
      <c r="AS352" s="416"/>
      <c r="AT352" s="416"/>
      <c r="AU352" s="416"/>
      <c r="AV352" s="416"/>
    </row>
    <row r="353" spans="24:48" ht="12.75">
      <c r="X353" s="416"/>
      <c r="Y353" s="416"/>
      <c r="Z353" s="416"/>
      <c r="AA353" s="416"/>
      <c r="AB353" s="416"/>
      <c r="AC353" s="416"/>
      <c r="AD353" s="416"/>
      <c r="AE353" s="416"/>
      <c r="AF353" s="416"/>
      <c r="AG353" s="416"/>
      <c r="AH353" s="416"/>
      <c r="AI353" s="416"/>
      <c r="AJ353" s="416"/>
      <c r="AK353" s="416"/>
      <c r="AL353" s="416"/>
      <c r="AM353" s="416"/>
      <c r="AN353" s="416"/>
      <c r="AO353" s="416"/>
      <c r="AP353" s="416"/>
      <c r="AQ353" s="416"/>
      <c r="AR353" s="416"/>
      <c r="AS353" s="416"/>
      <c r="AT353" s="416"/>
      <c r="AU353" s="416"/>
      <c r="AV353" s="416"/>
    </row>
    <row r="354" spans="24:48" ht="12.75">
      <c r="X354" s="416"/>
      <c r="Y354" s="416"/>
      <c r="Z354" s="416"/>
      <c r="AA354" s="416"/>
      <c r="AB354" s="416"/>
      <c r="AC354" s="416"/>
      <c r="AD354" s="416"/>
      <c r="AE354" s="416"/>
      <c r="AF354" s="416"/>
      <c r="AG354" s="416"/>
      <c r="AH354" s="416"/>
      <c r="AI354" s="416"/>
      <c r="AJ354" s="416"/>
      <c r="AK354" s="416"/>
      <c r="AL354" s="416"/>
      <c r="AM354" s="416"/>
      <c r="AN354" s="416"/>
      <c r="AO354" s="416"/>
      <c r="AP354" s="416"/>
      <c r="AQ354" s="416"/>
      <c r="AR354" s="416"/>
      <c r="AS354" s="416"/>
      <c r="AT354" s="416"/>
      <c r="AU354" s="416"/>
      <c r="AV354" s="416"/>
    </row>
    <row r="355" spans="24:48" ht="12.75">
      <c r="X355" s="416"/>
      <c r="Y355" s="416"/>
      <c r="Z355" s="416"/>
      <c r="AA355" s="416"/>
      <c r="AB355" s="416"/>
      <c r="AC355" s="416"/>
      <c r="AD355" s="416"/>
      <c r="AE355" s="416"/>
      <c r="AF355" s="416"/>
      <c r="AG355" s="416"/>
      <c r="AH355" s="416"/>
      <c r="AI355" s="416"/>
      <c r="AJ355" s="416"/>
      <c r="AK355" s="416"/>
      <c r="AL355" s="416"/>
      <c r="AM355" s="416"/>
      <c r="AN355" s="416"/>
      <c r="AO355" s="416"/>
      <c r="AP355" s="416"/>
      <c r="AQ355" s="416"/>
      <c r="AR355" s="416"/>
      <c r="AS355" s="416"/>
      <c r="AT355" s="416"/>
      <c r="AU355" s="416"/>
      <c r="AV355" s="416"/>
    </row>
    <row r="356" spans="24:48" ht="12.75">
      <c r="X356" s="416"/>
      <c r="Y356" s="416"/>
      <c r="Z356" s="416"/>
      <c r="AA356" s="416"/>
      <c r="AB356" s="416"/>
      <c r="AC356" s="416"/>
      <c r="AD356" s="416"/>
      <c r="AE356" s="416"/>
      <c r="AF356" s="416"/>
      <c r="AG356" s="416"/>
      <c r="AH356" s="416"/>
      <c r="AI356" s="416"/>
      <c r="AJ356" s="416"/>
      <c r="AK356" s="416"/>
      <c r="AL356" s="416"/>
      <c r="AM356" s="416"/>
      <c r="AN356" s="416"/>
      <c r="AO356" s="416"/>
      <c r="AP356" s="416"/>
      <c r="AQ356" s="416"/>
      <c r="AR356" s="416"/>
      <c r="AS356" s="416"/>
      <c r="AT356" s="416"/>
      <c r="AU356" s="416"/>
      <c r="AV356" s="416"/>
    </row>
    <row r="357" spans="24:48" ht="12.75">
      <c r="X357" s="416"/>
      <c r="Y357" s="416"/>
      <c r="Z357" s="416"/>
      <c r="AA357" s="416"/>
      <c r="AB357" s="416"/>
      <c r="AC357" s="416"/>
      <c r="AD357" s="416"/>
      <c r="AE357" s="416"/>
      <c r="AF357" s="416"/>
      <c r="AG357" s="416"/>
      <c r="AH357" s="416"/>
      <c r="AI357" s="416"/>
      <c r="AJ357" s="416"/>
      <c r="AK357" s="416"/>
      <c r="AL357" s="416"/>
      <c r="AM357" s="416"/>
      <c r="AN357" s="416"/>
      <c r="AO357" s="416"/>
      <c r="AP357" s="416"/>
      <c r="AQ357" s="416"/>
      <c r="AR357" s="416"/>
      <c r="AS357" s="416"/>
      <c r="AT357" s="416"/>
      <c r="AU357" s="416"/>
      <c r="AV357" s="416"/>
    </row>
    <row r="358" spans="24:48" ht="12.75">
      <c r="X358" s="416"/>
      <c r="Y358" s="416"/>
      <c r="Z358" s="416"/>
      <c r="AA358" s="416"/>
      <c r="AB358" s="416"/>
      <c r="AC358" s="416"/>
      <c r="AD358" s="416"/>
      <c r="AE358" s="416"/>
      <c r="AF358" s="416"/>
      <c r="AG358" s="416"/>
      <c r="AH358" s="416"/>
      <c r="AI358" s="416"/>
      <c r="AJ358" s="416"/>
      <c r="AK358" s="416"/>
      <c r="AL358" s="416"/>
      <c r="AM358" s="416"/>
      <c r="AN358" s="416"/>
      <c r="AO358" s="416"/>
      <c r="AP358" s="416"/>
      <c r="AQ358" s="416"/>
      <c r="AR358" s="416"/>
      <c r="AS358" s="416"/>
      <c r="AT358" s="416"/>
      <c r="AU358" s="416"/>
      <c r="AV358" s="416"/>
    </row>
    <row r="359" spans="24:48" ht="12.75">
      <c r="X359" s="416"/>
      <c r="Y359" s="416"/>
      <c r="Z359" s="416"/>
      <c r="AA359" s="416"/>
      <c r="AB359" s="416"/>
      <c r="AC359" s="416"/>
      <c r="AD359" s="416"/>
      <c r="AE359" s="416"/>
      <c r="AF359" s="416"/>
      <c r="AG359" s="416"/>
      <c r="AH359" s="416"/>
      <c r="AI359" s="416"/>
      <c r="AJ359" s="416"/>
      <c r="AK359" s="416"/>
      <c r="AL359" s="416"/>
      <c r="AM359" s="416"/>
      <c r="AN359" s="416"/>
      <c r="AO359" s="416"/>
      <c r="AP359" s="416"/>
      <c r="AQ359" s="416"/>
      <c r="AR359" s="416"/>
      <c r="AS359" s="416"/>
      <c r="AT359" s="416"/>
      <c r="AU359" s="416"/>
      <c r="AV359" s="416"/>
    </row>
    <row r="360" spans="24:48" ht="12.75">
      <c r="X360" s="416"/>
      <c r="Y360" s="416"/>
      <c r="Z360" s="416"/>
      <c r="AA360" s="416"/>
      <c r="AB360" s="416"/>
      <c r="AC360" s="416"/>
      <c r="AD360" s="416"/>
      <c r="AE360" s="416"/>
      <c r="AF360" s="416"/>
      <c r="AG360" s="416"/>
      <c r="AH360" s="416"/>
      <c r="AI360" s="416"/>
      <c r="AJ360" s="416"/>
      <c r="AK360" s="416"/>
      <c r="AL360" s="416"/>
      <c r="AM360" s="416"/>
      <c r="AN360" s="416"/>
      <c r="AO360" s="416"/>
      <c r="AP360" s="416"/>
      <c r="AQ360" s="416"/>
      <c r="AR360" s="416"/>
      <c r="AS360" s="416"/>
      <c r="AT360" s="416"/>
      <c r="AU360" s="416"/>
      <c r="AV360" s="416"/>
    </row>
    <row r="361" spans="24:48" ht="12.75">
      <c r="X361" s="416"/>
      <c r="Y361" s="416"/>
      <c r="Z361" s="416"/>
      <c r="AA361" s="416"/>
      <c r="AB361" s="416"/>
      <c r="AC361" s="416"/>
      <c r="AD361" s="416"/>
      <c r="AE361" s="416"/>
      <c r="AF361" s="416"/>
      <c r="AG361" s="416"/>
      <c r="AH361" s="416"/>
      <c r="AI361" s="416"/>
      <c r="AJ361" s="416"/>
      <c r="AK361" s="416"/>
      <c r="AL361" s="416"/>
      <c r="AM361" s="416"/>
      <c r="AN361" s="416"/>
      <c r="AO361" s="416"/>
      <c r="AP361" s="416"/>
      <c r="AQ361" s="416"/>
      <c r="AR361" s="416"/>
      <c r="AS361" s="416"/>
      <c r="AT361" s="416"/>
      <c r="AU361" s="416"/>
      <c r="AV361" s="416"/>
    </row>
    <row r="362" spans="24:48" ht="12.75">
      <c r="X362" s="416"/>
      <c r="Y362" s="416"/>
      <c r="Z362" s="416"/>
      <c r="AA362" s="416"/>
      <c r="AB362" s="416"/>
      <c r="AC362" s="416"/>
      <c r="AD362" s="416"/>
      <c r="AE362" s="416"/>
      <c r="AF362" s="416"/>
      <c r="AG362" s="416"/>
      <c r="AH362" s="416"/>
      <c r="AI362" s="416"/>
      <c r="AJ362" s="416"/>
      <c r="AK362" s="416"/>
      <c r="AL362" s="416"/>
      <c r="AM362" s="416"/>
      <c r="AN362" s="416"/>
      <c r="AO362" s="416"/>
      <c r="AP362" s="416"/>
      <c r="AQ362" s="416"/>
      <c r="AR362" s="416"/>
      <c r="AS362" s="416"/>
      <c r="AT362" s="416"/>
      <c r="AU362" s="416"/>
      <c r="AV362" s="416"/>
    </row>
    <row r="363" spans="24:48" ht="12.75">
      <c r="X363" s="416"/>
      <c r="Y363" s="416"/>
      <c r="Z363" s="416"/>
      <c r="AA363" s="416"/>
      <c r="AB363" s="416"/>
      <c r="AC363" s="416"/>
      <c r="AD363" s="416"/>
      <c r="AE363" s="416"/>
      <c r="AF363" s="416"/>
      <c r="AG363" s="416"/>
      <c r="AH363" s="416"/>
      <c r="AI363" s="416"/>
      <c r="AJ363" s="416"/>
      <c r="AK363" s="416"/>
      <c r="AL363" s="416"/>
      <c r="AM363" s="416"/>
      <c r="AN363" s="416"/>
      <c r="AO363" s="416"/>
      <c r="AP363" s="416"/>
      <c r="AQ363" s="416"/>
      <c r="AR363" s="416"/>
      <c r="AS363" s="416"/>
      <c r="AT363" s="416"/>
      <c r="AU363" s="416"/>
      <c r="AV363" s="416"/>
    </row>
    <row r="364" spans="24:48" ht="12.75">
      <c r="X364" s="416"/>
      <c r="Y364" s="416"/>
      <c r="Z364" s="416"/>
      <c r="AA364" s="416"/>
      <c r="AB364" s="416"/>
      <c r="AC364" s="416"/>
      <c r="AD364" s="416"/>
      <c r="AE364" s="416"/>
      <c r="AF364" s="416"/>
      <c r="AG364" s="416"/>
      <c r="AH364" s="416"/>
      <c r="AI364" s="416"/>
      <c r="AJ364" s="416"/>
      <c r="AK364" s="416"/>
      <c r="AL364" s="416"/>
      <c r="AM364" s="416"/>
      <c r="AN364" s="416"/>
      <c r="AO364" s="416"/>
      <c r="AP364" s="416"/>
      <c r="AQ364" s="416"/>
      <c r="AR364" s="416"/>
      <c r="AS364" s="416"/>
      <c r="AT364" s="416"/>
      <c r="AU364" s="416"/>
      <c r="AV364" s="416"/>
    </row>
    <row r="365" spans="24:48" ht="12.75">
      <c r="X365" s="416"/>
      <c r="Y365" s="416"/>
      <c r="Z365" s="416"/>
      <c r="AA365" s="416"/>
      <c r="AB365" s="416"/>
      <c r="AC365" s="416"/>
      <c r="AD365" s="416"/>
      <c r="AE365" s="416"/>
      <c r="AF365" s="416"/>
      <c r="AG365" s="416"/>
      <c r="AH365" s="416"/>
      <c r="AI365" s="416"/>
      <c r="AJ365" s="416"/>
      <c r="AK365" s="416"/>
      <c r="AL365" s="416"/>
      <c r="AM365" s="416"/>
      <c r="AN365" s="416"/>
      <c r="AO365" s="416"/>
      <c r="AP365" s="416"/>
      <c r="AQ365" s="416"/>
      <c r="AR365" s="416"/>
      <c r="AS365" s="416"/>
      <c r="AT365" s="416"/>
      <c r="AU365" s="416"/>
      <c r="AV365" s="416"/>
    </row>
    <row r="366" spans="24:48" ht="12.75">
      <c r="X366" s="416"/>
      <c r="Y366" s="416"/>
      <c r="Z366" s="416"/>
      <c r="AA366" s="416"/>
      <c r="AB366" s="416"/>
      <c r="AC366" s="416"/>
      <c r="AD366" s="416"/>
      <c r="AE366" s="416"/>
      <c r="AF366" s="416"/>
      <c r="AG366" s="416"/>
      <c r="AH366" s="416"/>
      <c r="AI366" s="416"/>
      <c r="AJ366" s="416"/>
      <c r="AK366" s="416"/>
      <c r="AL366" s="416"/>
      <c r="AM366" s="416"/>
      <c r="AN366" s="416"/>
      <c r="AO366" s="416"/>
      <c r="AP366" s="416"/>
      <c r="AQ366" s="416"/>
      <c r="AR366" s="416"/>
      <c r="AS366" s="416"/>
      <c r="AT366" s="416"/>
      <c r="AU366" s="416"/>
      <c r="AV366" s="416"/>
    </row>
    <row r="367" spans="24:48" ht="12.75">
      <c r="X367" s="416"/>
      <c r="Y367" s="416"/>
      <c r="Z367" s="416"/>
      <c r="AA367" s="416"/>
      <c r="AB367" s="416"/>
      <c r="AC367" s="416"/>
      <c r="AD367" s="416"/>
      <c r="AE367" s="416"/>
      <c r="AF367" s="416"/>
      <c r="AG367" s="416"/>
      <c r="AH367" s="416"/>
      <c r="AI367" s="416"/>
      <c r="AJ367" s="416"/>
      <c r="AK367" s="416"/>
      <c r="AL367" s="416"/>
      <c r="AM367" s="416"/>
      <c r="AN367" s="416"/>
      <c r="AO367" s="416"/>
      <c r="AP367" s="416"/>
      <c r="AQ367" s="416"/>
      <c r="AR367" s="416"/>
      <c r="AS367" s="416"/>
      <c r="AT367" s="416"/>
      <c r="AU367" s="416"/>
      <c r="AV367" s="416"/>
    </row>
    <row r="368" spans="24:48" ht="12.75">
      <c r="X368" s="416"/>
      <c r="Y368" s="416"/>
      <c r="Z368" s="416"/>
      <c r="AA368" s="416"/>
      <c r="AB368" s="416"/>
      <c r="AC368" s="416"/>
      <c r="AD368" s="416"/>
      <c r="AE368" s="416"/>
      <c r="AF368" s="416"/>
      <c r="AG368" s="416"/>
      <c r="AH368" s="416"/>
      <c r="AI368" s="416"/>
      <c r="AJ368" s="416"/>
      <c r="AK368" s="416"/>
      <c r="AL368" s="416"/>
      <c r="AM368" s="416"/>
      <c r="AN368" s="416"/>
      <c r="AO368" s="416"/>
      <c r="AP368" s="416"/>
      <c r="AQ368" s="416"/>
      <c r="AR368" s="416"/>
      <c r="AS368" s="416"/>
      <c r="AT368" s="416"/>
      <c r="AU368" s="416"/>
      <c r="AV368" s="416"/>
    </row>
    <row r="369" spans="24:48" ht="12.75">
      <c r="X369" s="416"/>
      <c r="Y369" s="416"/>
      <c r="Z369" s="416"/>
      <c r="AA369" s="416"/>
      <c r="AB369" s="416"/>
      <c r="AC369" s="416"/>
      <c r="AD369" s="416"/>
      <c r="AE369" s="416"/>
      <c r="AF369" s="416"/>
      <c r="AG369" s="416"/>
      <c r="AH369" s="416"/>
      <c r="AI369" s="416"/>
      <c r="AJ369" s="416"/>
      <c r="AK369" s="416"/>
      <c r="AL369" s="416"/>
      <c r="AM369" s="416"/>
      <c r="AN369" s="416"/>
      <c r="AO369" s="416"/>
      <c r="AP369" s="416"/>
      <c r="AQ369" s="416"/>
      <c r="AR369" s="416"/>
      <c r="AS369" s="416"/>
      <c r="AT369" s="416"/>
      <c r="AU369" s="416"/>
      <c r="AV369" s="416"/>
    </row>
    <row r="370" spans="24:48" ht="12.75">
      <c r="X370" s="416"/>
      <c r="Y370" s="416"/>
      <c r="Z370" s="416"/>
      <c r="AA370" s="416"/>
      <c r="AB370" s="416"/>
      <c r="AC370" s="416"/>
      <c r="AD370" s="416"/>
      <c r="AE370" s="416"/>
      <c r="AF370" s="416"/>
      <c r="AG370" s="416"/>
      <c r="AH370" s="416"/>
      <c r="AI370" s="416"/>
      <c r="AJ370" s="416"/>
      <c r="AK370" s="416"/>
      <c r="AL370" s="416"/>
      <c r="AM370" s="416"/>
      <c r="AN370" s="416"/>
      <c r="AO370" s="416"/>
      <c r="AP370" s="416"/>
      <c r="AQ370" s="416"/>
      <c r="AR370" s="416"/>
      <c r="AS370" s="416"/>
      <c r="AT370" s="416"/>
      <c r="AU370" s="416"/>
      <c r="AV370" s="416"/>
    </row>
    <row r="371" spans="24:48" ht="12.75">
      <c r="X371" s="416"/>
      <c r="Y371" s="416"/>
      <c r="Z371" s="416"/>
      <c r="AA371" s="416"/>
      <c r="AB371" s="416"/>
      <c r="AC371" s="416"/>
      <c r="AD371" s="416"/>
      <c r="AE371" s="416"/>
      <c r="AF371" s="416"/>
      <c r="AG371" s="416"/>
      <c r="AH371" s="416"/>
      <c r="AI371" s="416"/>
      <c r="AJ371" s="416"/>
      <c r="AK371" s="416"/>
      <c r="AL371" s="416"/>
      <c r="AM371" s="416"/>
      <c r="AN371" s="416"/>
      <c r="AO371" s="416"/>
      <c r="AP371" s="416"/>
      <c r="AQ371" s="416"/>
      <c r="AR371" s="416"/>
      <c r="AS371" s="416"/>
      <c r="AT371" s="416"/>
      <c r="AU371" s="416"/>
      <c r="AV371" s="416"/>
    </row>
    <row r="372" spans="24:48" ht="12.75">
      <c r="X372" s="416"/>
      <c r="Y372" s="416"/>
      <c r="Z372" s="416"/>
      <c r="AA372" s="416"/>
      <c r="AB372" s="416"/>
      <c r="AC372" s="416"/>
      <c r="AD372" s="416"/>
      <c r="AE372" s="416"/>
      <c r="AF372" s="416"/>
      <c r="AG372" s="416"/>
      <c r="AH372" s="416"/>
      <c r="AI372" s="416"/>
      <c r="AJ372" s="416"/>
      <c r="AK372" s="416"/>
      <c r="AL372" s="416"/>
      <c r="AM372" s="416"/>
      <c r="AN372" s="416"/>
      <c r="AO372" s="416"/>
      <c r="AP372" s="416"/>
      <c r="AQ372" s="416"/>
      <c r="AR372" s="416"/>
      <c r="AS372" s="416"/>
      <c r="AT372" s="416"/>
      <c r="AU372" s="416"/>
      <c r="AV372" s="416"/>
    </row>
    <row r="373" spans="24:48" ht="12.75">
      <c r="X373" s="416"/>
      <c r="Y373" s="416"/>
      <c r="Z373" s="416"/>
      <c r="AA373" s="416"/>
      <c r="AB373" s="416"/>
      <c r="AC373" s="416"/>
      <c r="AD373" s="416"/>
      <c r="AE373" s="416"/>
      <c r="AF373" s="416"/>
      <c r="AG373" s="416"/>
      <c r="AH373" s="416"/>
      <c r="AI373" s="416"/>
      <c r="AJ373" s="416"/>
      <c r="AK373" s="416"/>
      <c r="AL373" s="416"/>
      <c r="AM373" s="416"/>
      <c r="AN373" s="416"/>
      <c r="AO373" s="416"/>
      <c r="AP373" s="416"/>
      <c r="AQ373" s="416"/>
      <c r="AR373" s="416"/>
      <c r="AS373" s="416"/>
      <c r="AT373" s="416"/>
      <c r="AU373" s="416"/>
      <c r="AV373" s="416"/>
    </row>
    <row r="374" spans="24:48" ht="12.75">
      <c r="X374" s="416"/>
      <c r="Y374" s="416"/>
      <c r="Z374" s="416"/>
      <c r="AA374" s="416"/>
      <c r="AB374" s="416"/>
      <c r="AC374" s="416"/>
      <c r="AD374" s="416"/>
      <c r="AE374" s="416"/>
      <c r="AF374" s="416"/>
      <c r="AG374" s="416"/>
      <c r="AH374" s="416"/>
      <c r="AI374" s="416"/>
      <c r="AJ374" s="416"/>
      <c r="AK374" s="416"/>
      <c r="AL374" s="416"/>
      <c r="AM374" s="416"/>
      <c r="AN374" s="416"/>
      <c r="AO374" s="416"/>
      <c r="AP374" s="416"/>
      <c r="AQ374" s="416"/>
      <c r="AR374" s="416"/>
      <c r="AS374" s="416"/>
      <c r="AT374" s="416"/>
      <c r="AU374" s="416"/>
      <c r="AV374" s="416"/>
    </row>
    <row r="375" spans="24:48" ht="12.75">
      <c r="X375" s="416"/>
      <c r="Y375" s="416"/>
      <c r="Z375" s="416"/>
      <c r="AA375" s="416"/>
      <c r="AB375" s="416"/>
      <c r="AC375" s="416"/>
      <c r="AD375" s="416"/>
      <c r="AE375" s="416"/>
      <c r="AF375" s="416"/>
      <c r="AG375" s="416"/>
      <c r="AH375" s="416"/>
      <c r="AI375" s="416"/>
      <c r="AJ375" s="416"/>
      <c r="AK375" s="416"/>
      <c r="AL375" s="416"/>
      <c r="AM375" s="416"/>
      <c r="AN375" s="416"/>
      <c r="AO375" s="416"/>
      <c r="AP375" s="416"/>
      <c r="AQ375" s="416"/>
      <c r="AR375" s="416"/>
      <c r="AS375" s="416"/>
      <c r="AT375" s="416"/>
      <c r="AU375" s="416"/>
      <c r="AV375" s="416"/>
    </row>
    <row r="376" spans="24:48" ht="12.75">
      <c r="X376" s="416"/>
      <c r="Y376" s="416"/>
      <c r="Z376" s="416"/>
      <c r="AA376" s="416"/>
      <c r="AB376" s="416"/>
      <c r="AC376" s="416"/>
      <c r="AD376" s="416"/>
      <c r="AE376" s="416"/>
      <c r="AF376" s="416"/>
      <c r="AG376" s="416"/>
      <c r="AH376" s="416"/>
      <c r="AI376" s="416"/>
      <c r="AJ376" s="416"/>
      <c r="AK376" s="416"/>
      <c r="AL376" s="416"/>
      <c r="AM376" s="416"/>
      <c r="AN376" s="416"/>
      <c r="AO376" s="416"/>
      <c r="AP376" s="416"/>
      <c r="AQ376" s="416"/>
      <c r="AR376" s="416"/>
      <c r="AS376" s="416"/>
      <c r="AT376" s="416"/>
      <c r="AU376" s="416"/>
      <c r="AV376" s="416"/>
    </row>
    <row r="377" spans="24:48" ht="12.75">
      <c r="X377" s="416"/>
      <c r="Y377" s="416"/>
      <c r="Z377" s="416"/>
      <c r="AA377" s="416"/>
      <c r="AB377" s="416"/>
      <c r="AC377" s="416"/>
      <c r="AD377" s="416"/>
      <c r="AE377" s="416"/>
      <c r="AF377" s="416"/>
      <c r="AG377" s="416"/>
      <c r="AH377" s="416"/>
      <c r="AI377" s="416"/>
      <c r="AJ377" s="416"/>
      <c r="AK377" s="416"/>
      <c r="AL377" s="416"/>
      <c r="AM377" s="416"/>
      <c r="AN377" s="416"/>
      <c r="AO377" s="416"/>
      <c r="AP377" s="416"/>
      <c r="AQ377" s="416"/>
      <c r="AR377" s="416"/>
      <c r="AS377" s="416"/>
      <c r="AT377" s="416"/>
      <c r="AU377" s="416"/>
      <c r="AV377" s="416"/>
    </row>
    <row r="378" spans="24:48" ht="12.75">
      <c r="X378" s="416"/>
      <c r="Y378" s="416"/>
      <c r="Z378" s="416"/>
      <c r="AA378" s="416"/>
      <c r="AB378" s="416"/>
      <c r="AC378" s="416"/>
      <c r="AD378" s="416"/>
      <c r="AE378" s="416"/>
      <c r="AF378" s="416"/>
      <c r="AG378" s="416"/>
      <c r="AH378" s="416"/>
      <c r="AI378" s="416"/>
      <c r="AJ378" s="416"/>
      <c r="AK378" s="416"/>
      <c r="AL378" s="416"/>
      <c r="AM378" s="416"/>
      <c r="AN378" s="416"/>
      <c r="AO378" s="416"/>
      <c r="AP378" s="416"/>
      <c r="AQ378" s="416"/>
      <c r="AR378" s="416"/>
      <c r="AS378" s="416"/>
      <c r="AT378" s="416"/>
      <c r="AU378" s="416"/>
      <c r="AV378" s="416"/>
    </row>
    <row r="379" spans="24:48" ht="12.75">
      <c r="X379" s="416"/>
      <c r="Y379" s="416"/>
      <c r="Z379" s="416"/>
      <c r="AA379" s="416"/>
      <c r="AB379" s="416"/>
      <c r="AC379" s="416"/>
      <c r="AD379" s="416"/>
      <c r="AE379" s="416"/>
      <c r="AF379" s="416"/>
      <c r="AG379" s="416"/>
      <c r="AH379" s="416"/>
      <c r="AI379" s="416"/>
      <c r="AJ379" s="416"/>
      <c r="AK379" s="416"/>
      <c r="AL379" s="416"/>
      <c r="AM379" s="416"/>
      <c r="AN379" s="416"/>
      <c r="AO379" s="416"/>
      <c r="AP379" s="416"/>
      <c r="AQ379" s="416"/>
      <c r="AR379" s="416"/>
      <c r="AS379" s="416"/>
      <c r="AT379" s="416"/>
      <c r="AU379" s="416"/>
      <c r="AV379" s="416"/>
    </row>
    <row r="380" spans="24:48" ht="12.75">
      <c r="X380" s="416"/>
      <c r="Y380" s="416"/>
      <c r="Z380" s="416"/>
      <c r="AA380" s="416"/>
      <c r="AB380" s="416"/>
      <c r="AC380" s="416"/>
      <c r="AD380" s="416"/>
      <c r="AE380" s="416"/>
      <c r="AF380" s="416"/>
      <c r="AG380" s="416"/>
      <c r="AH380" s="416"/>
      <c r="AI380" s="416"/>
      <c r="AJ380" s="416"/>
      <c r="AK380" s="416"/>
      <c r="AL380" s="416"/>
      <c r="AM380" s="416"/>
      <c r="AN380" s="416"/>
      <c r="AO380" s="416"/>
      <c r="AP380" s="416"/>
      <c r="AQ380" s="416"/>
      <c r="AR380" s="416"/>
      <c r="AS380" s="416"/>
      <c r="AT380" s="416"/>
      <c r="AU380" s="416"/>
      <c r="AV380" s="416"/>
    </row>
    <row r="381" spans="24:48" ht="12.75">
      <c r="X381" s="416"/>
      <c r="Y381" s="416"/>
      <c r="Z381" s="416"/>
      <c r="AA381" s="416"/>
      <c r="AB381" s="416"/>
      <c r="AC381" s="416"/>
      <c r="AD381" s="416"/>
      <c r="AE381" s="416"/>
      <c r="AF381" s="416"/>
      <c r="AG381" s="416"/>
      <c r="AH381" s="416"/>
      <c r="AI381" s="416"/>
      <c r="AJ381" s="416"/>
      <c r="AK381" s="416"/>
      <c r="AL381" s="416"/>
      <c r="AM381" s="416"/>
      <c r="AN381" s="416"/>
      <c r="AO381" s="416"/>
      <c r="AP381" s="416"/>
      <c r="AQ381" s="416"/>
      <c r="AR381" s="416"/>
      <c r="AS381" s="416"/>
      <c r="AT381" s="416"/>
      <c r="AU381" s="416"/>
      <c r="AV381" s="416"/>
    </row>
    <row r="382" spans="24:48" ht="12.75">
      <c r="X382" s="416"/>
      <c r="Y382" s="416"/>
      <c r="Z382" s="416"/>
      <c r="AA382" s="416"/>
      <c r="AB382" s="416"/>
      <c r="AC382" s="416"/>
      <c r="AD382" s="416"/>
      <c r="AE382" s="416"/>
      <c r="AF382" s="416"/>
      <c r="AG382" s="416"/>
      <c r="AH382" s="416"/>
      <c r="AI382" s="416"/>
      <c r="AJ382" s="416"/>
      <c r="AK382" s="416"/>
      <c r="AL382" s="416"/>
      <c r="AM382" s="416"/>
      <c r="AN382" s="416"/>
      <c r="AO382" s="416"/>
      <c r="AP382" s="416"/>
      <c r="AQ382" s="416"/>
      <c r="AR382" s="416"/>
      <c r="AS382" s="416"/>
      <c r="AT382" s="416"/>
      <c r="AU382" s="416"/>
      <c r="AV382" s="416"/>
    </row>
    <row r="383" spans="24:48" ht="12.75">
      <c r="X383" s="416"/>
      <c r="Y383" s="416"/>
      <c r="Z383" s="416"/>
      <c r="AA383" s="416"/>
      <c r="AB383" s="416"/>
      <c r="AC383" s="416"/>
      <c r="AD383" s="416"/>
      <c r="AE383" s="416"/>
      <c r="AF383" s="416"/>
      <c r="AG383" s="416"/>
      <c r="AH383" s="416"/>
      <c r="AI383" s="416"/>
      <c r="AJ383" s="416"/>
      <c r="AK383" s="416"/>
      <c r="AL383" s="416"/>
      <c r="AM383" s="416"/>
      <c r="AN383" s="416"/>
      <c r="AO383" s="416"/>
      <c r="AP383" s="416"/>
      <c r="AQ383" s="416"/>
      <c r="AR383" s="416"/>
      <c r="AS383" s="416"/>
      <c r="AT383" s="416"/>
      <c r="AU383" s="416"/>
      <c r="AV383" s="416"/>
    </row>
    <row r="384" spans="24:48" ht="12.75">
      <c r="X384" s="416"/>
      <c r="Y384" s="416"/>
      <c r="Z384" s="416"/>
      <c r="AA384" s="416"/>
      <c r="AB384" s="416"/>
      <c r="AC384" s="416"/>
      <c r="AD384" s="416"/>
      <c r="AE384" s="416"/>
      <c r="AF384" s="416"/>
      <c r="AG384" s="416"/>
      <c r="AH384" s="416"/>
      <c r="AI384" s="416"/>
      <c r="AJ384" s="416"/>
      <c r="AK384" s="416"/>
      <c r="AL384" s="416"/>
      <c r="AM384" s="416"/>
      <c r="AN384" s="416"/>
      <c r="AO384" s="416"/>
      <c r="AP384" s="416"/>
      <c r="AQ384" s="416"/>
      <c r="AR384" s="416"/>
      <c r="AS384" s="416"/>
      <c r="AT384" s="416"/>
      <c r="AU384" s="416"/>
      <c r="AV384" s="416"/>
    </row>
    <row r="385" spans="24:48" ht="12.75">
      <c r="X385" s="416"/>
      <c r="Y385" s="416"/>
      <c r="Z385" s="416"/>
      <c r="AA385" s="416"/>
      <c r="AB385" s="416"/>
      <c r="AC385" s="416"/>
      <c r="AD385" s="416"/>
      <c r="AE385" s="416"/>
      <c r="AF385" s="416"/>
      <c r="AG385" s="416"/>
      <c r="AH385" s="416"/>
      <c r="AI385" s="416"/>
      <c r="AJ385" s="416"/>
      <c r="AK385" s="416"/>
      <c r="AL385" s="416"/>
      <c r="AM385" s="416"/>
      <c r="AN385" s="416"/>
      <c r="AO385" s="416"/>
      <c r="AP385" s="416"/>
      <c r="AQ385" s="416"/>
      <c r="AR385" s="416"/>
      <c r="AS385" s="416"/>
      <c r="AT385" s="416"/>
      <c r="AU385" s="416"/>
      <c r="AV385" s="416"/>
    </row>
    <row r="386" spans="24:48" ht="12.75">
      <c r="X386" s="416"/>
      <c r="Y386" s="416"/>
      <c r="Z386" s="416"/>
      <c r="AA386" s="416"/>
      <c r="AB386" s="416"/>
      <c r="AC386" s="416"/>
      <c r="AD386" s="416"/>
      <c r="AE386" s="416"/>
      <c r="AF386" s="416"/>
      <c r="AG386" s="416"/>
      <c r="AH386" s="416"/>
      <c r="AI386" s="416"/>
      <c r="AJ386" s="416"/>
      <c r="AK386" s="416"/>
      <c r="AL386" s="416"/>
      <c r="AM386" s="416"/>
      <c r="AN386" s="416"/>
      <c r="AO386" s="416"/>
      <c r="AP386" s="416"/>
      <c r="AQ386" s="416"/>
      <c r="AR386" s="416"/>
      <c r="AS386" s="416"/>
      <c r="AT386" s="416"/>
      <c r="AU386" s="416"/>
      <c r="AV386" s="416"/>
    </row>
    <row r="387" spans="24:48" ht="12.75">
      <c r="X387" s="416"/>
      <c r="Y387" s="416"/>
      <c r="Z387" s="416"/>
      <c r="AA387" s="416"/>
      <c r="AB387" s="416"/>
      <c r="AC387" s="416"/>
      <c r="AD387" s="416"/>
      <c r="AE387" s="416"/>
      <c r="AF387" s="416"/>
      <c r="AG387" s="416"/>
      <c r="AH387" s="416"/>
      <c r="AI387" s="416"/>
      <c r="AJ387" s="416"/>
      <c r="AK387" s="416"/>
      <c r="AL387" s="416"/>
      <c r="AM387" s="416"/>
      <c r="AN387" s="416"/>
      <c r="AO387" s="416"/>
      <c r="AP387" s="416"/>
      <c r="AQ387" s="416"/>
      <c r="AR387" s="416"/>
      <c r="AS387" s="416"/>
      <c r="AT387" s="416"/>
      <c r="AU387" s="416"/>
      <c r="AV387" s="416"/>
    </row>
    <row r="388" spans="24:48" ht="12.75">
      <c r="X388" s="416"/>
      <c r="Y388" s="416"/>
      <c r="Z388" s="416"/>
      <c r="AA388" s="416"/>
      <c r="AB388" s="416"/>
      <c r="AC388" s="416"/>
      <c r="AD388" s="416"/>
      <c r="AE388" s="416"/>
      <c r="AF388" s="416"/>
      <c r="AG388" s="416"/>
      <c r="AH388" s="416"/>
      <c r="AI388" s="416"/>
      <c r="AJ388" s="416"/>
      <c r="AK388" s="416"/>
      <c r="AL388" s="416"/>
      <c r="AM388" s="416"/>
      <c r="AN388" s="416"/>
      <c r="AO388" s="416"/>
      <c r="AP388" s="416"/>
      <c r="AQ388" s="416"/>
      <c r="AR388" s="416"/>
      <c r="AS388" s="416"/>
      <c r="AT388" s="416"/>
      <c r="AU388" s="416"/>
      <c r="AV388" s="416"/>
    </row>
    <row r="389" spans="24:48" ht="12.75">
      <c r="X389" s="416"/>
      <c r="Y389" s="416"/>
      <c r="Z389" s="416"/>
      <c r="AA389" s="416"/>
      <c r="AB389" s="416"/>
      <c r="AC389" s="416"/>
      <c r="AD389" s="416"/>
      <c r="AE389" s="416"/>
      <c r="AF389" s="416"/>
      <c r="AG389" s="416"/>
      <c r="AH389" s="416"/>
      <c r="AI389" s="416"/>
      <c r="AJ389" s="416"/>
      <c r="AK389" s="416"/>
      <c r="AL389" s="416"/>
      <c r="AM389" s="416"/>
      <c r="AN389" s="416"/>
      <c r="AO389" s="416"/>
      <c r="AP389" s="416"/>
      <c r="AQ389" s="416"/>
      <c r="AR389" s="416"/>
      <c r="AS389" s="416"/>
      <c r="AT389" s="416"/>
      <c r="AU389" s="416"/>
      <c r="AV389" s="416"/>
    </row>
    <row r="390" spans="24:48" ht="12.75">
      <c r="X390" s="416"/>
      <c r="Y390" s="416"/>
      <c r="Z390" s="416"/>
      <c r="AA390" s="416"/>
      <c r="AB390" s="416"/>
      <c r="AC390" s="416"/>
      <c r="AD390" s="416"/>
      <c r="AE390" s="416"/>
      <c r="AF390" s="416"/>
      <c r="AG390" s="416"/>
      <c r="AH390" s="416"/>
      <c r="AI390" s="416"/>
      <c r="AJ390" s="416"/>
      <c r="AK390" s="416"/>
      <c r="AL390" s="416"/>
      <c r="AM390" s="416"/>
      <c r="AN390" s="416"/>
      <c r="AO390" s="416"/>
      <c r="AP390" s="416"/>
      <c r="AQ390" s="416"/>
      <c r="AR390" s="416"/>
      <c r="AS390" s="416"/>
      <c r="AT390" s="416"/>
      <c r="AU390" s="416"/>
      <c r="AV390" s="416"/>
    </row>
    <row r="391" spans="24:48" ht="12.75">
      <c r="X391" s="416"/>
      <c r="Y391" s="416"/>
      <c r="Z391" s="416"/>
      <c r="AA391" s="416"/>
      <c r="AB391" s="416"/>
      <c r="AC391" s="416"/>
      <c r="AD391" s="416"/>
      <c r="AE391" s="416"/>
      <c r="AF391" s="416"/>
      <c r="AG391" s="416"/>
      <c r="AH391" s="416"/>
      <c r="AI391" s="416"/>
      <c r="AJ391" s="416"/>
      <c r="AK391" s="416"/>
      <c r="AL391" s="416"/>
      <c r="AM391" s="416"/>
      <c r="AN391" s="416"/>
      <c r="AO391" s="416"/>
      <c r="AP391" s="416"/>
      <c r="AQ391" s="416"/>
      <c r="AR391" s="416"/>
      <c r="AS391" s="416"/>
      <c r="AT391" s="416"/>
      <c r="AU391" s="416"/>
      <c r="AV391" s="416"/>
    </row>
    <row r="392" spans="24:48" ht="12.75">
      <c r="X392" s="416"/>
      <c r="Y392" s="416"/>
      <c r="Z392" s="416"/>
      <c r="AA392" s="416"/>
      <c r="AB392" s="416"/>
      <c r="AC392" s="416"/>
      <c r="AD392" s="416"/>
      <c r="AE392" s="416"/>
      <c r="AF392" s="416"/>
      <c r="AG392" s="416"/>
      <c r="AH392" s="416"/>
      <c r="AI392" s="416"/>
      <c r="AJ392" s="416"/>
      <c r="AK392" s="416"/>
      <c r="AL392" s="416"/>
      <c r="AM392" s="416"/>
      <c r="AN392" s="416"/>
      <c r="AO392" s="416"/>
      <c r="AP392" s="416"/>
      <c r="AQ392" s="416"/>
      <c r="AR392" s="416"/>
      <c r="AS392" s="416"/>
      <c r="AT392" s="416"/>
      <c r="AU392" s="416"/>
      <c r="AV392" s="416"/>
    </row>
    <row r="393" spans="24:48" ht="12.75">
      <c r="X393" s="416"/>
      <c r="Y393" s="416"/>
      <c r="Z393" s="416"/>
      <c r="AA393" s="416"/>
      <c r="AB393" s="416"/>
      <c r="AC393" s="416"/>
      <c r="AD393" s="416"/>
      <c r="AE393" s="416"/>
      <c r="AF393" s="416"/>
      <c r="AG393" s="416"/>
      <c r="AH393" s="416"/>
      <c r="AI393" s="416"/>
      <c r="AJ393" s="416"/>
      <c r="AK393" s="416"/>
      <c r="AL393" s="416"/>
      <c r="AM393" s="416"/>
      <c r="AN393" s="416"/>
      <c r="AO393" s="416"/>
      <c r="AP393" s="416"/>
      <c r="AQ393" s="416"/>
      <c r="AR393" s="416"/>
      <c r="AS393" s="416"/>
      <c r="AT393" s="416"/>
      <c r="AU393" s="416"/>
      <c r="AV393" s="416"/>
    </row>
    <row r="394" spans="24:48" ht="12.75">
      <c r="X394" s="416"/>
      <c r="Y394" s="416"/>
      <c r="Z394" s="416"/>
      <c r="AA394" s="416"/>
      <c r="AB394" s="416"/>
      <c r="AC394" s="416"/>
      <c r="AD394" s="416"/>
      <c r="AE394" s="416"/>
      <c r="AF394" s="416"/>
      <c r="AG394" s="416"/>
      <c r="AH394" s="416"/>
      <c r="AI394" s="416"/>
      <c r="AJ394" s="416"/>
      <c r="AK394" s="416"/>
      <c r="AL394" s="416"/>
      <c r="AM394" s="416"/>
      <c r="AN394" s="416"/>
      <c r="AO394" s="416"/>
      <c r="AP394" s="416"/>
      <c r="AQ394" s="416"/>
      <c r="AR394" s="416"/>
      <c r="AS394" s="416"/>
      <c r="AT394" s="416"/>
      <c r="AU394" s="416"/>
      <c r="AV394" s="416"/>
    </row>
    <row r="395" spans="24:48" ht="12.75">
      <c r="X395" s="416"/>
      <c r="Y395" s="416"/>
      <c r="Z395" s="416"/>
      <c r="AA395" s="416"/>
      <c r="AB395" s="416"/>
      <c r="AC395" s="416"/>
      <c r="AD395" s="416"/>
      <c r="AE395" s="416"/>
      <c r="AF395" s="416"/>
      <c r="AG395" s="416"/>
      <c r="AH395" s="416"/>
      <c r="AI395" s="416"/>
      <c r="AJ395" s="416"/>
      <c r="AK395" s="416"/>
      <c r="AL395" s="416"/>
      <c r="AM395" s="416"/>
      <c r="AN395" s="416"/>
      <c r="AO395" s="416"/>
      <c r="AP395" s="416"/>
      <c r="AQ395" s="416"/>
      <c r="AR395" s="416"/>
      <c r="AS395" s="416"/>
      <c r="AT395" s="416"/>
      <c r="AU395" s="416"/>
      <c r="AV395" s="416"/>
    </row>
    <row r="396" spans="24:48" ht="12.75">
      <c r="X396" s="416"/>
      <c r="Y396" s="416"/>
      <c r="Z396" s="416"/>
      <c r="AA396" s="416"/>
      <c r="AB396" s="416"/>
      <c r="AC396" s="416"/>
      <c r="AD396" s="416"/>
      <c r="AE396" s="416"/>
      <c r="AF396" s="416"/>
      <c r="AG396" s="416"/>
      <c r="AH396" s="416"/>
      <c r="AI396" s="416"/>
      <c r="AJ396" s="416"/>
      <c r="AK396" s="416"/>
      <c r="AL396" s="416"/>
      <c r="AM396" s="416"/>
      <c r="AN396" s="416"/>
      <c r="AO396" s="416"/>
      <c r="AP396" s="416"/>
      <c r="AQ396" s="416"/>
      <c r="AR396" s="416"/>
      <c r="AS396" s="416"/>
      <c r="AT396" s="416"/>
      <c r="AU396" s="416"/>
      <c r="AV396" s="416"/>
    </row>
    <row r="397" spans="24:48" ht="12.75">
      <c r="X397" s="416"/>
      <c r="Y397" s="416"/>
      <c r="Z397" s="416"/>
      <c r="AA397" s="416"/>
      <c r="AB397" s="416"/>
      <c r="AC397" s="416"/>
      <c r="AD397" s="416"/>
      <c r="AE397" s="416"/>
      <c r="AF397" s="416"/>
      <c r="AG397" s="416"/>
      <c r="AH397" s="416"/>
      <c r="AI397" s="416"/>
      <c r="AJ397" s="416"/>
      <c r="AK397" s="416"/>
      <c r="AL397" s="416"/>
      <c r="AM397" s="416"/>
      <c r="AN397" s="416"/>
      <c r="AO397" s="416"/>
      <c r="AP397" s="416"/>
      <c r="AQ397" s="416"/>
      <c r="AR397" s="416"/>
      <c r="AS397" s="416"/>
      <c r="AT397" s="416"/>
      <c r="AU397" s="416"/>
      <c r="AV397" s="416"/>
    </row>
    <row r="398" spans="24:48" ht="12.75">
      <c r="X398" s="416"/>
      <c r="Y398" s="416"/>
      <c r="Z398" s="416"/>
      <c r="AA398" s="416"/>
      <c r="AB398" s="416"/>
      <c r="AC398" s="416"/>
      <c r="AD398" s="416"/>
      <c r="AE398" s="416"/>
      <c r="AF398" s="416"/>
      <c r="AG398" s="416"/>
      <c r="AH398" s="416"/>
      <c r="AI398" s="416"/>
      <c r="AJ398" s="416"/>
      <c r="AK398" s="416"/>
      <c r="AL398" s="416"/>
      <c r="AM398" s="416"/>
      <c r="AN398" s="416"/>
      <c r="AO398" s="416"/>
      <c r="AP398" s="416"/>
      <c r="AQ398" s="416"/>
      <c r="AR398" s="416"/>
      <c r="AS398" s="416"/>
      <c r="AT398" s="416"/>
      <c r="AU398" s="416"/>
      <c r="AV398" s="416"/>
    </row>
    <row r="399" spans="24:48" ht="12.75">
      <c r="X399" s="416"/>
      <c r="Y399" s="416"/>
      <c r="Z399" s="416"/>
      <c r="AA399" s="416"/>
      <c r="AB399" s="416"/>
      <c r="AC399" s="416"/>
      <c r="AD399" s="416"/>
      <c r="AE399" s="416"/>
      <c r="AF399" s="416"/>
      <c r="AG399" s="416"/>
      <c r="AH399" s="416"/>
      <c r="AI399" s="416"/>
      <c r="AJ399" s="416"/>
      <c r="AK399" s="416"/>
      <c r="AL399" s="416"/>
      <c r="AM399" s="416"/>
      <c r="AN399" s="416"/>
      <c r="AO399" s="416"/>
      <c r="AP399" s="416"/>
      <c r="AQ399" s="416"/>
      <c r="AR399" s="416"/>
      <c r="AS399" s="416"/>
      <c r="AT399" s="416"/>
      <c r="AU399" s="416"/>
      <c r="AV399" s="416"/>
    </row>
    <row r="400" spans="24:48" ht="12.75">
      <c r="X400" s="416"/>
      <c r="Y400" s="416"/>
      <c r="Z400" s="416"/>
      <c r="AA400" s="416"/>
      <c r="AB400" s="416"/>
      <c r="AC400" s="416"/>
      <c r="AD400" s="416"/>
      <c r="AE400" s="416"/>
      <c r="AF400" s="416"/>
      <c r="AG400" s="416"/>
      <c r="AH400" s="416"/>
      <c r="AI400" s="416"/>
      <c r="AJ400" s="416"/>
      <c r="AK400" s="416"/>
      <c r="AL400" s="416"/>
      <c r="AM400" s="416"/>
      <c r="AN400" s="416"/>
      <c r="AO400" s="416"/>
      <c r="AP400" s="416"/>
      <c r="AQ400" s="416"/>
      <c r="AR400" s="416"/>
      <c r="AS400" s="416"/>
      <c r="AT400" s="416"/>
      <c r="AU400" s="416"/>
      <c r="AV400" s="416"/>
    </row>
    <row r="401" spans="24:48" ht="12.75">
      <c r="X401" s="416"/>
      <c r="Y401" s="416"/>
      <c r="Z401" s="416"/>
      <c r="AA401" s="416"/>
      <c r="AB401" s="416"/>
      <c r="AC401" s="416"/>
      <c r="AD401" s="416"/>
      <c r="AE401" s="416"/>
      <c r="AF401" s="416"/>
      <c r="AG401" s="416"/>
      <c r="AH401" s="416"/>
      <c r="AI401" s="416"/>
      <c r="AJ401" s="416"/>
      <c r="AK401" s="416"/>
      <c r="AL401" s="416"/>
      <c r="AM401" s="416"/>
      <c r="AN401" s="416"/>
      <c r="AO401" s="416"/>
      <c r="AP401" s="416"/>
      <c r="AQ401" s="416"/>
      <c r="AR401" s="416"/>
      <c r="AS401" s="416"/>
      <c r="AT401" s="416"/>
      <c r="AU401" s="416"/>
      <c r="AV401" s="416"/>
    </row>
    <row r="402" spans="24:48" ht="12.75">
      <c r="X402" s="416"/>
      <c r="Y402" s="416"/>
      <c r="Z402" s="416"/>
      <c r="AA402" s="416"/>
      <c r="AB402" s="416"/>
      <c r="AC402" s="416"/>
      <c r="AD402" s="416"/>
      <c r="AE402" s="416"/>
      <c r="AF402" s="416"/>
      <c r="AG402" s="416"/>
      <c r="AH402" s="416"/>
      <c r="AI402" s="416"/>
      <c r="AJ402" s="416"/>
      <c r="AK402" s="416"/>
      <c r="AL402" s="416"/>
      <c r="AM402" s="416"/>
      <c r="AN402" s="416"/>
      <c r="AO402" s="416"/>
      <c r="AP402" s="416"/>
      <c r="AQ402" s="416"/>
      <c r="AR402" s="416"/>
      <c r="AS402" s="416"/>
      <c r="AT402" s="416"/>
      <c r="AU402" s="416"/>
      <c r="AV402" s="416"/>
    </row>
    <row r="403" spans="24:48" ht="12.75">
      <c r="X403" s="416"/>
      <c r="Y403" s="416"/>
      <c r="Z403" s="416"/>
      <c r="AA403" s="416"/>
      <c r="AB403" s="416"/>
      <c r="AC403" s="416"/>
      <c r="AD403" s="416"/>
      <c r="AE403" s="416"/>
      <c r="AF403" s="416"/>
      <c r="AG403" s="416"/>
      <c r="AH403" s="416"/>
      <c r="AI403" s="416"/>
      <c r="AJ403" s="416"/>
      <c r="AK403" s="416"/>
      <c r="AL403" s="416"/>
      <c r="AM403" s="416"/>
      <c r="AN403" s="416"/>
      <c r="AO403" s="416"/>
      <c r="AP403" s="416"/>
      <c r="AQ403" s="416"/>
      <c r="AR403" s="416"/>
      <c r="AS403" s="416"/>
      <c r="AT403" s="416"/>
      <c r="AU403" s="416"/>
      <c r="AV403" s="416"/>
    </row>
    <row r="404" spans="24:48" ht="12.75">
      <c r="X404" s="416"/>
      <c r="Y404" s="416"/>
      <c r="Z404" s="416"/>
      <c r="AA404" s="416"/>
      <c r="AB404" s="416"/>
      <c r="AC404" s="416"/>
      <c r="AD404" s="416"/>
      <c r="AE404" s="416"/>
      <c r="AF404" s="416"/>
      <c r="AG404" s="416"/>
      <c r="AH404" s="416"/>
      <c r="AI404" s="416"/>
      <c r="AJ404" s="416"/>
      <c r="AK404" s="416"/>
      <c r="AL404" s="416"/>
      <c r="AM404" s="416"/>
      <c r="AN404" s="416"/>
      <c r="AO404" s="416"/>
      <c r="AP404" s="416"/>
      <c r="AQ404" s="416"/>
      <c r="AR404" s="416"/>
      <c r="AS404" s="416"/>
      <c r="AT404" s="416"/>
      <c r="AU404" s="416"/>
      <c r="AV404" s="416"/>
    </row>
    <row r="405" spans="24:48" ht="12.75">
      <c r="X405" s="416"/>
      <c r="Y405" s="416"/>
      <c r="Z405" s="416"/>
      <c r="AA405" s="416"/>
      <c r="AB405" s="416"/>
      <c r="AC405" s="416"/>
      <c r="AD405" s="416"/>
      <c r="AE405" s="416"/>
      <c r="AF405" s="416"/>
      <c r="AG405" s="416"/>
      <c r="AH405" s="416"/>
      <c r="AI405" s="416"/>
      <c r="AJ405" s="416"/>
      <c r="AK405" s="416"/>
      <c r="AL405" s="416"/>
      <c r="AM405" s="416"/>
      <c r="AN405" s="416"/>
      <c r="AO405" s="416"/>
      <c r="AP405" s="416"/>
      <c r="AQ405" s="416"/>
      <c r="AR405" s="416"/>
      <c r="AS405" s="416"/>
      <c r="AT405" s="416"/>
      <c r="AU405" s="416"/>
      <c r="AV405" s="416"/>
    </row>
    <row r="406" spans="24:48" ht="12.75">
      <c r="X406" s="416"/>
      <c r="Y406" s="416"/>
      <c r="Z406" s="416"/>
      <c r="AA406" s="416"/>
      <c r="AB406" s="416"/>
      <c r="AC406" s="416"/>
      <c r="AD406" s="416"/>
      <c r="AE406" s="416"/>
      <c r="AF406" s="416"/>
      <c r="AG406" s="416"/>
      <c r="AH406" s="416"/>
      <c r="AI406" s="416"/>
      <c r="AJ406" s="416"/>
      <c r="AK406" s="416"/>
      <c r="AL406" s="416"/>
      <c r="AM406" s="416"/>
      <c r="AN406" s="416"/>
      <c r="AO406" s="416"/>
      <c r="AP406" s="416"/>
      <c r="AQ406" s="416"/>
      <c r="AR406" s="416"/>
      <c r="AS406" s="416"/>
      <c r="AT406" s="416"/>
      <c r="AU406" s="416"/>
      <c r="AV406" s="416"/>
    </row>
    <row r="407" spans="24:48" ht="12.75">
      <c r="X407" s="416"/>
      <c r="Y407" s="416"/>
      <c r="Z407" s="416"/>
      <c r="AA407" s="416"/>
      <c r="AB407" s="416"/>
      <c r="AC407" s="416"/>
      <c r="AD407" s="416"/>
      <c r="AE407" s="416"/>
      <c r="AF407" s="416"/>
      <c r="AG407" s="416"/>
      <c r="AH407" s="416"/>
      <c r="AI407" s="416"/>
      <c r="AJ407" s="416"/>
      <c r="AK407" s="416"/>
      <c r="AL407" s="416"/>
      <c r="AM407" s="416"/>
      <c r="AN407" s="416"/>
      <c r="AO407" s="416"/>
      <c r="AP407" s="416"/>
      <c r="AQ407" s="416"/>
      <c r="AR407" s="416"/>
      <c r="AS407" s="416"/>
      <c r="AT407" s="416"/>
      <c r="AU407" s="416"/>
      <c r="AV407" s="416"/>
    </row>
    <row r="408" spans="24:48" ht="12.75">
      <c r="X408" s="416"/>
      <c r="Y408" s="416"/>
      <c r="Z408" s="416"/>
      <c r="AA408" s="416"/>
      <c r="AB408" s="416"/>
      <c r="AC408" s="416"/>
      <c r="AD408" s="416"/>
      <c r="AE408" s="416"/>
      <c r="AF408" s="416"/>
      <c r="AG408" s="416"/>
      <c r="AH408" s="416"/>
      <c r="AI408" s="416"/>
      <c r="AJ408" s="416"/>
      <c r="AK408" s="416"/>
      <c r="AL408" s="416"/>
      <c r="AM408" s="416"/>
      <c r="AN408" s="416"/>
      <c r="AO408" s="416"/>
      <c r="AP408" s="416"/>
      <c r="AQ408" s="416"/>
      <c r="AR408" s="416"/>
      <c r="AS408" s="416"/>
      <c r="AT408" s="416"/>
      <c r="AU408" s="416"/>
      <c r="AV408" s="416"/>
    </row>
    <row r="409" spans="24:48" ht="12.75">
      <c r="X409" s="416"/>
      <c r="Y409" s="416"/>
      <c r="Z409" s="416"/>
      <c r="AA409" s="416"/>
      <c r="AB409" s="416"/>
      <c r="AC409" s="416"/>
      <c r="AD409" s="416"/>
      <c r="AE409" s="416"/>
      <c r="AF409" s="416"/>
      <c r="AG409" s="416"/>
      <c r="AH409" s="416"/>
      <c r="AI409" s="416"/>
      <c r="AJ409" s="416"/>
      <c r="AK409" s="416"/>
      <c r="AL409" s="416"/>
      <c r="AM409" s="416"/>
      <c r="AN409" s="416"/>
      <c r="AO409" s="416"/>
      <c r="AP409" s="416"/>
      <c r="AQ409" s="416"/>
      <c r="AR409" s="416"/>
      <c r="AS409" s="416"/>
      <c r="AT409" s="416"/>
      <c r="AU409" s="416"/>
      <c r="AV409" s="416"/>
    </row>
    <row r="410" spans="24:48" ht="12.75">
      <c r="X410" s="416"/>
      <c r="Y410" s="416"/>
      <c r="Z410" s="416"/>
      <c r="AA410" s="416"/>
      <c r="AB410" s="416"/>
      <c r="AC410" s="416"/>
      <c r="AD410" s="416"/>
      <c r="AE410" s="416"/>
      <c r="AF410" s="416"/>
      <c r="AG410" s="416"/>
      <c r="AH410" s="416"/>
      <c r="AI410" s="416"/>
      <c r="AJ410" s="416"/>
      <c r="AK410" s="416"/>
      <c r="AL410" s="416"/>
      <c r="AM410" s="416"/>
      <c r="AN410" s="416"/>
      <c r="AO410" s="416"/>
      <c r="AP410" s="416"/>
      <c r="AQ410" s="416"/>
      <c r="AR410" s="416"/>
      <c r="AS410" s="416"/>
      <c r="AT410" s="416"/>
      <c r="AU410" s="416"/>
      <c r="AV410" s="416"/>
    </row>
    <row r="411" spans="24:48" ht="12.75">
      <c r="X411" s="416"/>
      <c r="Y411" s="416"/>
      <c r="Z411" s="416"/>
      <c r="AA411" s="416"/>
      <c r="AB411" s="416"/>
      <c r="AC411" s="416"/>
      <c r="AD411" s="416"/>
      <c r="AE411" s="416"/>
      <c r="AF411" s="416"/>
      <c r="AG411" s="416"/>
      <c r="AH411" s="416"/>
      <c r="AI411" s="416"/>
      <c r="AJ411" s="416"/>
      <c r="AK411" s="416"/>
      <c r="AL411" s="416"/>
      <c r="AM411" s="416"/>
      <c r="AN411" s="416"/>
      <c r="AO411" s="416"/>
      <c r="AP411" s="416"/>
      <c r="AQ411" s="416"/>
      <c r="AR411" s="416"/>
      <c r="AS411" s="416"/>
      <c r="AT411" s="416"/>
      <c r="AU411" s="416"/>
      <c r="AV411" s="416"/>
    </row>
    <row r="412" spans="24:48" ht="12.75">
      <c r="X412" s="416"/>
      <c r="Y412" s="416"/>
      <c r="Z412" s="416"/>
      <c r="AA412" s="416"/>
      <c r="AB412" s="416"/>
      <c r="AC412" s="416"/>
      <c r="AD412" s="416"/>
      <c r="AE412" s="416"/>
      <c r="AF412" s="416"/>
      <c r="AG412" s="416"/>
      <c r="AH412" s="416"/>
      <c r="AI412" s="416"/>
      <c r="AJ412" s="416"/>
      <c r="AK412" s="416"/>
      <c r="AL412" s="416"/>
      <c r="AM412" s="416"/>
      <c r="AN412" s="416"/>
      <c r="AO412" s="416"/>
      <c r="AP412" s="416"/>
      <c r="AQ412" s="416"/>
      <c r="AR412" s="416"/>
      <c r="AS412" s="416"/>
      <c r="AT412" s="416"/>
      <c r="AU412" s="416"/>
      <c r="AV412" s="416"/>
    </row>
    <row r="413" spans="24:48" ht="12.75">
      <c r="X413" s="416"/>
      <c r="Y413" s="416"/>
      <c r="Z413" s="416"/>
      <c r="AA413" s="416"/>
      <c r="AB413" s="416"/>
      <c r="AC413" s="416"/>
      <c r="AD413" s="416"/>
      <c r="AE413" s="416"/>
      <c r="AF413" s="416"/>
      <c r="AG413" s="416"/>
      <c r="AH413" s="416"/>
      <c r="AI413" s="416"/>
      <c r="AJ413" s="416"/>
      <c r="AK413" s="416"/>
      <c r="AL413" s="416"/>
      <c r="AM413" s="416"/>
      <c r="AN413" s="416"/>
      <c r="AO413" s="416"/>
      <c r="AP413" s="416"/>
      <c r="AQ413" s="416"/>
      <c r="AR413" s="416"/>
      <c r="AS413" s="416"/>
      <c r="AT413" s="416"/>
      <c r="AU413" s="416"/>
      <c r="AV413" s="416"/>
    </row>
    <row r="414" spans="24:48" ht="12.75">
      <c r="X414" s="416"/>
      <c r="Y414" s="416"/>
      <c r="Z414" s="416"/>
      <c r="AA414" s="416"/>
      <c r="AB414" s="416"/>
      <c r="AC414" s="416"/>
      <c r="AD414" s="416"/>
      <c r="AE414" s="416"/>
      <c r="AF414" s="416"/>
      <c r="AG414" s="416"/>
      <c r="AH414" s="416"/>
      <c r="AI414" s="416"/>
      <c r="AJ414" s="416"/>
      <c r="AK414" s="416"/>
      <c r="AL414" s="416"/>
      <c r="AM414" s="416"/>
      <c r="AN414" s="416"/>
      <c r="AO414" s="416"/>
      <c r="AP414" s="416"/>
      <c r="AQ414" s="416"/>
      <c r="AR414" s="416"/>
      <c r="AS414" s="416"/>
      <c r="AT414" s="416"/>
      <c r="AU414" s="416"/>
      <c r="AV414" s="416"/>
    </row>
    <row r="415" spans="24:48" ht="12.75">
      <c r="X415" s="416"/>
      <c r="Y415" s="416"/>
      <c r="Z415" s="416"/>
      <c r="AA415" s="416"/>
      <c r="AB415" s="416"/>
      <c r="AC415" s="416"/>
      <c r="AD415" s="416"/>
      <c r="AE415" s="416"/>
      <c r="AF415" s="416"/>
      <c r="AG415" s="416"/>
      <c r="AH415" s="416"/>
      <c r="AI415" s="416"/>
      <c r="AJ415" s="416"/>
      <c r="AK415" s="416"/>
      <c r="AL415" s="416"/>
      <c r="AM415" s="416"/>
      <c r="AN415" s="416"/>
      <c r="AO415" s="416"/>
      <c r="AP415" s="416"/>
      <c r="AQ415" s="416"/>
      <c r="AR415" s="416"/>
      <c r="AS415" s="416"/>
      <c r="AT415" s="416"/>
      <c r="AU415" s="416"/>
      <c r="AV415" s="416"/>
    </row>
    <row r="416" spans="24:48" ht="12.75">
      <c r="X416" s="416"/>
      <c r="Y416" s="416"/>
      <c r="Z416" s="416"/>
      <c r="AA416" s="416"/>
      <c r="AB416" s="416"/>
      <c r="AC416" s="416"/>
      <c r="AD416" s="416"/>
      <c r="AE416" s="416"/>
      <c r="AF416" s="416"/>
      <c r="AG416" s="416"/>
      <c r="AH416" s="416"/>
      <c r="AI416" s="416"/>
      <c r="AJ416" s="416"/>
      <c r="AK416" s="416"/>
      <c r="AL416" s="416"/>
      <c r="AM416" s="416"/>
      <c r="AN416" s="416"/>
      <c r="AO416" s="416"/>
      <c r="AP416" s="416"/>
      <c r="AQ416" s="416"/>
      <c r="AR416" s="416"/>
      <c r="AS416" s="416"/>
      <c r="AT416" s="416"/>
      <c r="AU416" s="416"/>
      <c r="AV416" s="416"/>
    </row>
    <row r="417" spans="5:48" ht="12.75">
      <c r="X417" s="416"/>
      <c r="Y417" s="416"/>
      <c r="Z417" s="416"/>
      <c r="AA417" s="416"/>
      <c r="AB417" s="416"/>
      <c r="AC417" s="416"/>
      <c r="AD417" s="416"/>
      <c r="AE417" s="416"/>
      <c r="AF417" s="416"/>
      <c r="AG417" s="416"/>
      <c r="AH417" s="416"/>
      <c r="AI417" s="416"/>
      <c r="AJ417" s="416"/>
      <c r="AK417" s="416"/>
      <c r="AL417" s="416"/>
      <c r="AM417" s="416"/>
      <c r="AN417" s="416"/>
      <c r="AO417" s="416"/>
      <c r="AP417" s="416"/>
      <c r="AQ417" s="416"/>
      <c r="AR417" s="416"/>
      <c r="AS417" s="416"/>
      <c r="AT417" s="416"/>
      <c r="AU417" s="416"/>
      <c r="AV417" s="416"/>
    </row>
    <row r="418" spans="5:48" ht="12.75">
      <c r="X418" s="416"/>
      <c r="Y418" s="416"/>
      <c r="Z418" s="416"/>
      <c r="AA418" s="416"/>
      <c r="AB418" s="416"/>
      <c r="AC418" s="416"/>
      <c r="AD418" s="416"/>
      <c r="AE418" s="416"/>
      <c r="AF418" s="416"/>
      <c r="AG418" s="416"/>
      <c r="AH418" s="416"/>
      <c r="AI418" s="416"/>
      <c r="AJ418" s="416"/>
      <c r="AK418" s="416"/>
      <c r="AL418" s="416"/>
      <c r="AM418" s="416"/>
      <c r="AN418" s="416"/>
      <c r="AO418" s="416"/>
      <c r="AP418" s="416"/>
      <c r="AQ418" s="416"/>
      <c r="AR418" s="416"/>
      <c r="AS418" s="416"/>
      <c r="AT418" s="416"/>
      <c r="AU418" s="416"/>
      <c r="AV418" s="416"/>
    </row>
    <row r="419" spans="5:48" ht="12.75">
      <c r="X419" s="416"/>
      <c r="Y419" s="416"/>
      <c r="Z419" s="416"/>
      <c r="AA419" s="416"/>
      <c r="AB419" s="416"/>
      <c r="AC419" s="416"/>
      <c r="AD419" s="416"/>
      <c r="AE419" s="416"/>
      <c r="AF419" s="416"/>
      <c r="AG419" s="416"/>
      <c r="AH419" s="416"/>
      <c r="AI419" s="416"/>
      <c r="AJ419" s="416"/>
      <c r="AK419" s="416"/>
      <c r="AL419" s="416"/>
      <c r="AM419" s="416"/>
      <c r="AN419" s="416"/>
      <c r="AO419" s="416"/>
      <c r="AP419" s="416"/>
      <c r="AQ419" s="416"/>
      <c r="AR419" s="416"/>
      <c r="AS419" s="416"/>
      <c r="AT419" s="416"/>
      <c r="AU419" s="416"/>
      <c r="AV419" s="416"/>
    </row>
    <row r="420" spans="5:48" ht="12.75">
      <c r="X420" s="416"/>
      <c r="Y420" s="416"/>
      <c r="Z420" s="416"/>
      <c r="AA420" s="416"/>
      <c r="AB420" s="416"/>
      <c r="AC420" s="416"/>
      <c r="AD420" s="416"/>
      <c r="AE420" s="416"/>
      <c r="AF420" s="416"/>
      <c r="AG420" s="416"/>
      <c r="AH420" s="416"/>
      <c r="AI420" s="416"/>
      <c r="AJ420" s="416"/>
      <c r="AK420" s="416"/>
      <c r="AL420" s="416"/>
      <c r="AM420" s="416"/>
      <c r="AN420" s="416"/>
      <c r="AO420" s="416"/>
      <c r="AP420" s="416"/>
      <c r="AQ420" s="416"/>
      <c r="AR420" s="416"/>
      <c r="AS420" s="416"/>
      <c r="AT420" s="416"/>
      <c r="AU420" s="416"/>
      <c r="AV420" s="416"/>
    </row>
    <row r="421" spans="5:48" ht="12.75">
      <c r="X421" s="416"/>
      <c r="Y421" s="416"/>
      <c r="Z421" s="416"/>
      <c r="AA421" s="416"/>
      <c r="AB421" s="416"/>
      <c r="AC421" s="416"/>
      <c r="AD421" s="416"/>
      <c r="AE421" s="416"/>
      <c r="AF421" s="416"/>
      <c r="AG421" s="416"/>
      <c r="AH421" s="416"/>
      <c r="AI421" s="416"/>
      <c r="AJ421" s="416"/>
      <c r="AK421" s="416"/>
      <c r="AL421" s="416"/>
      <c r="AM421" s="416"/>
      <c r="AN421" s="416"/>
      <c r="AO421" s="416"/>
      <c r="AP421" s="416"/>
      <c r="AQ421" s="416"/>
      <c r="AR421" s="416"/>
      <c r="AS421" s="416"/>
      <c r="AT421" s="416"/>
      <c r="AU421" s="416"/>
      <c r="AV421" s="416"/>
    </row>
    <row r="422" spans="5:48" ht="12.75">
      <c r="X422" s="416"/>
      <c r="Y422" s="416"/>
      <c r="Z422" s="416"/>
      <c r="AA422" s="416"/>
      <c r="AB422" s="416"/>
      <c r="AC422" s="416"/>
      <c r="AD422" s="416"/>
      <c r="AE422" s="416"/>
      <c r="AF422" s="416"/>
      <c r="AG422" s="416"/>
      <c r="AH422" s="416"/>
      <c r="AI422" s="416"/>
      <c r="AJ422" s="416"/>
      <c r="AK422" s="416"/>
      <c r="AL422" s="416"/>
      <c r="AM422" s="416"/>
      <c r="AN422" s="416"/>
      <c r="AO422" s="416"/>
      <c r="AP422" s="416"/>
      <c r="AQ422" s="416"/>
      <c r="AR422" s="416"/>
      <c r="AS422" s="416"/>
      <c r="AT422" s="416"/>
      <c r="AU422" s="416"/>
      <c r="AV422" s="416"/>
    </row>
    <row r="423" spans="5:48" ht="12.75">
      <c r="X423" s="416"/>
      <c r="Y423" s="416"/>
      <c r="Z423" s="416"/>
      <c r="AA423" s="416"/>
      <c r="AB423" s="416"/>
      <c r="AC423" s="416"/>
      <c r="AD423" s="416"/>
      <c r="AE423" s="416"/>
      <c r="AF423" s="416"/>
      <c r="AG423" s="416"/>
      <c r="AH423" s="416"/>
      <c r="AI423" s="416"/>
      <c r="AJ423" s="416"/>
      <c r="AK423" s="416"/>
      <c r="AL423" s="416"/>
      <c r="AM423" s="416"/>
      <c r="AN423" s="416"/>
      <c r="AO423" s="416"/>
      <c r="AP423" s="416"/>
      <c r="AQ423" s="416"/>
      <c r="AR423" s="416"/>
      <c r="AS423" s="416"/>
      <c r="AT423" s="416"/>
      <c r="AU423" s="416"/>
      <c r="AV423" s="416"/>
    </row>
    <row r="424" spans="5:48" ht="12.75">
      <c r="X424" s="416"/>
      <c r="Y424" s="416"/>
      <c r="Z424" s="416"/>
      <c r="AA424" s="416"/>
      <c r="AB424" s="416"/>
      <c r="AC424" s="416"/>
      <c r="AD424" s="416"/>
      <c r="AE424" s="416"/>
      <c r="AF424" s="416"/>
      <c r="AG424" s="416"/>
      <c r="AH424" s="416"/>
      <c r="AI424" s="416"/>
      <c r="AJ424" s="416"/>
      <c r="AK424" s="416"/>
      <c r="AL424" s="416"/>
      <c r="AM424" s="416"/>
      <c r="AN424" s="416"/>
      <c r="AO424" s="416"/>
      <c r="AP424" s="416"/>
      <c r="AQ424" s="416"/>
      <c r="AR424" s="416"/>
      <c r="AS424" s="416"/>
      <c r="AT424" s="416"/>
      <c r="AU424" s="416"/>
      <c r="AV424" s="416"/>
    </row>
    <row r="425" spans="5:48" ht="12.75">
      <c r="X425" s="416"/>
      <c r="Y425" s="416"/>
      <c r="Z425" s="416"/>
      <c r="AA425" s="416"/>
      <c r="AB425" s="416"/>
      <c r="AC425" s="416"/>
      <c r="AD425" s="416"/>
      <c r="AE425" s="416"/>
      <c r="AF425" s="416"/>
      <c r="AG425" s="416"/>
      <c r="AH425" s="416"/>
      <c r="AI425" s="416"/>
      <c r="AJ425" s="416"/>
      <c r="AK425" s="416"/>
      <c r="AL425" s="416"/>
      <c r="AM425" s="416"/>
      <c r="AN425" s="416"/>
      <c r="AO425" s="416"/>
      <c r="AP425" s="416"/>
      <c r="AQ425" s="416"/>
      <c r="AR425" s="416"/>
      <c r="AS425" s="416"/>
      <c r="AT425" s="416"/>
      <c r="AU425" s="416"/>
      <c r="AV425" s="416"/>
    </row>
    <row r="426" spans="5:48" ht="12.75">
      <c r="X426" s="416"/>
      <c r="Y426" s="416"/>
      <c r="Z426" s="416"/>
      <c r="AA426" s="416"/>
      <c r="AB426" s="416"/>
      <c r="AC426" s="416"/>
      <c r="AD426" s="416"/>
      <c r="AE426" s="416"/>
      <c r="AF426" s="416"/>
      <c r="AG426" s="416"/>
      <c r="AH426" s="416"/>
      <c r="AI426" s="416"/>
      <c r="AJ426" s="416"/>
      <c r="AK426" s="416"/>
      <c r="AL426" s="416"/>
      <c r="AM426" s="416"/>
      <c r="AN426" s="416"/>
      <c r="AO426" s="416"/>
      <c r="AP426" s="416"/>
      <c r="AQ426" s="416"/>
      <c r="AR426" s="416"/>
      <c r="AS426" s="416"/>
      <c r="AT426" s="416"/>
      <c r="AU426" s="416"/>
      <c r="AV426" s="416"/>
    </row>
    <row r="427" spans="5:48" ht="12.75">
      <c r="X427" s="416"/>
      <c r="Y427" s="416"/>
      <c r="Z427" s="416"/>
      <c r="AA427" s="416"/>
      <c r="AB427" s="416"/>
      <c r="AC427" s="416"/>
      <c r="AD427" s="416"/>
      <c r="AE427" s="416"/>
      <c r="AF427" s="416"/>
      <c r="AG427" s="416"/>
      <c r="AH427" s="416"/>
      <c r="AI427" s="416"/>
      <c r="AJ427" s="416"/>
      <c r="AK427" s="416"/>
      <c r="AL427" s="416"/>
      <c r="AM427" s="416"/>
      <c r="AN427" s="416"/>
      <c r="AO427" s="416"/>
      <c r="AP427" s="416"/>
      <c r="AQ427" s="416"/>
      <c r="AR427" s="416"/>
      <c r="AS427" s="416"/>
      <c r="AT427" s="416"/>
      <c r="AU427" s="416"/>
      <c r="AV427" s="416"/>
    </row>
    <row r="428" spans="5:48" ht="12.75">
      <c r="X428" s="416"/>
      <c r="Y428" s="416"/>
      <c r="Z428" s="416"/>
      <c r="AA428" s="416"/>
      <c r="AB428" s="416"/>
      <c r="AC428" s="416"/>
      <c r="AD428" s="416"/>
      <c r="AE428" s="416"/>
      <c r="AF428" s="416"/>
      <c r="AG428" s="416"/>
      <c r="AH428" s="416"/>
      <c r="AI428" s="416"/>
      <c r="AJ428" s="416"/>
      <c r="AK428" s="416"/>
      <c r="AL428" s="416"/>
      <c r="AM428" s="416"/>
      <c r="AN428" s="416"/>
      <c r="AO428" s="416"/>
      <c r="AP428" s="416"/>
      <c r="AQ428" s="416"/>
      <c r="AR428" s="416"/>
      <c r="AS428" s="416"/>
      <c r="AT428" s="416"/>
      <c r="AU428" s="416"/>
      <c r="AV428" s="416"/>
    </row>
    <row r="429" spans="5:48" ht="12.75">
      <c r="X429" s="416"/>
      <c r="Y429" s="416"/>
      <c r="Z429" s="416"/>
      <c r="AA429" s="416"/>
      <c r="AB429" s="416"/>
      <c r="AC429" s="416"/>
      <c r="AD429" s="416"/>
      <c r="AE429" s="416"/>
      <c r="AF429" s="416"/>
      <c r="AG429" s="416"/>
      <c r="AH429" s="416"/>
      <c r="AI429" s="416"/>
      <c r="AJ429" s="416"/>
      <c r="AK429" s="416"/>
      <c r="AL429" s="416"/>
      <c r="AM429" s="416"/>
      <c r="AN429" s="416"/>
      <c r="AO429" s="416"/>
      <c r="AP429" s="416"/>
      <c r="AQ429" s="416"/>
      <c r="AR429" s="416"/>
      <c r="AS429" s="416"/>
      <c r="AT429" s="416"/>
      <c r="AU429" s="416"/>
      <c r="AV429" s="416"/>
    </row>
    <row r="430" spans="5:48" ht="12.75">
      <c r="X430" s="416"/>
      <c r="Y430" s="416"/>
      <c r="Z430" s="416"/>
      <c r="AA430" s="416"/>
      <c r="AB430" s="416"/>
      <c r="AC430" s="416"/>
      <c r="AD430" s="416"/>
      <c r="AE430" s="416"/>
      <c r="AF430" s="416"/>
      <c r="AG430" s="416"/>
      <c r="AH430" s="416"/>
      <c r="AI430" s="416"/>
      <c r="AJ430" s="416"/>
      <c r="AK430" s="416"/>
      <c r="AL430" s="416"/>
      <c r="AM430" s="416"/>
      <c r="AN430" s="416"/>
      <c r="AO430" s="416"/>
      <c r="AP430" s="416"/>
      <c r="AQ430" s="416"/>
      <c r="AR430" s="416"/>
      <c r="AS430" s="416"/>
      <c r="AT430" s="416"/>
      <c r="AU430" s="416"/>
      <c r="AV430" s="416"/>
    </row>
    <row r="431" spans="5:48" ht="12.75">
      <c r="X431" s="416"/>
      <c r="Y431" s="416"/>
      <c r="Z431" s="416"/>
      <c r="AA431" s="416"/>
      <c r="AB431" s="416"/>
      <c r="AC431" s="416"/>
      <c r="AD431" s="416"/>
      <c r="AE431" s="416"/>
      <c r="AF431" s="416"/>
      <c r="AG431" s="416"/>
      <c r="AH431" s="416"/>
      <c r="AI431" s="416"/>
      <c r="AJ431" s="416"/>
      <c r="AK431" s="416"/>
      <c r="AL431" s="416"/>
      <c r="AM431" s="416"/>
      <c r="AN431" s="416"/>
      <c r="AO431" s="416"/>
      <c r="AP431" s="416"/>
      <c r="AQ431" s="416"/>
      <c r="AR431" s="416"/>
      <c r="AS431" s="416"/>
      <c r="AT431" s="416"/>
      <c r="AU431" s="416"/>
      <c r="AV431" s="416"/>
    </row>
    <row r="432" spans="5:48" ht="21.75" thickBot="1">
      <c r="E432" s="425" t="s">
        <v>2214</v>
      </c>
      <c r="F432" s="425"/>
      <c r="X432" s="416"/>
      <c r="Y432" s="416"/>
      <c r="Z432" s="416"/>
      <c r="AA432" s="416"/>
      <c r="AB432" s="416"/>
      <c r="AC432" s="416"/>
      <c r="AD432" s="416"/>
      <c r="AE432" s="416"/>
      <c r="AF432" s="416"/>
      <c r="AG432" s="416"/>
      <c r="AH432" s="416"/>
      <c r="AI432" s="416"/>
      <c r="AJ432" s="416"/>
      <c r="AK432" s="416"/>
      <c r="AL432" s="416"/>
      <c r="AM432" s="416"/>
      <c r="AN432" s="416"/>
      <c r="AO432" s="416"/>
      <c r="AP432" s="416"/>
      <c r="AQ432" s="416"/>
      <c r="AR432" s="416"/>
      <c r="AS432" s="416"/>
      <c r="AT432" s="416"/>
      <c r="AU432" s="416"/>
      <c r="AV432" s="416"/>
    </row>
    <row r="433" spans="24:48" ht="12.75">
      <c r="X433" s="416"/>
      <c r="Y433" s="416"/>
      <c r="Z433" s="416"/>
      <c r="AA433" s="416"/>
      <c r="AB433" s="416"/>
      <c r="AC433" s="416"/>
      <c r="AD433" s="416"/>
      <c r="AE433" s="416"/>
      <c r="AF433" s="416"/>
      <c r="AG433" s="416"/>
      <c r="AH433" s="416"/>
      <c r="AI433" s="416"/>
      <c r="AJ433" s="416"/>
      <c r="AK433" s="416"/>
      <c r="AL433" s="416"/>
      <c r="AM433" s="416"/>
      <c r="AN433" s="416"/>
      <c r="AO433" s="416"/>
      <c r="AP433" s="416"/>
      <c r="AQ433" s="416"/>
      <c r="AR433" s="416"/>
      <c r="AS433" s="416"/>
      <c r="AT433" s="416"/>
      <c r="AU433" s="416"/>
      <c r="AV433" s="416"/>
    </row>
    <row r="434" spans="24:48" ht="12.75">
      <c r="X434" s="416"/>
      <c r="Y434" s="416"/>
      <c r="Z434" s="416"/>
      <c r="AA434" s="416"/>
      <c r="AB434" s="416"/>
      <c r="AC434" s="416"/>
      <c r="AD434" s="416"/>
      <c r="AE434" s="416"/>
      <c r="AF434" s="416"/>
      <c r="AG434" s="416"/>
      <c r="AH434" s="416"/>
      <c r="AI434" s="416"/>
      <c r="AJ434" s="416"/>
      <c r="AK434" s="416"/>
      <c r="AL434" s="416"/>
      <c r="AM434" s="416"/>
      <c r="AN434" s="416"/>
      <c r="AO434" s="416"/>
      <c r="AP434" s="416"/>
      <c r="AQ434" s="416"/>
      <c r="AR434" s="416"/>
      <c r="AS434" s="416"/>
      <c r="AT434" s="416"/>
      <c r="AU434" s="416"/>
      <c r="AV434" s="416"/>
    </row>
    <row r="435" spans="24:48" ht="12.75">
      <c r="X435" s="416"/>
      <c r="Y435" s="416"/>
      <c r="Z435" s="416"/>
      <c r="AA435" s="416"/>
      <c r="AB435" s="416"/>
      <c r="AC435" s="416"/>
      <c r="AD435" s="416"/>
      <c r="AE435" s="416"/>
      <c r="AF435" s="416"/>
      <c r="AG435" s="416"/>
      <c r="AH435" s="416"/>
      <c r="AI435" s="416"/>
      <c r="AJ435" s="416"/>
      <c r="AK435" s="416"/>
      <c r="AL435" s="416"/>
      <c r="AM435" s="416"/>
      <c r="AN435" s="416"/>
      <c r="AO435" s="416"/>
      <c r="AP435" s="416"/>
      <c r="AQ435" s="416"/>
      <c r="AR435" s="416"/>
      <c r="AS435" s="416"/>
      <c r="AT435" s="416"/>
      <c r="AU435" s="416"/>
      <c r="AV435" s="416"/>
    </row>
    <row r="436" spans="24:48" ht="12.75">
      <c r="X436" s="416"/>
      <c r="Y436" s="416"/>
      <c r="Z436" s="416"/>
      <c r="AA436" s="416"/>
      <c r="AB436" s="416"/>
      <c r="AC436" s="416"/>
      <c r="AD436" s="416"/>
      <c r="AE436" s="416"/>
      <c r="AF436" s="416"/>
      <c r="AG436" s="416"/>
      <c r="AH436" s="416"/>
      <c r="AI436" s="416"/>
      <c r="AJ436" s="416"/>
      <c r="AK436" s="416"/>
      <c r="AL436" s="416"/>
      <c r="AM436" s="416"/>
      <c r="AN436" s="416"/>
      <c r="AO436" s="416"/>
      <c r="AP436" s="416"/>
      <c r="AQ436" s="416"/>
      <c r="AR436" s="416"/>
      <c r="AS436" s="416"/>
      <c r="AT436" s="416"/>
      <c r="AU436" s="416"/>
      <c r="AV436" s="416"/>
    </row>
    <row r="437" spans="24:48" ht="12.75">
      <c r="X437" s="416"/>
      <c r="Y437" s="416"/>
      <c r="Z437" s="416"/>
      <c r="AA437" s="416"/>
      <c r="AB437" s="416"/>
      <c r="AC437" s="416"/>
      <c r="AD437" s="416"/>
      <c r="AE437" s="416"/>
      <c r="AF437" s="416"/>
      <c r="AG437" s="416"/>
      <c r="AH437" s="416"/>
      <c r="AI437" s="416"/>
      <c r="AJ437" s="416"/>
      <c r="AK437" s="416"/>
      <c r="AL437" s="416"/>
      <c r="AM437" s="416"/>
      <c r="AN437" s="416"/>
      <c r="AO437" s="416"/>
      <c r="AP437" s="416"/>
      <c r="AQ437" s="416"/>
      <c r="AR437" s="416"/>
      <c r="AS437" s="416"/>
      <c r="AT437" s="416"/>
      <c r="AU437" s="416"/>
      <c r="AV437" s="416"/>
    </row>
    <row r="438" spans="24:48" ht="12.75">
      <c r="X438" s="416"/>
      <c r="Y438" s="416"/>
      <c r="Z438" s="416"/>
      <c r="AA438" s="416"/>
      <c r="AB438" s="416"/>
      <c r="AC438" s="416"/>
      <c r="AD438" s="416"/>
      <c r="AE438" s="416"/>
      <c r="AF438" s="416"/>
      <c r="AG438" s="416"/>
      <c r="AH438" s="416"/>
      <c r="AI438" s="416"/>
      <c r="AJ438" s="416"/>
      <c r="AK438" s="416"/>
      <c r="AL438" s="416"/>
      <c r="AM438" s="416"/>
      <c r="AN438" s="416"/>
      <c r="AO438" s="416"/>
      <c r="AP438" s="416"/>
      <c r="AQ438" s="416"/>
      <c r="AR438" s="416"/>
      <c r="AS438" s="416"/>
      <c r="AT438" s="416"/>
      <c r="AU438" s="416"/>
      <c r="AV438" s="416"/>
    </row>
    <row r="439" spans="24:48" ht="12.75">
      <c r="X439" s="416"/>
      <c r="Y439" s="416"/>
      <c r="Z439" s="416"/>
      <c r="AA439" s="416"/>
      <c r="AB439" s="416"/>
      <c r="AC439" s="416"/>
      <c r="AD439" s="416"/>
      <c r="AE439" s="416"/>
      <c r="AF439" s="416"/>
      <c r="AG439" s="416"/>
      <c r="AH439" s="416"/>
      <c r="AI439" s="416"/>
      <c r="AJ439" s="416"/>
      <c r="AK439" s="416"/>
      <c r="AL439" s="416"/>
      <c r="AM439" s="416"/>
      <c r="AN439" s="416"/>
      <c r="AO439" s="416"/>
      <c r="AP439" s="416"/>
      <c r="AQ439" s="416"/>
      <c r="AR439" s="416"/>
      <c r="AS439" s="416"/>
      <c r="AT439" s="416"/>
      <c r="AU439" s="416"/>
      <c r="AV439" s="416"/>
    </row>
    <row r="440" spans="24:48" ht="12.75">
      <c r="X440" s="416"/>
      <c r="Y440" s="416"/>
      <c r="Z440" s="416"/>
      <c r="AA440" s="416"/>
      <c r="AB440" s="416"/>
      <c r="AC440" s="416"/>
      <c r="AD440" s="416"/>
      <c r="AE440" s="416"/>
      <c r="AF440" s="416"/>
      <c r="AG440" s="416"/>
      <c r="AH440" s="416"/>
      <c r="AI440" s="416"/>
      <c r="AJ440" s="416"/>
      <c r="AK440" s="416"/>
      <c r="AL440" s="416"/>
      <c r="AM440" s="416"/>
      <c r="AN440" s="416"/>
      <c r="AO440" s="416"/>
      <c r="AP440" s="416"/>
      <c r="AQ440" s="416"/>
      <c r="AR440" s="416"/>
      <c r="AS440" s="416"/>
      <c r="AT440" s="416"/>
      <c r="AU440" s="416"/>
      <c r="AV440" s="416"/>
    </row>
    <row r="441" spans="24:48" ht="12.75">
      <c r="X441" s="416"/>
      <c r="Y441" s="416"/>
      <c r="Z441" s="416"/>
      <c r="AA441" s="416"/>
      <c r="AB441" s="416"/>
      <c r="AC441" s="416"/>
      <c r="AD441" s="416"/>
      <c r="AE441" s="416"/>
      <c r="AF441" s="416"/>
      <c r="AG441" s="416"/>
      <c r="AH441" s="416"/>
      <c r="AI441" s="416"/>
      <c r="AJ441" s="416"/>
      <c r="AK441" s="416"/>
      <c r="AL441" s="416"/>
      <c r="AM441" s="416"/>
      <c r="AN441" s="416"/>
      <c r="AO441" s="416"/>
      <c r="AP441" s="416"/>
      <c r="AQ441" s="416"/>
      <c r="AR441" s="416"/>
      <c r="AS441" s="416"/>
      <c r="AT441" s="416"/>
      <c r="AU441" s="416"/>
      <c r="AV441" s="416"/>
    </row>
    <row r="442" spans="24:48" ht="12.75">
      <c r="X442" s="416"/>
      <c r="Y442" s="416"/>
      <c r="Z442" s="416"/>
      <c r="AA442" s="416"/>
      <c r="AB442" s="416"/>
      <c r="AC442" s="416"/>
      <c r="AD442" s="416"/>
      <c r="AE442" s="416"/>
      <c r="AF442" s="416"/>
      <c r="AG442" s="416"/>
      <c r="AH442" s="416"/>
      <c r="AI442" s="416"/>
      <c r="AJ442" s="416"/>
      <c r="AK442" s="416"/>
      <c r="AL442" s="416"/>
      <c r="AM442" s="416"/>
      <c r="AN442" s="416"/>
      <c r="AO442" s="416"/>
      <c r="AP442" s="416"/>
      <c r="AQ442" s="416"/>
      <c r="AR442" s="416"/>
      <c r="AS442" s="416"/>
      <c r="AT442" s="416"/>
      <c r="AU442" s="416"/>
      <c r="AV442" s="416"/>
    </row>
    <row r="443" spans="24:48" ht="12.75">
      <c r="X443" s="416"/>
      <c r="Y443" s="416"/>
      <c r="Z443" s="416"/>
      <c r="AA443" s="416"/>
      <c r="AB443" s="416"/>
      <c r="AC443" s="416"/>
      <c r="AD443" s="416"/>
      <c r="AE443" s="416"/>
      <c r="AF443" s="416"/>
      <c r="AG443" s="416"/>
      <c r="AH443" s="416"/>
      <c r="AI443" s="416"/>
      <c r="AJ443" s="416"/>
      <c r="AK443" s="416"/>
      <c r="AL443" s="416"/>
      <c r="AM443" s="416"/>
      <c r="AN443" s="416"/>
      <c r="AO443" s="416"/>
      <c r="AP443" s="416"/>
      <c r="AQ443" s="416"/>
      <c r="AR443" s="416"/>
      <c r="AS443" s="416"/>
      <c r="AT443" s="416"/>
      <c r="AU443" s="416"/>
      <c r="AV443" s="416"/>
    </row>
    <row r="444" spans="24:48" ht="12.75">
      <c r="X444" s="416"/>
      <c r="Y444" s="416"/>
      <c r="Z444" s="416"/>
      <c r="AA444" s="416"/>
      <c r="AB444" s="416"/>
      <c r="AC444" s="416"/>
      <c r="AD444" s="416"/>
      <c r="AE444" s="416"/>
      <c r="AF444" s="416"/>
      <c r="AG444" s="416"/>
      <c r="AH444" s="416"/>
      <c r="AI444" s="416"/>
      <c r="AJ444" s="416"/>
      <c r="AK444" s="416"/>
      <c r="AL444" s="416"/>
      <c r="AM444" s="416"/>
      <c r="AN444" s="416"/>
      <c r="AO444" s="416"/>
      <c r="AP444" s="416"/>
      <c r="AQ444" s="416"/>
      <c r="AR444" s="416"/>
      <c r="AS444" s="416"/>
      <c r="AT444" s="416"/>
      <c r="AU444" s="416"/>
      <c r="AV444" s="416"/>
    </row>
    <row r="445" spans="24:48" ht="12.75">
      <c r="X445" s="416"/>
      <c r="Y445" s="416"/>
      <c r="Z445" s="416"/>
      <c r="AA445" s="416"/>
      <c r="AB445" s="416"/>
      <c r="AC445" s="416"/>
      <c r="AD445" s="416"/>
      <c r="AE445" s="416"/>
      <c r="AF445" s="416"/>
      <c r="AG445" s="416"/>
      <c r="AH445" s="416"/>
      <c r="AI445" s="416"/>
      <c r="AJ445" s="416"/>
      <c r="AK445" s="416"/>
      <c r="AL445" s="416"/>
      <c r="AM445" s="416"/>
      <c r="AN445" s="416"/>
      <c r="AO445" s="416"/>
      <c r="AP445" s="416"/>
      <c r="AQ445" s="416"/>
      <c r="AR445" s="416"/>
      <c r="AS445" s="416"/>
      <c r="AT445" s="416"/>
      <c r="AU445" s="416"/>
      <c r="AV445" s="416"/>
    </row>
    <row r="446" spans="24:48" ht="12.75">
      <c r="X446" s="416"/>
      <c r="Y446" s="416"/>
      <c r="Z446" s="416"/>
      <c r="AA446" s="416"/>
      <c r="AB446" s="416"/>
      <c r="AC446" s="416"/>
      <c r="AD446" s="416"/>
      <c r="AE446" s="416"/>
      <c r="AF446" s="416"/>
      <c r="AG446" s="416"/>
      <c r="AH446" s="416"/>
      <c r="AI446" s="416"/>
      <c r="AJ446" s="416"/>
      <c r="AK446" s="416"/>
      <c r="AL446" s="416"/>
      <c r="AM446" s="416"/>
      <c r="AN446" s="416"/>
      <c r="AO446" s="416"/>
      <c r="AP446" s="416"/>
      <c r="AQ446" s="416"/>
      <c r="AR446" s="416"/>
      <c r="AS446" s="416"/>
      <c r="AT446" s="416"/>
      <c r="AU446" s="416"/>
      <c r="AV446" s="416"/>
    </row>
    <row r="447" spans="24:48" ht="12.75">
      <c r="X447" s="416"/>
      <c r="Y447" s="416"/>
      <c r="Z447" s="416"/>
      <c r="AA447" s="416"/>
      <c r="AB447" s="416"/>
      <c r="AC447" s="416"/>
      <c r="AD447" s="416"/>
      <c r="AE447" s="416"/>
      <c r="AF447" s="416"/>
      <c r="AG447" s="416"/>
      <c r="AH447" s="416"/>
      <c r="AI447" s="416"/>
      <c r="AJ447" s="416"/>
      <c r="AK447" s="416"/>
      <c r="AL447" s="416"/>
      <c r="AM447" s="416"/>
      <c r="AN447" s="416"/>
      <c r="AO447" s="416"/>
      <c r="AP447" s="416"/>
      <c r="AQ447" s="416"/>
      <c r="AR447" s="416"/>
      <c r="AS447" s="416"/>
      <c r="AT447" s="416"/>
      <c r="AU447" s="416"/>
      <c r="AV447" s="416"/>
    </row>
    <row r="448" spans="24:48" ht="12.75">
      <c r="X448" s="416"/>
      <c r="Y448" s="416"/>
      <c r="Z448" s="416"/>
      <c r="AA448" s="416"/>
      <c r="AB448" s="416"/>
      <c r="AC448" s="416"/>
      <c r="AD448" s="416"/>
      <c r="AE448" s="416"/>
      <c r="AF448" s="416"/>
      <c r="AG448" s="416"/>
      <c r="AH448" s="416"/>
      <c r="AI448" s="416"/>
      <c r="AJ448" s="416"/>
      <c r="AK448" s="416"/>
      <c r="AL448" s="416"/>
      <c r="AM448" s="416"/>
      <c r="AN448" s="416"/>
      <c r="AO448" s="416"/>
      <c r="AP448" s="416"/>
      <c r="AQ448" s="416"/>
      <c r="AR448" s="416"/>
      <c r="AS448" s="416"/>
      <c r="AT448" s="416"/>
      <c r="AU448" s="416"/>
      <c r="AV448" s="416"/>
    </row>
    <row r="449" spans="24:48" ht="12.75">
      <c r="X449" s="416"/>
      <c r="Y449" s="416"/>
      <c r="Z449" s="416"/>
      <c r="AA449" s="416"/>
      <c r="AB449" s="416"/>
      <c r="AC449" s="416"/>
      <c r="AD449" s="416"/>
      <c r="AE449" s="416"/>
      <c r="AF449" s="416"/>
      <c r="AG449" s="416"/>
      <c r="AH449" s="416"/>
      <c r="AI449" s="416"/>
      <c r="AJ449" s="416"/>
      <c r="AK449" s="416"/>
      <c r="AL449" s="416"/>
      <c r="AM449" s="416"/>
      <c r="AN449" s="416"/>
      <c r="AO449" s="416"/>
      <c r="AP449" s="416"/>
      <c r="AQ449" s="416"/>
      <c r="AR449" s="416"/>
      <c r="AS449" s="416"/>
      <c r="AT449" s="416"/>
      <c r="AU449" s="416"/>
      <c r="AV449" s="416"/>
    </row>
    <row r="450" spans="24:48" ht="12.75">
      <c r="X450" s="416"/>
      <c r="Y450" s="416"/>
      <c r="Z450" s="416"/>
      <c r="AA450" s="416"/>
      <c r="AB450" s="416"/>
      <c r="AC450" s="416"/>
      <c r="AD450" s="416"/>
      <c r="AE450" s="416"/>
      <c r="AF450" s="416"/>
      <c r="AG450" s="416"/>
      <c r="AH450" s="416"/>
      <c r="AI450" s="416"/>
      <c r="AJ450" s="416"/>
      <c r="AK450" s="416"/>
      <c r="AL450" s="416"/>
      <c r="AM450" s="416"/>
      <c r="AN450" s="416"/>
      <c r="AO450" s="416"/>
      <c r="AP450" s="416"/>
      <c r="AQ450" s="416"/>
      <c r="AR450" s="416"/>
      <c r="AS450" s="416"/>
      <c r="AT450" s="416"/>
      <c r="AU450" s="416"/>
      <c r="AV450" s="416"/>
    </row>
    <row r="451" spans="24:48" ht="12.75">
      <c r="X451" s="416"/>
      <c r="Y451" s="416"/>
      <c r="Z451" s="416"/>
      <c r="AA451" s="416"/>
      <c r="AB451" s="416"/>
      <c r="AC451" s="416"/>
      <c r="AD451" s="416"/>
      <c r="AE451" s="416"/>
      <c r="AF451" s="416"/>
      <c r="AG451" s="416"/>
      <c r="AH451" s="416"/>
      <c r="AI451" s="416"/>
      <c r="AJ451" s="416"/>
      <c r="AK451" s="416"/>
      <c r="AL451" s="416"/>
      <c r="AM451" s="416"/>
      <c r="AN451" s="416"/>
      <c r="AO451" s="416"/>
      <c r="AP451" s="416"/>
      <c r="AQ451" s="416"/>
      <c r="AR451" s="416"/>
      <c r="AS451" s="416"/>
      <c r="AT451" s="416"/>
      <c r="AU451" s="416"/>
      <c r="AV451" s="416"/>
    </row>
    <row r="452" spans="24:48" ht="12.75">
      <c r="X452" s="416"/>
      <c r="Y452" s="416"/>
      <c r="Z452" s="416"/>
      <c r="AA452" s="416"/>
      <c r="AB452" s="416"/>
      <c r="AC452" s="416"/>
      <c r="AD452" s="416"/>
      <c r="AE452" s="416"/>
      <c r="AF452" s="416"/>
      <c r="AG452" s="416"/>
      <c r="AH452" s="416"/>
      <c r="AI452" s="416"/>
      <c r="AJ452" s="416"/>
      <c r="AK452" s="416"/>
      <c r="AL452" s="416"/>
      <c r="AM452" s="416"/>
      <c r="AN452" s="416"/>
      <c r="AO452" s="416"/>
      <c r="AP452" s="416"/>
      <c r="AQ452" s="416"/>
      <c r="AR452" s="416"/>
      <c r="AS452" s="416"/>
      <c r="AT452" s="416"/>
      <c r="AU452" s="416"/>
      <c r="AV452" s="416"/>
    </row>
    <row r="453" spans="24:48" ht="12.75">
      <c r="X453" s="416"/>
      <c r="Y453" s="416"/>
      <c r="Z453" s="416"/>
      <c r="AA453" s="416"/>
      <c r="AB453" s="416"/>
      <c r="AC453" s="416"/>
      <c r="AD453" s="416"/>
      <c r="AE453" s="416"/>
      <c r="AF453" s="416"/>
      <c r="AG453" s="416"/>
      <c r="AH453" s="416"/>
      <c r="AI453" s="416"/>
      <c r="AJ453" s="416"/>
      <c r="AK453" s="416"/>
      <c r="AL453" s="416"/>
      <c r="AM453" s="416"/>
      <c r="AN453" s="416"/>
      <c r="AO453" s="416"/>
      <c r="AP453" s="416"/>
      <c r="AQ453" s="416"/>
      <c r="AR453" s="416"/>
      <c r="AS453" s="416"/>
      <c r="AT453" s="416"/>
      <c r="AU453" s="416"/>
      <c r="AV453" s="416"/>
    </row>
    <row r="454" spans="24:48" ht="12.75">
      <c r="X454" s="416"/>
      <c r="Y454" s="416"/>
      <c r="Z454" s="416"/>
      <c r="AA454" s="416"/>
      <c r="AB454" s="416"/>
      <c r="AC454" s="416"/>
      <c r="AD454" s="416"/>
      <c r="AE454" s="416"/>
      <c r="AF454" s="416"/>
      <c r="AG454" s="416"/>
      <c r="AH454" s="416"/>
      <c r="AI454" s="416"/>
      <c r="AJ454" s="416"/>
      <c r="AK454" s="416"/>
      <c r="AL454" s="416"/>
      <c r="AM454" s="416"/>
      <c r="AN454" s="416"/>
      <c r="AO454" s="416"/>
      <c r="AP454" s="416"/>
      <c r="AQ454" s="416"/>
      <c r="AR454" s="416"/>
      <c r="AS454" s="416"/>
      <c r="AT454" s="416"/>
      <c r="AU454" s="416"/>
      <c r="AV454" s="416"/>
    </row>
    <row r="455" spans="24:48" ht="12.75">
      <c r="X455" s="416"/>
      <c r="Y455" s="416"/>
      <c r="Z455" s="416"/>
      <c r="AA455" s="416"/>
      <c r="AB455" s="416"/>
      <c r="AC455" s="416"/>
      <c r="AD455" s="416"/>
      <c r="AE455" s="416"/>
      <c r="AF455" s="416"/>
      <c r="AG455" s="416"/>
      <c r="AH455" s="416"/>
      <c r="AI455" s="416"/>
      <c r="AJ455" s="416"/>
      <c r="AK455" s="416"/>
      <c r="AL455" s="416"/>
      <c r="AM455" s="416"/>
      <c r="AN455" s="416"/>
      <c r="AO455" s="416"/>
      <c r="AP455" s="416"/>
      <c r="AQ455" s="416"/>
      <c r="AR455" s="416"/>
      <c r="AS455" s="416"/>
      <c r="AT455" s="416"/>
      <c r="AU455" s="416"/>
      <c r="AV455" s="416"/>
    </row>
    <row r="456" spans="24:48" ht="12.75">
      <c r="X456" s="416"/>
      <c r="Y456" s="416"/>
      <c r="Z456" s="416"/>
      <c r="AA456" s="416"/>
      <c r="AB456" s="416"/>
      <c r="AC456" s="416"/>
      <c r="AD456" s="416"/>
      <c r="AE456" s="416"/>
      <c r="AF456" s="416"/>
      <c r="AG456" s="416"/>
      <c r="AH456" s="416"/>
      <c r="AI456" s="416"/>
      <c r="AJ456" s="416"/>
      <c r="AK456" s="416"/>
      <c r="AL456" s="416"/>
      <c r="AM456" s="416"/>
      <c r="AN456" s="416"/>
      <c r="AO456" s="416"/>
      <c r="AP456" s="416"/>
      <c r="AQ456" s="416"/>
      <c r="AR456" s="416"/>
      <c r="AS456" s="416"/>
      <c r="AT456" s="416"/>
      <c r="AU456" s="416"/>
      <c r="AV456" s="416"/>
    </row>
    <row r="457" spans="24:48" ht="12.75">
      <c r="X457" s="416"/>
      <c r="Y457" s="416"/>
      <c r="Z457" s="416"/>
      <c r="AA457" s="416"/>
      <c r="AB457" s="416"/>
      <c r="AC457" s="416"/>
      <c r="AD457" s="416"/>
      <c r="AE457" s="416"/>
      <c r="AF457" s="416"/>
      <c r="AG457" s="416"/>
      <c r="AH457" s="416"/>
      <c r="AI457" s="416"/>
      <c r="AJ457" s="416"/>
      <c r="AK457" s="416"/>
      <c r="AL457" s="416"/>
      <c r="AM457" s="416"/>
      <c r="AN457" s="416"/>
      <c r="AO457" s="416"/>
      <c r="AP457" s="416"/>
      <c r="AQ457" s="416"/>
      <c r="AR457" s="416"/>
      <c r="AS457" s="416"/>
      <c r="AT457" s="416"/>
      <c r="AU457" s="416"/>
      <c r="AV457" s="416"/>
    </row>
    <row r="458" spans="24:48" ht="12.75">
      <c r="X458" s="416"/>
      <c r="Y458" s="416"/>
      <c r="Z458" s="416"/>
      <c r="AA458" s="416"/>
      <c r="AB458" s="416"/>
      <c r="AC458" s="416"/>
      <c r="AD458" s="416"/>
      <c r="AE458" s="416"/>
      <c r="AF458" s="416"/>
      <c r="AG458" s="416"/>
      <c r="AH458" s="416"/>
      <c r="AI458" s="416"/>
      <c r="AJ458" s="416"/>
      <c r="AK458" s="416"/>
      <c r="AL458" s="416"/>
      <c r="AM458" s="416"/>
      <c r="AN458" s="416"/>
      <c r="AO458" s="416"/>
      <c r="AP458" s="416"/>
      <c r="AQ458" s="416"/>
      <c r="AR458" s="416"/>
      <c r="AS458" s="416"/>
      <c r="AT458" s="416"/>
      <c r="AU458" s="416"/>
      <c r="AV458" s="416"/>
    </row>
    <row r="459" spans="24:48" ht="12.75">
      <c r="X459" s="416"/>
      <c r="Y459" s="416"/>
      <c r="Z459" s="416"/>
      <c r="AA459" s="416"/>
      <c r="AB459" s="416"/>
      <c r="AC459" s="416"/>
      <c r="AD459" s="416"/>
      <c r="AE459" s="416"/>
      <c r="AF459" s="416"/>
      <c r="AG459" s="416"/>
      <c r="AH459" s="416"/>
      <c r="AI459" s="416"/>
      <c r="AJ459" s="416"/>
      <c r="AK459" s="416"/>
      <c r="AL459" s="416"/>
      <c r="AM459" s="416"/>
      <c r="AN459" s="416"/>
      <c r="AO459" s="416"/>
      <c r="AP459" s="416"/>
      <c r="AQ459" s="416"/>
      <c r="AR459" s="416"/>
      <c r="AS459" s="416"/>
      <c r="AT459" s="416"/>
      <c r="AU459" s="416"/>
      <c r="AV459" s="416"/>
    </row>
    <row r="460" spans="24:48" ht="12.75">
      <c r="X460" s="416"/>
      <c r="Y460" s="416"/>
      <c r="Z460" s="416"/>
      <c r="AA460" s="416"/>
      <c r="AB460" s="416"/>
      <c r="AC460" s="416"/>
      <c r="AD460" s="416"/>
      <c r="AE460" s="416"/>
      <c r="AF460" s="416"/>
      <c r="AG460" s="416"/>
      <c r="AH460" s="416"/>
      <c r="AI460" s="416"/>
      <c r="AJ460" s="416"/>
      <c r="AK460" s="416"/>
      <c r="AL460" s="416"/>
      <c r="AM460" s="416"/>
      <c r="AN460" s="416"/>
      <c r="AO460" s="416"/>
      <c r="AP460" s="416"/>
      <c r="AQ460" s="416"/>
      <c r="AR460" s="416"/>
      <c r="AS460" s="416"/>
      <c r="AT460" s="416"/>
      <c r="AU460" s="416"/>
      <c r="AV460" s="416"/>
    </row>
    <row r="461" spans="24:48" ht="12.75">
      <c r="X461" s="416"/>
      <c r="Y461" s="416"/>
      <c r="Z461" s="416"/>
      <c r="AA461" s="416"/>
      <c r="AB461" s="416"/>
      <c r="AC461" s="416"/>
      <c r="AD461" s="416"/>
      <c r="AE461" s="416"/>
      <c r="AF461" s="416"/>
      <c r="AG461" s="416"/>
      <c r="AH461" s="416"/>
      <c r="AI461" s="416"/>
      <c r="AJ461" s="416"/>
      <c r="AK461" s="416"/>
      <c r="AL461" s="416"/>
      <c r="AM461" s="416"/>
      <c r="AN461" s="416"/>
      <c r="AO461" s="416"/>
      <c r="AP461" s="416"/>
      <c r="AQ461" s="416"/>
      <c r="AR461" s="416"/>
      <c r="AS461" s="416"/>
      <c r="AT461" s="416"/>
      <c r="AU461" s="416"/>
      <c r="AV461" s="416"/>
    </row>
    <row r="462" spans="24:48" ht="12.75">
      <c r="X462" s="416"/>
      <c r="Y462" s="416"/>
      <c r="Z462" s="416"/>
      <c r="AA462" s="416"/>
      <c r="AB462" s="416"/>
      <c r="AC462" s="416"/>
      <c r="AD462" s="416"/>
      <c r="AE462" s="416"/>
      <c r="AF462" s="416"/>
      <c r="AG462" s="416"/>
      <c r="AH462" s="416"/>
      <c r="AI462" s="416"/>
      <c r="AJ462" s="416"/>
      <c r="AK462" s="416"/>
      <c r="AL462" s="416"/>
      <c r="AM462" s="416"/>
      <c r="AN462" s="416"/>
      <c r="AO462" s="416"/>
      <c r="AP462" s="416"/>
      <c r="AQ462" s="416"/>
      <c r="AR462" s="416"/>
      <c r="AS462" s="416"/>
      <c r="AT462" s="416"/>
      <c r="AU462" s="416"/>
      <c r="AV462" s="416"/>
    </row>
    <row r="463" spans="24:48" ht="12.75">
      <c r="X463" s="416"/>
      <c r="Y463" s="416"/>
      <c r="Z463" s="416"/>
      <c r="AA463" s="416"/>
      <c r="AB463" s="416"/>
      <c r="AC463" s="416"/>
      <c r="AD463" s="416"/>
      <c r="AE463" s="416"/>
      <c r="AF463" s="416"/>
      <c r="AG463" s="416"/>
      <c r="AH463" s="416"/>
      <c r="AI463" s="416"/>
      <c r="AJ463" s="416"/>
      <c r="AK463" s="416"/>
      <c r="AL463" s="416"/>
      <c r="AM463" s="416"/>
      <c r="AN463" s="416"/>
      <c r="AO463" s="416"/>
      <c r="AP463" s="416"/>
      <c r="AQ463" s="416"/>
      <c r="AR463" s="416"/>
      <c r="AS463" s="416"/>
      <c r="AT463" s="416"/>
      <c r="AU463" s="416"/>
      <c r="AV463" s="416"/>
    </row>
    <row r="464" spans="24:48" ht="12.75">
      <c r="X464" s="416"/>
      <c r="Y464" s="416"/>
      <c r="Z464" s="416"/>
      <c r="AA464" s="416"/>
      <c r="AB464" s="416"/>
      <c r="AC464" s="416"/>
      <c r="AD464" s="416"/>
      <c r="AE464" s="416"/>
      <c r="AF464" s="416"/>
      <c r="AG464" s="416"/>
      <c r="AH464" s="416"/>
      <c r="AI464" s="416"/>
      <c r="AJ464" s="416"/>
      <c r="AK464" s="416"/>
      <c r="AL464" s="416"/>
      <c r="AM464" s="416"/>
      <c r="AN464" s="416"/>
      <c r="AO464" s="416"/>
      <c r="AP464" s="416"/>
      <c r="AQ464" s="416"/>
      <c r="AR464" s="416"/>
      <c r="AS464" s="416"/>
      <c r="AT464" s="416"/>
      <c r="AU464" s="416"/>
      <c r="AV464" s="416"/>
    </row>
    <row r="465" spans="4:48" ht="12.75">
      <c r="X465" s="416"/>
      <c r="Y465" s="416"/>
      <c r="Z465" s="416"/>
      <c r="AA465" s="416"/>
      <c r="AB465" s="416"/>
      <c r="AC465" s="416"/>
      <c r="AD465" s="416"/>
      <c r="AE465" s="416"/>
      <c r="AF465" s="416"/>
      <c r="AG465" s="416"/>
      <c r="AH465" s="416"/>
      <c r="AI465" s="416"/>
      <c r="AJ465" s="416"/>
      <c r="AK465" s="416"/>
      <c r="AL465" s="416"/>
      <c r="AM465" s="416"/>
      <c r="AN465" s="416"/>
      <c r="AO465" s="416"/>
      <c r="AP465" s="416"/>
      <c r="AQ465" s="416"/>
      <c r="AR465" s="416"/>
      <c r="AS465" s="416"/>
      <c r="AT465" s="416"/>
      <c r="AU465" s="416"/>
      <c r="AV465" s="416"/>
    </row>
    <row r="466" spans="4:48" ht="12.75">
      <c r="X466" s="416"/>
      <c r="Y466" s="416"/>
      <c r="Z466" s="416"/>
      <c r="AA466" s="416"/>
      <c r="AB466" s="416"/>
      <c r="AC466" s="416"/>
      <c r="AD466" s="416"/>
      <c r="AE466" s="416"/>
      <c r="AF466" s="416"/>
      <c r="AG466" s="416"/>
      <c r="AH466" s="416"/>
      <c r="AI466" s="416"/>
      <c r="AJ466" s="416"/>
      <c r="AK466" s="416"/>
      <c r="AL466" s="416"/>
      <c r="AM466" s="416"/>
      <c r="AN466" s="416"/>
      <c r="AO466" s="416"/>
      <c r="AP466" s="416"/>
      <c r="AQ466" s="416"/>
      <c r="AR466" s="416"/>
      <c r="AS466" s="416"/>
      <c r="AT466" s="416"/>
      <c r="AU466" s="416"/>
      <c r="AV466" s="416"/>
    </row>
    <row r="467" spans="4:48" ht="12.75">
      <c r="X467" s="416"/>
      <c r="Y467" s="416"/>
      <c r="Z467" s="416"/>
      <c r="AA467" s="416"/>
      <c r="AB467" s="416"/>
      <c r="AC467" s="416"/>
      <c r="AD467" s="416"/>
      <c r="AE467" s="416"/>
      <c r="AF467" s="416"/>
      <c r="AG467" s="416"/>
      <c r="AH467" s="416"/>
      <c r="AI467" s="416"/>
      <c r="AJ467" s="416"/>
      <c r="AK467" s="416"/>
      <c r="AL467" s="416"/>
      <c r="AM467" s="416"/>
      <c r="AN467" s="416"/>
      <c r="AO467" s="416"/>
      <c r="AP467" s="416"/>
      <c r="AQ467" s="416"/>
      <c r="AR467" s="416"/>
      <c r="AS467" s="416"/>
      <c r="AT467" s="416"/>
      <c r="AU467" s="416"/>
      <c r="AV467" s="416"/>
    </row>
    <row r="468" spans="4:48" ht="12.75">
      <c r="X468" s="416"/>
      <c r="Y468" s="416"/>
      <c r="Z468" s="416"/>
      <c r="AA468" s="416"/>
      <c r="AB468" s="416"/>
      <c r="AC468" s="416"/>
      <c r="AD468" s="416"/>
      <c r="AE468" s="416"/>
      <c r="AF468" s="416"/>
      <c r="AG468" s="416"/>
      <c r="AH468" s="416"/>
      <c r="AI468" s="416"/>
      <c r="AJ468" s="416"/>
      <c r="AK468" s="416"/>
      <c r="AL468" s="416"/>
      <c r="AM468" s="416"/>
      <c r="AN468" s="416"/>
      <c r="AO468" s="416"/>
      <c r="AP468" s="416"/>
      <c r="AQ468" s="416"/>
      <c r="AR468" s="416"/>
      <c r="AS468" s="416"/>
      <c r="AT468" s="416"/>
      <c r="AU468" s="416"/>
      <c r="AV468" s="416"/>
    </row>
    <row r="469" spans="4:48" ht="12.75">
      <c r="X469" s="416"/>
      <c r="Y469" s="416"/>
      <c r="Z469" s="416"/>
      <c r="AA469" s="416"/>
      <c r="AB469" s="416"/>
      <c r="AC469" s="416"/>
      <c r="AD469" s="416"/>
      <c r="AE469" s="416"/>
      <c r="AF469" s="416"/>
      <c r="AG469" s="416"/>
      <c r="AH469" s="416"/>
      <c r="AI469" s="416"/>
      <c r="AJ469" s="416"/>
      <c r="AK469" s="416"/>
      <c r="AL469" s="416"/>
      <c r="AM469" s="416"/>
      <c r="AN469" s="416"/>
      <c r="AO469" s="416"/>
      <c r="AP469" s="416"/>
      <c r="AQ469" s="416"/>
      <c r="AR469" s="416"/>
      <c r="AS469" s="416"/>
      <c r="AT469" s="416"/>
      <c r="AU469" s="416"/>
      <c r="AV469" s="416"/>
    </row>
    <row r="470" spans="4:48" ht="12.75">
      <c r="X470" s="416"/>
      <c r="Y470" s="416"/>
      <c r="Z470" s="416"/>
      <c r="AA470" s="416"/>
      <c r="AB470" s="416"/>
      <c r="AC470" s="416"/>
      <c r="AD470" s="416"/>
      <c r="AE470" s="416"/>
      <c r="AF470" s="416"/>
      <c r="AG470" s="416"/>
      <c r="AH470" s="416"/>
      <c r="AI470" s="416"/>
      <c r="AJ470" s="416"/>
      <c r="AK470" s="416"/>
      <c r="AL470" s="416"/>
      <c r="AM470" s="416"/>
      <c r="AN470" s="416"/>
      <c r="AO470" s="416"/>
      <c r="AP470" s="416"/>
      <c r="AQ470" s="416"/>
      <c r="AR470" s="416"/>
      <c r="AS470" s="416"/>
      <c r="AT470" s="416"/>
      <c r="AU470" s="416"/>
      <c r="AV470" s="416"/>
    </row>
    <row r="471" spans="4:48" ht="12.75">
      <c r="X471" s="416"/>
      <c r="Y471" s="416"/>
      <c r="Z471" s="416"/>
      <c r="AA471" s="416"/>
      <c r="AB471" s="416"/>
      <c r="AC471" s="416"/>
      <c r="AD471" s="416"/>
      <c r="AE471" s="416"/>
      <c r="AF471" s="416"/>
      <c r="AG471" s="416"/>
      <c r="AH471" s="416"/>
      <c r="AI471" s="416"/>
      <c r="AJ471" s="416"/>
      <c r="AK471" s="416"/>
      <c r="AL471" s="416"/>
      <c r="AM471" s="416"/>
      <c r="AN471" s="416"/>
      <c r="AO471" s="416"/>
      <c r="AP471" s="416"/>
      <c r="AQ471" s="416"/>
      <c r="AR471" s="416"/>
      <c r="AS471" s="416"/>
      <c r="AT471" s="416"/>
      <c r="AU471" s="416"/>
      <c r="AV471" s="416"/>
    </row>
    <row r="472" spans="4:48" ht="12.75">
      <c r="X472" s="416"/>
      <c r="Y472" s="416"/>
      <c r="Z472" s="416"/>
      <c r="AA472" s="416"/>
      <c r="AB472" s="416"/>
      <c r="AC472" s="416"/>
      <c r="AD472" s="416"/>
      <c r="AE472" s="416"/>
      <c r="AF472" s="416"/>
      <c r="AG472" s="416"/>
      <c r="AH472" s="416"/>
      <c r="AI472" s="416"/>
      <c r="AJ472" s="416"/>
      <c r="AK472" s="416"/>
      <c r="AL472" s="416"/>
      <c r="AM472" s="416"/>
      <c r="AN472" s="416"/>
      <c r="AO472" s="416"/>
      <c r="AP472" s="416"/>
      <c r="AQ472" s="416"/>
      <c r="AR472" s="416"/>
      <c r="AS472" s="416"/>
      <c r="AT472" s="416"/>
      <c r="AU472" s="416"/>
      <c r="AV472" s="416"/>
    </row>
    <row r="473" spans="4:48" ht="12.75">
      <c r="X473" s="416"/>
      <c r="Y473" s="416"/>
      <c r="Z473" s="416"/>
      <c r="AA473" s="416"/>
      <c r="AB473" s="416"/>
      <c r="AC473" s="416"/>
      <c r="AD473" s="416"/>
      <c r="AE473" s="416"/>
      <c r="AF473" s="416"/>
      <c r="AG473" s="416"/>
      <c r="AH473" s="416"/>
      <c r="AI473" s="416"/>
      <c r="AJ473" s="416"/>
      <c r="AK473" s="416"/>
      <c r="AL473" s="416"/>
      <c r="AM473" s="416"/>
      <c r="AN473" s="416"/>
      <c r="AO473" s="416"/>
      <c r="AP473" s="416"/>
      <c r="AQ473" s="416"/>
      <c r="AR473" s="416"/>
      <c r="AS473" s="416"/>
      <c r="AT473" s="416"/>
      <c r="AU473" s="416"/>
      <c r="AV473" s="416"/>
    </row>
    <row r="474" spans="4:48" ht="12.75">
      <c r="X474" s="416"/>
      <c r="Y474" s="416"/>
      <c r="Z474" s="416"/>
      <c r="AA474" s="416"/>
      <c r="AB474" s="416"/>
      <c r="AC474" s="416"/>
      <c r="AD474" s="416"/>
      <c r="AE474" s="416"/>
      <c r="AF474" s="416"/>
      <c r="AG474" s="416"/>
      <c r="AH474" s="416"/>
      <c r="AI474" s="416"/>
      <c r="AJ474" s="416"/>
      <c r="AK474" s="416"/>
      <c r="AL474" s="416"/>
      <c r="AM474" s="416"/>
      <c r="AN474" s="416"/>
      <c r="AO474" s="416"/>
      <c r="AP474" s="416"/>
      <c r="AQ474" s="416"/>
      <c r="AR474" s="416"/>
      <c r="AS474" s="416"/>
      <c r="AT474" s="416"/>
      <c r="AU474" s="416"/>
      <c r="AV474" s="416"/>
    </row>
    <row r="475" spans="4:48" ht="12.75">
      <c r="D475" s="416"/>
      <c r="E475" s="416"/>
      <c r="F475" s="416"/>
      <c r="H475" s="416"/>
      <c r="J475" s="416"/>
      <c r="K475" s="416"/>
      <c r="L475" s="416"/>
      <c r="M475" s="416"/>
      <c r="N475" s="416"/>
      <c r="O475" s="416"/>
      <c r="P475" s="416"/>
      <c r="Q475" s="416"/>
      <c r="R475" s="416"/>
      <c r="S475" s="416"/>
      <c r="T475" s="416"/>
      <c r="U475" s="416"/>
      <c r="V475" s="416"/>
      <c r="W475" s="416"/>
      <c r="X475" s="416"/>
      <c r="Y475" s="416"/>
      <c r="Z475" s="416"/>
      <c r="AA475" s="416"/>
      <c r="AB475" s="416"/>
      <c r="AC475" s="416"/>
      <c r="AD475" s="416"/>
      <c r="AE475" s="416"/>
      <c r="AF475" s="416"/>
      <c r="AG475" s="416"/>
      <c r="AH475" s="416"/>
      <c r="AI475" s="416"/>
      <c r="AJ475" s="416"/>
      <c r="AK475" s="416"/>
      <c r="AL475" s="416"/>
      <c r="AM475" s="416"/>
      <c r="AN475" s="416"/>
      <c r="AO475" s="416"/>
      <c r="AP475" s="416"/>
      <c r="AQ475" s="416"/>
      <c r="AR475" s="416"/>
      <c r="AS475" s="416"/>
      <c r="AT475" s="416"/>
      <c r="AU475" s="416"/>
      <c r="AV475" s="416"/>
    </row>
    <row r="476" spans="4:48" ht="12.75">
      <c r="D476" s="416"/>
      <c r="E476" s="416"/>
      <c r="F476" s="416"/>
      <c r="G476" s="416"/>
      <c r="H476" s="416"/>
      <c r="I476" s="416"/>
      <c r="J476" s="416"/>
      <c r="K476" s="416"/>
      <c r="L476" s="416"/>
      <c r="M476" s="416"/>
      <c r="N476" s="416"/>
      <c r="O476" s="416"/>
      <c r="P476" s="416"/>
      <c r="Q476" s="416"/>
      <c r="R476" s="416"/>
      <c r="S476" s="416"/>
      <c r="T476" s="416"/>
      <c r="U476" s="416"/>
      <c r="V476" s="416"/>
      <c r="W476" s="416"/>
      <c r="X476" s="416"/>
      <c r="Y476" s="416"/>
      <c r="Z476" s="416"/>
      <c r="AA476" s="416"/>
      <c r="AB476" s="416"/>
      <c r="AC476" s="416"/>
      <c r="AD476" s="416"/>
      <c r="AE476" s="416"/>
      <c r="AF476" s="416"/>
      <c r="AG476" s="416"/>
      <c r="AH476" s="416"/>
      <c r="AI476" s="416"/>
      <c r="AJ476" s="416"/>
      <c r="AK476" s="416"/>
      <c r="AL476" s="416"/>
      <c r="AM476" s="416"/>
      <c r="AN476" s="416"/>
      <c r="AO476" s="416"/>
      <c r="AP476" s="416"/>
      <c r="AQ476" s="416"/>
      <c r="AR476" s="416"/>
      <c r="AS476" s="416"/>
      <c r="AT476" s="416"/>
      <c r="AU476" s="416"/>
      <c r="AV476" s="416"/>
    </row>
    <row r="477" spans="4:48" ht="12.75">
      <c r="D477" s="416"/>
      <c r="E477" s="416"/>
      <c r="F477" s="416"/>
      <c r="G477" s="416"/>
      <c r="H477" s="416"/>
      <c r="I477" s="416"/>
      <c r="J477" s="416"/>
      <c r="K477" s="416"/>
      <c r="L477" s="416"/>
      <c r="M477" s="416"/>
      <c r="N477" s="416"/>
      <c r="O477" s="416"/>
      <c r="P477" s="416"/>
      <c r="Q477" s="416"/>
      <c r="R477" s="416"/>
      <c r="S477" s="416"/>
      <c r="T477" s="416"/>
      <c r="U477" s="416"/>
      <c r="V477" s="416"/>
      <c r="W477" s="416"/>
      <c r="X477" s="416"/>
      <c r="Y477" s="416"/>
      <c r="Z477" s="416"/>
      <c r="AA477" s="416"/>
      <c r="AB477" s="416"/>
      <c r="AC477" s="416"/>
      <c r="AD477" s="416"/>
      <c r="AE477" s="416"/>
      <c r="AF477" s="416"/>
      <c r="AG477" s="416"/>
      <c r="AH477" s="416"/>
      <c r="AI477" s="416"/>
      <c r="AJ477" s="416"/>
      <c r="AK477" s="416"/>
      <c r="AL477" s="416"/>
      <c r="AM477" s="416"/>
      <c r="AN477" s="416"/>
      <c r="AO477" s="416"/>
      <c r="AP477" s="416"/>
      <c r="AQ477" s="416"/>
      <c r="AR477" s="416"/>
      <c r="AS477" s="416"/>
      <c r="AT477" s="416"/>
      <c r="AU477" s="416"/>
      <c r="AV477" s="416"/>
    </row>
    <row r="478" spans="4:48" ht="12.75" hidden="1">
      <c r="D478" s="416"/>
      <c r="E478" s="416"/>
      <c r="F478" s="416"/>
      <c r="G478" s="416"/>
      <c r="H478" s="416"/>
      <c r="I478" s="416"/>
      <c r="J478" s="416"/>
      <c r="K478" s="416"/>
      <c r="L478" s="416"/>
      <c r="M478" s="416"/>
      <c r="N478" s="416"/>
      <c r="O478" s="416"/>
      <c r="P478" s="416"/>
      <c r="Q478" s="416"/>
      <c r="R478" s="416"/>
      <c r="S478" s="416"/>
      <c r="T478" s="416"/>
      <c r="U478" s="416"/>
      <c r="V478" s="416"/>
      <c r="W478" s="416"/>
      <c r="X478" s="416"/>
      <c r="Y478" s="416"/>
      <c r="Z478" s="416"/>
      <c r="AA478" s="416"/>
      <c r="AB478" s="416"/>
      <c r="AC478" s="416"/>
      <c r="AD478" s="416"/>
      <c r="AE478" s="416"/>
      <c r="AF478" s="416"/>
      <c r="AG478" s="416"/>
      <c r="AH478" s="416"/>
      <c r="AI478" s="416"/>
      <c r="AJ478" s="416"/>
      <c r="AK478" s="416"/>
      <c r="AL478" s="416"/>
      <c r="AM478" s="416"/>
      <c r="AN478" s="416"/>
      <c r="AO478" s="416"/>
      <c r="AP478" s="416"/>
      <c r="AQ478" s="416"/>
      <c r="AR478" s="416"/>
      <c r="AS478" s="416"/>
      <c r="AT478" s="416"/>
      <c r="AU478" s="416"/>
      <c r="AV478" s="416"/>
    </row>
    <row r="479" spans="4:48" ht="12.75" hidden="1">
      <c r="D479" s="416"/>
      <c r="E479" s="416"/>
      <c r="F479" s="416"/>
      <c r="G479" s="416"/>
      <c r="H479" s="416"/>
      <c r="I479" s="416"/>
      <c r="J479" s="416"/>
      <c r="K479" s="416"/>
      <c r="L479" s="416"/>
      <c r="M479" s="416"/>
      <c r="N479" s="416"/>
      <c r="O479" s="416"/>
      <c r="P479" s="416"/>
      <c r="Q479" s="416"/>
      <c r="R479" s="416"/>
      <c r="S479" s="416"/>
      <c r="T479" s="416"/>
      <c r="U479" s="416"/>
      <c r="V479" s="416"/>
      <c r="W479" s="416"/>
      <c r="X479" s="416"/>
      <c r="Y479" s="416"/>
      <c r="Z479" s="416"/>
      <c r="AA479" s="416"/>
      <c r="AB479" s="416"/>
      <c r="AC479" s="416"/>
      <c r="AD479" s="416"/>
      <c r="AE479" s="416"/>
      <c r="AF479" s="416"/>
      <c r="AG479" s="416"/>
      <c r="AH479" s="416"/>
      <c r="AI479" s="416"/>
      <c r="AJ479" s="416"/>
      <c r="AK479" s="416"/>
      <c r="AL479" s="416"/>
      <c r="AM479" s="416"/>
      <c r="AN479" s="416"/>
      <c r="AO479" s="416"/>
      <c r="AP479" s="416"/>
      <c r="AQ479" s="416"/>
      <c r="AR479" s="416"/>
      <c r="AS479" s="416"/>
      <c r="AT479" s="416"/>
      <c r="AU479" s="416"/>
      <c r="AV479" s="416"/>
    </row>
    <row r="480" spans="4:48" ht="12.75" hidden="1">
      <c r="D480" s="416"/>
      <c r="E480" s="416"/>
      <c r="F480" s="416"/>
      <c r="G480" s="416"/>
      <c r="H480" s="416"/>
      <c r="I480" s="416"/>
      <c r="J480" s="416"/>
      <c r="K480" s="416"/>
      <c r="L480" s="416"/>
      <c r="M480" s="416"/>
      <c r="N480" s="416"/>
      <c r="O480" s="416"/>
      <c r="P480" s="416"/>
      <c r="Q480" s="416"/>
      <c r="R480" s="416"/>
      <c r="S480" s="416"/>
      <c r="T480" s="416"/>
      <c r="U480" s="416"/>
      <c r="V480" s="416"/>
      <c r="W480" s="416"/>
      <c r="X480" s="416"/>
      <c r="Y480" s="416"/>
      <c r="Z480" s="416"/>
      <c r="AA480" s="416"/>
      <c r="AB480" s="416"/>
      <c r="AC480" s="416"/>
      <c r="AD480" s="416"/>
      <c r="AE480" s="416"/>
      <c r="AF480" s="416"/>
      <c r="AG480" s="416"/>
      <c r="AH480" s="416"/>
      <c r="AI480" s="416"/>
      <c r="AJ480" s="416"/>
      <c r="AK480" s="416"/>
      <c r="AL480" s="416"/>
      <c r="AM480" s="416"/>
      <c r="AN480" s="416"/>
      <c r="AO480" s="416"/>
      <c r="AP480" s="416"/>
      <c r="AQ480" s="416"/>
      <c r="AR480" s="416"/>
      <c r="AS480" s="416"/>
      <c r="AT480" s="416"/>
      <c r="AU480" s="416"/>
      <c r="AV480" s="416"/>
    </row>
    <row r="481" spans="4:48" ht="12.75" hidden="1">
      <c r="D481" s="416"/>
      <c r="E481" s="416"/>
      <c r="F481" s="416"/>
      <c r="G481" s="416"/>
      <c r="H481" s="416"/>
      <c r="I481" s="416"/>
      <c r="J481" s="416"/>
      <c r="K481" s="416"/>
      <c r="L481" s="416"/>
      <c r="M481" s="416"/>
      <c r="N481" s="416"/>
      <c r="O481" s="416"/>
      <c r="P481" s="416"/>
      <c r="Q481" s="416"/>
      <c r="R481" s="416"/>
      <c r="S481" s="416"/>
      <c r="T481" s="416"/>
      <c r="U481" s="416"/>
      <c r="V481" s="416"/>
      <c r="W481" s="416"/>
      <c r="X481" s="416"/>
      <c r="Y481" s="416"/>
      <c r="Z481" s="416"/>
      <c r="AA481" s="416"/>
      <c r="AB481" s="416"/>
      <c r="AC481" s="416"/>
      <c r="AD481" s="416"/>
      <c r="AE481" s="416"/>
      <c r="AF481" s="416"/>
      <c r="AG481" s="416"/>
      <c r="AH481" s="416"/>
      <c r="AI481" s="416"/>
      <c r="AJ481" s="416"/>
      <c r="AK481" s="416"/>
      <c r="AL481" s="416"/>
      <c r="AM481" s="416"/>
      <c r="AN481" s="416"/>
      <c r="AO481" s="416"/>
      <c r="AP481" s="416"/>
      <c r="AQ481" s="416"/>
      <c r="AR481" s="416"/>
      <c r="AS481" s="416"/>
      <c r="AT481" s="416"/>
      <c r="AU481" s="416"/>
      <c r="AV481" s="416"/>
    </row>
    <row r="482" spans="4:48" ht="12.75" hidden="1">
      <c r="D482" s="416"/>
      <c r="E482" s="416"/>
      <c r="F482" s="416"/>
      <c r="G482" s="416"/>
      <c r="H482" s="416"/>
      <c r="I482" s="416"/>
      <c r="J482" s="416"/>
      <c r="K482" s="416"/>
      <c r="L482" s="416"/>
      <c r="M482" s="416"/>
      <c r="N482" s="416"/>
      <c r="O482" s="416"/>
      <c r="P482" s="416"/>
      <c r="Q482" s="416"/>
      <c r="R482" s="416"/>
      <c r="S482" s="416"/>
      <c r="T482" s="416"/>
      <c r="U482" s="416"/>
      <c r="V482" s="416"/>
      <c r="W482" s="416"/>
      <c r="X482" s="416"/>
      <c r="Y482" s="416"/>
      <c r="Z482" s="416"/>
      <c r="AA482" s="416"/>
      <c r="AB482" s="416"/>
      <c r="AC482" s="416"/>
      <c r="AD482" s="416"/>
      <c r="AE482" s="416"/>
      <c r="AF482" s="416"/>
      <c r="AG482" s="416"/>
      <c r="AH482" s="416"/>
      <c r="AI482" s="416"/>
      <c r="AJ482" s="416"/>
      <c r="AK482" s="416"/>
      <c r="AL482" s="416"/>
      <c r="AM482" s="416"/>
      <c r="AN482" s="416"/>
      <c r="AO482" s="416"/>
      <c r="AP482" s="416"/>
      <c r="AQ482" s="416"/>
      <c r="AR482" s="416"/>
      <c r="AS482" s="416"/>
      <c r="AT482" s="416"/>
      <c r="AU482" s="416"/>
      <c r="AV482" s="416"/>
    </row>
    <row r="483" spans="4:48" ht="12.75" hidden="1">
      <c r="D483" s="416"/>
      <c r="E483" s="416"/>
      <c r="F483" s="416"/>
      <c r="G483" s="416"/>
      <c r="H483" s="416"/>
      <c r="I483" s="416"/>
      <c r="J483" s="416"/>
      <c r="K483" s="416"/>
      <c r="L483" s="416"/>
      <c r="M483" s="416"/>
      <c r="N483" s="416"/>
      <c r="O483" s="416"/>
      <c r="P483" s="416"/>
      <c r="Q483" s="416"/>
      <c r="R483" s="416"/>
      <c r="S483" s="416"/>
      <c r="T483" s="416"/>
      <c r="U483" s="416"/>
      <c r="V483" s="416"/>
      <c r="W483" s="416"/>
      <c r="X483" s="416"/>
      <c r="Y483" s="416"/>
      <c r="Z483" s="416"/>
      <c r="AA483" s="416"/>
      <c r="AB483" s="416"/>
      <c r="AC483" s="416"/>
      <c r="AD483" s="416"/>
      <c r="AE483" s="416"/>
      <c r="AF483" s="416"/>
      <c r="AG483" s="416"/>
      <c r="AH483" s="416"/>
      <c r="AI483" s="416"/>
      <c r="AJ483" s="416"/>
      <c r="AK483" s="416"/>
      <c r="AL483" s="416"/>
      <c r="AM483" s="416"/>
      <c r="AN483" s="416"/>
      <c r="AO483" s="416"/>
      <c r="AP483" s="416"/>
      <c r="AQ483" s="416"/>
      <c r="AR483" s="416"/>
      <c r="AS483" s="416"/>
      <c r="AT483" s="416"/>
      <c r="AU483" s="416"/>
      <c r="AV483" s="416"/>
    </row>
    <row r="484" spans="4:48" ht="12.75" hidden="1">
      <c r="D484" s="416"/>
      <c r="E484" s="416"/>
      <c r="F484" s="416"/>
      <c r="G484" s="416"/>
      <c r="H484" s="416"/>
      <c r="I484" s="416"/>
      <c r="J484" s="416"/>
      <c r="K484" s="416"/>
      <c r="L484" s="416"/>
      <c r="M484" s="416"/>
      <c r="N484" s="416"/>
      <c r="O484" s="416"/>
      <c r="P484" s="416"/>
      <c r="Q484" s="416"/>
      <c r="R484" s="416"/>
      <c r="S484" s="416"/>
      <c r="T484" s="416"/>
      <c r="U484" s="416"/>
      <c r="V484" s="416"/>
      <c r="W484" s="416"/>
      <c r="X484" s="416"/>
      <c r="Y484" s="416"/>
      <c r="Z484" s="416"/>
      <c r="AA484" s="416"/>
      <c r="AB484" s="416"/>
      <c r="AC484" s="416"/>
      <c r="AD484" s="416"/>
      <c r="AE484" s="416"/>
      <c r="AF484" s="416"/>
      <c r="AG484" s="416"/>
      <c r="AH484" s="416"/>
      <c r="AI484" s="416"/>
      <c r="AJ484" s="416"/>
      <c r="AK484" s="416"/>
      <c r="AL484" s="416"/>
      <c r="AM484" s="416"/>
      <c r="AN484" s="416"/>
      <c r="AO484" s="416"/>
      <c r="AP484" s="416"/>
      <c r="AQ484" s="416"/>
      <c r="AR484" s="416"/>
      <c r="AS484" s="416"/>
      <c r="AT484" s="416"/>
      <c r="AU484" s="416"/>
      <c r="AV484" s="416"/>
    </row>
    <row r="485" spans="4:48" ht="12.75" hidden="1">
      <c r="D485" s="416"/>
      <c r="E485" s="416"/>
      <c r="F485" s="416"/>
      <c r="G485" s="416"/>
      <c r="H485" s="416"/>
      <c r="I485" s="416"/>
      <c r="J485" s="416"/>
      <c r="K485" s="416"/>
      <c r="L485" s="416"/>
      <c r="M485" s="416"/>
      <c r="N485" s="416"/>
      <c r="O485" s="416"/>
      <c r="P485" s="416"/>
      <c r="Q485" s="416"/>
      <c r="R485" s="416"/>
      <c r="S485" s="416"/>
      <c r="T485" s="416"/>
      <c r="U485" s="416"/>
      <c r="V485" s="416"/>
      <c r="W485" s="416"/>
      <c r="X485" s="416"/>
      <c r="Y485" s="416"/>
      <c r="Z485" s="416"/>
      <c r="AA485" s="416"/>
      <c r="AB485" s="416"/>
      <c r="AC485" s="416"/>
      <c r="AD485" s="416"/>
      <c r="AE485" s="416"/>
      <c r="AF485" s="416"/>
      <c r="AG485" s="416"/>
      <c r="AH485" s="416"/>
      <c r="AI485" s="416"/>
      <c r="AJ485" s="416"/>
      <c r="AK485" s="416"/>
      <c r="AL485" s="416"/>
      <c r="AM485" s="416"/>
      <c r="AN485" s="416"/>
      <c r="AO485" s="416"/>
      <c r="AP485" s="416"/>
      <c r="AQ485" s="416"/>
      <c r="AR485" s="416"/>
      <c r="AS485" s="416"/>
      <c r="AT485" s="416"/>
      <c r="AU485" s="416"/>
      <c r="AV485" s="416"/>
    </row>
    <row r="486" spans="4:48" ht="12.75" hidden="1">
      <c r="D486" s="416"/>
      <c r="E486" s="416"/>
      <c r="F486" s="416"/>
      <c r="G486" s="416"/>
      <c r="H486" s="416"/>
      <c r="I486" s="416"/>
      <c r="J486" s="416"/>
      <c r="K486" s="416"/>
      <c r="L486" s="416"/>
      <c r="M486" s="416"/>
      <c r="N486" s="416"/>
      <c r="O486" s="416"/>
      <c r="P486" s="416"/>
      <c r="Q486" s="416"/>
      <c r="R486" s="416"/>
      <c r="S486" s="416"/>
      <c r="T486" s="416"/>
      <c r="U486" s="416"/>
      <c r="V486" s="416"/>
      <c r="W486" s="416"/>
      <c r="X486" s="416"/>
      <c r="Y486" s="416"/>
      <c r="Z486" s="416"/>
      <c r="AA486" s="416"/>
      <c r="AB486" s="416"/>
      <c r="AC486" s="416"/>
      <c r="AD486" s="416"/>
      <c r="AE486" s="416"/>
      <c r="AF486" s="416"/>
      <c r="AG486" s="416"/>
      <c r="AH486" s="416"/>
      <c r="AI486" s="416"/>
      <c r="AJ486" s="416"/>
      <c r="AK486" s="416"/>
      <c r="AL486" s="416"/>
      <c r="AM486" s="416"/>
      <c r="AN486" s="416"/>
      <c r="AO486" s="416"/>
      <c r="AP486" s="416"/>
      <c r="AQ486" s="416"/>
      <c r="AR486" s="416"/>
      <c r="AS486" s="416"/>
      <c r="AT486" s="416"/>
      <c r="AU486" s="416"/>
      <c r="AV486" s="416"/>
    </row>
    <row r="487" spans="4:48" ht="12.75" hidden="1">
      <c r="D487" s="416"/>
      <c r="E487" s="416"/>
      <c r="F487" s="416"/>
      <c r="G487" s="416"/>
      <c r="H487" s="416"/>
      <c r="I487" s="416"/>
      <c r="J487" s="416"/>
      <c r="K487" s="416"/>
      <c r="L487" s="416"/>
      <c r="M487" s="416"/>
      <c r="N487" s="416"/>
      <c r="O487" s="416"/>
      <c r="P487" s="416"/>
      <c r="Q487" s="416"/>
      <c r="R487" s="416"/>
      <c r="S487" s="416"/>
      <c r="T487" s="416"/>
      <c r="U487" s="416"/>
      <c r="V487" s="416"/>
      <c r="W487" s="416"/>
      <c r="X487" s="416"/>
      <c r="Y487" s="416"/>
      <c r="Z487" s="416"/>
      <c r="AA487" s="416"/>
      <c r="AB487" s="416"/>
      <c r="AC487" s="416"/>
      <c r="AD487" s="416"/>
      <c r="AE487" s="416"/>
      <c r="AF487" s="416"/>
      <c r="AG487" s="416"/>
      <c r="AH487" s="416"/>
      <c r="AI487" s="416"/>
      <c r="AJ487" s="416"/>
      <c r="AK487" s="416"/>
      <c r="AL487" s="416"/>
      <c r="AM487" s="416"/>
      <c r="AN487" s="416"/>
      <c r="AO487" s="416"/>
      <c r="AP487" s="416"/>
      <c r="AQ487" s="416"/>
      <c r="AR487" s="416"/>
      <c r="AS487" s="416"/>
      <c r="AT487" s="416"/>
      <c r="AU487" s="416"/>
      <c r="AV487" s="416"/>
    </row>
    <row r="488" spans="4:48" ht="12.75" hidden="1">
      <c r="D488" s="416"/>
      <c r="E488" s="416"/>
      <c r="F488" s="416"/>
      <c r="G488" s="416"/>
      <c r="H488" s="416"/>
      <c r="I488" s="416"/>
      <c r="J488" s="416"/>
      <c r="K488" s="416"/>
      <c r="L488" s="416"/>
      <c r="M488" s="416"/>
      <c r="N488" s="416"/>
      <c r="O488" s="416"/>
      <c r="P488" s="416"/>
      <c r="Q488" s="416"/>
      <c r="R488" s="416"/>
      <c r="S488" s="416"/>
      <c r="T488" s="416"/>
      <c r="U488" s="416"/>
      <c r="V488" s="416"/>
      <c r="W488" s="416"/>
      <c r="X488" s="416"/>
      <c r="Y488" s="416"/>
      <c r="Z488" s="416"/>
      <c r="AA488" s="416"/>
      <c r="AB488" s="416"/>
      <c r="AC488" s="416"/>
      <c r="AD488" s="416"/>
      <c r="AE488" s="416"/>
      <c r="AF488" s="416"/>
      <c r="AG488" s="416"/>
      <c r="AH488" s="416"/>
      <c r="AI488" s="416"/>
      <c r="AJ488" s="416"/>
      <c r="AK488" s="416"/>
      <c r="AL488" s="416"/>
      <c r="AM488" s="416"/>
      <c r="AN488" s="416"/>
      <c r="AO488" s="416"/>
      <c r="AP488" s="416"/>
      <c r="AQ488" s="416"/>
      <c r="AR488" s="416"/>
      <c r="AS488" s="416"/>
      <c r="AT488" s="416"/>
      <c r="AU488" s="416"/>
      <c r="AV488" s="416"/>
    </row>
    <row r="489" spans="4:48" ht="12.75" hidden="1">
      <c r="D489" s="416"/>
      <c r="E489" s="416"/>
      <c r="F489" s="416"/>
      <c r="G489" s="416"/>
      <c r="H489" s="416"/>
      <c r="I489" s="416"/>
      <c r="J489" s="416"/>
      <c r="K489" s="416"/>
      <c r="L489" s="416"/>
      <c r="M489" s="416"/>
      <c r="N489" s="416"/>
      <c r="O489" s="416"/>
      <c r="P489" s="416"/>
      <c r="Q489" s="416"/>
      <c r="R489" s="416"/>
      <c r="S489" s="416"/>
      <c r="T489" s="416"/>
      <c r="U489" s="416"/>
      <c r="V489" s="416"/>
      <c r="W489" s="416"/>
      <c r="X489" s="416"/>
      <c r="Y489" s="416"/>
      <c r="Z489" s="416"/>
      <c r="AA489" s="416"/>
      <c r="AB489" s="416"/>
      <c r="AC489" s="416"/>
      <c r="AD489" s="416"/>
      <c r="AE489" s="416"/>
      <c r="AF489" s="416"/>
      <c r="AG489" s="416"/>
      <c r="AH489" s="416"/>
      <c r="AI489" s="416"/>
      <c r="AJ489" s="416"/>
      <c r="AK489" s="416"/>
      <c r="AL489" s="416"/>
      <c r="AM489" s="416"/>
      <c r="AN489" s="416"/>
      <c r="AO489" s="416"/>
      <c r="AP489" s="416"/>
      <c r="AQ489" s="416"/>
      <c r="AR489" s="416"/>
      <c r="AS489" s="416"/>
      <c r="AT489" s="416"/>
      <c r="AU489" s="416"/>
      <c r="AV489" s="416"/>
    </row>
    <row r="490" spans="4:48" ht="12.75" hidden="1">
      <c r="D490" s="416"/>
      <c r="E490" s="416"/>
      <c r="F490" s="416"/>
      <c r="G490" s="416"/>
      <c r="H490" s="416"/>
      <c r="I490" s="416"/>
      <c r="J490" s="416"/>
      <c r="K490" s="416"/>
      <c r="L490" s="416"/>
      <c r="M490" s="416"/>
      <c r="N490" s="416"/>
      <c r="O490" s="416"/>
      <c r="P490" s="416"/>
      <c r="Q490" s="416"/>
      <c r="R490" s="416"/>
      <c r="S490" s="416"/>
      <c r="T490" s="416"/>
      <c r="U490" s="416"/>
      <c r="V490" s="416"/>
      <c r="W490" s="416"/>
      <c r="X490" s="416"/>
      <c r="Y490" s="416"/>
      <c r="Z490" s="416"/>
      <c r="AA490" s="416"/>
      <c r="AB490" s="416"/>
      <c r="AC490" s="416"/>
      <c r="AD490" s="416"/>
      <c r="AE490" s="416"/>
      <c r="AF490" s="416"/>
      <c r="AG490" s="416"/>
      <c r="AH490" s="416"/>
      <c r="AI490" s="416"/>
      <c r="AJ490" s="416"/>
      <c r="AK490" s="416"/>
      <c r="AL490" s="416"/>
      <c r="AM490" s="416"/>
      <c r="AN490" s="416"/>
      <c r="AO490" s="416"/>
      <c r="AP490" s="416"/>
      <c r="AQ490" s="416"/>
      <c r="AR490" s="416"/>
      <c r="AS490" s="416"/>
      <c r="AT490" s="416"/>
      <c r="AU490" s="416"/>
      <c r="AV490" s="416"/>
    </row>
    <row r="491" spans="4:48" ht="12.75" hidden="1">
      <c r="D491" s="416"/>
      <c r="E491" s="416"/>
      <c r="F491" s="416"/>
      <c r="G491" s="416"/>
      <c r="H491" s="416"/>
      <c r="I491" s="416"/>
      <c r="J491" s="416"/>
      <c r="K491" s="416"/>
      <c r="L491" s="416"/>
      <c r="M491" s="416"/>
      <c r="N491" s="416"/>
      <c r="O491" s="416"/>
      <c r="P491" s="416"/>
      <c r="Q491" s="416"/>
      <c r="R491" s="416"/>
      <c r="S491" s="416"/>
      <c r="T491" s="416"/>
      <c r="U491" s="416"/>
      <c r="V491" s="416"/>
      <c r="W491" s="416"/>
      <c r="X491" s="416"/>
      <c r="Y491" s="416"/>
      <c r="Z491" s="416"/>
      <c r="AA491" s="416"/>
      <c r="AB491" s="416"/>
      <c r="AC491" s="416"/>
      <c r="AD491" s="416"/>
      <c r="AE491" s="416"/>
      <c r="AF491" s="416"/>
      <c r="AG491" s="416"/>
      <c r="AH491" s="416"/>
      <c r="AI491" s="416"/>
      <c r="AJ491" s="416"/>
      <c r="AK491" s="416"/>
      <c r="AL491" s="416"/>
      <c r="AM491" s="416"/>
      <c r="AN491" s="416"/>
      <c r="AO491" s="416"/>
      <c r="AP491" s="416"/>
      <c r="AQ491" s="416"/>
      <c r="AR491" s="416"/>
      <c r="AS491" s="416"/>
      <c r="AT491" s="416"/>
      <c r="AU491" s="416"/>
      <c r="AV491" s="416"/>
    </row>
    <row r="492" spans="4:48" ht="12.75" hidden="1">
      <c r="D492" s="416"/>
      <c r="E492" s="416"/>
      <c r="F492" s="416"/>
      <c r="G492" s="416"/>
      <c r="H492" s="416"/>
      <c r="I492" s="416"/>
      <c r="J492" s="416"/>
      <c r="K492" s="416"/>
      <c r="L492" s="416"/>
      <c r="M492" s="416"/>
      <c r="N492" s="416"/>
      <c r="O492" s="416"/>
      <c r="P492" s="416"/>
      <c r="Q492" s="416"/>
      <c r="R492" s="416"/>
      <c r="S492" s="416"/>
      <c r="T492" s="416"/>
      <c r="U492" s="416"/>
      <c r="V492" s="416"/>
      <c r="W492" s="416"/>
      <c r="X492" s="416"/>
      <c r="Y492" s="416"/>
      <c r="Z492" s="416"/>
      <c r="AA492" s="416"/>
      <c r="AB492" s="416"/>
      <c r="AC492" s="416"/>
      <c r="AD492" s="416"/>
      <c r="AE492" s="416"/>
      <c r="AF492" s="416"/>
      <c r="AG492" s="416"/>
      <c r="AH492" s="416"/>
      <c r="AI492" s="416"/>
      <c r="AJ492" s="416"/>
      <c r="AK492" s="416"/>
      <c r="AL492" s="416"/>
      <c r="AM492" s="416"/>
      <c r="AN492" s="416"/>
      <c r="AO492" s="416"/>
      <c r="AP492" s="416"/>
      <c r="AQ492" s="416"/>
      <c r="AR492" s="416"/>
      <c r="AS492" s="416"/>
      <c r="AT492" s="416"/>
      <c r="AU492" s="416"/>
      <c r="AV492" s="416"/>
    </row>
    <row r="493" spans="4:48" ht="12.75" hidden="1">
      <c r="D493" s="416"/>
      <c r="E493" s="416"/>
      <c r="F493" s="416"/>
      <c r="G493" s="416"/>
      <c r="H493" s="416"/>
      <c r="I493" s="416"/>
      <c r="J493" s="416"/>
      <c r="K493" s="416"/>
      <c r="L493" s="416"/>
      <c r="M493" s="416"/>
      <c r="N493" s="416"/>
      <c r="O493" s="416"/>
      <c r="P493" s="416"/>
      <c r="Q493" s="416"/>
      <c r="R493" s="416"/>
      <c r="S493" s="416"/>
      <c r="T493" s="416"/>
      <c r="U493" s="416"/>
      <c r="V493" s="416"/>
      <c r="W493" s="416"/>
      <c r="X493" s="416"/>
      <c r="Y493" s="416"/>
      <c r="Z493" s="416"/>
      <c r="AA493" s="416"/>
      <c r="AB493" s="416"/>
      <c r="AC493" s="416"/>
      <c r="AD493" s="416"/>
      <c r="AE493" s="416"/>
      <c r="AF493" s="416"/>
      <c r="AG493" s="416"/>
      <c r="AH493" s="416"/>
      <c r="AI493" s="416"/>
      <c r="AJ493" s="416"/>
      <c r="AK493" s="416"/>
      <c r="AL493" s="416"/>
      <c r="AM493" s="416"/>
      <c r="AN493" s="416"/>
      <c r="AO493" s="416"/>
      <c r="AP493" s="416"/>
      <c r="AQ493" s="416"/>
      <c r="AR493" s="416"/>
      <c r="AS493" s="416"/>
      <c r="AT493" s="416"/>
      <c r="AU493" s="416"/>
      <c r="AV493" s="416"/>
    </row>
    <row r="494" spans="4:48" ht="12.75" hidden="1">
      <c r="D494" s="416"/>
      <c r="E494" s="416"/>
      <c r="F494" s="416"/>
      <c r="G494" s="416"/>
      <c r="H494" s="416"/>
      <c r="I494" s="416"/>
      <c r="J494" s="416"/>
      <c r="K494" s="416"/>
      <c r="L494" s="416"/>
      <c r="M494" s="416"/>
      <c r="N494" s="416"/>
      <c r="O494" s="416"/>
      <c r="P494" s="416"/>
      <c r="Q494" s="416"/>
      <c r="R494" s="416"/>
      <c r="S494" s="416"/>
      <c r="T494" s="416"/>
      <c r="U494" s="416"/>
      <c r="V494" s="416"/>
      <c r="W494" s="416"/>
      <c r="X494" s="416"/>
      <c r="Y494" s="416"/>
      <c r="Z494" s="416"/>
      <c r="AA494" s="416"/>
      <c r="AB494" s="416"/>
      <c r="AC494" s="416"/>
      <c r="AD494" s="416"/>
      <c r="AE494" s="416"/>
      <c r="AF494" s="416"/>
      <c r="AG494" s="416"/>
      <c r="AH494" s="416"/>
      <c r="AI494" s="416"/>
      <c r="AJ494" s="416"/>
      <c r="AK494" s="416"/>
      <c r="AL494" s="416"/>
      <c r="AM494" s="416"/>
      <c r="AN494" s="416"/>
      <c r="AO494" s="416"/>
      <c r="AP494" s="416"/>
      <c r="AQ494" s="416"/>
      <c r="AR494" s="416"/>
      <c r="AS494" s="416"/>
      <c r="AT494" s="416"/>
      <c r="AU494" s="416"/>
      <c r="AV494" s="416"/>
    </row>
    <row r="495" spans="4:48" ht="12.75" hidden="1">
      <c r="D495" s="416"/>
      <c r="E495" s="416"/>
      <c r="F495" s="416"/>
      <c r="G495" s="416"/>
      <c r="H495" s="416"/>
      <c r="I495" s="416"/>
      <c r="J495" s="416"/>
      <c r="K495" s="416"/>
      <c r="L495" s="416"/>
      <c r="M495" s="416"/>
      <c r="N495" s="416"/>
      <c r="O495" s="416"/>
      <c r="P495" s="416"/>
      <c r="Q495" s="416"/>
      <c r="R495" s="416"/>
      <c r="S495" s="416"/>
      <c r="T495" s="416"/>
      <c r="U495" s="416"/>
      <c r="V495" s="416"/>
      <c r="W495" s="416"/>
      <c r="X495" s="416"/>
      <c r="Y495" s="416"/>
      <c r="Z495" s="416"/>
      <c r="AA495" s="416"/>
      <c r="AB495" s="416"/>
      <c r="AC495" s="416"/>
      <c r="AD495" s="416"/>
      <c r="AE495" s="416"/>
      <c r="AF495" s="416"/>
      <c r="AG495" s="416"/>
      <c r="AH495" s="416"/>
      <c r="AI495" s="416"/>
      <c r="AJ495" s="416"/>
      <c r="AK495" s="416"/>
      <c r="AL495" s="416"/>
      <c r="AM495" s="416"/>
      <c r="AN495" s="416"/>
      <c r="AO495" s="416"/>
      <c r="AP495" s="416"/>
      <c r="AQ495" s="416"/>
      <c r="AR495" s="416"/>
      <c r="AS495" s="416"/>
      <c r="AT495" s="416"/>
      <c r="AU495" s="416"/>
      <c r="AV495" s="416"/>
    </row>
    <row r="496" spans="4:48" ht="12.75" hidden="1">
      <c r="D496" s="416"/>
      <c r="E496" s="416"/>
      <c r="F496" s="416"/>
      <c r="G496" s="416"/>
      <c r="H496" s="416"/>
      <c r="I496" s="416"/>
      <c r="J496" s="416"/>
      <c r="K496" s="416"/>
      <c r="L496" s="416"/>
      <c r="M496" s="416"/>
      <c r="N496" s="416"/>
      <c r="O496" s="416"/>
      <c r="P496" s="416"/>
      <c r="Q496" s="416"/>
      <c r="R496" s="416"/>
      <c r="S496" s="416"/>
      <c r="T496" s="416"/>
      <c r="U496" s="416"/>
      <c r="V496" s="416"/>
      <c r="W496" s="416"/>
      <c r="X496" s="416"/>
      <c r="Y496" s="416"/>
      <c r="Z496" s="416"/>
      <c r="AA496" s="416"/>
      <c r="AB496" s="416"/>
      <c r="AC496" s="416"/>
      <c r="AD496" s="416"/>
      <c r="AE496" s="416"/>
      <c r="AF496" s="416"/>
      <c r="AG496" s="416"/>
      <c r="AH496" s="416"/>
      <c r="AI496" s="416"/>
      <c r="AJ496" s="416"/>
      <c r="AK496" s="416"/>
      <c r="AL496" s="416"/>
      <c r="AM496" s="416"/>
      <c r="AN496" s="416"/>
      <c r="AO496" s="416"/>
      <c r="AP496" s="416"/>
      <c r="AQ496" s="416"/>
      <c r="AR496" s="416"/>
      <c r="AS496" s="416"/>
      <c r="AT496" s="416"/>
      <c r="AU496" s="416"/>
      <c r="AV496" s="416"/>
    </row>
    <row r="497" spans="4:48" ht="12.75" hidden="1">
      <c r="D497" s="416"/>
      <c r="E497" s="416"/>
      <c r="F497" s="416"/>
      <c r="G497" s="416"/>
      <c r="H497" s="416"/>
      <c r="I497" s="416"/>
      <c r="J497" s="416"/>
      <c r="K497" s="416"/>
      <c r="L497" s="416"/>
      <c r="M497" s="416"/>
      <c r="N497" s="416"/>
      <c r="O497" s="416"/>
      <c r="P497" s="416"/>
      <c r="Q497" s="416"/>
      <c r="R497" s="416"/>
      <c r="S497" s="416"/>
      <c r="T497" s="416"/>
      <c r="U497" s="416"/>
      <c r="V497" s="416"/>
      <c r="W497" s="416"/>
      <c r="X497" s="416"/>
      <c r="Y497" s="416"/>
      <c r="Z497" s="416"/>
      <c r="AA497" s="416"/>
      <c r="AB497" s="416"/>
      <c r="AC497" s="416"/>
      <c r="AD497" s="416"/>
      <c r="AE497" s="416"/>
      <c r="AF497" s="416"/>
      <c r="AG497" s="416"/>
      <c r="AH497" s="416"/>
      <c r="AI497" s="416"/>
      <c r="AJ497" s="416"/>
      <c r="AK497" s="416"/>
      <c r="AL497" s="416"/>
      <c r="AM497" s="416"/>
      <c r="AN497" s="416"/>
      <c r="AO497" s="416"/>
      <c r="AP497" s="416"/>
      <c r="AQ497" s="416"/>
      <c r="AR497" s="416"/>
      <c r="AS497" s="416"/>
      <c r="AT497" s="416"/>
      <c r="AU497" s="416"/>
      <c r="AV497" s="416"/>
    </row>
    <row r="498" spans="4:48" ht="12.75" hidden="1">
      <c r="D498" s="416"/>
      <c r="E498" s="416"/>
      <c r="F498" s="416"/>
      <c r="G498" s="416"/>
      <c r="H498" s="416"/>
      <c r="I498" s="416"/>
      <c r="J498" s="416"/>
      <c r="K498" s="416"/>
      <c r="L498" s="416"/>
      <c r="M498" s="416"/>
      <c r="N498" s="416"/>
      <c r="O498" s="416"/>
      <c r="P498" s="416"/>
      <c r="Q498" s="416"/>
      <c r="R498" s="416"/>
      <c r="S498" s="416"/>
      <c r="T498" s="416"/>
      <c r="U498" s="416"/>
      <c r="V498" s="416"/>
      <c r="W498" s="416"/>
      <c r="X498" s="416"/>
      <c r="Y498" s="416"/>
      <c r="Z498" s="416"/>
      <c r="AA498" s="416"/>
      <c r="AB498" s="416"/>
      <c r="AC498" s="416"/>
      <c r="AD498" s="416"/>
      <c r="AE498" s="416"/>
      <c r="AF498" s="416"/>
      <c r="AG498" s="416"/>
      <c r="AH498" s="416"/>
      <c r="AI498" s="416"/>
      <c r="AJ498" s="416"/>
      <c r="AK498" s="416"/>
      <c r="AL498" s="416"/>
      <c r="AM498" s="416"/>
      <c r="AN498" s="416"/>
      <c r="AO498" s="416"/>
      <c r="AP498" s="416"/>
      <c r="AQ498" s="416"/>
      <c r="AR498" s="416"/>
      <c r="AS498" s="416"/>
      <c r="AT498" s="416"/>
      <c r="AU498" s="416"/>
      <c r="AV498" s="416"/>
    </row>
    <row r="499" spans="4:48" ht="12.75" hidden="1">
      <c r="D499" s="416"/>
      <c r="E499" s="416"/>
      <c r="F499" s="416"/>
      <c r="G499" s="416"/>
      <c r="H499" s="416"/>
      <c r="I499" s="416"/>
      <c r="J499" s="416"/>
      <c r="K499" s="416"/>
      <c r="L499" s="416"/>
      <c r="M499" s="416"/>
      <c r="N499" s="416"/>
      <c r="O499" s="416"/>
      <c r="P499" s="416"/>
      <c r="Q499" s="416"/>
      <c r="R499" s="416"/>
      <c r="S499" s="416"/>
      <c r="T499" s="416"/>
      <c r="U499" s="416"/>
      <c r="V499" s="416"/>
      <c r="W499" s="416"/>
      <c r="X499" s="416"/>
      <c r="Y499" s="416"/>
      <c r="Z499" s="416"/>
      <c r="AA499" s="416"/>
      <c r="AB499" s="416"/>
      <c r="AC499" s="416"/>
      <c r="AD499" s="416"/>
      <c r="AE499" s="416"/>
      <c r="AF499" s="416"/>
      <c r="AG499" s="416"/>
      <c r="AH499" s="416"/>
      <c r="AI499" s="416"/>
      <c r="AJ499" s="416"/>
      <c r="AK499" s="416"/>
      <c r="AL499" s="416"/>
      <c r="AM499" s="416"/>
      <c r="AN499" s="416"/>
      <c r="AO499" s="416"/>
      <c r="AP499" s="416"/>
      <c r="AQ499" s="416"/>
      <c r="AR499" s="416"/>
      <c r="AS499" s="416"/>
      <c r="AT499" s="416"/>
      <c r="AU499" s="416"/>
      <c r="AV499" s="416"/>
    </row>
    <row r="500" spans="4:48" ht="12.75" hidden="1">
      <c r="D500" s="416"/>
      <c r="E500" s="416"/>
      <c r="F500" s="416"/>
      <c r="G500" s="416"/>
      <c r="H500" s="416"/>
      <c r="I500" s="416"/>
      <c r="J500" s="416"/>
      <c r="K500" s="416"/>
      <c r="L500" s="416"/>
      <c r="M500" s="416"/>
      <c r="N500" s="416"/>
      <c r="O500" s="416"/>
      <c r="P500" s="416"/>
      <c r="Q500" s="416"/>
      <c r="R500" s="416"/>
      <c r="S500" s="416"/>
      <c r="T500" s="416"/>
      <c r="U500" s="416"/>
      <c r="V500" s="416"/>
      <c r="W500" s="416"/>
      <c r="X500" s="416"/>
      <c r="Y500" s="416"/>
      <c r="Z500" s="416"/>
      <c r="AA500" s="416"/>
      <c r="AB500" s="416"/>
      <c r="AC500" s="416"/>
      <c r="AD500" s="416"/>
      <c r="AE500" s="416"/>
      <c r="AF500" s="416"/>
      <c r="AG500" s="416"/>
      <c r="AH500" s="416"/>
      <c r="AI500" s="416"/>
      <c r="AJ500" s="416"/>
      <c r="AK500" s="416"/>
      <c r="AL500" s="416"/>
      <c r="AM500" s="416"/>
      <c r="AN500" s="416"/>
      <c r="AO500" s="416"/>
      <c r="AP500" s="416"/>
      <c r="AQ500" s="416"/>
      <c r="AR500" s="416"/>
      <c r="AS500" s="416"/>
      <c r="AT500" s="416"/>
      <c r="AU500" s="416"/>
      <c r="AV500" s="416"/>
    </row>
    <row r="501" spans="4:48" ht="12.75" hidden="1">
      <c r="D501" s="416"/>
      <c r="E501" s="416"/>
      <c r="F501" s="416"/>
      <c r="G501" s="416"/>
      <c r="H501" s="416"/>
      <c r="I501" s="416"/>
      <c r="J501" s="416"/>
      <c r="K501" s="416"/>
      <c r="L501" s="416"/>
      <c r="M501" s="416"/>
      <c r="N501" s="416"/>
      <c r="O501" s="416"/>
      <c r="P501" s="416"/>
      <c r="Q501" s="416"/>
      <c r="R501" s="416"/>
      <c r="S501" s="416"/>
      <c r="T501" s="416"/>
      <c r="U501" s="416"/>
      <c r="V501" s="416"/>
      <c r="W501" s="416"/>
      <c r="X501" s="416"/>
      <c r="Y501" s="416"/>
      <c r="Z501" s="416"/>
      <c r="AA501" s="416"/>
      <c r="AB501" s="416"/>
      <c r="AC501" s="416"/>
      <c r="AD501" s="416"/>
      <c r="AE501" s="416"/>
      <c r="AF501" s="416"/>
      <c r="AG501" s="416"/>
      <c r="AH501" s="416"/>
      <c r="AI501" s="416"/>
      <c r="AJ501" s="416"/>
      <c r="AK501" s="416"/>
      <c r="AL501" s="416"/>
      <c r="AM501" s="416"/>
      <c r="AN501" s="416"/>
      <c r="AO501" s="416"/>
      <c r="AP501" s="416"/>
      <c r="AQ501" s="416"/>
      <c r="AR501" s="416"/>
      <c r="AS501" s="416"/>
      <c r="AT501" s="416"/>
      <c r="AU501" s="416"/>
      <c r="AV501" s="416"/>
    </row>
    <row r="502" spans="4:48" ht="12.75" hidden="1">
      <c r="D502" s="416"/>
      <c r="E502" s="416"/>
      <c r="F502" s="416"/>
      <c r="G502" s="416"/>
      <c r="H502" s="416"/>
      <c r="I502" s="416"/>
      <c r="J502" s="416"/>
      <c r="K502" s="416"/>
      <c r="L502" s="416"/>
      <c r="M502" s="416"/>
      <c r="N502" s="416"/>
      <c r="O502" s="416"/>
      <c r="P502" s="416"/>
      <c r="Q502" s="416"/>
      <c r="R502" s="416"/>
      <c r="S502" s="416"/>
      <c r="T502" s="416"/>
      <c r="U502" s="416"/>
      <c r="V502" s="416"/>
      <c r="W502" s="416"/>
      <c r="X502" s="416"/>
      <c r="Y502" s="416"/>
      <c r="Z502" s="416"/>
      <c r="AA502" s="416"/>
      <c r="AB502" s="416"/>
      <c r="AC502" s="416"/>
      <c r="AD502" s="416"/>
      <c r="AE502" s="416"/>
      <c r="AF502" s="416"/>
      <c r="AG502" s="416"/>
      <c r="AH502" s="416"/>
      <c r="AI502" s="416"/>
      <c r="AJ502" s="416"/>
      <c r="AK502" s="416"/>
      <c r="AL502" s="416"/>
      <c r="AM502" s="416"/>
      <c r="AN502" s="416"/>
      <c r="AO502" s="416"/>
      <c r="AP502" s="416"/>
      <c r="AQ502" s="416"/>
      <c r="AR502" s="416"/>
      <c r="AS502" s="416"/>
      <c r="AT502" s="416"/>
      <c r="AU502" s="416"/>
      <c r="AV502" s="416"/>
    </row>
    <row r="503" spans="4:48" ht="12.75" hidden="1">
      <c r="D503" s="416"/>
      <c r="E503" s="416"/>
      <c r="F503" s="416"/>
      <c r="G503" s="416"/>
      <c r="H503" s="416"/>
      <c r="I503" s="416"/>
      <c r="J503" s="416"/>
      <c r="K503" s="416"/>
      <c r="L503" s="416"/>
      <c r="M503" s="416"/>
      <c r="N503" s="416"/>
      <c r="O503" s="416"/>
      <c r="P503" s="416"/>
      <c r="Q503" s="416"/>
      <c r="R503" s="416"/>
      <c r="S503" s="416"/>
      <c r="T503" s="416"/>
      <c r="U503" s="416"/>
      <c r="V503" s="416"/>
      <c r="W503" s="416"/>
      <c r="X503" s="416"/>
      <c r="Y503" s="416"/>
      <c r="Z503" s="416"/>
      <c r="AA503" s="416"/>
      <c r="AB503" s="416"/>
      <c r="AC503" s="416"/>
      <c r="AD503" s="416"/>
      <c r="AE503" s="416"/>
      <c r="AF503" s="416"/>
      <c r="AG503" s="416"/>
      <c r="AH503" s="416"/>
      <c r="AI503" s="416"/>
      <c r="AJ503" s="416"/>
      <c r="AK503" s="416"/>
      <c r="AL503" s="416"/>
      <c r="AM503" s="416"/>
      <c r="AN503" s="416"/>
      <c r="AO503" s="416"/>
      <c r="AP503" s="416"/>
      <c r="AQ503" s="416"/>
      <c r="AR503" s="416"/>
      <c r="AS503" s="416"/>
      <c r="AT503" s="416"/>
      <c r="AU503" s="416"/>
      <c r="AV503" s="416"/>
    </row>
    <row r="504" spans="4:48" ht="12.75" hidden="1">
      <c r="D504" s="416"/>
      <c r="E504" s="416"/>
      <c r="F504" s="416"/>
      <c r="G504" s="416"/>
      <c r="H504" s="416"/>
      <c r="I504" s="416"/>
      <c r="J504" s="416"/>
      <c r="K504" s="416"/>
      <c r="L504" s="416"/>
      <c r="M504" s="416"/>
      <c r="N504" s="416"/>
      <c r="O504" s="416"/>
      <c r="P504" s="416"/>
      <c r="Q504" s="416"/>
      <c r="R504" s="416"/>
      <c r="S504" s="416"/>
      <c r="T504" s="416"/>
      <c r="U504" s="416"/>
      <c r="V504" s="416"/>
      <c r="W504" s="416"/>
      <c r="X504" s="416"/>
      <c r="Y504" s="416"/>
      <c r="Z504" s="416"/>
      <c r="AA504" s="416"/>
      <c r="AB504" s="416"/>
      <c r="AC504" s="416"/>
      <c r="AD504" s="416"/>
      <c r="AE504" s="416"/>
      <c r="AF504" s="416"/>
      <c r="AG504" s="416"/>
      <c r="AH504" s="416"/>
      <c r="AI504" s="416"/>
      <c r="AJ504" s="416"/>
      <c r="AK504" s="416"/>
      <c r="AL504" s="416"/>
      <c r="AM504" s="416"/>
      <c r="AN504" s="416"/>
      <c r="AO504" s="416"/>
      <c r="AP504" s="416"/>
      <c r="AQ504" s="416"/>
      <c r="AR504" s="416"/>
      <c r="AS504" s="416"/>
      <c r="AT504" s="416"/>
      <c r="AU504" s="416"/>
      <c r="AV504" s="416"/>
    </row>
    <row r="505" spans="4:48" ht="12.75" hidden="1">
      <c r="D505" s="416"/>
      <c r="E505" s="416"/>
      <c r="F505" s="416"/>
      <c r="G505" s="416"/>
      <c r="H505" s="416"/>
      <c r="I505" s="416"/>
      <c r="J505" s="416"/>
      <c r="K505" s="416"/>
      <c r="L505" s="416"/>
      <c r="M505" s="416"/>
      <c r="N505" s="416"/>
      <c r="O505" s="416"/>
      <c r="P505" s="416"/>
      <c r="Q505" s="416"/>
      <c r="R505" s="416"/>
      <c r="S505" s="416"/>
      <c r="T505" s="416"/>
      <c r="U505" s="416"/>
      <c r="V505" s="416"/>
      <c r="W505" s="416"/>
      <c r="X505" s="416"/>
      <c r="Y505" s="416"/>
      <c r="Z505" s="416"/>
      <c r="AA505" s="416"/>
      <c r="AB505" s="416"/>
      <c r="AC505" s="416"/>
      <c r="AD505" s="416"/>
      <c r="AE505" s="416"/>
      <c r="AF505" s="416"/>
      <c r="AG505" s="416"/>
      <c r="AH505" s="416"/>
      <c r="AI505" s="416"/>
      <c r="AJ505" s="416"/>
      <c r="AK505" s="416"/>
      <c r="AL505" s="416"/>
      <c r="AM505" s="416"/>
      <c r="AN505" s="416"/>
      <c r="AO505" s="416"/>
      <c r="AP505" s="416"/>
      <c r="AQ505" s="416"/>
      <c r="AR505" s="416"/>
      <c r="AS505" s="416"/>
      <c r="AT505" s="416"/>
      <c r="AU505" s="416"/>
      <c r="AV505" s="416"/>
    </row>
    <row r="506" spans="4:48" ht="12.75" hidden="1">
      <c r="D506" s="416"/>
      <c r="E506" s="416"/>
      <c r="F506" s="416"/>
      <c r="G506" s="416"/>
      <c r="H506" s="416"/>
      <c r="I506" s="416"/>
      <c r="J506" s="416"/>
      <c r="K506" s="416"/>
      <c r="L506" s="416"/>
      <c r="M506" s="416"/>
      <c r="N506" s="416"/>
      <c r="O506" s="416"/>
      <c r="P506" s="416"/>
      <c r="Q506" s="416"/>
      <c r="R506" s="416"/>
      <c r="S506" s="416"/>
      <c r="T506" s="416"/>
      <c r="U506" s="416"/>
      <c r="V506" s="416"/>
      <c r="W506" s="416"/>
      <c r="X506" s="416"/>
      <c r="Y506" s="416"/>
      <c r="Z506" s="416"/>
      <c r="AA506" s="416"/>
      <c r="AB506" s="416"/>
      <c r="AC506" s="416"/>
      <c r="AD506" s="416"/>
      <c r="AE506" s="416"/>
      <c r="AF506" s="416"/>
      <c r="AG506" s="416"/>
      <c r="AH506" s="416"/>
      <c r="AI506" s="416"/>
      <c r="AJ506" s="416"/>
      <c r="AK506" s="416"/>
      <c r="AL506" s="416"/>
      <c r="AM506" s="416"/>
      <c r="AN506" s="416"/>
      <c r="AO506" s="416"/>
      <c r="AP506" s="416"/>
      <c r="AQ506" s="416"/>
      <c r="AR506" s="416"/>
      <c r="AS506" s="416"/>
      <c r="AT506" s="416"/>
      <c r="AU506" s="416"/>
      <c r="AV506" s="416"/>
    </row>
    <row r="507" spans="4:48" ht="12.75" hidden="1">
      <c r="D507" s="416"/>
      <c r="E507" s="416"/>
      <c r="F507" s="416"/>
      <c r="G507" s="416"/>
      <c r="H507" s="416"/>
      <c r="I507" s="416"/>
      <c r="J507" s="416"/>
      <c r="K507" s="416"/>
      <c r="L507" s="416"/>
      <c r="M507" s="416"/>
      <c r="N507" s="416"/>
      <c r="O507" s="416"/>
      <c r="P507" s="416"/>
      <c r="Q507" s="416"/>
      <c r="R507" s="416"/>
      <c r="S507" s="416"/>
      <c r="T507" s="416"/>
      <c r="U507" s="416"/>
      <c r="V507" s="416"/>
      <c r="W507" s="416"/>
      <c r="X507" s="416"/>
      <c r="Y507" s="416"/>
      <c r="Z507" s="416"/>
      <c r="AA507" s="416"/>
      <c r="AB507" s="416"/>
      <c r="AC507" s="416"/>
      <c r="AD507" s="416"/>
      <c r="AE507" s="416"/>
      <c r="AF507" s="416"/>
      <c r="AG507" s="416"/>
      <c r="AH507" s="416"/>
      <c r="AI507" s="416"/>
      <c r="AJ507" s="416"/>
      <c r="AK507" s="416"/>
      <c r="AL507" s="416"/>
      <c r="AM507" s="416"/>
      <c r="AN507" s="416"/>
      <c r="AO507" s="416"/>
      <c r="AP507" s="416"/>
      <c r="AQ507" s="416"/>
      <c r="AR507" s="416"/>
      <c r="AS507" s="416"/>
      <c r="AT507" s="416"/>
      <c r="AU507" s="416"/>
      <c r="AV507" s="416"/>
    </row>
    <row r="508" spans="4:48" ht="12.75" hidden="1">
      <c r="D508" s="416"/>
      <c r="E508" s="416"/>
      <c r="F508" s="416"/>
      <c r="G508" s="416"/>
      <c r="H508" s="416"/>
      <c r="I508" s="416"/>
      <c r="J508" s="416"/>
      <c r="K508" s="416"/>
      <c r="L508" s="416"/>
      <c r="M508" s="416"/>
      <c r="N508" s="416"/>
      <c r="O508" s="416"/>
      <c r="P508" s="416"/>
      <c r="Q508" s="416"/>
      <c r="R508" s="416"/>
      <c r="S508" s="416"/>
      <c r="T508" s="416"/>
      <c r="U508" s="416"/>
      <c r="V508" s="416"/>
      <c r="W508" s="416"/>
      <c r="X508" s="416"/>
      <c r="Y508" s="416"/>
      <c r="Z508" s="416"/>
      <c r="AA508" s="416"/>
      <c r="AB508" s="416"/>
      <c r="AC508" s="416"/>
      <c r="AD508" s="416"/>
      <c r="AE508" s="416"/>
      <c r="AF508" s="416"/>
      <c r="AG508" s="416"/>
      <c r="AH508" s="416"/>
      <c r="AI508" s="416"/>
      <c r="AJ508" s="416"/>
      <c r="AK508" s="416"/>
      <c r="AL508" s="416"/>
      <c r="AM508" s="416"/>
      <c r="AN508" s="416"/>
      <c r="AO508" s="416"/>
      <c r="AP508" s="416"/>
      <c r="AQ508" s="416"/>
      <c r="AR508" s="416"/>
      <c r="AS508" s="416"/>
      <c r="AT508" s="416"/>
      <c r="AU508" s="416"/>
      <c r="AV508" s="416"/>
    </row>
    <row r="509" spans="4:48" ht="12.75" hidden="1">
      <c r="D509" s="416"/>
      <c r="E509" s="416"/>
      <c r="F509" s="416"/>
      <c r="G509" s="416"/>
      <c r="H509" s="416"/>
      <c r="I509" s="416"/>
      <c r="J509" s="416"/>
      <c r="K509" s="416"/>
      <c r="L509" s="416"/>
      <c r="M509" s="416"/>
      <c r="N509" s="416"/>
      <c r="O509" s="416"/>
      <c r="P509" s="416"/>
      <c r="Q509" s="416"/>
      <c r="R509" s="416"/>
      <c r="S509" s="416"/>
      <c r="T509" s="416"/>
      <c r="U509" s="416"/>
      <c r="V509" s="416"/>
      <c r="W509" s="416"/>
      <c r="X509" s="416"/>
      <c r="Y509" s="416"/>
      <c r="Z509" s="416"/>
      <c r="AA509" s="416"/>
      <c r="AB509" s="416"/>
      <c r="AC509" s="416"/>
      <c r="AD509" s="416"/>
      <c r="AE509" s="416"/>
      <c r="AF509" s="416"/>
      <c r="AG509" s="416"/>
      <c r="AH509" s="416"/>
      <c r="AI509" s="416"/>
      <c r="AJ509" s="416"/>
      <c r="AK509" s="416"/>
      <c r="AL509" s="416"/>
      <c r="AM509" s="416"/>
      <c r="AN509" s="416"/>
      <c r="AO509" s="416"/>
      <c r="AP509" s="416"/>
      <c r="AQ509" s="416"/>
      <c r="AR509" s="416"/>
      <c r="AS509" s="416"/>
      <c r="AT509" s="416"/>
      <c r="AU509" s="416"/>
      <c r="AV509" s="416"/>
    </row>
    <row r="510" spans="4:48" ht="12.75" hidden="1">
      <c r="D510" s="416"/>
      <c r="E510" s="416"/>
      <c r="F510" s="416"/>
      <c r="G510" s="416"/>
      <c r="H510" s="416"/>
      <c r="I510" s="416"/>
      <c r="J510" s="416"/>
      <c r="K510" s="416"/>
      <c r="L510" s="416"/>
      <c r="M510" s="416"/>
      <c r="N510" s="416"/>
      <c r="O510" s="416"/>
      <c r="P510" s="416"/>
      <c r="Q510" s="416"/>
      <c r="R510" s="416"/>
      <c r="S510" s="416"/>
      <c r="T510" s="416"/>
      <c r="U510" s="416"/>
      <c r="V510" s="416"/>
      <c r="W510" s="416"/>
      <c r="X510" s="416"/>
      <c r="Y510" s="416"/>
      <c r="Z510" s="416"/>
      <c r="AA510" s="416"/>
      <c r="AB510" s="416"/>
      <c r="AC510" s="416"/>
      <c r="AD510" s="416"/>
      <c r="AE510" s="416"/>
      <c r="AF510" s="416"/>
      <c r="AG510" s="416"/>
      <c r="AH510" s="416"/>
      <c r="AI510" s="416"/>
      <c r="AJ510" s="416"/>
      <c r="AK510" s="416"/>
      <c r="AL510" s="416"/>
      <c r="AM510" s="416"/>
      <c r="AN510" s="416"/>
      <c r="AO510" s="416"/>
      <c r="AP510" s="416"/>
      <c r="AQ510" s="416"/>
      <c r="AR510" s="416"/>
      <c r="AS510" s="416"/>
      <c r="AT510" s="416"/>
      <c r="AU510" s="416"/>
      <c r="AV510" s="416"/>
    </row>
    <row r="511" spans="4:48" ht="12.75" hidden="1">
      <c r="D511" s="416"/>
      <c r="E511" s="416"/>
      <c r="F511" s="416"/>
      <c r="G511" s="416"/>
      <c r="H511" s="416"/>
      <c r="I511" s="416"/>
      <c r="J511" s="416"/>
      <c r="K511" s="416"/>
      <c r="L511" s="416"/>
      <c r="M511" s="416"/>
      <c r="N511" s="416"/>
      <c r="O511" s="416"/>
      <c r="P511" s="416"/>
      <c r="Q511" s="416"/>
      <c r="R511" s="416"/>
      <c r="S511" s="416"/>
      <c r="T511" s="416"/>
      <c r="U511" s="416"/>
      <c r="V511" s="416"/>
      <c r="W511" s="416"/>
      <c r="X511" s="416"/>
      <c r="Y511" s="416"/>
      <c r="Z511" s="416"/>
      <c r="AA511" s="416"/>
      <c r="AB511" s="416"/>
      <c r="AC511" s="416"/>
      <c r="AD511" s="416"/>
      <c r="AE511" s="416"/>
      <c r="AF511" s="416"/>
      <c r="AG511" s="416"/>
      <c r="AH511" s="416"/>
      <c r="AI511" s="416"/>
      <c r="AJ511" s="416"/>
      <c r="AK511" s="416"/>
      <c r="AL511" s="416"/>
      <c r="AM511" s="416"/>
      <c r="AN511" s="416"/>
      <c r="AO511" s="416"/>
      <c r="AP511" s="416"/>
      <c r="AQ511" s="416"/>
      <c r="AR511" s="416"/>
      <c r="AS511" s="416"/>
      <c r="AT511" s="416"/>
      <c r="AU511" s="416"/>
      <c r="AV511" s="416"/>
    </row>
    <row r="512" spans="4:48" ht="12.75" hidden="1">
      <c r="D512" s="416"/>
      <c r="E512" s="416"/>
      <c r="F512" s="416"/>
      <c r="G512" s="416"/>
      <c r="H512" s="416"/>
      <c r="I512" s="416"/>
      <c r="J512" s="416"/>
      <c r="K512" s="416"/>
      <c r="L512" s="416"/>
      <c r="M512" s="416"/>
      <c r="N512" s="416"/>
      <c r="O512" s="416"/>
      <c r="P512" s="416"/>
      <c r="Q512" s="416"/>
      <c r="R512" s="416"/>
      <c r="S512" s="416"/>
      <c r="T512" s="416"/>
      <c r="U512" s="416"/>
      <c r="V512" s="416"/>
      <c r="W512" s="416"/>
      <c r="X512" s="416"/>
      <c r="Y512" s="416"/>
      <c r="Z512" s="416"/>
      <c r="AA512" s="416"/>
      <c r="AB512" s="416"/>
      <c r="AC512" s="416"/>
      <c r="AD512" s="416"/>
      <c r="AE512" s="416"/>
      <c r="AF512" s="416"/>
      <c r="AG512" s="416"/>
      <c r="AH512" s="416"/>
      <c r="AI512" s="416"/>
      <c r="AJ512" s="416"/>
      <c r="AK512" s="416"/>
      <c r="AL512" s="416"/>
      <c r="AM512" s="416"/>
      <c r="AN512" s="416"/>
      <c r="AO512" s="416"/>
      <c r="AP512" s="416"/>
      <c r="AQ512" s="416"/>
      <c r="AR512" s="416"/>
      <c r="AS512" s="416"/>
      <c r="AT512" s="416"/>
      <c r="AU512" s="416"/>
      <c r="AV512" s="416"/>
    </row>
    <row r="513" spans="4:48" ht="12.75" hidden="1">
      <c r="D513" s="416"/>
      <c r="E513" s="416"/>
      <c r="F513" s="416"/>
      <c r="G513" s="416"/>
      <c r="H513" s="416"/>
      <c r="I513" s="416"/>
      <c r="J513" s="416"/>
      <c r="K513" s="416"/>
      <c r="L513" s="416"/>
      <c r="M513" s="416"/>
      <c r="N513" s="416"/>
      <c r="O513" s="416"/>
      <c r="P513" s="416"/>
      <c r="Q513" s="416"/>
      <c r="R513" s="416"/>
      <c r="S513" s="416"/>
      <c r="T513" s="416"/>
      <c r="U513" s="416"/>
      <c r="V513" s="416"/>
      <c r="W513" s="416"/>
      <c r="X513" s="416"/>
      <c r="Y513" s="416"/>
      <c r="Z513" s="416"/>
      <c r="AA513" s="416"/>
      <c r="AB513" s="416"/>
      <c r="AC513" s="416"/>
      <c r="AD513" s="416"/>
      <c r="AE513" s="416"/>
      <c r="AF513" s="416"/>
      <c r="AG513" s="416"/>
      <c r="AH513" s="416"/>
      <c r="AI513" s="416"/>
      <c r="AJ513" s="416"/>
      <c r="AK513" s="416"/>
      <c r="AL513" s="416"/>
      <c r="AM513" s="416"/>
      <c r="AN513" s="416"/>
      <c r="AO513" s="416"/>
      <c r="AP513" s="416"/>
      <c r="AQ513" s="416"/>
      <c r="AR513" s="416"/>
      <c r="AS513" s="416"/>
      <c r="AT513" s="416"/>
      <c r="AU513" s="416"/>
      <c r="AV513" s="416"/>
    </row>
    <row r="514" spans="4:48" ht="12.75" hidden="1">
      <c r="D514" s="416"/>
      <c r="E514" s="416"/>
      <c r="F514" s="416"/>
      <c r="G514" s="416"/>
      <c r="H514" s="416"/>
      <c r="I514" s="416"/>
      <c r="J514" s="416"/>
      <c r="K514" s="416"/>
      <c r="L514" s="416"/>
      <c r="M514" s="416"/>
      <c r="N514" s="416"/>
      <c r="O514" s="416"/>
      <c r="P514" s="416"/>
      <c r="Q514" s="416"/>
      <c r="R514" s="416"/>
      <c r="S514" s="416"/>
      <c r="T514" s="416"/>
      <c r="U514" s="416"/>
      <c r="V514" s="416"/>
      <c r="W514" s="416"/>
      <c r="X514" s="416"/>
      <c r="Y514" s="416"/>
      <c r="Z514" s="416"/>
      <c r="AA514" s="416"/>
      <c r="AB514" s="416"/>
      <c r="AC514" s="416"/>
      <c r="AD514" s="416"/>
      <c r="AE514" s="416"/>
      <c r="AF514" s="416"/>
      <c r="AG514" s="416"/>
      <c r="AH514" s="416"/>
      <c r="AI514" s="416"/>
      <c r="AJ514" s="416"/>
      <c r="AK514" s="416"/>
      <c r="AL514" s="416"/>
      <c r="AM514" s="416"/>
      <c r="AN514" s="416"/>
      <c r="AO514" s="416"/>
      <c r="AP514" s="416"/>
      <c r="AQ514" s="416"/>
      <c r="AR514" s="416"/>
      <c r="AS514" s="416"/>
      <c r="AT514" s="416"/>
      <c r="AU514" s="416"/>
      <c r="AV514" s="416"/>
    </row>
    <row r="515" spans="4:48" ht="12.75" hidden="1">
      <c r="D515" s="416"/>
      <c r="E515" s="416"/>
      <c r="F515" s="416"/>
      <c r="G515" s="416"/>
      <c r="H515" s="416"/>
      <c r="I515" s="416"/>
      <c r="J515" s="416"/>
      <c r="K515" s="416"/>
      <c r="L515" s="416"/>
      <c r="M515" s="416"/>
      <c r="N515" s="416"/>
      <c r="O515" s="416"/>
      <c r="P515" s="416"/>
      <c r="Q515" s="416"/>
      <c r="R515" s="416"/>
      <c r="S515" s="416"/>
      <c r="T515" s="416"/>
      <c r="U515" s="416"/>
      <c r="V515" s="416"/>
      <c r="W515" s="416"/>
      <c r="X515" s="416"/>
      <c r="Y515" s="416"/>
      <c r="Z515" s="416"/>
      <c r="AA515" s="416"/>
      <c r="AB515" s="416"/>
      <c r="AC515" s="416"/>
      <c r="AD515" s="416"/>
      <c r="AE515" s="416"/>
      <c r="AF515" s="416"/>
      <c r="AG515" s="416"/>
      <c r="AH515" s="416"/>
      <c r="AI515" s="416"/>
      <c r="AJ515" s="416"/>
      <c r="AK515" s="416"/>
      <c r="AL515" s="416"/>
      <c r="AM515" s="416"/>
      <c r="AN515" s="416"/>
      <c r="AO515" s="416"/>
      <c r="AP515" s="416"/>
      <c r="AQ515" s="416"/>
      <c r="AR515" s="416"/>
      <c r="AS515" s="416"/>
      <c r="AT515" s="416"/>
      <c r="AU515" s="416"/>
      <c r="AV515" s="416"/>
    </row>
    <row r="516" spans="4:48" ht="12.75" hidden="1">
      <c r="D516" s="416"/>
      <c r="E516" s="416"/>
      <c r="F516" s="416"/>
      <c r="G516" s="416"/>
      <c r="H516" s="416"/>
      <c r="I516" s="416"/>
      <c r="J516" s="416"/>
      <c r="K516" s="416"/>
      <c r="L516" s="416"/>
      <c r="M516" s="416"/>
      <c r="N516" s="416"/>
      <c r="O516" s="416"/>
      <c r="P516" s="416"/>
      <c r="Q516" s="416"/>
      <c r="R516" s="416"/>
      <c r="S516" s="416"/>
      <c r="T516" s="416"/>
      <c r="U516" s="416"/>
      <c r="V516" s="416"/>
      <c r="W516" s="416"/>
      <c r="X516" s="416"/>
      <c r="Y516" s="416"/>
      <c r="Z516" s="416"/>
      <c r="AA516" s="416"/>
      <c r="AB516" s="416"/>
      <c r="AC516" s="416"/>
      <c r="AD516" s="416"/>
      <c r="AE516" s="416"/>
      <c r="AF516" s="416"/>
      <c r="AG516" s="416"/>
      <c r="AH516" s="416"/>
      <c r="AI516" s="416"/>
      <c r="AJ516" s="416"/>
      <c r="AK516" s="416"/>
      <c r="AL516" s="416"/>
      <c r="AM516" s="416"/>
      <c r="AN516" s="416"/>
      <c r="AO516" s="416"/>
      <c r="AP516" s="416"/>
      <c r="AQ516" s="416"/>
      <c r="AR516" s="416"/>
      <c r="AS516" s="416"/>
      <c r="AT516" s="416"/>
      <c r="AU516" s="416"/>
      <c r="AV516" s="416"/>
    </row>
    <row r="517" spans="4:48" ht="12.75" hidden="1">
      <c r="D517" s="416"/>
      <c r="E517" s="416"/>
      <c r="F517" s="416"/>
      <c r="G517" s="416"/>
      <c r="H517" s="416"/>
      <c r="I517" s="416"/>
      <c r="J517" s="416"/>
      <c r="K517" s="416"/>
      <c r="L517" s="416"/>
      <c r="M517" s="416"/>
      <c r="N517" s="416"/>
      <c r="O517" s="416"/>
      <c r="P517" s="416"/>
      <c r="Q517" s="416"/>
      <c r="R517" s="416"/>
      <c r="S517" s="416"/>
      <c r="T517" s="416"/>
      <c r="U517" s="416"/>
      <c r="V517" s="416"/>
      <c r="W517" s="416"/>
      <c r="X517" s="416"/>
      <c r="Y517" s="416"/>
      <c r="Z517" s="416"/>
      <c r="AA517" s="416"/>
      <c r="AB517" s="416"/>
      <c r="AC517" s="416"/>
      <c r="AD517" s="416"/>
      <c r="AE517" s="416"/>
      <c r="AF517" s="416"/>
      <c r="AG517" s="416"/>
      <c r="AH517" s="416"/>
      <c r="AI517" s="416"/>
      <c r="AJ517" s="416"/>
      <c r="AK517" s="416"/>
      <c r="AL517" s="416"/>
      <c r="AM517" s="416"/>
      <c r="AN517" s="416"/>
      <c r="AO517" s="416"/>
      <c r="AP517" s="416"/>
      <c r="AQ517" s="416"/>
      <c r="AR517" s="416"/>
      <c r="AS517" s="416"/>
      <c r="AT517" s="416"/>
      <c r="AU517" s="416"/>
      <c r="AV517" s="416"/>
    </row>
    <row r="518" spans="4:48" ht="12.75" hidden="1">
      <c r="D518" s="416"/>
      <c r="E518" s="416"/>
      <c r="F518" s="416"/>
      <c r="G518" s="416"/>
      <c r="H518" s="416"/>
      <c r="I518" s="416"/>
      <c r="J518" s="416"/>
      <c r="K518" s="416"/>
      <c r="L518" s="416"/>
      <c r="M518" s="416"/>
      <c r="N518" s="416"/>
      <c r="O518" s="416"/>
      <c r="P518" s="416"/>
      <c r="Q518" s="416"/>
      <c r="R518" s="416"/>
      <c r="S518" s="416"/>
      <c r="T518" s="416"/>
      <c r="U518" s="416"/>
      <c r="V518" s="416"/>
      <c r="W518" s="416"/>
      <c r="X518" s="416"/>
      <c r="Y518" s="416"/>
      <c r="Z518" s="416"/>
      <c r="AA518" s="416"/>
      <c r="AB518" s="416"/>
      <c r="AC518" s="416"/>
      <c r="AD518" s="416"/>
      <c r="AE518" s="416"/>
      <c r="AF518" s="416"/>
      <c r="AG518" s="416"/>
      <c r="AH518" s="416"/>
      <c r="AI518" s="416"/>
      <c r="AJ518" s="416"/>
      <c r="AK518" s="416"/>
      <c r="AL518" s="416"/>
      <c r="AM518" s="416"/>
      <c r="AN518" s="416"/>
      <c r="AO518" s="416"/>
      <c r="AP518" s="416"/>
      <c r="AQ518" s="416"/>
      <c r="AR518" s="416"/>
      <c r="AS518" s="416"/>
      <c r="AT518" s="416"/>
      <c r="AU518" s="416"/>
      <c r="AV518" s="416"/>
    </row>
    <row r="519" spans="4:48" ht="12.75" hidden="1">
      <c r="D519" s="416"/>
      <c r="E519" s="416"/>
      <c r="F519" s="416"/>
      <c r="G519" s="416"/>
      <c r="H519" s="416"/>
      <c r="I519" s="416"/>
      <c r="J519" s="416"/>
      <c r="K519" s="416"/>
      <c r="L519" s="416"/>
      <c r="M519" s="416"/>
      <c r="N519" s="416"/>
      <c r="O519" s="416"/>
      <c r="P519" s="416"/>
      <c r="Q519" s="416"/>
      <c r="R519" s="416"/>
      <c r="S519" s="416"/>
      <c r="T519" s="416"/>
      <c r="U519" s="416"/>
      <c r="V519" s="416"/>
      <c r="W519" s="416"/>
      <c r="X519" s="416"/>
      <c r="Y519" s="416"/>
      <c r="Z519" s="416"/>
      <c r="AA519" s="416"/>
      <c r="AB519" s="416"/>
      <c r="AC519" s="416"/>
      <c r="AD519" s="416"/>
      <c r="AE519" s="416"/>
      <c r="AF519" s="416"/>
      <c r="AG519" s="416"/>
      <c r="AH519" s="416"/>
      <c r="AI519" s="416"/>
      <c r="AJ519" s="416"/>
      <c r="AK519" s="416"/>
      <c r="AL519" s="416"/>
      <c r="AM519" s="416"/>
      <c r="AN519" s="416"/>
      <c r="AO519" s="416"/>
      <c r="AP519" s="416"/>
      <c r="AQ519" s="416"/>
      <c r="AR519" s="416"/>
      <c r="AS519" s="416"/>
      <c r="AT519" s="416"/>
      <c r="AU519" s="416"/>
      <c r="AV519" s="416"/>
    </row>
    <row r="520" spans="4:48" ht="12.75" hidden="1">
      <c r="D520" s="416"/>
      <c r="E520" s="416"/>
      <c r="F520" s="416"/>
      <c r="G520" s="416"/>
      <c r="H520" s="416"/>
      <c r="I520" s="416"/>
      <c r="J520" s="416"/>
      <c r="K520" s="416"/>
      <c r="L520" s="416"/>
      <c r="M520" s="416"/>
      <c r="N520" s="416"/>
      <c r="O520" s="416"/>
      <c r="P520" s="416"/>
      <c r="Q520" s="416"/>
      <c r="R520" s="416"/>
      <c r="S520" s="416"/>
      <c r="T520" s="416"/>
      <c r="U520" s="416"/>
      <c r="V520" s="416"/>
      <c r="W520" s="416"/>
      <c r="X520" s="416"/>
      <c r="Y520" s="416"/>
      <c r="Z520" s="416"/>
      <c r="AA520" s="416"/>
      <c r="AB520" s="416"/>
      <c r="AC520" s="416"/>
      <c r="AD520" s="416"/>
      <c r="AE520" s="416"/>
      <c r="AF520" s="416"/>
      <c r="AG520" s="416"/>
      <c r="AH520" s="416"/>
      <c r="AI520" s="416"/>
      <c r="AJ520" s="416"/>
      <c r="AK520" s="416"/>
      <c r="AL520" s="416"/>
      <c r="AM520" s="416"/>
      <c r="AN520" s="416"/>
      <c r="AO520" s="416"/>
      <c r="AP520" s="416"/>
      <c r="AQ520" s="416"/>
      <c r="AR520" s="416"/>
      <c r="AS520" s="416"/>
      <c r="AT520" s="416"/>
      <c r="AU520" s="416"/>
      <c r="AV520" s="416"/>
    </row>
    <row r="521" spans="4:48" ht="12.75" hidden="1">
      <c r="D521" s="416"/>
      <c r="E521" s="416"/>
      <c r="F521" s="416"/>
      <c r="G521" s="416"/>
      <c r="H521" s="416"/>
      <c r="I521" s="416"/>
      <c r="J521" s="416"/>
      <c r="K521" s="416"/>
      <c r="L521" s="416"/>
      <c r="M521" s="416"/>
      <c r="N521" s="416"/>
      <c r="O521" s="416"/>
      <c r="P521" s="416"/>
      <c r="Q521" s="416"/>
      <c r="R521" s="416"/>
      <c r="S521" s="416"/>
      <c r="T521" s="416"/>
      <c r="U521" s="416"/>
      <c r="V521" s="416"/>
      <c r="W521" s="416"/>
      <c r="X521" s="416"/>
      <c r="Y521" s="416"/>
      <c r="Z521" s="416"/>
      <c r="AA521" s="416"/>
      <c r="AB521" s="416"/>
      <c r="AC521" s="416"/>
      <c r="AD521" s="416"/>
      <c r="AE521" s="416"/>
      <c r="AF521" s="416"/>
      <c r="AG521" s="416"/>
      <c r="AH521" s="416"/>
      <c r="AI521" s="416"/>
      <c r="AJ521" s="416"/>
      <c r="AK521" s="416"/>
      <c r="AL521" s="416"/>
      <c r="AM521" s="416"/>
      <c r="AN521" s="416"/>
      <c r="AO521" s="416"/>
      <c r="AP521" s="416"/>
      <c r="AQ521" s="416"/>
      <c r="AR521" s="416"/>
      <c r="AS521" s="416"/>
      <c r="AT521" s="416"/>
      <c r="AU521" s="416"/>
      <c r="AV521" s="416"/>
    </row>
    <row r="522" spans="4:48" ht="12.75" hidden="1">
      <c r="D522" s="416"/>
      <c r="E522" s="416"/>
      <c r="F522" s="416"/>
      <c r="G522" s="416"/>
      <c r="H522" s="416"/>
      <c r="I522" s="416"/>
      <c r="J522" s="416"/>
      <c r="K522" s="416"/>
      <c r="L522" s="416"/>
      <c r="M522" s="416"/>
      <c r="N522" s="416"/>
      <c r="O522" s="416"/>
      <c r="P522" s="416"/>
      <c r="Q522" s="416"/>
      <c r="R522" s="416"/>
      <c r="S522" s="416"/>
      <c r="T522" s="416"/>
      <c r="U522" s="416"/>
      <c r="V522" s="416"/>
      <c r="W522" s="416"/>
      <c r="X522" s="416"/>
      <c r="Y522" s="416"/>
      <c r="Z522" s="416"/>
      <c r="AA522" s="416"/>
      <c r="AB522" s="416"/>
      <c r="AC522" s="416"/>
      <c r="AD522" s="416"/>
      <c r="AE522" s="416"/>
      <c r="AF522" s="416"/>
      <c r="AG522" s="416"/>
      <c r="AH522" s="416"/>
      <c r="AI522" s="416"/>
      <c r="AJ522" s="416"/>
      <c r="AK522" s="416"/>
      <c r="AL522" s="416"/>
      <c r="AM522" s="416"/>
      <c r="AN522" s="416"/>
      <c r="AO522" s="416"/>
      <c r="AP522" s="416"/>
      <c r="AQ522" s="416"/>
      <c r="AR522" s="416"/>
      <c r="AS522" s="416"/>
      <c r="AT522" s="416"/>
      <c r="AU522" s="416"/>
      <c r="AV522" s="416"/>
    </row>
    <row r="523" spans="4:48" ht="12.75" hidden="1">
      <c r="D523" s="416"/>
      <c r="E523" s="416"/>
      <c r="F523" s="416"/>
      <c r="G523" s="416"/>
      <c r="H523" s="416"/>
      <c r="I523" s="416"/>
      <c r="J523" s="416"/>
      <c r="K523" s="416"/>
      <c r="L523" s="416"/>
      <c r="M523" s="416"/>
      <c r="N523" s="416"/>
      <c r="O523" s="416"/>
      <c r="P523" s="416"/>
      <c r="Q523" s="416"/>
      <c r="R523" s="416"/>
      <c r="S523" s="416"/>
      <c r="T523" s="416"/>
      <c r="U523" s="416"/>
      <c r="V523" s="416"/>
      <c r="W523" s="416"/>
      <c r="X523" s="416"/>
      <c r="Y523" s="416"/>
      <c r="Z523" s="416"/>
      <c r="AA523" s="416"/>
      <c r="AB523" s="416"/>
      <c r="AC523" s="416"/>
      <c r="AD523" s="416"/>
      <c r="AE523" s="416"/>
      <c r="AF523" s="416"/>
      <c r="AG523" s="416"/>
      <c r="AH523" s="416"/>
      <c r="AI523" s="416"/>
      <c r="AJ523" s="416"/>
      <c r="AK523" s="416"/>
      <c r="AL523" s="416"/>
      <c r="AM523" s="416"/>
      <c r="AN523" s="416"/>
      <c r="AO523" s="416"/>
      <c r="AP523" s="416"/>
      <c r="AQ523" s="416"/>
      <c r="AR523" s="416"/>
      <c r="AS523" s="416"/>
      <c r="AT523" s="416"/>
      <c r="AU523" s="416"/>
      <c r="AV523" s="416"/>
    </row>
    <row r="524" spans="4:48" ht="12.75" hidden="1">
      <c r="D524" s="416"/>
      <c r="E524" s="416"/>
      <c r="F524" s="416"/>
      <c r="G524" s="416"/>
      <c r="H524" s="416"/>
      <c r="I524" s="416"/>
      <c r="J524" s="416"/>
      <c r="K524" s="416"/>
      <c r="L524" s="416"/>
      <c r="M524" s="416"/>
      <c r="N524" s="416"/>
      <c r="O524" s="416"/>
      <c r="P524" s="416"/>
      <c r="Q524" s="416"/>
      <c r="R524" s="416"/>
      <c r="S524" s="416"/>
      <c r="T524" s="416"/>
      <c r="U524" s="416"/>
      <c r="V524" s="416"/>
      <c r="W524" s="416"/>
      <c r="X524" s="416"/>
      <c r="Y524" s="416"/>
      <c r="Z524" s="416"/>
      <c r="AA524" s="416"/>
      <c r="AB524" s="416"/>
      <c r="AC524" s="416"/>
      <c r="AD524" s="416"/>
      <c r="AE524" s="416"/>
      <c r="AF524" s="416"/>
      <c r="AG524" s="416"/>
      <c r="AH524" s="416"/>
      <c r="AI524" s="416"/>
      <c r="AJ524" s="416"/>
      <c r="AK524" s="416"/>
      <c r="AL524" s="416"/>
      <c r="AM524" s="416"/>
      <c r="AN524" s="416"/>
      <c r="AO524" s="416"/>
      <c r="AP524" s="416"/>
      <c r="AQ524" s="416"/>
      <c r="AR524" s="416"/>
      <c r="AS524" s="416"/>
      <c r="AT524" s="416"/>
      <c r="AU524" s="416"/>
      <c r="AV524" s="416"/>
    </row>
    <row r="525" spans="4:48" ht="12.75" hidden="1">
      <c r="D525" s="416"/>
      <c r="E525" s="416"/>
      <c r="F525" s="416"/>
      <c r="G525" s="416"/>
      <c r="H525" s="416"/>
      <c r="I525" s="416"/>
      <c r="J525" s="416"/>
      <c r="K525" s="416"/>
      <c r="L525" s="416"/>
      <c r="M525" s="416"/>
      <c r="N525" s="416"/>
      <c r="O525" s="416"/>
      <c r="P525" s="416"/>
      <c r="Q525" s="416"/>
      <c r="R525" s="416"/>
      <c r="S525" s="416"/>
      <c r="T525" s="416"/>
      <c r="U525" s="416"/>
      <c r="V525" s="416"/>
      <c r="W525" s="416"/>
      <c r="X525" s="416"/>
      <c r="Y525" s="416"/>
      <c r="Z525" s="416"/>
      <c r="AA525" s="416"/>
      <c r="AB525" s="416"/>
      <c r="AC525" s="416"/>
      <c r="AD525" s="416"/>
      <c r="AE525" s="416"/>
      <c r="AF525" s="416"/>
      <c r="AG525" s="416"/>
      <c r="AH525" s="416"/>
      <c r="AI525" s="416"/>
      <c r="AJ525" s="416"/>
      <c r="AK525" s="416"/>
      <c r="AL525" s="416"/>
      <c r="AM525" s="416"/>
      <c r="AN525" s="416"/>
      <c r="AO525" s="416"/>
      <c r="AP525" s="416"/>
      <c r="AQ525" s="416"/>
      <c r="AR525" s="416"/>
      <c r="AS525" s="416"/>
      <c r="AT525" s="416"/>
      <c r="AU525" s="416"/>
      <c r="AV525" s="416"/>
    </row>
    <row r="526" spans="4:48" ht="12.75" hidden="1">
      <c r="D526" s="416"/>
      <c r="E526" s="416"/>
      <c r="F526" s="416"/>
      <c r="G526" s="416"/>
      <c r="H526" s="416"/>
      <c r="I526" s="416"/>
      <c r="J526" s="416"/>
      <c r="K526" s="416"/>
      <c r="L526" s="416"/>
      <c r="M526" s="416"/>
      <c r="N526" s="416"/>
      <c r="O526" s="416"/>
      <c r="P526" s="416"/>
      <c r="Q526" s="416"/>
      <c r="R526" s="416"/>
      <c r="S526" s="416"/>
      <c r="T526" s="416"/>
      <c r="U526" s="416"/>
      <c r="V526" s="416"/>
      <c r="W526" s="416"/>
      <c r="X526" s="416"/>
      <c r="Y526" s="416"/>
      <c r="Z526" s="416"/>
      <c r="AA526" s="416"/>
      <c r="AB526" s="416"/>
      <c r="AC526" s="416"/>
      <c r="AD526" s="416"/>
      <c r="AE526" s="416"/>
      <c r="AF526" s="416"/>
      <c r="AG526" s="416"/>
      <c r="AH526" s="416"/>
      <c r="AI526" s="416"/>
      <c r="AJ526" s="416"/>
      <c r="AK526" s="416"/>
      <c r="AL526" s="416"/>
      <c r="AM526" s="416"/>
      <c r="AN526" s="416"/>
      <c r="AO526" s="416"/>
      <c r="AP526" s="416"/>
      <c r="AQ526" s="416"/>
      <c r="AR526" s="416"/>
      <c r="AS526" s="416"/>
      <c r="AT526" s="416"/>
      <c r="AU526" s="416"/>
      <c r="AV526" s="416"/>
    </row>
    <row r="527" spans="4:48" ht="12.75" hidden="1">
      <c r="D527" s="416"/>
      <c r="E527" s="416"/>
      <c r="F527" s="416"/>
      <c r="G527" s="416"/>
      <c r="H527" s="416"/>
      <c r="I527" s="416"/>
      <c r="J527" s="416"/>
      <c r="K527" s="416"/>
      <c r="L527" s="416"/>
      <c r="M527" s="416"/>
      <c r="N527" s="416"/>
      <c r="O527" s="416"/>
      <c r="P527" s="416"/>
      <c r="Q527" s="416"/>
      <c r="R527" s="416"/>
      <c r="S527" s="416"/>
      <c r="T527" s="416"/>
      <c r="U527" s="416"/>
      <c r="V527" s="416"/>
      <c r="W527" s="416"/>
      <c r="X527" s="416"/>
      <c r="Y527" s="416"/>
      <c r="Z527" s="416"/>
      <c r="AA527" s="416"/>
      <c r="AB527" s="416"/>
      <c r="AC527" s="416"/>
      <c r="AD527" s="416"/>
      <c r="AE527" s="416"/>
      <c r="AF527" s="416"/>
      <c r="AG527" s="416"/>
      <c r="AH527" s="416"/>
      <c r="AI527" s="416"/>
      <c r="AJ527" s="416"/>
      <c r="AK527" s="416"/>
      <c r="AL527" s="416"/>
      <c r="AM527" s="416"/>
      <c r="AN527" s="416"/>
      <c r="AO527" s="416"/>
      <c r="AP527" s="416"/>
      <c r="AQ527" s="416"/>
      <c r="AR527" s="416"/>
      <c r="AS527" s="416"/>
      <c r="AT527" s="416"/>
      <c r="AU527" s="416"/>
      <c r="AV527" s="416"/>
    </row>
    <row r="528" spans="4:48" ht="12.75" hidden="1">
      <c r="D528" s="416"/>
      <c r="E528" s="416"/>
      <c r="F528" s="416"/>
      <c r="G528" s="416"/>
      <c r="H528" s="416"/>
      <c r="I528" s="416"/>
      <c r="J528" s="416"/>
      <c r="K528" s="416"/>
      <c r="L528" s="416"/>
      <c r="M528" s="416"/>
      <c r="N528" s="416"/>
      <c r="O528" s="416"/>
      <c r="P528" s="416"/>
      <c r="Q528" s="416"/>
      <c r="R528" s="416"/>
      <c r="S528" s="416"/>
      <c r="T528" s="416"/>
      <c r="U528" s="416"/>
      <c r="V528" s="416"/>
      <c r="W528" s="416"/>
      <c r="X528" s="416"/>
      <c r="Y528" s="416"/>
      <c r="Z528" s="416"/>
      <c r="AA528" s="416"/>
      <c r="AB528" s="416"/>
      <c r="AC528" s="416"/>
      <c r="AD528" s="416"/>
      <c r="AE528" s="416"/>
      <c r="AF528" s="416"/>
      <c r="AG528" s="416"/>
      <c r="AH528" s="416"/>
      <c r="AI528" s="416"/>
      <c r="AJ528" s="416"/>
      <c r="AK528" s="416"/>
      <c r="AL528" s="416"/>
      <c r="AM528" s="416"/>
      <c r="AN528" s="416"/>
      <c r="AO528" s="416"/>
      <c r="AP528" s="416"/>
      <c r="AQ528" s="416"/>
      <c r="AR528" s="416"/>
      <c r="AS528" s="416"/>
      <c r="AT528" s="416"/>
      <c r="AU528" s="416"/>
      <c r="AV528" s="416"/>
    </row>
    <row r="529" spans="4:48" ht="12.75" hidden="1">
      <c r="D529" s="416"/>
      <c r="E529" s="416"/>
      <c r="F529" s="416"/>
      <c r="G529" s="416"/>
      <c r="H529" s="416"/>
      <c r="I529" s="416"/>
      <c r="J529" s="416"/>
      <c r="K529" s="416"/>
      <c r="L529" s="416"/>
      <c r="M529" s="416"/>
      <c r="N529" s="416"/>
      <c r="O529" s="416"/>
      <c r="P529" s="416"/>
      <c r="Q529" s="416"/>
      <c r="R529" s="416"/>
      <c r="S529" s="416"/>
      <c r="T529" s="416"/>
      <c r="U529" s="416"/>
      <c r="V529" s="416"/>
      <c r="W529" s="416"/>
      <c r="X529" s="416"/>
      <c r="Y529" s="416"/>
      <c r="Z529" s="416"/>
      <c r="AA529" s="416"/>
      <c r="AB529" s="416"/>
      <c r="AC529" s="416"/>
      <c r="AD529" s="416"/>
      <c r="AE529" s="416"/>
      <c r="AF529" s="416"/>
      <c r="AG529" s="416"/>
      <c r="AH529" s="416"/>
      <c r="AI529" s="416"/>
      <c r="AJ529" s="416"/>
      <c r="AK529" s="416"/>
      <c r="AL529" s="416"/>
      <c r="AM529" s="416"/>
      <c r="AN529" s="416"/>
      <c r="AO529" s="416"/>
      <c r="AP529" s="416"/>
      <c r="AQ529" s="416"/>
      <c r="AR529" s="416"/>
      <c r="AS529" s="416"/>
      <c r="AT529" s="416"/>
      <c r="AU529" s="416"/>
      <c r="AV529" s="416"/>
    </row>
    <row r="530" spans="4:48" ht="12.75" hidden="1">
      <c r="D530" s="416"/>
      <c r="E530" s="416"/>
      <c r="F530" s="416"/>
      <c r="G530" s="416"/>
      <c r="H530" s="416"/>
      <c r="I530" s="416"/>
      <c r="J530" s="416"/>
      <c r="K530" s="416"/>
      <c r="L530" s="416"/>
      <c r="M530" s="416"/>
      <c r="N530" s="416"/>
      <c r="O530" s="416"/>
      <c r="P530" s="416"/>
      <c r="Q530" s="416"/>
      <c r="R530" s="416"/>
      <c r="S530" s="416"/>
      <c r="T530" s="416"/>
      <c r="U530" s="416"/>
      <c r="V530" s="416"/>
      <c r="W530" s="416"/>
      <c r="X530" s="416"/>
      <c r="Y530" s="416"/>
      <c r="Z530" s="416"/>
      <c r="AA530" s="416"/>
      <c r="AB530" s="416"/>
      <c r="AC530" s="416"/>
      <c r="AD530" s="416"/>
      <c r="AE530" s="416"/>
      <c r="AF530" s="416"/>
      <c r="AG530" s="416"/>
      <c r="AH530" s="416"/>
      <c r="AI530" s="416"/>
      <c r="AJ530" s="416"/>
      <c r="AK530" s="416"/>
      <c r="AL530" s="416"/>
      <c r="AM530" s="416"/>
      <c r="AN530" s="416"/>
      <c r="AO530" s="416"/>
      <c r="AP530" s="416"/>
      <c r="AQ530" s="416"/>
      <c r="AR530" s="416"/>
      <c r="AS530" s="416"/>
      <c r="AT530" s="416"/>
      <c r="AU530" s="416"/>
      <c r="AV530" s="416"/>
    </row>
    <row r="531" spans="4:48" ht="12.75" hidden="1">
      <c r="D531" s="416"/>
      <c r="E531" s="416"/>
      <c r="F531" s="416"/>
      <c r="G531" s="416"/>
      <c r="H531" s="416"/>
      <c r="I531" s="416"/>
      <c r="J531" s="416"/>
      <c r="K531" s="416"/>
      <c r="L531" s="416"/>
      <c r="M531" s="416"/>
      <c r="N531" s="416"/>
      <c r="O531" s="416"/>
      <c r="P531" s="416"/>
      <c r="Q531" s="416"/>
      <c r="R531" s="416"/>
      <c r="S531" s="416"/>
      <c r="T531" s="416"/>
      <c r="U531" s="416"/>
      <c r="V531" s="416"/>
      <c r="W531" s="416"/>
      <c r="X531" s="416"/>
      <c r="Y531" s="416"/>
      <c r="Z531" s="416"/>
      <c r="AA531" s="416"/>
      <c r="AB531" s="416"/>
      <c r="AC531" s="416"/>
      <c r="AD531" s="416"/>
      <c r="AE531" s="416"/>
      <c r="AF531" s="416"/>
      <c r="AG531" s="416"/>
      <c r="AH531" s="416"/>
      <c r="AI531" s="416"/>
      <c r="AJ531" s="416"/>
      <c r="AK531" s="416"/>
      <c r="AL531" s="416"/>
      <c r="AM531" s="416"/>
      <c r="AN531" s="416"/>
      <c r="AO531" s="416"/>
      <c r="AP531" s="416"/>
      <c r="AQ531" s="416"/>
      <c r="AR531" s="416"/>
      <c r="AS531" s="416"/>
      <c r="AT531" s="416"/>
      <c r="AU531" s="416"/>
      <c r="AV531" s="416"/>
    </row>
    <row r="532" spans="4:48" ht="12.75" hidden="1">
      <c r="D532" s="416"/>
      <c r="E532" s="416"/>
      <c r="F532" s="416"/>
      <c r="G532" s="416"/>
      <c r="H532" s="416"/>
      <c r="I532" s="416"/>
      <c r="J532" s="416"/>
      <c r="K532" s="416"/>
      <c r="L532" s="416"/>
      <c r="M532" s="416"/>
      <c r="N532" s="416"/>
      <c r="O532" s="416"/>
      <c r="P532" s="416"/>
      <c r="Q532" s="416"/>
      <c r="R532" s="416"/>
      <c r="S532" s="416"/>
      <c r="T532" s="416"/>
      <c r="U532" s="416"/>
      <c r="V532" s="416"/>
      <c r="W532" s="416"/>
      <c r="X532" s="416"/>
      <c r="Y532" s="416"/>
      <c r="Z532" s="416"/>
      <c r="AA532" s="416"/>
      <c r="AB532" s="416"/>
      <c r="AC532" s="416"/>
      <c r="AD532" s="416"/>
      <c r="AE532" s="416"/>
      <c r="AF532" s="416"/>
      <c r="AG532" s="416"/>
      <c r="AH532" s="416"/>
      <c r="AI532" s="416"/>
      <c r="AJ532" s="416"/>
      <c r="AK532" s="416"/>
      <c r="AL532" s="416"/>
      <c r="AM532" s="416"/>
      <c r="AN532" s="416"/>
      <c r="AO532" s="416"/>
      <c r="AP532" s="416"/>
      <c r="AQ532" s="416"/>
      <c r="AR532" s="416"/>
      <c r="AS532" s="416"/>
      <c r="AT532" s="416"/>
      <c r="AU532" s="416"/>
      <c r="AV532" s="416"/>
    </row>
    <row r="533" spans="4:48" ht="12.75" hidden="1">
      <c r="D533" s="416"/>
      <c r="E533" s="416"/>
      <c r="F533" s="416"/>
      <c r="G533" s="416"/>
      <c r="H533" s="416"/>
      <c r="I533" s="416"/>
      <c r="J533" s="416"/>
      <c r="K533" s="416"/>
      <c r="L533" s="416"/>
      <c r="M533" s="416"/>
      <c r="N533" s="416"/>
      <c r="O533" s="416"/>
      <c r="P533" s="416"/>
      <c r="Q533" s="416"/>
      <c r="R533" s="416"/>
      <c r="S533" s="416"/>
      <c r="T533" s="416"/>
      <c r="U533" s="416"/>
      <c r="V533" s="416"/>
      <c r="W533" s="416"/>
      <c r="X533" s="416"/>
      <c r="Y533" s="416"/>
      <c r="Z533" s="416"/>
      <c r="AA533" s="416"/>
      <c r="AB533" s="416"/>
      <c r="AC533" s="416"/>
      <c r="AD533" s="416"/>
      <c r="AE533" s="416"/>
      <c r="AF533" s="416"/>
      <c r="AG533" s="416"/>
      <c r="AH533" s="416"/>
      <c r="AI533" s="416"/>
      <c r="AJ533" s="416"/>
      <c r="AK533" s="416"/>
      <c r="AL533" s="416"/>
      <c r="AM533" s="416"/>
      <c r="AN533" s="416"/>
      <c r="AO533" s="416"/>
      <c r="AP533" s="416"/>
      <c r="AQ533" s="416"/>
      <c r="AR533" s="416"/>
      <c r="AS533" s="416"/>
      <c r="AT533" s="416"/>
      <c r="AU533" s="416"/>
      <c r="AV533" s="416"/>
    </row>
    <row r="534" spans="4:48" ht="12.75" hidden="1">
      <c r="D534" s="416"/>
      <c r="E534" s="416"/>
      <c r="F534" s="416"/>
      <c r="G534" s="416"/>
      <c r="H534" s="416"/>
      <c r="I534" s="416"/>
      <c r="J534" s="416"/>
      <c r="K534" s="416"/>
      <c r="L534" s="416"/>
      <c r="M534" s="416"/>
      <c r="N534" s="416"/>
      <c r="O534" s="416"/>
      <c r="P534" s="416"/>
      <c r="Q534" s="416"/>
      <c r="R534" s="416"/>
      <c r="S534" s="416"/>
      <c r="T534" s="416"/>
      <c r="U534" s="416"/>
      <c r="V534" s="416"/>
      <c r="W534" s="416"/>
      <c r="X534" s="416"/>
      <c r="Y534" s="416"/>
      <c r="Z534" s="416"/>
      <c r="AA534" s="416"/>
      <c r="AB534" s="416"/>
      <c r="AC534" s="416"/>
      <c r="AD534" s="416"/>
      <c r="AE534" s="416"/>
      <c r="AF534" s="416"/>
      <c r="AG534" s="416"/>
      <c r="AH534" s="416"/>
      <c r="AI534" s="416"/>
      <c r="AJ534" s="416"/>
      <c r="AK534" s="416"/>
      <c r="AL534" s="416"/>
      <c r="AM534" s="416"/>
      <c r="AN534" s="416"/>
      <c r="AO534" s="416"/>
      <c r="AP534" s="416"/>
      <c r="AQ534" s="416"/>
      <c r="AR534" s="416"/>
      <c r="AS534" s="416"/>
      <c r="AT534" s="416"/>
      <c r="AU534" s="416"/>
      <c r="AV534" s="416"/>
    </row>
    <row r="535" spans="4:48" ht="12.75" hidden="1">
      <c r="D535" s="416"/>
      <c r="E535" s="416"/>
      <c r="F535" s="416"/>
      <c r="G535" s="416"/>
      <c r="H535" s="416"/>
      <c r="I535" s="416"/>
      <c r="J535" s="416"/>
      <c r="K535" s="416"/>
      <c r="L535" s="416"/>
      <c r="M535" s="416"/>
      <c r="N535" s="416"/>
      <c r="O535" s="416"/>
      <c r="P535" s="416"/>
      <c r="Q535" s="416"/>
      <c r="R535" s="416"/>
      <c r="S535" s="416"/>
      <c r="T535" s="416"/>
      <c r="U535" s="416"/>
      <c r="V535" s="416"/>
      <c r="W535" s="416"/>
      <c r="X535" s="416"/>
      <c r="Y535" s="416"/>
      <c r="Z535" s="416"/>
      <c r="AA535" s="416"/>
      <c r="AB535" s="416"/>
      <c r="AC535" s="416"/>
      <c r="AD535" s="416"/>
      <c r="AE535" s="416"/>
      <c r="AF535" s="416"/>
      <c r="AG535" s="416"/>
      <c r="AH535" s="416"/>
      <c r="AI535" s="416"/>
      <c r="AJ535" s="416"/>
      <c r="AK535" s="416"/>
      <c r="AL535" s="416"/>
      <c r="AM535" s="416"/>
      <c r="AN535" s="416"/>
      <c r="AO535" s="416"/>
      <c r="AP535" s="416"/>
      <c r="AQ535" s="416"/>
      <c r="AR535" s="416"/>
      <c r="AS535" s="416"/>
      <c r="AT535" s="416"/>
      <c r="AU535" s="416"/>
      <c r="AV535" s="416"/>
    </row>
    <row r="536" spans="4:48" ht="12.75" hidden="1">
      <c r="D536" s="416"/>
      <c r="E536" s="416"/>
      <c r="F536" s="416"/>
      <c r="G536" s="416"/>
      <c r="H536" s="416"/>
      <c r="I536" s="416"/>
      <c r="J536" s="416"/>
      <c r="K536" s="416"/>
      <c r="L536" s="416"/>
      <c r="M536" s="416"/>
      <c r="N536" s="416"/>
      <c r="O536" s="416"/>
      <c r="P536" s="416"/>
      <c r="Q536" s="416"/>
      <c r="R536" s="416"/>
      <c r="S536" s="416"/>
      <c r="T536" s="416"/>
      <c r="U536" s="416"/>
      <c r="V536" s="416"/>
      <c r="W536" s="416"/>
      <c r="X536" s="416"/>
      <c r="Y536" s="416"/>
      <c r="Z536" s="416"/>
      <c r="AA536" s="416"/>
      <c r="AB536" s="416"/>
      <c r="AC536" s="416"/>
      <c r="AD536" s="416"/>
      <c r="AE536" s="416"/>
      <c r="AF536" s="416"/>
      <c r="AG536" s="416"/>
      <c r="AH536" s="416"/>
      <c r="AI536" s="416"/>
      <c r="AJ536" s="416"/>
      <c r="AK536" s="416"/>
      <c r="AL536" s="416"/>
      <c r="AM536" s="416"/>
      <c r="AN536" s="416"/>
      <c r="AO536" s="416"/>
      <c r="AP536" s="416"/>
      <c r="AQ536" s="416"/>
      <c r="AR536" s="416"/>
      <c r="AS536" s="416"/>
      <c r="AT536" s="416"/>
      <c r="AU536" s="416"/>
      <c r="AV536" s="416"/>
    </row>
    <row r="537" spans="4:48" ht="12.75" hidden="1">
      <c r="D537" s="416"/>
      <c r="E537" s="416"/>
      <c r="F537" s="416"/>
      <c r="G537" s="416"/>
      <c r="H537" s="416"/>
      <c r="I537" s="416"/>
      <c r="J537" s="416"/>
      <c r="K537" s="416"/>
      <c r="L537" s="416"/>
      <c r="M537" s="416"/>
      <c r="N537" s="416"/>
      <c r="O537" s="416"/>
      <c r="P537" s="416"/>
      <c r="Q537" s="416"/>
      <c r="R537" s="416"/>
      <c r="S537" s="416"/>
      <c r="T537" s="416"/>
      <c r="U537" s="416"/>
      <c r="V537" s="416"/>
      <c r="W537" s="416"/>
      <c r="X537" s="416"/>
      <c r="Y537" s="416"/>
      <c r="Z537" s="416"/>
      <c r="AA537" s="416"/>
      <c r="AB537" s="416"/>
      <c r="AC537" s="416"/>
      <c r="AD537" s="416"/>
      <c r="AE537" s="416"/>
      <c r="AF537" s="416"/>
      <c r="AG537" s="416"/>
      <c r="AH537" s="416"/>
      <c r="AI537" s="416"/>
      <c r="AJ537" s="416"/>
      <c r="AK537" s="416"/>
      <c r="AL537" s="416"/>
      <c r="AM537" s="416"/>
      <c r="AN537" s="416"/>
      <c r="AO537" s="416"/>
      <c r="AP537" s="416"/>
      <c r="AQ537" s="416"/>
      <c r="AR537" s="416"/>
      <c r="AS537" s="416"/>
      <c r="AT537" s="416"/>
      <c r="AU537" s="416"/>
      <c r="AV537" s="416"/>
    </row>
    <row r="538" spans="4:48" ht="12.75" hidden="1">
      <c r="D538" s="416"/>
      <c r="E538" s="416"/>
      <c r="F538" s="416"/>
      <c r="G538" s="416"/>
      <c r="H538" s="416"/>
      <c r="I538" s="416"/>
      <c r="J538" s="416"/>
      <c r="K538" s="416"/>
      <c r="L538" s="416"/>
      <c r="M538" s="416"/>
      <c r="N538" s="416"/>
      <c r="O538" s="416"/>
      <c r="P538" s="416"/>
      <c r="Q538" s="416"/>
      <c r="R538" s="416"/>
      <c r="S538" s="416"/>
      <c r="T538" s="416"/>
      <c r="U538" s="416"/>
      <c r="V538" s="416"/>
      <c r="W538" s="416"/>
      <c r="X538" s="416"/>
      <c r="Y538" s="416"/>
      <c r="Z538" s="416"/>
      <c r="AA538" s="416"/>
      <c r="AB538" s="416"/>
      <c r="AC538" s="416"/>
      <c r="AD538" s="416"/>
      <c r="AE538" s="416"/>
      <c r="AF538" s="416"/>
      <c r="AG538" s="416"/>
      <c r="AH538" s="416"/>
      <c r="AI538" s="416"/>
      <c r="AJ538" s="416"/>
      <c r="AK538" s="416"/>
      <c r="AL538" s="416"/>
      <c r="AM538" s="416"/>
      <c r="AN538" s="416"/>
      <c r="AO538" s="416"/>
      <c r="AP538" s="416"/>
      <c r="AQ538" s="416"/>
      <c r="AR538" s="416"/>
      <c r="AS538" s="416"/>
      <c r="AT538" s="416"/>
      <c r="AU538" s="416"/>
      <c r="AV538" s="416"/>
    </row>
    <row r="539" spans="4:48" ht="12.75" hidden="1">
      <c r="D539" s="416"/>
      <c r="E539" s="416"/>
      <c r="F539" s="416"/>
      <c r="G539" s="416"/>
      <c r="H539" s="416"/>
      <c r="I539" s="416"/>
      <c r="J539" s="416"/>
      <c r="K539" s="416"/>
      <c r="L539" s="416"/>
      <c r="M539" s="416"/>
      <c r="N539" s="416"/>
      <c r="O539" s="416"/>
      <c r="P539" s="416"/>
      <c r="Q539" s="416"/>
      <c r="R539" s="416"/>
      <c r="S539" s="416"/>
      <c r="T539" s="416"/>
      <c r="U539" s="416"/>
      <c r="V539" s="416"/>
      <c r="W539" s="416"/>
      <c r="X539" s="416"/>
      <c r="Y539" s="416"/>
      <c r="Z539" s="416"/>
      <c r="AA539" s="416"/>
      <c r="AB539" s="416"/>
      <c r="AC539" s="416"/>
      <c r="AD539" s="416"/>
      <c r="AE539" s="416"/>
      <c r="AF539" s="416"/>
      <c r="AG539" s="416"/>
      <c r="AH539" s="416"/>
      <c r="AI539" s="416"/>
      <c r="AJ539" s="416"/>
      <c r="AK539" s="416"/>
      <c r="AL539" s="416"/>
      <c r="AM539" s="416"/>
      <c r="AN539" s="416"/>
      <c r="AO539" s="416"/>
      <c r="AP539" s="416"/>
      <c r="AQ539" s="416"/>
      <c r="AR539" s="416"/>
      <c r="AS539" s="416"/>
      <c r="AT539" s="416"/>
      <c r="AU539" s="416"/>
      <c r="AV539" s="416"/>
    </row>
    <row r="540" spans="4:48" ht="12.75" hidden="1">
      <c r="D540" s="416"/>
      <c r="E540" s="416"/>
      <c r="F540" s="416"/>
      <c r="G540" s="416"/>
      <c r="H540" s="416"/>
      <c r="I540" s="416"/>
      <c r="J540" s="416"/>
      <c r="K540" s="416"/>
      <c r="L540" s="416"/>
      <c r="M540" s="416"/>
      <c r="N540" s="416"/>
      <c r="O540" s="416"/>
      <c r="P540" s="416"/>
      <c r="Q540" s="416"/>
      <c r="R540" s="416"/>
      <c r="S540" s="416"/>
      <c r="T540" s="416"/>
      <c r="U540" s="416"/>
      <c r="V540" s="416"/>
      <c r="W540" s="416"/>
      <c r="X540" s="416"/>
      <c r="Y540" s="416"/>
      <c r="Z540" s="416"/>
      <c r="AA540" s="416"/>
      <c r="AB540" s="416"/>
      <c r="AC540" s="416"/>
      <c r="AD540" s="416"/>
      <c r="AE540" s="416"/>
      <c r="AF540" s="416"/>
      <c r="AG540" s="416"/>
      <c r="AH540" s="416"/>
      <c r="AI540" s="416"/>
      <c r="AJ540" s="416"/>
      <c r="AK540" s="416"/>
      <c r="AL540" s="416"/>
      <c r="AM540" s="416"/>
      <c r="AN540" s="416"/>
      <c r="AO540" s="416"/>
      <c r="AP540" s="416"/>
      <c r="AQ540" s="416"/>
      <c r="AR540" s="416"/>
      <c r="AS540" s="416"/>
      <c r="AT540" s="416"/>
      <c r="AU540" s="416"/>
      <c r="AV540" s="416"/>
    </row>
    <row r="541" spans="4:48" ht="12.75" hidden="1">
      <c r="D541" s="416"/>
      <c r="E541" s="416"/>
      <c r="F541" s="416"/>
      <c r="G541" s="416"/>
      <c r="H541" s="416"/>
      <c r="I541" s="416"/>
      <c r="J541" s="416"/>
      <c r="K541" s="416"/>
      <c r="L541" s="416"/>
      <c r="M541" s="416"/>
      <c r="N541" s="416"/>
      <c r="O541" s="416"/>
      <c r="P541" s="416"/>
      <c r="Q541" s="416"/>
      <c r="R541" s="416"/>
      <c r="S541" s="416"/>
      <c r="T541" s="416"/>
      <c r="U541" s="416"/>
      <c r="V541" s="416"/>
      <c r="W541" s="416"/>
      <c r="X541" s="416"/>
      <c r="Y541" s="416"/>
      <c r="Z541" s="416"/>
      <c r="AA541" s="416"/>
      <c r="AB541" s="416"/>
      <c r="AC541" s="416"/>
      <c r="AD541" s="416"/>
      <c r="AE541" s="416"/>
      <c r="AF541" s="416"/>
      <c r="AG541" s="416"/>
      <c r="AH541" s="416"/>
      <c r="AI541" s="416"/>
      <c r="AJ541" s="416"/>
      <c r="AK541" s="416"/>
      <c r="AL541" s="416"/>
      <c r="AM541" s="416"/>
      <c r="AN541" s="416"/>
      <c r="AO541" s="416"/>
      <c r="AP541" s="416"/>
      <c r="AQ541" s="416"/>
      <c r="AR541" s="416"/>
      <c r="AS541" s="416"/>
      <c r="AT541" s="416"/>
      <c r="AU541" s="416"/>
      <c r="AV541" s="416"/>
    </row>
    <row r="542" spans="4:48" ht="12.75" hidden="1">
      <c r="D542" s="416"/>
      <c r="E542" s="416"/>
      <c r="F542" s="416"/>
      <c r="G542" s="416"/>
      <c r="H542" s="416"/>
      <c r="I542" s="416"/>
      <c r="J542" s="416"/>
      <c r="K542" s="416"/>
      <c r="L542" s="416"/>
      <c r="M542" s="416"/>
      <c r="N542" s="416"/>
      <c r="O542" s="416"/>
      <c r="P542" s="416"/>
      <c r="Q542" s="416"/>
      <c r="R542" s="416"/>
      <c r="S542" s="416"/>
      <c r="T542" s="416"/>
      <c r="U542" s="416"/>
      <c r="V542" s="416"/>
      <c r="W542" s="416"/>
      <c r="X542" s="416"/>
      <c r="Y542" s="416"/>
      <c r="Z542" s="416"/>
      <c r="AA542" s="416"/>
      <c r="AB542" s="416"/>
      <c r="AC542" s="416"/>
      <c r="AD542" s="416"/>
      <c r="AE542" s="416"/>
      <c r="AF542" s="416"/>
      <c r="AG542" s="416"/>
      <c r="AH542" s="416"/>
      <c r="AI542" s="416"/>
      <c r="AJ542" s="416"/>
      <c r="AK542" s="416"/>
      <c r="AL542" s="416"/>
      <c r="AM542" s="416"/>
      <c r="AN542" s="416"/>
      <c r="AO542" s="416"/>
      <c r="AP542" s="416"/>
      <c r="AQ542" s="416"/>
      <c r="AR542" s="416"/>
      <c r="AS542" s="416"/>
      <c r="AT542" s="416"/>
      <c r="AU542" s="416"/>
      <c r="AV542" s="416"/>
    </row>
    <row r="543" spans="4:48" ht="12.75" hidden="1">
      <c r="D543" s="416"/>
      <c r="E543" s="416"/>
      <c r="F543" s="416"/>
      <c r="G543" s="416"/>
      <c r="H543" s="416"/>
      <c r="I543" s="416"/>
      <c r="J543" s="416"/>
      <c r="K543" s="416"/>
      <c r="L543" s="416"/>
      <c r="M543" s="416"/>
      <c r="N543" s="416"/>
      <c r="O543" s="416"/>
      <c r="P543" s="416"/>
      <c r="Q543" s="416"/>
      <c r="R543" s="416"/>
      <c r="S543" s="416"/>
      <c r="T543" s="416"/>
      <c r="U543" s="416"/>
      <c r="V543" s="416"/>
      <c r="W543" s="416"/>
      <c r="X543" s="416"/>
      <c r="Y543" s="416"/>
      <c r="Z543" s="416"/>
      <c r="AA543" s="416"/>
      <c r="AB543" s="416"/>
      <c r="AC543" s="416"/>
      <c r="AD543" s="416"/>
      <c r="AE543" s="416"/>
      <c r="AF543" s="416"/>
      <c r="AG543" s="416"/>
      <c r="AH543" s="416"/>
      <c r="AI543" s="416"/>
      <c r="AJ543" s="416"/>
      <c r="AK543" s="416"/>
      <c r="AL543" s="416"/>
      <c r="AM543" s="416"/>
      <c r="AN543" s="416"/>
      <c r="AO543" s="416"/>
      <c r="AP543" s="416"/>
      <c r="AQ543" s="416"/>
      <c r="AR543" s="416"/>
      <c r="AS543" s="416"/>
      <c r="AT543" s="416"/>
      <c r="AU543" s="416"/>
      <c r="AV543" s="416"/>
    </row>
    <row r="544" spans="4:48" ht="12.75" hidden="1">
      <c r="D544" s="416"/>
      <c r="E544" s="416"/>
      <c r="F544" s="416"/>
      <c r="G544" s="416"/>
      <c r="H544" s="416"/>
      <c r="I544" s="416"/>
      <c r="J544" s="416"/>
      <c r="K544" s="416"/>
      <c r="L544" s="416"/>
      <c r="M544" s="416"/>
      <c r="N544" s="416"/>
      <c r="O544" s="416"/>
      <c r="P544" s="416"/>
      <c r="Q544" s="416"/>
      <c r="R544" s="416"/>
      <c r="S544" s="416"/>
      <c r="T544" s="416"/>
      <c r="U544" s="416"/>
      <c r="V544" s="416"/>
      <c r="W544" s="416"/>
      <c r="X544" s="416"/>
      <c r="Y544" s="416"/>
      <c r="Z544" s="416"/>
      <c r="AA544" s="416"/>
      <c r="AB544" s="416"/>
      <c r="AC544" s="416"/>
      <c r="AD544" s="416"/>
      <c r="AE544" s="416"/>
      <c r="AF544" s="416"/>
      <c r="AG544" s="416"/>
      <c r="AH544" s="416"/>
      <c r="AI544" s="416"/>
      <c r="AJ544" s="416"/>
      <c r="AK544" s="416"/>
      <c r="AL544" s="416"/>
      <c r="AM544" s="416"/>
      <c r="AN544" s="416"/>
      <c r="AO544" s="416"/>
      <c r="AP544" s="416"/>
      <c r="AQ544" s="416"/>
      <c r="AR544" s="416"/>
      <c r="AS544" s="416"/>
      <c r="AT544" s="416"/>
      <c r="AU544" s="416"/>
      <c r="AV544" s="416"/>
    </row>
    <row r="545" spans="4:48" ht="12.75" hidden="1">
      <c r="D545" s="416"/>
      <c r="E545" s="416"/>
      <c r="F545" s="416"/>
      <c r="G545" s="416"/>
      <c r="H545" s="416"/>
      <c r="I545" s="416"/>
      <c r="J545" s="416"/>
      <c r="K545" s="416"/>
      <c r="L545" s="416"/>
      <c r="M545" s="416"/>
      <c r="N545" s="416"/>
      <c r="O545" s="416"/>
      <c r="P545" s="416"/>
      <c r="Q545" s="416"/>
      <c r="R545" s="416"/>
      <c r="S545" s="416"/>
      <c r="T545" s="416"/>
      <c r="U545" s="416"/>
      <c r="V545" s="416"/>
      <c r="W545" s="416"/>
      <c r="X545" s="416"/>
      <c r="Y545" s="416"/>
      <c r="Z545" s="416"/>
      <c r="AA545" s="416"/>
      <c r="AB545" s="416"/>
      <c r="AC545" s="416"/>
      <c r="AD545" s="416"/>
      <c r="AE545" s="416"/>
      <c r="AF545" s="416"/>
      <c r="AG545" s="416"/>
      <c r="AH545" s="416"/>
      <c r="AI545" s="416"/>
      <c r="AJ545" s="416"/>
      <c r="AK545" s="416"/>
      <c r="AL545" s="416"/>
      <c r="AM545" s="416"/>
      <c r="AN545" s="416"/>
      <c r="AO545" s="416"/>
      <c r="AP545" s="416"/>
      <c r="AQ545" s="416"/>
      <c r="AR545" s="416"/>
      <c r="AS545" s="416"/>
      <c r="AT545" s="416"/>
      <c r="AU545" s="416"/>
      <c r="AV545" s="416"/>
    </row>
    <row r="546" spans="4:48" ht="12.75" hidden="1">
      <c r="D546" s="416"/>
      <c r="E546" s="416"/>
      <c r="F546" s="416"/>
      <c r="G546" s="416"/>
      <c r="H546" s="416"/>
      <c r="I546" s="416"/>
      <c r="J546" s="416"/>
      <c r="K546" s="416"/>
      <c r="L546" s="416"/>
      <c r="M546" s="416"/>
      <c r="N546" s="416"/>
      <c r="O546" s="416"/>
      <c r="P546" s="416"/>
      <c r="Q546" s="416"/>
      <c r="R546" s="416"/>
      <c r="S546" s="416"/>
      <c r="T546" s="416"/>
      <c r="U546" s="416"/>
      <c r="V546" s="416"/>
      <c r="W546" s="416"/>
      <c r="X546" s="416"/>
      <c r="Y546" s="416"/>
      <c r="Z546" s="416"/>
      <c r="AA546" s="416"/>
      <c r="AB546" s="416"/>
      <c r="AC546" s="416"/>
      <c r="AD546" s="416"/>
      <c r="AE546" s="416"/>
      <c r="AF546" s="416"/>
      <c r="AG546" s="416"/>
      <c r="AH546" s="416"/>
      <c r="AI546" s="416"/>
      <c r="AJ546" s="416"/>
      <c r="AK546" s="416"/>
      <c r="AL546" s="416"/>
      <c r="AM546" s="416"/>
      <c r="AN546" s="416"/>
      <c r="AO546" s="416"/>
      <c r="AP546" s="416"/>
      <c r="AQ546" s="416"/>
      <c r="AR546" s="416"/>
      <c r="AS546" s="416"/>
      <c r="AT546" s="416"/>
      <c r="AU546" s="416"/>
      <c r="AV546" s="416"/>
    </row>
    <row r="547" spans="4:48" ht="12.75" hidden="1">
      <c r="D547" s="416"/>
      <c r="E547" s="416"/>
      <c r="F547" s="416"/>
      <c r="G547" s="416"/>
      <c r="H547" s="416"/>
      <c r="I547" s="416"/>
      <c r="J547" s="416"/>
      <c r="K547" s="416"/>
      <c r="L547" s="416"/>
      <c r="M547" s="416"/>
      <c r="N547" s="416"/>
      <c r="O547" s="416"/>
      <c r="P547" s="416"/>
      <c r="Q547" s="416"/>
      <c r="R547" s="416"/>
      <c r="S547" s="416"/>
      <c r="T547" s="416"/>
      <c r="U547" s="416"/>
      <c r="V547" s="416"/>
      <c r="W547" s="416"/>
      <c r="X547" s="416"/>
      <c r="Y547" s="416"/>
      <c r="Z547" s="416"/>
      <c r="AA547" s="416"/>
      <c r="AB547" s="416"/>
      <c r="AC547" s="416"/>
      <c r="AD547" s="416"/>
      <c r="AE547" s="416"/>
      <c r="AF547" s="416"/>
      <c r="AG547" s="416"/>
      <c r="AH547" s="416"/>
      <c r="AI547" s="416"/>
      <c r="AJ547" s="416"/>
      <c r="AK547" s="416"/>
      <c r="AL547" s="416"/>
      <c r="AM547" s="416"/>
      <c r="AN547" s="416"/>
      <c r="AO547" s="416"/>
      <c r="AP547" s="416"/>
      <c r="AQ547" s="416"/>
      <c r="AR547" s="416"/>
      <c r="AS547" s="416"/>
      <c r="AT547" s="416"/>
      <c r="AU547" s="416"/>
      <c r="AV547" s="416"/>
    </row>
    <row r="548" spans="4:48" ht="12.75" hidden="1">
      <c r="D548" s="416"/>
      <c r="E548" s="416"/>
      <c r="F548" s="416"/>
      <c r="G548" s="416"/>
      <c r="H548" s="416"/>
      <c r="I548" s="416"/>
      <c r="J548" s="416"/>
      <c r="K548" s="416"/>
      <c r="L548" s="416"/>
      <c r="M548" s="416"/>
      <c r="N548" s="416"/>
      <c r="O548" s="416"/>
      <c r="P548" s="416"/>
      <c r="Q548" s="416"/>
      <c r="R548" s="416"/>
      <c r="S548" s="416"/>
      <c r="T548" s="416"/>
      <c r="U548" s="416"/>
      <c r="V548" s="416"/>
      <c r="W548" s="416"/>
      <c r="X548" s="416"/>
      <c r="Y548" s="416"/>
      <c r="Z548" s="416"/>
      <c r="AA548" s="416"/>
      <c r="AB548" s="416"/>
      <c r="AC548" s="416"/>
      <c r="AD548" s="416"/>
      <c r="AE548" s="416"/>
      <c r="AF548" s="416"/>
      <c r="AG548" s="416"/>
      <c r="AH548" s="416"/>
      <c r="AI548" s="416"/>
      <c r="AJ548" s="416"/>
      <c r="AK548" s="416"/>
      <c r="AL548" s="416"/>
      <c r="AM548" s="416"/>
      <c r="AN548" s="416"/>
      <c r="AO548" s="416"/>
      <c r="AP548" s="416"/>
      <c r="AQ548" s="416"/>
      <c r="AR548" s="416"/>
      <c r="AS548" s="416"/>
      <c r="AT548" s="416"/>
      <c r="AU548" s="416"/>
      <c r="AV548" s="416"/>
    </row>
    <row r="549" spans="4:48" ht="12.75" hidden="1">
      <c r="D549" s="416"/>
      <c r="E549" s="416"/>
      <c r="F549" s="416"/>
      <c r="G549" s="416"/>
      <c r="H549" s="416"/>
      <c r="I549" s="416"/>
      <c r="J549" s="416"/>
      <c r="K549" s="416"/>
      <c r="L549" s="416"/>
      <c r="M549" s="416"/>
      <c r="N549" s="416"/>
      <c r="O549" s="416"/>
      <c r="P549" s="416"/>
      <c r="Q549" s="416"/>
      <c r="R549" s="416"/>
      <c r="S549" s="416"/>
      <c r="T549" s="416"/>
      <c r="U549" s="416"/>
      <c r="V549" s="416"/>
      <c r="W549" s="416"/>
      <c r="X549" s="416"/>
      <c r="Y549" s="416"/>
      <c r="Z549" s="416"/>
      <c r="AA549" s="416"/>
      <c r="AB549" s="416"/>
      <c r="AC549" s="416"/>
      <c r="AD549" s="416"/>
      <c r="AE549" s="416"/>
      <c r="AF549" s="416"/>
      <c r="AG549" s="416"/>
      <c r="AH549" s="416"/>
      <c r="AI549" s="416"/>
      <c r="AJ549" s="416"/>
      <c r="AK549" s="416"/>
      <c r="AL549" s="416"/>
      <c r="AM549" s="416"/>
      <c r="AN549" s="416"/>
      <c r="AO549" s="416"/>
      <c r="AP549" s="416"/>
      <c r="AQ549" s="416"/>
      <c r="AR549" s="416"/>
      <c r="AS549" s="416"/>
      <c r="AT549" s="416"/>
      <c r="AU549" s="416"/>
      <c r="AV549" s="416"/>
    </row>
    <row r="550" spans="4:48" ht="12.75" hidden="1">
      <c r="D550" s="416"/>
      <c r="E550" s="416"/>
      <c r="F550" s="416"/>
      <c r="G550" s="416"/>
      <c r="H550" s="416"/>
      <c r="I550" s="416"/>
      <c r="J550" s="416"/>
      <c r="K550" s="416"/>
      <c r="L550" s="416"/>
      <c r="M550" s="416"/>
      <c r="N550" s="416"/>
      <c r="O550" s="416"/>
      <c r="P550" s="416"/>
      <c r="Q550" s="416"/>
      <c r="R550" s="416"/>
      <c r="S550" s="416"/>
      <c r="T550" s="416"/>
      <c r="U550" s="416"/>
      <c r="V550" s="416"/>
      <c r="W550" s="416"/>
      <c r="X550" s="416"/>
      <c r="Y550" s="416"/>
      <c r="Z550" s="416"/>
      <c r="AA550" s="416"/>
      <c r="AB550" s="416"/>
      <c r="AC550" s="416"/>
      <c r="AD550" s="416"/>
      <c r="AE550" s="416"/>
      <c r="AF550" s="416"/>
      <c r="AG550" s="416"/>
      <c r="AH550" s="416"/>
      <c r="AI550" s="416"/>
      <c r="AJ550" s="416"/>
      <c r="AK550" s="416"/>
      <c r="AL550" s="416"/>
      <c r="AM550" s="416"/>
      <c r="AN550" s="416"/>
      <c r="AO550" s="416"/>
      <c r="AP550" s="416"/>
      <c r="AQ550" s="416"/>
      <c r="AR550" s="416"/>
      <c r="AS550" s="416"/>
      <c r="AT550" s="416"/>
      <c r="AU550" s="416"/>
      <c r="AV550" s="416"/>
    </row>
    <row r="551" spans="4:48" ht="12.75" hidden="1">
      <c r="D551" s="416"/>
      <c r="E551" s="416"/>
      <c r="F551" s="416"/>
      <c r="G551" s="416"/>
      <c r="H551" s="416"/>
      <c r="I551" s="416"/>
      <c r="J551" s="416"/>
      <c r="K551" s="416"/>
      <c r="L551" s="416"/>
      <c r="M551" s="416"/>
      <c r="N551" s="416"/>
      <c r="O551" s="416"/>
      <c r="P551" s="416"/>
      <c r="Q551" s="416"/>
      <c r="R551" s="416"/>
      <c r="S551" s="416"/>
      <c r="T551" s="416"/>
      <c r="U551" s="416"/>
      <c r="V551" s="416"/>
      <c r="W551" s="416"/>
      <c r="X551" s="416"/>
      <c r="Y551" s="416"/>
      <c r="Z551" s="416"/>
      <c r="AA551" s="416"/>
      <c r="AB551" s="416"/>
      <c r="AC551" s="416"/>
      <c r="AD551" s="416"/>
      <c r="AE551" s="416"/>
      <c r="AF551" s="416"/>
      <c r="AG551" s="416"/>
      <c r="AH551" s="416"/>
      <c r="AI551" s="416"/>
      <c r="AJ551" s="416"/>
      <c r="AK551" s="416"/>
      <c r="AL551" s="416"/>
      <c r="AM551" s="416"/>
      <c r="AN551" s="416"/>
      <c r="AO551" s="416"/>
      <c r="AP551" s="416"/>
      <c r="AQ551" s="416"/>
      <c r="AR551" s="416"/>
      <c r="AS551" s="416"/>
      <c r="AT551" s="416"/>
      <c r="AU551" s="416"/>
      <c r="AV551" s="416"/>
    </row>
    <row r="552" spans="4:48" ht="12.75" hidden="1">
      <c r="D552" s="416"/>
      <c r="E552" s="416"/>
      <c r="F552" s="416"/>
      <c r="G552" s="416"/>
      <c r="H552" s="416"/>
      <c r="I552" s="416"/>
      <c r="J552" s="416"/>
      <c r="K552" s="416"/>
      <c r="L552" s="416"/>
      <c r="M552" s="416"/>
      <c r="N552" s="416"/>
      <c r="O552" s="416"/>
      <c r="P552" s="416"/>
      <c r="Q552" s="416"/>
      <c r="R552" s="416"/>
      <c r="S552" s="416"/>
      <c r="T552" s="416"/>
      <c r="U552" s="416"/>
      <c r="V552" s="416"/>
      <c r="W552" s="416"/>
      <c r="X552" s="416"/>
      <c r="Y552" s="416"/>
      <c r="Z552" s="416"/>
      <c r="AA552" s="416"/>
      <c r="AB552" s="416"/>
      <c r="AC552" s="416"/>
      <c r="AD552" s="416"/>
      <c r="AE552" s="416"/>
      <c r="AF552" s="416"/>
      <c r="AG552" s="416"/>
      <c r="AH552" s="416"/>
      <c r="AI552" s="416"/>
      <c r="AJ552" s="416"/>
      <c r="AK552" s="416"/>
      <c r="AL552" s="416"/>
      <c r="AM552" s="416"/>
      <c r="AN552" s="416"/>
      <c r="AO552" s="416"/>
      <c r="AP552" s="416"/>
      <c r="AQ552" s="416"/>
      <c r="AR552" s="416"/>
      <c r="AS552" s="416"/>
      <c r="AT552" s="416"/>
      <c r="AU552" s="416"/>
      <c r="AV552" s="416"/>
    </row>
    <row r="553" spans="4:48" ht="12.75" hidden="1">
      <c r="D553" s="416"/>
      <c r="E553" s="416"/>
      <c r="F553" s="416"/>
      <c r="G553" s="416"/>
      <c r="H553" s="416"/>
      <c r="I553" s="416"/>
      <c r="J553" s="416"/>
      <c r="K553" s="416"/>
      <c r="L553" s="416"/>
      <c r="M553" s="416"/>
      <c r="N553" s="416"/>
      <c r="O553" s="416"/>
      <c r="P553" s="416"/>
      <c r="Q553" s="416"/>
      <c r="R553" s="416"/>
      <c r="S553" s="416"/>
      <c r="T553" s="416"/>
      <c r="U553" s="416"/>
      <c r="V553" s="416"/>
      <c r="W553" s="416"/>
      <c r="X553" s="416"/>
      <c r="Y553" s="416"/>
      <c r="Z553" s="416"/>
      <c r="AA553" s="416"/>
      <c r="AB553" s="416"/>
      <c r="AC553" s="416"/>
      <c r="AD553" s="416"/>
      <c r="AE553" s="416"/>
      <c r="AF553" s="416"/>
      <c r="AG553" s="416"/>
      <c r="AH553" s="416"/>
      <c r="AI553" s="416"/>
      <c r="AJ553" s="416"/>
      <c r="AK553" s="416"/>
      <c r="AL553" s="416"/>
      <c r="AM553" s="416"/>
      <c r="AN553" s="416"/>
      <c r="AO553" s="416"/>
      <c r="AP553" s="416"/>
      <c r="AQ553" s="416"/>
      <c r="AR553" s="416"/>
      <c r="AS553" s="416"/>
      <c r="AT553" s="416"/>
      <c r="AU553" s="416"/>
      <c r="AV553" s="416"/>
    </row>
    <row r="554" spans="4:48" ht="12.75" hidden="1">
      <c r="D554" s="416"/>
      <c r="E554" s="416"/>
      <c r="F554" s="416"/>
      <c r="G554" s="416"/>
      <c r="H554" s="416"/>
      <c r="I554" s="416"/>
      <c r="J554" s="416"/>
      <c r="K554" s="416"/>
      <c r="L554" s="416"/>
      <c r="M554" s="416"/>
      <c r="N554" s="416"/>
      <c r="O554" s="416"/>
      <c r="P554" s="416"/>
      <c r="Q554" s="416"/>
      <c r="R554" s="416"/>
      <c r="S554" s="416"/>
      <c r="T554" s="416"/>
      <c r="U554" s="416"/>
      <c r="V554" s="416"/>
      <c r="W554" s="416"/>
      <c r="X554" s="416"/>
      <c r="Y554" s="416"/>
      <c r="Z554" s="416"/>
      <c r="AA554" s="416"/>
      <c r="AB554" s="416"/>
      <c r="AC554" s="416"/>
      <c r="AD554" s="416"/>
      <c r="AE554" s="416"/>
      <c r="AF554" s="416"/>
      <c r="AG554" s="416"/>
      <c r="AH554" s="416"/>
      <c r="AI554" s="416"/>
      <c r="AJ554" s="416"/>
      <c r="AK554" s="416"/>
      <c r="AL554" s="416"/>
      <c r="AM554" s="416"/>
      <c r="AN554" s="416"/>
      <c r="AO554" s="416"/>
      <c r="AP554" s="416"/>
      <c r="AQ554" s="416"/>
      <c r="AR554" s="416"/>
      <c r="AS554" s="416"/>
      <c r="AT554" s="416"/>
      <c r="AU554" s="416"/>
      <c r="AV554" s="416"/>
    </row>
    <row r="555" spans="4:48" ht="12.75" hidden="1">
      <c r="D555" s="416"/>
      <c r="E555" s="416"/>
      <c r="F555" s="416"/>
      <c r="G555" s="416"/>
      <c r="H555" s="416"/>
      <c r="I555" s="416"/>
      <c r="J555" s="416"/>
      <c r="K555" s="416"/>
      <c r="L555" s="416"/>
      <c r="M555" s="416"/>
      <c r="N555" s="416"/>
      <c r="O555" s="416"/>
      <c r="P555" s="416"/>
      <c r="Q555" s="416"/>
      <c r="R555" s="416"/>
      <c r="S555" s="416"/>
      <c r="T555" s="416"/>
      <c r="U555" s="416"/>
      <c r="V555" s="416"/>
      <c r="W555" s="416"/>
      <c r="X555" s="416"/>
      <c r="Y555" s="416"/>
      <c r="Z555" s="416"/>
      <c r="AA555" s="416"/>
      <c r="AB555" s="416"/>
      <c r="AC555" s="416"/>
      <c r="AD555" s="416"/>
      <c r="AE555" s="416"/>
      <c r="AF555" s="416"/>
      <c r="AG555" s="416"/>
      <c r="AH555" s="416"/>
      <c r="AI555" s="416"/>
      <c r="AJ555" s="416"/>
      <c r="AK555" s="416"/>
      <c r="AL555" s="416"/>
      <c r="AM555" s="416"/>
      <c r="AN555" s="416"/>
      <c r="AO555" s="416"/>
      <c r="AP555" s="416"/>
      <c r="AQ555" s="416"/>
      <c r="AR555" s="416"/>
      <c r="AS555" s="416"/>
      <c r="AT555" s="416"/>
      <c r="AU555" s="416"/>
      <c r="AV555" s="416"/>
    </row>
    <row r="556" spans="4:48" ht="12.75" hidden="1">
      <c r="D556" s="416"/>
      <c r="E556" s="416"/>
      <c r="F556" s="416"/>
      <c r="G556" s="416"/>
      <c r="H556" s="416"/>
      <c r="I556" s="416"/>
      <c r="J556" s="416"/>
      <c r="K556" s="416"/>
      <c r="L556" s="416"/>
      <c r="M556" s="416"/>
      <c r="N556" s="416"/>
      <c r="O556" s="416"/>
      <c r="P556" s="416"/>
      <c r="Q556" s="416"/>
      <c r="R556" s="416"/>
      <c r="S556" s="416"/>
      <c r="T556" s="416"/>
      <c r="U556" s="416"/>
      <c r="V556" s="416"/>
      <c r="W556" s="416"/>
      <c r="X556" s="416"/>
      <c r="Y556" s="416"/>
      <c r="Z556" s="416"/>
      <c r="AA556" s="416"/>
      <c r="AB556" s="416"/>
      <c r="AC556" s="416"/>
      <c r="AD556" s="416"/>
      <c r="AE556" s="416"/>
      <c r="AF556" s="416"/>
      <c r="AG556" s="416"/>
      <c r="AH556" s="416"/>
      <c r="AI556" s="416"/>
      <c r="AJ556" s="416"/>
      <c r="AK556" s="416"/>
      <c r="AL556" s="416"/>
      <c r="AM556" s="416"/>
      <c r="AN556" s="416"/>
      <c r="AO556" s="416"/>
      <c r="AP556" s="416"/>
      <c r="AQ556" s="416"/>
      <c r="AR556" s="416"/>
      <c r="AS556" s="416"/>
      <c r="AT556" s="416"/>
      <c r="AU556" s="416"/>
      <c r="AV556" s="416"/>
    </row>
    <row r="557" spans="4:48" ht="12.75" hidden="1">
      <c r="D557" s="416"/>
      <c r="E557" s="416"/>
      <c r="F557" s="416"/>
      <c r="G557" s="416"/>
      <c r="H557" s="416"/>
      <c r="I557" s="416"/>
      <c r="J557" s="416"/>
      <c r="K557" s="416"/>
      <c r="L557" s="416"/>
      <c r="M557" s="416"/>
      <c r="N557" s="416"/>
      <c r="O557" s="416"/>
      <c r="P557" s="416"/>
      <c r="Q557" s="416"/>
      <c r="R557" s="416"/>
      <c r="S557" s="416"/>
      <c r="T557" s="416"/>
      <c r="U557" s="416"/>
      <c r="V557" s="416"/>
      <c r="W557" s="416"/>
      <c r="X557" s="416"/>
      <c r="Y557" s="416"/>
      <c r="Z557" s="416"/>
      <c r="AA557" s="416"/>
      <c r="AB557" s="416"/>
      <c r="AC557" s="416"/>
      <c r="AD557" s="416"/>
      <c r="AE557" s="416"/>
      <c r="AF557" s="416"/>
      <c r="AG557" s="416"/>
      <c r="AH557" s="416"/>
      <c r="AI557" s="416"/>
      <c r="AJ557" s="416"/>
      <c r="AK557" s="416"/>
      <c r="AL557" s="416"/>
      <c r="AM557" s="416"/>
      <c r="AN557" s="416"/>
      <c r="AO557" s="416"/>
      <c r="AP557" s="416"/>
      <c r="AQ557" s="416"/>
      <c r="AR557" s="416"/>
      <c r="AS557" s="416"/>
      <c r="AT557" s="416"/>
      <c r="AU557" s="416"/>
      <c r="AV557" s="416"/>
    </row>
    <row r="558" spans="4:48" ht="12.75" hidden="1">
      <c r="D558" s="416"/>
      <c r="E558" s="416"/>
      <c r="F558" s="416"/>
      <c r="G558" s="416"/>
      <c r="H558" s="416"/>
      <c r="I558" s="416"/>
      <c r="J558" s="416"/>
      <c r="K558" s="416"/>
      <c r="L558" s="416"/>
      <c r="M558" s="416"/>
      <c r="N558" s="416"/>
      <c r="O558" s="416"/>
      <c r="P558" s="416"/>
      <c r="Q558" s="416"/>
      <c r="R558" s="416"/>
      <c r="S558" s="416"/>
      <c r="T558" s="416"/>
      <c r="U558" s="416"/>
      <c r="V558" s="416"/>
      <c r="W558" s="416"/>
      <c r="X558" s="416"/>
      <c r="Y558" s="416"/>
      <c r="Z558" s="416"/>
      <c r="AA558" s="416"/>
      <c r="AB558" s="416"/>
      <c r="AC558" s="416"/>
      <c r="AD558" s="416"/>
      <c r="AE558" s="416"/>
      <c r="AF558" s="416"/>
      <c r="AG558" s="416"/>
      <c r="AH558" s="416"/>
      <c r="AI558" s="416"/>
      <c r="AJ558" s="416"/>
      <c r="AK558" s="416"/>
      <c r="AL558" s="416"/>
      <c r="AM558" s="416"/>
      <c r="AN558" s="416"/>
      <c r="AO558" s="416"/>
      <c r="AP558" s="416"/>
      <c r="AQ558" s="416"/>
      <c r="AR558" s="416"/>
      <c r="AS558" s="416"/>
      <c r="AT558" s="416"/>
      <c r="AU558" s="416"/>
      <c r="AV558" s="416"/>
    </row>
    <row r="559" spans="4:48" ht="12.75" hidden="1">
      <c r="D559" s="416"/>
      <c r="E559" s="416"/>
      <c r="F559" s="416"/>
      <c r="G559" s="416"/>
      <c r="H559" s="416"/>
      <c r="I559" s="416"/>
      <c r="J559" s="416"/>
      <c r="K559" s="416"/>
      <c r="L559" s="416"/>
      <c r="M559" s="416"/>
      <c r="N559" s="416"/>
      <c r="O559" s="416"/>
      <c r="P559" s="416"/>
      <c r="Q559" s="416"/>
      <c r="R559" s="416"/>
      <c r="S559" s="416"/>
      <c r="T559" s="416"/>
      <c r="U559" s="416"/>
      <c r="V559" s="416"/>
      <c r="W559" s="416"/>
      <c r="X559" s="416"/>
      <c r="Y559" s="416"/>
      <c r="Z559" s="416"/>
      <c r="AA559" s="416"/>
      <c r="AB559" s="416"/>
      <c r="AC559" s="416"/>
      <c r="AD559" s="416"/>
      <c r="AE559" s="416"/>
      <c r="AF559" s="416"/>
      <c r="AG559" s="416"/>
      <c r="AH559" s="416"/>
      <c r="AI559" s="416"/>
      <c r="AJ559" s="416"/>
      <c r="AK559" s="416"/>
      <c r="AL559" s="416"/>
      <c r="AM559" s="416"/>
      <c r="AN559" s="416"/>
      <c r="AO559" s="416"/>
      <c r="AP559" s="416"/>
      <c r="AQ559" s="416"/>
      <c r="AR559" s="416"/>
      <c r="AS559" s="416"/>
      <c r="AT559" s="416"/>
      <c r="AU559" s="416"/>
      <c r="AV559" s="416"/>
    </row>
    <row r="560" spans="4:48" ht="0" hidden="1" customHeight="1">
      <c r="G560" s="416"/>
      <c r="I560" s="416"/>
    </row>
    <row r="561" spans="7:7" ht="0" hidden="1" customHeight="1">
      <c r="G561" s="416"/>
    </row>
  </sheetData>
  <sheetProtection insertColumns="0" insertRows="0"/>
  <mergeCells count="2">
    <mergeCell ref="E4:L5"/>
    <mergeCell ref="E2:L2"/>
  </mergeCells>
  <printOptions horizontalCentered="1"/>
  <pageMargins left="0.39370078740157483" right="0.39370078740157483" top="0.78740157480314965" bottom="0.78740157480314965" header="0.51181102362204722" footer="0.51181102362204722"/>
  <pageSetup paperSize="11" scale="41"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2" manualBreakCount="2">
    <brk id="63" max="16383" man="1"/>
    <brk id="114" max="16383"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abelle27">
    <pageSetUpPr fitToPage="1"/>
  </sheetPr>
  <dimension ref="A1:WWF556"/>
  <sheetViews>
    <sheetView showGridLines="0" zoomScaleNormal="100" workbookViewId="0">
      <pane ySplit="6" topLeftCell="A7" activePane="bottomLeft" state="frozen"/>
      <selection pane="bottomLeft" activeCell="K36" sqref="K36"/>
    </sheetView>
  </sheetViews>
  <sheetFormatPr baseColWidth="10" defaultColWidth="0" defaultRowHeight="0" customHeight="1" zeroHeight="1"/>
  <cols>
    <col min="1" max="1" width="9.42578125" style="415" customWidth="1"/>
    <col min="2" max="2" width="0.42578125" style="415" customWidth="1"/>
    <col min="3" max="3" width="2.85546875" style="415" customWidth="1"/>
    <col min="4" max="4" width="17.42578125" style="415" customWidth="1"/>
    <col min="5" max="13" width="12.42578125" style="415" customWidth="1"/>
    <col min="14" max="18" width="11" style="415" hidden="1"/>
    <col min="19" max="245" width="11.140625" style="415" hidden="1"/>
    <col min="246" max="246" width="9.42578125" style="415" hidden="1"/>
    <col min="247" max="247" width="0.42578125" style="415" hidden="1"/>
    <col min="248" max="248" width="2.85546875" style="415" hidden="1"/>
    <col min="249" max="249" width="17.42578125" style="415" hidden="1"/>
    <col min="250" max="269" width="12.42578125" style="415" hidden="1"/>
    <col min="270" max="501" width="11.140625" style="415" hidden="1"/>
    <col min="502" max="502" width="9.42578125" style="415" hidden="1"/>
    <col min="503" max="503" width="0.42578125" style="415" hidden="1"/>
    <col min="504" max="504" width="2.85546875" style="415" hidden="1"/>
    <col min="505" max="505" width="17.42578125" style="415" hidden="1"/>
    <col min="506" max="525" width="12.42578125" style="415" hidden="1"/>
    <col min="526" max="757" width="11.140625" style="415" hidden="1"/>
    <col min="758" max="758" width="9.42578125" style="415" hidden="1"/>
    <col min="759" max="759" width="0.42578125" style="415" hidden="1"/>
    <col min="760" max="760" width="2.85546875" style="415" hidden="1"/>
    <col min="761" max="761" width="17.42578125" style="415" hidden="1"/>
    <col min="762" max="781" width="12.42578125" style="415" hidden="1"/>
    <col min="782" max="1013" width="11.140625" style="415" hidden="1"/>
    <col min="1014" max="1014" width="9.42578125" style="415" hidden="1"/>
    <col min="1015" max="1015" width="0.42578125" style="415" hidden="1"/>
    <col min="1016" max="1016" width="2.85546875" style="415" hidden="1"/>
    <col min="1017" max="1017" width="17.42578125" style="415" hidden="1"/>
    <col min="1018" max="1037" width="12.42578125" style="415" hidden="1"/>
    <col min="1038" max="1269" width="11.140625" style="415" hidden="1"/>
    <col min="1270" max="1270" width="9.42578125" style="415" hidden="1"/>
    <col min="1271" max="1271" width="0.42578125" style="415" hidden="1"/>
    <col min="1272" max="1272" width="2.85546875" style="415" hidden="1"/>
    <col min="1273" max="1273" width="17.42578125" style="415" hidden="1"/>
    <col min="1274" max="1293" width="12.42578125" style="415" hidden="1"/>
    <col min="1294" max="1525" width="11.140625" style="415" hidden="1"/>
    <col min="1526" max="1526" width="9.42578125" style="415" hidden="1"/>
    <col min="1527" max="1527" width="0.42578125" style="415" hidden="1"/>
    <col min="1528" max="1528" width="2.85546875" style="415" hidden="1"/>
    <col min="1529" max="1529" width="17.42578125" style="415" hidden="1"/>
    <col min="1530" max="1549" width="12.42578125" style="415" hidden="1"/>
    <col min="1550" max="1781" width="11.140625" style="415" hidden="1"/>
    <col min="1782" max="1782" width="9.42578125" style="415" hidden="1"/>
    <col min="1783" max="1783" width="0.42578125" style="415" hidden="1"/>
    <col min="1784" max="1784" width="2.85546875" style="415" hidden="1"/>
    <col min="1785" max="1785" width="17.42578125" style="415" hidden="1"/>
    <col min="1786" max="1805" width="12.42578125" style="415" hidden="1"/>
    <col min="1806" max="2037" width="11.140625" style="415" hidden="1"/>
    <col min="2038" max="2038" width="9.42578125" style="415" hidden="1"/>
    <col min="2039" max="2039" width="0.42578125" style="415" hidden="1"/>
    <col min="2040" max="2040" width="2.85546875" style="415" hidden="1"/>
    <col min="2041" max="2041" width="17.42578125" style="415" hidden="1"/>
    <col min="2042" max="2061" width="12.42578125" style="415" hidden="1"/>
    <col min="2062" max="2293" width="11.140625" style="415" hidden="1"/>
    <col min="2294" max="2294" width="9.42578125" style="415" hidden="1"/>
    <col min="2295" max="2295" width="0.42578125" style="415" hidden="1"/>
    <col min="2296" max="2296" width="2.85546875" style="415" hidden="1"/>
    <col min="2297" max="2297" width="17.42578125" style="415" hidden="1"/>
    <col min="2298" max="2317" width="12.42578125" style="415" hidden="1"/>
    <col min="2318" max="2549" width="11.140625" style="415" hidden="1"/>
    <col min="2550" max="2550" width="9.42578125" style="415" hidden="1"/>
    <col min="2551" max="2551" width="0.42578125" style="415" hidden="1"/>
    <col min="2552" max="2552" width="2.85546875" style="415" hidden="1"/>
    <col min="2553" max="2553" width="17.42578125" style="415" hidden="1"/>
    <col min="2554" max="2573" width="12.42578125" style="415" hidden="1"/>
    <col min="2574" max="2805" width="11.140625" style="415" hidden="1"/>
    <col min="2806" max="2806" width="9.42578125" style="415" hidden="1"/>
    <col min="2807" max="2807" width="0.42578125" style="415" hidden="1"/>
    <col min="2808" max="2808" width="2.85546875" style="415" hidden="1"/>
    <col min="2809" max="2809" width="17.42578125" style="415" hidden="1"/>
    <col min="2810" max="2829" width="12.42578125" style="415" hidden="1"/>
    <col min="2830" max="3061" width="11.140625" style="415" hidden="1"/>
    <col min="3062" max="3062" width="9.42578125" style="415" hidden="1"/>
    <col min="3063" max="3063" width="0.42578125" style="415" hidden="1"/>
    <col min="3064" max="3064" width="2.85546875" style="415" hidden="1"/>
    <col min="3065" max="3065" width="17.42578125" style="415" hidden="1"/>
    <col min="3066" max="3085" width="12.42578125" style="415" hidden="1"/>
    <col min="3086" max="3317" width="11.140625" style="415" hidden="1"/>
    <col min="3318" max="3318" width="9.42578125" style="415" hidden="1"/>
    <col min="3319" max="3319" width="0.42578125" style="415" hidden="1"/>
    <col min="3320" max="3320" width="2.85546875" style="415" hidden="1"/>
    <col min="3321" max="3321" width="17.42578125" style="415" hidden="1"/>
    <col min="3322" max="3341" width="12.42578125" style="415" hidden="1"/>
    <col min="3342" max="3573" width="11.140625" style="415" hidden="1"/>
    <col min="3574" max="3574" width="9.42578125" style="415" hidden="1"/>
    <col min="3575" max="3575" width="0.42578125" style="415" hidden="1"/>
    <col min="3576" max="3576" width="2.85546875" style="415" hidden="1"/>
    <col min="3577" max="3577" width="17.42578125" style="415" hidden="1"/>
    <col min="3578" max="3597" width="12.42578125" style="415" hidden="1"/>
    <col min="3598" max="3829" width="11.140625" style="415" hidden="1"/>
    <col min="3830" max="3830" width="9.42578125" style="415" hidden="1"/>
    <col min="3831" max="3831" width="0.42578125" style="415" hidden="1"/>
    <col min="3832" max="3832" width="2.85546875" style="415" hidden="1"/>
    <col min="3833" max="3833" width="17.42578125" style="415" hidden="1"/>
    <col min="3834" max="3853" width="12.42578125" style="415" hidden="1"/>
    <col min="3854" max="4085" width="11.140625" style="415" hidden="1"/>
    <col min="4086" max="4086" width="9.42578125" style="415" hidden="1"/>
    <col min="4087" max="4087" width="0.42578125" style="415" hidden="1"/>
    <col min="4088" max="4088" width="2.85546875" style="415" hidden="1"/>
    <col min="4089" max="4089" width="17.42578125" style="415" hidden="1"/>
    <col min="4090" max="4109" width="12.42578125" style="415" hidden="1"/>
    <col min="4110" max="4341" width="11.140625" style="415" hidden="1"/>
    <col min="4342" max="4342" width="9.42578125" style="415" hidden="1"/>
    <col min="4343" max="4343" width="0.42578125" style="415" hidden="1"/>
    <col min="4344" max="4344" width="2.85546875" style="415" hidden="1"/>
    <col min="4345" max="4345" width="17.42578125" style="415" hidden="1"/>
    <col min="4346" max="4365" width="12.42578125" style="415" hidden="1"/>
    <col min="4366" max="4597" width="11.140625" style="415" hidden="1"/>
    <col min="4598" max="4598" width="9.42578125" style="415" hidden="1"/>
    <col min="4599" max="4599" width="0.42578125" style="415" hidden="1"/>
    <col min="4600" max="4600" width="2.85546875" style="415" hidden="1"/>
    <col min="4601" max="4601" width="17.42578125" style="415" hidden="1"/>
    <col min="4602" max="4621" width="12.42578125" style="415" hidden="1"/>
    <col min="4622" max="4853" width="11.140625" style="415" hidden="1"/>
    <col min="4854" max="4854" width="9.42578125" style="415" hidden="1"/>
    <col min="4855" max="4855" width="0.42578125" style="415" hidden="1"/>
    <col min="4856" max="4856" width="2.85546875" style="415" hidden="1"/>
    <col min="4857" max="4857" width="17.42578125" style="415" hidden="1"/>
    <col min="4858" max="4877" width="12.42578125" style="415" hidden="1"/>
    <col min="4878" max="5109" width="11.140625" style="415" hidden="1"/>
    <col min="5110" max="5110" width="9.42578125" style="415" hidden="1"/>
    <col min="5111" max="5111" width="0.42578125" style="415" hidden="1"/>
    <col min="5112" max="5112" width="2.85546875" style="415" hidden="1"/>
    <col min="5113" max="5113" width="17.42578125" style="415" hidden="1"/>
    <col min="5114" max="5133" width="12.42578125" style="415" hidden="1"/>
    <col min="5134" max="5365" width="11.140625" style="415" hidden="1"/>
    <col min="5366" max="5366" width="9.42578125" style="415" hidden="1"/>
    <col min="5367" max="5367" width="0.42578125" style="415" hidden="1"/>
    <col min="5368" max="5368" width="2.85546875" style="415" hidden="1"/>
    <col min="5369" max="5369" width="17.42578125" style="415" hidden="1"/>
    <col min="5370" max="5389" width="12.42578125" style="415" hidden="1"/>
    <col min="5390" max="5621" width="11.140625" style="415" hidden="1"/>
    <col min="5622" max="5622" width="9.42578125" style="415" hidden="1"/>
    <col min="5623" max="5623" width="0.42578125" style="415" hidden="1"/>
    <col min="5624" max="5624" width="2.85546875" style="415" hidden="1"/>
    <col min="5625" max="5625" width="17.42578125" style="415" hidden="1"/>
    <col min="5626" max="5645" width="12.42578125" style="415" hidden="1"/>
    <col min="5646" max="5877" width="11.140625" style="415" hidden="1"/>
    <col min="5878" max="5878" width="9.42578125" style="415" hidden="1"/>
    <col min="5879" max="5879" width="0.42578125" style="415" hidden="1"/>
    <col min="5880" max="5880" width="2.85546875" style="415" hidden="1"/>
    <col min="5881" max="5881" width="17.42578125" style="415" hidden="1"/>
    <col min="5882" max="5901" width="12.42578125" style="415" hidden="1"/>
    <col min="5902" max="6133" width="11.140625" style="415" hidden="1"/>
    <col min="6134" max="6134" width="9.42578125" style="415" hidden="1"/>
    <col min="6135" max="6135" width="0.42578125" style="415" hidden="1"/>
    <col min="6136" max="6136" width="2.85546875" style="415" hidden="1"/>
    <col min="6137" max="6137" width="17.42578125" style="415" hidden="1"/>
    <col min="6138" max="6157" width="12.42578125" style="415" hidden="1"/>
    <col min="6158" max="6389" width="11.140625" style="415" hidden="1"/>
    <col min="6390" max="6390" width="9.42578125" style="415" hidden="1"/>
    <col min="6391" max="6391" width="0.42578125" style="415" hidden="1"/>
    <col min="6392" max="6392" width="2.85546875" style="415" hidden="1"/>
    <col min="6393" max="6393" width="17.42578125" style="415" hidden="1"/>
    <col min="6394" max="6413" width="12.42578125" style="415" hidden="1"/>
    <col min="6414" max="6645" width="11.140625" style="415" hidden="1"/>
    <col min="6646" max="6646" width="9.42578125" style="415" hidden="1"/>
    <col min="6647" max="6647" width="0.42578125" style="415" hidden="1"/>
    <col min="6648" max="6648" width="2.85546875" style="415" hidden="1"/>
    <col min="6649" max="6649" width="17.42578125" style="415" hidden="1"/>
    <col min="6650" max="6669" width="12.42578125" style="415" hidden="1"/>
    <col min="6670" max="6901" width="11.140625" style="415" hidden="1"/>
    <col min="6902" max="6902" width="9.42578125" style="415" hidden="1"/>
    <col min="6903" max="6903" width="0.42578125" style="415" hidden="1"/>
    <col min="6904" max="6904" width="2.85546875" style="415" hidden="1"/>
    <col min="6905" max="6905" width="17.42578125" style="415" hidden="1"/>
    <col min="6906" max="6925" width="12.42578125" style="415" hidden="1"/>
    <col min="6926" max="7157" width="11.140625" style="415" hidden="1"/>
    <col min="7158" max="7158" width="9.42578125" style="415" hidden="1"/>
    <col min="7159" max="7159" width="0.42578125" style="415" hidden="1"/>
    <col min="7160" max="7160" width="2.85546875" style="415" hidden="1"/>
    <col min="7161" max="7161" width="17.42578125" style="415" hidden="1"/>
    <col min="7162" max="7181" width="12.42578125" style="415" hidden="1"/>
    <col min="7182" max="7413" width="11.140625" style="415" hidden="1"/>
    <col min="7414" max="7414" width="9.42578125" style="415" hidden="1"/>
    <col min="7415" max="7415" width="0.42578125" style="415" hidden="1"/>
    <col min="7416" max="7416" width="2.85546875" style="415" hidden="1"/>
    <col min="7417" max="7417" width="17.42578125" style="415" hidden="1"/>
    <col min="7418" max="7437" width="12.42578125" style="415" hidden="1"/>
    <col min="7438" max="7669" width="11.140625" style="415" hidden="1"/>
    <col min="7670" max="7670" width="9.42578125" style="415" hidden="1"/>
    <col min="7671" max="7671" width="0.42578125" style="415" hidden="1"/>
    <col min="7672" max="7672" width="2.85546875" style="415" hidden="1"/>
    <col min="7673" max="7673" width="17.42578125" style="415" hidden="1"/>
    <col min="7674" max="7693" width="12.42578125" style="415" hidden="1"/>
    <col min="7694" max="7925" width="11.140625" style="415" hidden="1"/>
    <col min="7926" max="7926" width="9.42578125" style="415" hidden="1"/>
    <col min="7927" max="7927" width="0.42578125" style="415" hidden="1"/>
    <col min="7928" max="7928" width="2.85546875" style="415" hidden="1"/>
    <col min="7929" max="7929" width="17.42578125" style="415" hidden="1"/>
    <col min="7930" max="7949" width="12.42578125" style="415" hidden="1"/>
    <col min="7950" max="8181" width="11.140625" style="415" hidden="1"/>
    <col min="8182" max="8182" width="9.42578125" style="415" hidden="1"/>
    <col min="8183" max="8183" width="0.42578125" style="415" hidden="1"/>
    <col min="8184" max="8184" width="2.85546875" style="415" hidden="1"/>
    <col min="8185" max="8185" width="17.42578125" style="415" hidden="1"/>
    <col min="8186" max="8205" width="12.42578125" style="415" hidden="1"/>
    <col min="8206" max="8437" width="11.140625" style="415" hidden="1"/>
    <col min="8438" max="8438" width="9.42578125" style="415" hidden="1"/>
    <col min="8439" max="8439" width="0.42578125" style="415" hidden="1"/>
    <col min="8440" max="8440" width="2.85546875" style="415" hidden="1"/>
    <col min="8441" max="8441" width="17.42578125" style="415" hidden="1"/>
    <col min="8442" max="8461" width="12.42578125" style="415" hidden="1"/>
    <col min="8462" max="8693" width="11.140625" style="415" hidden="1"/>
    <col min="8694" max="8694" width="9.42578125" style="415" hidden="1"/>
    <col min="8695" max="8695" width="0.42578125" style="415" hidden="1"/>
    <col min="8696" max="8696" width="2.85546875" style="415" hidden="1"/>
    <col min="8697" max="8697" width="17.42578125" style="415" hidden="1"/>
    <col min="8698" max="8717" width="12.42578125" style="415" hidden="1"/>
    <col min="8718" max="8949" width="11.140625" style="415" hidden="1"/>
    <col min="8950" max="8950" width="9.42578125" style="415" hidden="1"/>
    <col min="8951" max="8951" width="0.42578125" style="415" hidden="1"/>
    <col min="8952" max="8952" width="2.85546875" style="415" hidden="1"/>
    <col min="8953" max="8953" width="17.42578125" style="415" hidden="1"/>
    <col min="8954" max="8973" width="12.42578125" style="415" hidden="1"/>
    <col min="8974" max="9205" width="11.140625" style="415" hidden="1"/>
    <col min="9206" max="9206" width="9.42578125" style="415" hidden="1"/>
    <col min="9207" max="9207" width="0.42578125" style="415" hidden="1"/>
    <col min="9208" max="9208" width="2.85546875" style="415" hidden="1"/>
    <col min="9209" max="9209" width="17.42578125" style="415" hidden="1"/>
    <col min="9210" max="9229" width="12.42578125" style="415" hidden="1"/>
    <col min="9230" max="9461" width="11.140625" style="415" hidden="1"/>
    <col min="9462" max="9462" width="9.42578125" style="415" hidden="1"/>
    <col min="9463" max="9463" width="0.42578125" style="415" hidden="1"/>
    <col min="9464" max="9464" width="2.85546875" style="415" hidden="1"/>
    <col min="9465" max="9465" width="17.42578125" style="415" hidden="1"/>
    <col min="9466" max="9485" width="12.42578125" style="415" hidden="1"/>
    <col min="9486" max="9717" width="11.140625" style="415" hidden="1"/>
    <col min="9718" max="9718" width="9.42578125" style="415" hidden="1"/>
    <col min="9719" max="9719" width="0.42578125" style="415" hidden="1"/>
    <col min="9720" max="9720" width="2.85546875" style="415" hidden="1"/>
    <col min="9721" max="9721" width="17.42578125" style="415" hidden="1"/>
    <col min="9722" max="9741" width="12.42578125" style="415" hidden="1"/>
    <col min="9742" max="9973" width="11.140625" style="415" hidden="1"/>
    <col min="9974" max="9974" width="9.42578125" style="415" hidden="1"/>
    <col min="9975" max="9975" width="0.42578125" style="415" hidden="1"/>
    <col min="9976" max="9976" width="2.85546875" style="415" hidden="1"/>
    <col min="9977" max="9977" width="17.42578125" style="415" hidden="1"/>
    <col min="9978" max="9997" width="12.42578125" style="415" hidden="1"/>
    <col min="9998" max="10229" width="11.140625" style="415" hidden="1"/>
    <col min="10230" max="10230" width="9.42578125" style="415" hidden="1"/>
    <col min="10231" max="10231" width="0.42578125" style="415" hidden="1"/>
    <col min="10232" max="10232" width="2.85546875" style="415" hidden="1"/>
    <col min="10233" max="10233" width="17.42578125" style="415" hidden="1"/>
    <col min="10234" max="10253" width="12.42578125" style="415" hidden="1"/>
    <col min="10254" max="10485" width="11.140625" style="415" hidden="1"/>
    <col min="10486" max="10486" width="9.42578125" style="415" hidden="1"/>
    <col min="10487" max="10487" width="0.42578125" style="415" hidden="1"/>
    <col min="10488" max="10488" width="2.85546875" style="415" hidden="1"/>
    <col min="10489" max="10489" width="17.42578125" style="415" hidden="1"/>
    <col min="10490" max="10509" width="12.42578125" style="415" hidden="1"/>
    <col min="10510" max="10741" width="11.140625" style="415" hidden="1"/>
    <col min="10742" max="10742" width="9.42578125" style="415" hidden="1"/>
    <col min="10743" max="10743" width="0.42578125" style="415" hidden="1"/>
    <col min="10744" max="10744" width="2.85546875" style="415" hidden="1"/>
    <col min="10745" max="10745" width="17.42578125" style="415" hidden="1"/>
    <col min="10746" max="10765" width="12.42578125" style="415" hidden="1"/>
    <col min="10766" max="10997" width="11.140625" style="415" hidden="1"/>
    <col min="10998" max="10998" width="9.42578125" style="415" hidden="1"/>
    <col min="10999" max="10999" width="0.42578125" style="415" hidden="1"/>
    <col min="11000" max="11000" width="2.85546875" style="415" hidden="1"/>
    <col min="11001" max="11001" width="17.42578125" style="415" hidden="1"/>
    <col min="11002" max="11021" width="12.42578125" style="415" hidden="1"/>
    <col min="11022" max="11253" width="11.140625" style="415" hidden="1"/>
    <col min="11254" max="11254" width="9.42578125" style="415" hidden="1"/>
    <col min="11255" max="11255" width="0.42578125" style="415" hidden="1"/>
    <col min="11256" max="11256" width="2.85546875" style="415" hidden="1"/>
    <col min="11257" max="11257" width="17.42578125" style="415" hidden="1"/>
    <col min="11258" max="11277" width="12.42578125" style="415" hidden="1"/>
    <col min="11278" max="11509" width="11.140625" style="415" hidden="1"/>
    <col min="11510" max="11510" width="9.42578125" style="415" hidden="1"/>
    <col min="11511" max="11511" width="0.42578125" style="415" hidden="1"/>
    <col min="11512" max="11512" width="2.85546875" style="415" hidden="1"/>
    <col min="11513" max="11513" width="17.42578125" style="415" hidden="1"/>
    <col min="11514" max="11533" width="12.42578125" style="415" hidden="1"/>
    <col min="11534" max="11765" width="11.140625" style="415" hidden="1"/>
    <col min="11766" max="11766" width="9.42578125" style="415" hidden="1"/>
    <col min="11767" max="11767" width="0.42578125" style="415" hidden="1"/>
    <col min="11768" max="11768" width="2.85546875" style="415" hidden="1"/>
    <col min="11769" max="11769" width="17.42578125" style="415" hidden="1"/>
    <col min="11770" max="11789" width="12.42578125" style="415" hidden="1"/>
    <col min="11790" max="12021" width="11.140625" style="415" hidden="1"/>
    <col min="12022" max="12022" width="9.42578125" style="415" hidden="1"/>
    <col min="12023" max="12023" width="0.42578125" style="415" hidden="1"/>
    <col min="12024" max="12024" width="2.85546875" style="415" hidden="1"/>
    <col min="12025" max="12025" width="17.42578125" style="415" hidden="1"/>
    <col min="12026" max="12045" width="12.42578125" style="415" hidden="1"/>
    <col min="12046" max="12277" width="11.140625" style="415" hidden="1"/>
    <col min="12278" max="12278" width="9.42578125" style="415" hidden="1"/>
    <col min="12279" max="12279" width="0.42578125" style="415" hidden="1"/>
    <col min="12280" max="12280" width="2.85546875" style="415" hidden="1"/>
    <col min="12281" max="12281" width="17.42578125" style="415" hidden="1"/>
    <col min="12282" max="12301" width="12.42578125" style="415" hidden="1"/>
    <col min="12302" max="12533" width="11.140625" style="415" hidden="1"/>
    <col min="12534" max="12534" width="9.42578125" style="415" hidden="1"/>
    <col min="12535" max="12535" width="0.42578125" style="415" hidden="1"/>
    <col min="12536" max="12536" width="2.85546875" style="415" hidden="1"/>
    <col min="12537" max="12537" width="17.42578125" style="415" hidden="1"/>
    <col min="12538" max="12557" width="12.42578125" style="415" hidden="1"/>
    <col min="12558" max="12789" width="11.140625" style="415" hidden="1"/>
    <col min="12790" max="12790" width="9.42578125" style="415" hidden="1"/>
    <col min="12791" max="12791" width="0.42578125" style="415" hidden="1"/>
    <col min="12792" max="12792" width="2.85546875" style="415" hidden="1"/>
    <col min="12793" max="12793" width="17.42578125" style="415" hidden="1"/>
    <col min="12794" max="12813" width="12.42578125" style="415" hidden="1"/>
    <col min="12814" max="13045" width="11.140625" style="415" hidden="1"/>
    <col min="13046" max="13046" width="9.42578125" style="415" hidden="1"/>
    <col min="13047" max="13047" width="0.42578125" style="415" hidden="1"/>
    <col min="13048" max="13048" width="2.85546875" style="415" hidden="1"/>
    <col min="13049" max="13049" width="17.42578125" style="415" hidden="1"/>
    <col min="13050" max="13069" width="12.42578125" style="415" hidden="1"/>
    <col min="13070" max="13301" width="11.140625" style="415" hidden="1"/>
    <col min="13302" max="13302" width="9.42578125" style="415" hidden="1"/>
    <col min="13303" max="13303" width="0.42578125" style="415" hidden="1"/>
    <col min="13304" max="13304" width="2.85546875" style="415" hidden="1"/>
    <col min="13305" max="13305" width="17.42578125" style="415" hidden="1"/>
    <col min="13306" max="13325" width="12.42578125" style="415" hidden="1"/>
    <col min="13326" max="13557" width="11.140625" style="415" hidden="1"/>
    <col min="13558" max="13558" width="9.42578125" style="415" hidden="1"/>
    <col min="13559" max="13559" width="0.42578125" style="415" hidden="1"/>
    <col min="13560" max="13560" width="2.85546875" style="415" hidden="1"/>
    <col min="13561" max="13561" width="17.42578125" style="415" hidden="1"/>
    <col min="13562" max="13581" width="12.42578125" style="415" hidden="1"/>
    <col min="13582" max="13813" width="11.140625" style="415" hidden="1"/>
    <col min="13814" max="13814" width="9.42578125" style="415" hidden="1"/>
    <col min="13815" max="13815" width="0.42578125" style="415" hidden="1"/>
    <col min="13816" max="13816" width="2.85546875" style="415" hidden="1"/>
    <col min="13817" max="13817" width="17.42578125" style="415" hidden="1"/>
    <col min="13818" max="13837" width="12.42578125" style="415" hidden="1"/>
    <col min="13838" max="14069" width="11.140625" style="415" hidden="1"/>
    <col min="14070" max="14070" width="9.42578125" style="415" hidden="1"/>
    <col min="14071" max="14071" width="0.42578125" style="415" hidden="1"/>
    <col min="14072" max="14072" width="2.85546875" style="415" hidden="1"/>
    <col min="14073" max="14073" width="17.42578125" style="415" hidden="1"/>
    <col min="14074" max="14093" width="12.42578125" style="415" hidden="1"/>
    <col min="14094" max="14325" width="11.140625" style="415" hidden="1"/>
    <col min="14326" max="14326" width="9.42578125" style="415" hidden="1"/>
    <col min="14327" max="14327" width="0.42578125" style="415" hidden="1"/>
    <col min="14328" max="14328" width="2.85546875" style="415" hidden="1"/>
    <col min="14329" max="14329" width="17.42578125" style="415" hidden="1"/>
    <col min="14330" max="14349" width="12.42578125" style="415" hidden="1"/>
    <col min="14350" max="14581" width="11.140625" style="415" hidden="1"/>
    <col min="14582" max="14582" width="9.42578125" style="415" hidden="1"/>
    <col min="14583" max="14583" width="0.42578125" style="415" hidden="1"/>
    <col min="14584" max="14584" width="2.85546875" style="415" hidden="1"/>
    <col min="14585" max="14585" width="17.42578125" style="415" hidden="1"/>
    <col min="14586" max="14605" width="12.42578125" style="415" hidden="1"/>
    <col min="14606" max="14837" width="11.140625" style="415" hidden="1"/>
    <col min="14838" max="14838" width="9.42578125" style="415" hidden="1"/>
    <col min="14839" max="14839" width="0.42578125" style="415" hidden="1"/>
    <col min="14840" max="14840" width="2.85546875" style="415" hidden="1"/>
    <col min="14841" max="14841" width="17.42578125" style="415" hidden="1"/>
    <col min="14842" max="14861" width="12.42578125" style="415" hidden="1"/>
    <col min="14862" max="15093" width="11.140625" style="415" hidden="1"/>
    <col min="15094" max="15094" width="9.42578125" style="415" hidden="1"/>
    <col min="15095" max="15095" width="0.42578125" style="415" hidden="1"/>
    <col min="15096" max="15096" width="2.85546875" style="415" hidden="1"/>
    <col min="15097" max="15097" width="17.42578125" style="415" hidden="1"/>
    <col min="15098" max="15117" width="12.42578125" style="415" hidden="1"/>
    <col min="15118" max="15349" width="11.140625" style="415" hidden="1"/>
    <col min="15350" max="15350" width="9.42578125" style="415" hidden="1"/>
    <col min="15351" max="15351" width="0.42578125" style="415" hidden="1"/>
    <col min="15352" max="15352" width="2.85546875" style="415" hidden="1"/>
    <col min="15353" max="15353" width="17.42578125" style="415" hidden="1"/>
    <col min="15354" max="15373" width="12.42578125" style="415" hidden="1"/>
    <col min="15374" max="15605" width="11.140625" style="415" hidden="1"/>
    <col min="15606" max="15606" width="9.42578125" style="415" hidden="1"/>
    <col min="15607" max="15607" width="0.42578125" style="415" hidden="1"/>
    <col min="15608" max="15608" width="2.85546875" style="415" hidden="1"/>
    <col min="15609" max="15609" width="17.42578125" style="415" hidden="1"/>
    <col min="15610" max="15629" width="12.42578125" style="415" hidden="1"/>
    <col min="15630" max="15861" width="11.140625" style="415" hidden="1"/>
    <col min="15862" max="15862" width="9.42578125" style="415" hidden="1"/>
    <col min="15863" max="15863" width="0.42578125" style="415" hidden="1"/>
    <col min="15864" max="15864" width="2.85546875" style="415" hidden="1"/>
    <col min="15865" max="15865" width="17.42578125" style="415" hidden="1"/>
    <col min="15866" max="15885" width="12.42578125" style="415" hidden="1"/>
    <col min="15886" max="16117" width="11.140625" style="415" hidden="1"/>
    <col min="16118" max="16118" width="9.42578125" style="415" hidden="1"/>
    <col min="16119" max="16119" width="0.42578125" style="415" hidden="1"/>
    <col min="16120" max="16120" width="2.85546875" style="415" hidden="1"/>
    <col min="16121" max="16121" width="17.42578125" style="415" hidden="1"/>
    <col min="16122" max="16141" width="12.42578125" style="415" hidden="1"/>
    <col min="16142" max="16152" width="11.140625" style="415" hidden="1"/>
    <col min="16153" max="16384" width="11" style="415" hidden="1"/>
  </cols>
  <sheetData>
    <row r="1" spans="1:48" ht="12.75">
      <c r="A1" s="414"/>
      <c r="B1" s="414"/>
      <c r="C1" s="414"/>
      <c r="D1" s="414"/>
      <c r="E1" s="414"/>
      <c r="F1" s="414"/>
      <c r="G1" s="414"/>
      <c r="H1" s="414"/>
      <c r="I1" s="414"/>
      <c r="J1" s="414"/>
      <c r="K1" s="414"/>
      <c r="L1" s="414"/>
      <c r="M1" s="414"/>
    </row>
    <row r="2" spans="1:48" ht="23.1" customHeight="1" thickBot="1">
      <c r="A2" s="414"/>
      <c r="B2" s="414"/>
      <c r="C2" s="414"/>
      <c r="D2" s="414"/>
      <c r="E2" s="912" t="s">
        <v>2215</v>
      </c>
      <c r="F2" s="912"/>
      <c r="G2" s="912"/>
      <c r="H2" s="912"/>
      <c r="I2" s="912"/>
      <c r="J2" s="912"/>
      <c r="K2" s="912"/>
      <c r="L2" s="912"/>
      <c r="M2" s="414"/>
    </row>
    <row r="3" spans="1:48" ht="12.75">
      <c r="A3" s="414"/>
      <c r="B3" s="414"/>
      <c r="C3" s="414"/>
      <c r="D3" s="414"/>
      <c r="E3" s="414"/>
      <c r="F3" s="414"/>
      <c r="G3" s="414"/>
      <c r="H3" s="414"/>
      <c r="I3" s="414"/>
      <c r="J3" s="414"/>
      <c r="K3" s="414"/>
      <c r="L3" s="414"/>
      <c r="M3" s="414"/>
    </row>
    <row r="4" spans="1:48" ht="12.75">
      <c r="A4" s="414"/>
      <c r="B4" s="414"/>
      <c r="C4" s="414"/>
      <c r="D4" s="414"/>
      <c r="E4" s="913" t="s">
        <v>2216</v>
      </c>
      <c r="F4" s="913"/>
      <c r="G4" s="913"/>
      <c r="H4" s="913"/>
      <c r="I4" s="913"/>
      <c r="J4" s="913"/>
      <c r="K4" s="913"/>
      <c r="L4" s="913"/>
      <c r="M4" s="414"/>
    </row>
    <row r="5" spans="1:48" ht="12.75">
      <c r="A5" s="414"/>
      <c r="B5" s="414"/>
      <c r="C5" s="414"/>
      <c r="D5" s="414"/>
      <c r="E5" s="913"/>
      <c r="F5" s="913"/>
      <c r="G5" s="913"/>
      <c r="H5" s="913"/>
      <c r="I5" s="913"/>
      <c r="J5" s="913"/>
      <c r="K5" s="913"/>
      <c r="L5" s="913"/>
      <c r="M5" s="414"/>
    </row>
    <row r="6" spans="1:48" ht="16.5" thickBot="1">
      <c r="A6" s="287"/>
      <c r="B6" s="287"/>
      <c r="C6" s="287"/>
      <c r="D6" s="287"/>
      <c r="E6" s="287"/>
      <c r="F6" s="287"/>
      <c r="G6" s="287"/>
      <c r="H6" s="287"/>
      <c r="I6" s="287"/>
      <c r="J6" s="287"/>
      <c r="K6" s="287"/>
      <c r="L6" s="287"/>
      <c r="M6" s="287"/>
    </row>
    <row r="7" spans="1:48" ht="12.75"/>
    <row r="8" spans="1:48" ht="13.7" customHeight="1"/>
    <row r="9" spans="1:48" ht="13.7" customHeight="1" thickBot="1">
      <c r="D9" s="180" t="s">
        <v>2051</v>
      </c>
    </row>
    <row r="10" spans="1:48" ht="13.7" customHeight="1"/>
    <row r="11" spans="1:48" ht="13.7" customHeight="1">
      <c r="D11" s="415" t="s">
        <v>2217</v>
      </c>
    </row>
    <row r="12" spans="1:48" ht="13.7" customHeight="1"/>
    <row r="13" spans="1:48" ht="13.7" customHeight="1">
      <c r="E13" s="423" t="s">
        <v>1816</v>
      </c>
      <c r="F13" s="423" t="s">
        <v>330</v>
      </c>
      <c r="G13" s="423" t="s">
        <v>331</v>
      </c>
      <c r="H13" s="423" t="s">
        <v>332</v>
      </c>
      <c r="I13" s="423" t="s">
        <v>2013</v>
      </c>
      <c r="J13" s="423" t="s">
        <v>2218</v>
      </c>
      <c r="K13" s="423" t="s">
        <v>2219</v>
      </c>
    </row>
    <row r="14" spans="1:48" ht="13.7" customHeight="1">
      <c r="E14" s="423" t="s">
        <v>1817</v>
      </c>
      <c r="F14" s="422">
        <v>2378</v>
      </c>
      <c r="G14" s="422">
        <v>2565</v>
      </c>
      <c r="H14" s="422">
        <v>3450</v>
      </c>
      <c r="I14" s="422">
        <v>4762</v>
      </c>
      <c r="J14" s="422">
        <v>3450</v>
      </c>
      <c r="K14" s="422">
        <v>3667</v>
      </c>
    </row>
    <row r="15" spans="1:48" ht="13.7" customHeight="1">
      <c r="E15" s="423" t="s">
        <v>1818</v>
      </c>
      <c r="F15" s="422">
        <v>4762</v>
      </c>
      <c r="G15" s="422">
        <v>1892</v>
      </c>
      <c r="H15" s="422">
        <v>4626</v>
      </c>
      <c r="I15" s="422">
        <v>4626</v>
      </c>
      <c r="J15" s="422">
        <v>4626</v>
      </c>
      <c r="K15" s="422">
        <v>4762</v>
      </c>
      <c r="N15" s="416"/>
      <c r="O15" s="416"/>
      <c r="P15" s="416"/>
      <c r="Q15" s="416"/>
      <c r="R15" s="416"/>
      <c r="S15" s="416"/>
      <c r="T15" s="416"/>
      <c r="U15" s="416"/>
      <c r="V15" s="416"/>
      <c r="W15" s="416"/>
      <c r="X15" s="416"/>
      <c r="Y15" s="416"/>
      <c r="Z15" s="416"/>
      <c r="AA15" s="416"/>
      <c r="AB15" s="416"/>
      <c r="AC15" s="416"/>
      <c r="AD15" s="416"/>
      <c r="AE15" s="416"/>
      <c r="AF15" s="416"/>
      <c r="AG15" s="416"/>
      <c r="AH15" s="416"/>
      <c r="AI15" s="416"/>
      <c r="AJ15" s="416"/>
      <c r="AK15" s="416"/>
      <c r="AL15" s="416"/>
      <c r="AM15" s="416"/>
      <c r="AN15" s="416"/>
      <c r="AO15" s="416"/>
      <c r="AP15" s="416"/>
      <c r="AQ15" s="416"/>
      <c r="AR15" s="416"/>
      <c r="AS15" s="416"/>
      <c r="AT15" s="416"/>
      <c r="AU15" s="416"/>
      <c r="AV15" s="416"/>
    </row>
    <row r="16" spans="1:48" ht="13.7" customHeight="1">
      <c r="E16" s="423" t="s">
        <v>1820</v>
      </c>
      <c r="F16" s="422">
        <v>3667</v>
      </c>
      <c r="G16" s="422">
        <v>3822</v>
      </c>
      <c r="H16" s="422">
        <v>4905</v>
      </c>
      <c r="I16" s="424">
        <v>4791</v>
      </c>
      <c r="J16" s="422">
        <v>4905</v>
      </c>
      <c r="K16" s="422">
        <v>4626</v>
      </c>
      <c r="N16" s="416"/>
      <c r="O16" s="416"/>
      <c r="P16" s="416"/>
      <c r="Q16" s="416"/>
      <c r="R16" s="416"/>
      <c r="S16" s="416"/>
      <c r="T16" s="416"/>
      <c r="U16" s="416"/>
      <c r="V16" s="416"/>
      <c r="W16" s="416"/>
      <c r="X16" s="416"/>
      <c r="Y16" s="416"/>
      <c r="Z16" s="416"/>
      <c r="AA16" s="416"/>
      <c r="AB16" s="416"/>
      <c r="AC16" s="416"/>
      <c r="AD16" s="416"/>
      <c r="AE16" s="416"/>
      <c r="AF16" s="416"/>
      <c r="AG16" s="416"/>
      <c r="AH16" s="416"/>
      <c r="AI16" s="416"/>
      <c r="AJ16" s="416"/>
      <c r="AK16" s="416"/>
      <c r="AL16" s="416"/>
      <c r="AM16" s="416"/>
      <c r="AN16" s="416"/>
      <c r="AO16" s="416"/>
      <c r="AP16" s="416"/>
      <c r="AQ16" s="416"/>
      <c r="AR16" s="416"/>
      <c r="AS16" s="416"/>
      <c r="AT16" s="416"/>
      <c r="AU16" s="416"/>
      <c r="AV16" s="416"/>
    </row>
    <row r="17" spans="4:48" ht="13.7" customHeight="1">
      <c r="E17" s="423" t="s">
        <v>1821</v>
      </c>
      <c r="F17" s="422">
        <v>4791</v>
      </c>
      <c r="G17" s="422">
        <v>2594</v>
      </c>
      <c r="H17" s="422">
        <v>3603</v>
      </c>
      <c r="I17" s="422">
        <v>2565</v>
      </c>
      <c r="J17" s="422">
        <v>3603</v>
      </c>
      <c r="K17" s="422">
        <v>2594</v>
      </c>
      <c r="N17" s="416"/>
      <c r="O17" s="416"/>
      <c r="P17" s="416"/>
      <c r="Q17" s="416"/>
      <c r="R17" s="416"/>
      <c r="S17" s="416"/>
      <c r="T17" s="416"/>
      <c r="U17" s="416"/>
      <c r="V17" s="416"/>
      <c r="W17" s="416"/>
      <c r="X17" s="416"/>
      <c r="Y17" s="416"/>
      <c r="Z17" s="416"/>
      <c r="AA17" s="416"/>
      <c r="AB17" s="416"/>
      <c r="AC17" s="416"/>
      <c r="AD17" s="416"/>
      <c r="AE17" s="416"/>
      <c r="AF17" s="416"/>
      <c r="AG17" s="416"/>
      <c r="AH17" s="416"/>
      <c r="AI17" s="416"/>
      <c r="AJ17" s="416"/>
      <c r="AK17" s="416"/>
      <c r="AL17" s="416"/>
      <c r="AM17" s="416"/>
      <c r="AN17" s="416"/>
      <c r="AO17" s="416"/>
      <c r="AP17" s="416"/>
      <c r="AQ17" s="416"/>
      <c r="AR17" s="416"/>
      <c r="AS17" s="416"/>
      <c r="AT17" s="416"/>
      <c r="AU17" s="416"/>
      <c r="AV17" s="416"/>
    </row>
    <row r="18" spans="4:48" ht="13.7" customHeight="1">
      <c r="N18" s="416"/>
      <c r="O18" s="416"/>
      <c r="P18" s="416"/>
      <c r="Q18" s="416"/>
      <c r="R18" s="416"/>
      <c r="S18" s="416"/>
      <c r="T18" s="416"/>
      <c r="U18" s="416"/>
      <c r="V18" s="416"/>
      <c r="W18" s="416"/>
      <c r="X18" s="416"/>
      <c r="Y18" s="416"/>
      <c r="Z18" s="416"/>
      <c r="AA18" s="416"/>
      <c r="AB18" s="416"/>
      <c r="AC18" s="416"/>
      <c r="AD18" s="416"/>
      <c r="AE18" s="416"/>
      <c r="AF18" s="416"/>
      <c r="AG18" s="416"/>
      <c r="AH18" s="416"/>
      <c r="AI18" s="416"/>
      <c r="AJ18" s="416"/>
      <c r="AK18" s="416"/>
      <c r="AL18" s="416"/>
      <c r="AM18" s="416"/>
      <c r="AN18" s="416"/>
      <c r="AO18" s="416"/>
      <c r="AP18" s="416"/>
      <c r="AQ18" s="416"/>
      <c r="AR18" s="416"/>
      <c r="AS18" s="416"/>
      <c r="AT18" s="416"/>
      <c r="AU18" s="416"/>
      <c r="AV18" s="416"/>
    </row>
    <row r="19" spans="4:48" ht="13.7" customHeight="1">
      <c r="N19" s="416"/>
      <c r="O19" s="416"/>
      <c r="P19" s="416"/>
      <c r="Q19" s="416"/>
      <c r="R19" s="416"/>
      <c r="S19" s="416"/>
      <c r="T19" s="416"/>
      <c r="U19" s="416"/>
      <c r="V19" s="416"/>
      <c r="W19" s="416"/>
      <c r="X19" s="416"/>
      <c r="Y19" s="416"/>
      <c r="Z19" s="416"/>
      <c r="AA19" s="416"/>
      <c r="AB19" s="416"/>
      <c r="AC19" s="416"/>
      <c r="AD19" s="416"/>
      <c r="AE19" s="416"/>
      <c r="AF19" s="416"/>
      <c r="AG19" s="416"/>
      <c r="AH19" s="416"/>
      <c r="AI19" s="416"/>
      <c r="AJ19" s="416"/>
      <c r="AK19" s="416"/>
      <c r="AL19" s="416"/>
      <c r="AM19" s="416"/>
      <c r="AN19" s="416"/>
      <c r="AO19" s="416"/>
      <c r="AP19" s="416"/>
      <c r="AQ19" s="416"/>
      <c r="AR19" s="416"/>
      <c r="AS19" s="416"/>
      <c r="AT19" s="416"/>
      <c r="AU19" s="416"/>
      <c r="AV19" s="416"/>
    </row>
    <row r="20" spans="4:48" ht="13.7" customHeight="1">
      <c r="N20" s="416"/>
      <c r="O20" s="416"/>
      <c r="P20" s="416"/>
      <c r="Q20" s="416"/>
      <c r="R20" s="416"/>
      <c r="S20" s="416"/>
      <c r="T20" s="416"/>
      <c r="U20" s="416"/>
      <c r="V20" s="416"/>
      <c r="W20" s="416"/>
      <c r="X20" s="416"/>
      <c r="Y20" s="416"/>
      <c r="Z20" s="416"/>
      <c r="AA20" s="416"/>
      <c r="AB20" s="416"/>
      <c r="AC20" s="416"/>
      <c r="AD20" s="416"/>
      <c r="AE20" s="416"/>
      <c r="AF20" s="416"/>
      <c r="AG20" s="416"/>
      <c r="AH20" s="416"/>
      <c r="AI20" s="416"/>
      <c r="AJ20" s="416"/>
      <c r="AK20" s="416"/>
      <c r="AL20" s="416"/>
      <c r="AM20" s="416"/>
      <c r="AN20" s="416"/>
      <c r="AO20" s="416"/>
      <c r="AP20" s="416"/>
      <c r="AQ20" s="416"/>
      <c r="AR20" s="416"/>
      <c r="AS20" s="416"/>
      <c r="AT20" s="416"/>
      <c r="AU20" s="416"/>
      <c r="AV20" s="416"/>
    </row>
    <row r="21" spans="4:48" ht="13.7" customHeight="1">
      <c r="N21" s="416"/>
      <c r="O21" s="416"/>
      <c r="P21" s="416"/>
      <c r="Q21" s="416"/>
      <c r="R21" s="416"/>
      <c r="S21" s="416"/>
      <c r="T21" s="416"/>
      <c r="U21" s="416"/>
      <c r="V21" s="416"/>
      <c r="W21" s="416"/>
      <c r="X21" s="416"/>
      <c r="Y21" s="416"/>
      <c r="Z21" s="416"/>
      <c r="AA21" s="416"/>
      <c r="AB21" s="416"/>
      <c r="AC21" s="416"/>
      <c r="AD21" s="416"/>
      <c r="AE21" s="416"/>
      <c r="AF21" s="416"/>
      <c r="AG21" s="416"/>
      <c r="AH21" s="416"/>
      <c r="AI21" s="416"/>
      <c r="AJ21" s="416"/>
      <c r="AK21" s="416"/>
      <c r="AL21" s="416"/>
      <c r="AM21" s="416"/>
      <c r="AN21" s="416"/>
      <c r="AO21" s="416"/>
      <c r="AP21" s="416"/>
      <c r="AQ21" s="416"/>
      <c r="AR21" s="416"/>
      <c r="AS21" s="416"/>
      <c r="AT21" s="416"/>
      <c r="AU21" s="416"/>
      <c r="AV21" s="416"/>
    </row>
    <row r="22" spans="4:48" ht="13.7" customHeight="1">
      <c r="N22" s="416"/>
      <c r="O22" s="416"/>
      <c r="P22" s="416"/>
      <c r="Q22" s="416"/>
      <c r="R22" s="416"/>
      <c r="S22" s="416"/>
      <c r="T22" s="416"/>
      <c r="U22" s="416"/>
      <c r="V22" s="416"/>
      <c r="W22" s="416"/>
      <c r="X22" s="416"/>
      <c r="Y22" s="416"/>
      <c r="Z22" s="416"/>
      <c r="AA22" s="416"/>
      <c r="AB22" s="416"/>
      <c r="AC22" s="416"/>
      <c r="AD22" s="416"/>
      <c r="AE22" s="416"/>
      <c r="AF22" s="416"/>
      <c r="AG22" s="416"/>
      <c r="AH22" s="416"/>
      <c r="AI22" s="416"/>
      <c r="AJ22" s="416"/>
      <c r="AK22" s="416"/>
      <c r="AL22" s="416"/>
      <c r="AM22" s="416"/>
      <c r="AN22" s="416"/>
      <c r="AO22" s="416"/>
      <c r="AP22" s="416"/>
      <c r="AQ22" s="416"/>
      <c r="AR22" s="416"/>
      <c r="AS22" s="416"/>
      <c r="AT22" s="416"/>
      <c r="AU22" s="416"/>
      <c r="AV22" s="416"/>
    </row>
    <row r="23" spans="4:48" ht="13.7" customHeight="1">
      <c r="N23" s="416"/>
      <c r="O23" s="416"/>
      <c r="P23" s="416"/>
      <c r="Q23" s="416"/>
      <c r="R23" s="416"/>
      <c r="S23" s="416"/>
      <c r="T23" s="416"/>
      <c r="U23" s="416"/>
      <c r="V23" s="416"/>
      <c r="W23" s="416"/>
      <c r="X23" s="416"/>
      <c r="Y23" s="416"/>
      <c r="Z23" s="416"/>
      <c r="AA23" s="416"/>
      <c r="AB23" s="416"/>
      <c r="AC23" s="416"/>
      <c r="AD23" s="416"/>
      <c r="AE23" s="416"/>
      <c r="AF23" s="416"/>
      <c r="AG23" s="416"/>
      <c r="AH23" s="416"/>
      <c r="AI23" s="416"/>
      <c r="AJ23" s="416"/>
      <c r="AK23" s="416"/>
      <c r="AL23" s="416"/>
      <c r="AM23" s="416"/>
      <c r="AN23" s="416"/>
      <c r="AO23" s="416"/>
      <c r="AP23" s="416"/>
      <c r="AQ23" s="416"/>
      <c r="AR23" s="416"/>
      <c r="AS23" s="416"/>
      <c r="AT23" s="416"/>
      <c r="AU23" s="416"/>
      <c r="AV23" s="416"/>
    </row>
    <row r="24" spans="4:48" ht="13.7" customHeight="1">
      <c r="N24" s="416"/>
      <c r="O24" s="416"/>
      <c r="P24" s="416"/>
      <c r="Q24" s="416"/>
      <c r="R24" s="416"/>
      <c r="S24" s="416"/>
      <c r="T24" s="416"/>
      <c r="U24" s="416"/>
      <c r="V24" s="416"/>
      <c r="W24" s="416"/>
      <c r="X24" s="416"/>
      <c r="Y24" s="416"/>
      <c r="Z24" s="416"/>
      <c r="AA24" s="416"/>
      <c r="AB24" s="416"/>
      <c r="AC24" s="416"/>
      <c r="AD24" s="416"/>
      <c r="AE24" s="416"/>
      <c r="AF24" s="416"/>
      <c r="AG24" s="416"/>
      <c r="AH24" s="416"/>
      <c r="AI24" s="416"/>
      <c r="AJ24" s="416"/>
      <c r="AK24" s="416"/>
      <c r="AL24" s="416"/>
      <c r="AM24" s="416"/>
      <c r="AN24" s="416"/>
      <c r="AO24" s="416"/>
      <c r="AP24" s="416"/>
      <c r="AQ24" s="416"/>
      <c r="AR24" s="416"/>
      <c r="AS24" s="416"/>
      <c r="AT24" s="416"/>
      <c r="AU24" s="416"/>
      <c r="AV24" s="416"/>
    </row>
    <row r="25" spans="4:48" ht="13.7" customHeight="1" thickBot="1">
      <c r="D25" s="180" t="s">
        <v>2058</v>
      </c>
      <c r="N25" s="416"/>
      <c r="O25" s="416"/>
      <c r="P25" s="416"/>
      <c r="Q25" s="416"/>
      <c r="R25" s="416"/>
      <c r="S25" s="416"/>
      <c r="T25" s="416"/>
      <c r="U25" s="416"/>
      <c r="V25" s="416"/>
      <c r="W25" s="416"/>
      <c r="X25" s="416"/>
      <c r="Y25" s="416"/>
      <c r="Z25" s="416"/>
      <c r="AA25" s="416"/>
      <c r="AB25" s="416"/>
      <c r="AC25" s="416"/>
      <c r="AD25" s="416"/>
      <c r="AE25" s="416"/>
      <c r="AF25" s="416"/>
      <c r="AG25" s="416"/>
      <c r="AH25" s="416"/>
      <c r="AI25" s="416"/>
      <c r="AJ25" s="416"/>
      <c r="AK25" s="416"/>
      <c r="AL25" s="416"/>
      <c r="AM25" s="416"/>
      <c r="AN25" s="416"/>
      <c r="AO25" s="416"/>
      <c r="AP25" s="416"/>
      <c r="AQ25" s="416"/>
      <c r="AR25" s="416"/>
      <c r="AS25" s="416"/>
      <c r="AT25" s="416"/>
      <c r="AU25" s="416"/>
      <c r="AV25" s="416"/>
    </row>
    <row r="26" spans="4:48" ht="13.7" customHeight="1">
      <c r="N26" s="416"/>
      <c r="O26" s="416"/>
      <c r="P26" s="416"/>
      <c r="Q26" s="416"/>
      <c r="R26" s="416"/>
      <c r="S26" s="416"/>
      <c r="T26" s="416"/>
      <c r="U26" s="416"/>
      <c r="V26" s="416"/>
      <c r="W26" s="416"/>
      <c r="X26" s="416"/>
      <c r="Y26" s="416"/>
      <c r="Z26" s="416"/>
      <c r="AA26" s="416"/>
      <c r="AB26" s="416"/>
      <c r="AC26" s="416"/>
      <c r="AD26" s="416"/>
      <c r="AE26" s="416"/>
      <c r="AF26" s="416"/>
      <c r="AG26" s="416"/>
      <c r="AH26" s="416"/>
      <c r="AI26" s="416"/>
      <c r="AJ26" s="416"/>
      <c r="AK26" s="416"/>
      <c r="AL26" s="416"/>
      <c r="AM26" s="416"/>
      <c r="AN26" s="416"/>
      <c r="AO26" s="416"/>
      <c r="AP26" s="416"/>
      <c r="AQ26" s="416"/>
      <c r="AR26" s="416"/>
      <c r="AS26" s="416"/>
      <c r="AT26" s="416"/>
      <c r="AU26" s="416"/>
      <c r="AV26" s="416"/>
    </row>
    <row r="27" spans="4:48" ht="13.7" customHeight="1">
      <c r="D27" s="415" t="s">
        <v>2220</v>
      </c>
      <c r="N27" s="416"/>
      <c r="O27" s="416"/>
      <c r="P27" s="416"/>
      <c r="Q27" s="416"/>
      <c r="R27" s="416"/>
      <c r="S27" s="416"/>
      <c r="T27" s="416"/>
      <c r="U27" s="416"/>
      <c r="V27" s="416"/>
      <c r="W27" s="416"/>
      <c r="X27" s="416"/>
      <c r="Y27" s="416"/>
      <c r="Z27" s="416"/>
      <c r="AA27" s="416"/>
      <c r="AB27" s="416"/>
      <c r="AC27" s="416"/>
      <c r="AD27" s="416"/>
      <c r="AE27" s="416"/>
      <c r="AF27" s="416"/>
      <c r="AG27" s="416"/>
      <c r="AH27" s="416"/>
      <c r="AI27" s="416"/>
      <c r="AJ27" s="416"/>
      <c r="AK27" s="416"/>
      <c r="AL27" s="416"/>
      <c r="AM27" s="416"/>
      <c r="AN27" s="416"/>
      <c r="AO27" s="416"/>
      <c r="AP27" s="416"/>
      <c r="AQ27" s="416"/>
      <c r="AR27" s="416"/>
      <c r="AS27" s="416"/>
      <c r="AT27" s="416"/>
      <c r="AU27" s="416"/>
      <c r="AV27" s="416"/>
    </row>
    <row r="28" spans="4:48" ht="13.7" customHeight="1">
      <c r="N28" s="416"/>
      <c r="O28" s="416"/>
      <c r="P28" s="416"/>
      <c r="Q28" s="416"/>
      <c r="R28" s="416"/>
      <c r="S28" s="416"/>
      <c r="T28" s="416"/>
      <c r="U28" s="416"/>
      <c r="V28" s="416"/>
      <c r="W28" s="416"/>
      <c r="X28" s="416"/>
      <c r="Y28" s="416"/>
      <c r="Z28" s="416"/>
      <c r="AA28" s="416"/>
      <c r="AB28" s="416"/>
      <c r="AC28" s="416"/>
      <c r="AD28" s="416"/>
      <c r="AE28" s="416"/>
      <c r="AF28" s="416"/>
      <c r="AG28" s="416"/>
      <c r="AH28" s="416"/>
      <c r="AI28" s="416"/>
      <c r="AJ28" s="416"/>
      <c r="AK28" s="416"/>
      <c r="AL28" s="416"/>
      <c r="AM28" s="416"/>
      <c r="AN28" s="416"/>
      <c r="AO28" s="416"/>
      <c r="AP28" s="416"/>
      <c r="AQ28" s="416"/>
      <c r="AR28" s="416"/>
      <c r="AS28" s="416"/>
      <c r="AT28" s="416"/>
      <c r="AU28" s="416"/>
      <c r="AV28" s="416"/>
    </row>
    <row r="29" spans="4:48" ht="13.7" customHeight="1">
      <c r="E29" s="423" t="s">
        <v>1816</v>
      </c>
      <c r="F29" s="423" t="s">
        <v>330</v>
      </c>
      <c r="G29" s="423" t="s">
        <v>331</v>
      </c>
      <c r="H29" s="423" t="s">
        <v>332</v>
      </c>
      <c r="I29" s="423" t="s">
        <v>2013</v>
      </c>
      <c r="J29" s="423" t="s">
        <v>2218</v>
      </c>
      <c r="K29" s="423" t="s">
        <v>2219</v>
      </c>
      <c r="N29" s="416"/>
      <c r="O29" s="416"/>
      <c r="P29" s="416"/>
      <c r="Q29" s="416"/>
      <c r="R29" s="416"/>
      <c r="S29" s="416"/>
      <c r="T29" s="416"/>
      <c r="U29" s="416"/>
      <c r="V29" s="416"/>
      <c r="W29" s="416"/>
      <c r="X29" s="416"/>
      <c r="Y29" s="416"/>
      <c r="Z29" s="416"/>
      <c r="AA29" s="416"/>
      <c r="AB29" s="416"/>
      <c r="AC29" s="416"/>
      <c r="AD29" s="416"/>
      <c r="AE29" s="416"/>
      <c r="AF29" s="416"/>
      <c r="AG29" s="416"/>
      <c r="AH29" s="416"/>
      <c r="AI29" s="416"/>
      <c r="AJ29" s="416"/>
      <c r="AK29" s="416"/>
      <c r="AL29" s="416"/>
      <c r="AM29" s="416"/>
      <c r="AN29" s="416"/>
      <c r="AO29" s="416"/>
      <c r="AP29" s="416"/>
      <c r="AQ29" s="416"/>
      <c r="AR29" s="416"/>
      <c r="AS29" s="416"/>
      <c r="AT29" s="416"/>
      <c r="AU29" s="416"/>
      <c r="AV29" s="416"/>
    </row>
    <row r="30" spans="4:48" ht="13.7" customHeight="1">
      <c r="E30" s="423" t="s">
        <v>1817</v>
      </c>
      <c r="F30" s="422">
        <v>2378</v>
      </c>
      <c r="G30" s="422">
        <v>2565</v>
      </c>
      <c r="H30" s="422">
        <v>3450</v>
      </c>
      <c r="I30" s="422">
        <v>4762</v>
      </c>
      <c r="J30" s="424">
        <v>3450</v>
      </c>
      <c r="K30" s="422">
        <v>3667</v>
      </c>
      <c r="N30" s="416"/>
      <c r="O30" s="416"/>
      <c r="P30" s="416"/>
      <c r="Q30" s="416"/>
      <c r="R30" s="416"/>
      <c r="S30" s="416"/>
      <c r="T30" s="416"/>
      <c r="U30" s="416"/>
      <c r="V30" s="416"/>
      <c r="W30" s="416"/>
      <c r="X30" s="416"/>
      <c r="Y30" s="416"/>
      <c r="Z30" s="416"/>
      <c r="AA30" s="416"/>
      <c r="AB30" s="416"/>
      <c r="AC30" s="416"/>
      <c r="AD30" s="416"/>
      <c r="AE30" s="416"/>
      <c r="AF30" s="416"/>
      <c r="AG30" s="416"/>
      <c r="AH30" s="416"/>
      <c r="AI30" s="416"/>
      <c r="AJ30" s="416"/>
      <c r="AK30" s="416"/>
      <c r="AL30" s="416"/>
      <c r="AM30" s="416"/>
      <c r="AN30" s="416"/>
      <c r="AO30" s="416"/>
      <c r="AP30" s="416"/>
      <c r="AQ30" s="416"/>
      <c r="AR30" s="416"/>
      <c r="AS30" s="416"/>
      <c r="AT30" s="416"/>
      <c r="AU30" s="416"/>
      <c r="AV30" s="416"/>
    </row>
    <row r="31" spans="4:48" ht="13.7" customHeight="1">
      <c r="E31" s="423" t="s">
        <v>1818</v>
      </c>
      <c r="F31" s="422">
        <v>4762</v>
      </c>
      <c r="G31" s="422">
        <v>1892</v>
      </c>
      <c r="H31" s="422">
        <v>4626</v>
      </c>
      <c r="I31" s="422">
        <v>4626</v>
      </c>
      <c r="J31" s="422">
        <v>4626</v>
      </c>
      <c r="K31" s="422">
        <v>4762</v>
      </c>
      <c r="N31" s="416"/>
      <c r="O31" s="416"/>
      <c r="P31" s="416"/>
      <c r="Q31" s="416"/>
      <c r="R31" s="416"/>
      <c r="S31" s="416"/>
      <c r="T31" s="416"/>
      <c r="U31" s="416"/>
      <c r="V31" s="416"/>
      <c r="W31" s="416"/>
      <c r="X31" s="416"/>
      <c r="Y31" s="416"/>
      <c r="Z31" s="416"/>
      <c r="AA31" s="416"/>
      <c r="AB31" s="416"/>
      <c r="AC31" s="416"/>
      <c r="AD31" s="416"/>
      <c r="AE31" s="416"/>
      <c r="AF31" s="416"/>
      <c r="AG31" s="416"/>
      <c r="AH31" s="416"/>
      <c r="AI31" s="416"/>
      <c r="AJ31" s="416"/>
      <c r="AK31" s="416"/>
      <c r="AL31" s="416"/>
      <c r="AM31" s="416"/>
      <c r="AN31" s="416"/>
      <c r="AO31" s="416"/>
      <c r="AP31" s="416"/>
      <c r="AQ31" s="416"/>
      <c r="AR31" s="416"/>
      <c r="AS31" s="416"/>
      <c r="AT31" s="416"/>
      <c r="AU31" s="416"/>
      <c r="AV31" s="416"/>
    </row>
    <row r="32" spans="4:48" ht="13.7" customHeight="1">
      <c r="E32" s="423" t="s">
        <v>307</v>
      </c>
      <c r="F32" s="422">
        <v>3667</v>
      </c>
      <c r="G32" s="422">
        <v>3822</v>
      </c>
      <c r="H32" s="422">
        <v>4905</v>
      </c>
      <c r="I32" s="422">
        <v>4791</v>
      </c>
      <c r="J32" s="422">
        <v>4905</v>
      </c>
      <c r="K32" s="422">
        <v>4626</v>
      </c>
      <c r="N32" s="416"/>
      <c r="O32" s="416"/>
      <c r="P32" s="416"/>
      <c r="Q32" s="416"/>
      <c r="R32" s="416"/>
      <c r="S32" s="416"/>
      <c r="T32" s="416"/>
      <c r="U32" s="416"/>
      <c r="V32" s="416"/>
      <c r="W32" s="416"/>
      <c r="X32" s="416"/>
      <c r="Y32" s="416"/>
      <c r="Z32" s="416"/>
      <c r="AA32" s="416"/>
      <c r="AB32" s="416"/>
      <c r="AC32" s="416"/>
      <c r="AD32" s="416"/>
      <c r="AE32" s="416"/>
      <c r="AF32" s="416"/>
      <c r="AG32" s="416"/>
      <c r="AH32" s="416"/>
      <c r="AI32" s="416"/>
      <c r="AJ32" s="416"/>
      <c r="AK32" s="416"/>
      <c r="AL32" s="416"/>
      <c r="AM32" s="416"/>
      <c r="AN32" s="416"/>
      <c r="AO32" s="416"/>
      <c r="AP32" s="416"/>
      <c r="AQ32" s="416"/>
      <c r="AR32" s="416"/>
      <c r="AS32" s="416"/>
      <c r="AT32" s="416"/>
      <c r="AU32" s="416"/>
      <c r="AV32" s="416"/>
    </row>
    <row r="33" spans="4:48" ht="13.7" customHeight="1">
      <c r="E33" s="423" t="s">
        <v>1821</v>
      </c>
      <c r="F33" s="422">
        <v>4791</v>
      </c>
      <c r="G33" s="422">
        <v>2594</v>
      </c>
      <c r="H33" s="422">
        <v>3603</v>
      </c>
      <c r="I33" s="422">
        <v>2565</v>
      </c>
      <c r="J33" s="422">
        <v>3603</v>
      </c>
      <c r="K33" s="422">
        <v>2594</v>
      </c>
      <c r="N33" s="416"/>
      <c r="O33" s="416"/>
      <c r="P33" s="416"/>
      <c r="Q33" s="416"/>
      <c r="R33" s="416"/>
      <c r="S33" s="416"/>
      <c r="T33" s="416"/>
      <c r="U33" s="416"/>
      <c r="V33" s="416"/>
      <c r="W33" s="416"/>
      <c r="X33" s="416"/>
      <c r="Y33" s="416"/>
      <c r="Z33" s="416"/>
      <c r="AA33" s="416"/>
      <c r="AB33" s="416"/>
      <c r="AC33" s="416"/>
      <c r="AD33" s="416"/>
      <c r="AE33" s="416"/>
      <c r="AF33" s="416"/>
      <c r="AG33" s="416"/>
      <c r="AH33" s="416"/>
      <c r="AI33" s="416"/>
      <c r="AJ33" s="416"/>
      <c r="AK33" s="416"/>
      <c r="AL33" s="416"/>
      <c r="AM33" s="416"/>
      <c r="AN33" s="416"/>
      <c r="AO33" s="416"/>
      <c r="AP33" s="416"/>
      <c r="AQ33" s="416"/>
      <c r="AR33" s="416"/>
      <c r="AS33" s="416"/>
      <c r="AT33" s="416"/>
      <c r="AU33" s="416"/>
      <c r="AV33" s="416"/>
    </row>
    <row r="34" spans="4:48" ht="13.7" customHeight="1">
      <c r="N34" s="416"/>
      <c r="O34" s="416"/>
      <c r="P34" s="416"/>
      <c r="Q34" s="416"/>
      <c r="R34" s="416"/>
      <c r="S34" s="416"/>
      <c r="T34" s="416"/>
      <c r="U34" s="416"/>
      <c r="V34" s="416"/>
      <c r="W34" s="416"/>
      <c r="X34" s="416"/>
      <c r="Y34" s="416"/>
      <c r="Z34" s="416"/>
      <c r="AA34" s="416"/>
      <c r="AB34" s="416"/>
      <c r="AC34" s="416"/>
      <c r="AD34" s="416"/>
      <c r="AE34" s="416"/>
      <c r="AF34" s="416"/>
      <c r="AG34" s="416"/>
      <c r="AH34" s="416"/>
      <c r="AI34" s="416"/>
      <c r="AJ34" s="416"/>
      <c r="AK34" s="416"/>
      <c r="AL34" s="416"/>
      <c r="AM34" s="416"/>
      <c r="AN34" s="416"/>
      <c r="AO34" s="416"/>
      <c r="AP34" s="416"/>
      <c r="AQ34" s="416"/>
      <c r="AR34" s="416"/>
      <c r="AS34" s="416"/>
      <c r="AT34" s="416"/>
      <c r="AU34" s="416"/>
      <c r="AV34" s="416"/>
    </row>
    <row r="35" spans="4:48" ht="13.7" customHeight="1">
      <c r="N35" s="416"/>
      <c r="O35" s="416"/>
      <c r="P35" s="416"/>
      <c r="Q35" s="416"/>
      <c r="R35" s="416"/>
      <c r="S35" s="416"/>
      <c r="T35" s="416"/>
      <c r="U35" s="416"/>
      <c r="V35" s="416"/>
      <c r="W35" s="416"/>
      <c r="X35" s="416"/>
      <c r="Y35" s="416"/>
      <c r="Z35" s="416"/>
      <c r="AA35" s="416"/>
      <c r="AB35" s="416"/>
      <c r="AC35" s="416"/>
      <c r="AD35" s="416"/>
      <c r="AE35" s="416"/>
      <c r="AF35" s="416"/>
      <c r="AG35" s="416"/>
      <c r="AH35" s="416"/>
      <c r="AI35" s="416"/>
      <c r="AJ35" s="416"/>
      <c r="AK35" s="416"/>
      <c r="AL35" s="416"/>
      <c r="AM35" s="416"/>
      <c r="AN35" s="416"/>
      <c r="AO35" s="416"/>
      <c r="AP35" s="416"/>
      <c r="AQ35" s="416"/>
      <c r="AR35" s="416"/>
      <c r="AS35" s="416"/>
      <c r="AT35" s="416"/>
      <c r="AU35" s="416"/>
      <c r="AV35" s="416"/>
    </row>
    <row r="36" spans="4:48" ht="13.7" customHeight="1">
      <c r="N36" s="416"/>
      <c r="O36" s="416"/>
      <c r="P36" s="416"/>
      <c r="Q36" s="416"/>
      <c r="R36" s="416"/>
      <c r="S36" s="416"/>
      <c r="T36" s="416"/>
      <c r="U36" s="416"/>
      <c r="V36" s="416"/>
      <c r="W36" s="416"/>
      <c r="X36" s="416"/>
      <c r="Y36" s="416"/>
      <c r="Z36" s="416"/>
      <c r="AA36" s="416"/>
      <c r="AB36" s="416"/>
      <c r="AC36" s="416"/>
      <c r="AD36" s="416"/>
      <c r="AE36" s="416"/>
      <c r="AF36" s="416"/>
      <c r="AG36" s="416"/>
      <c r="AH36" s="416"/>
      <c r="AI36" s="416"/>
      <c r="AJ36" s="416"/>
      <c r="AK36" s="416"/>
      <c r="AL36" s="416"/>
      <c r="AM36" s="416"/>
      <c r="AN36" s="416"/>
      <c r="AO36" s="416"/>
      <c r="AP36" s="416"/>
      <c r="AQ36" s="416"/>
      <c r="AR36" s="416"/>
      <c r="AS36" s="416"/>
      <c r="AT36" s="416"/>
      <c r="AU36" s="416"/>
      <c r="AV36" s="416"/>
    </row>
    <row r="37" spans="4:48" ht="13.7" customHeight="1">
      <c r="N37" s="416"/>
      <c r="O37" s="416"/>
      <c r="P37" s="416"/>
      <c r="Q37" s="416"/>
      <c r="R37" s="416"/>
      <c r="S37" s="416"/>
      <c r="T37" s="416"/>
      <c r="U37" s="416"/>
      <c r="V37" s="416"/>
      <c r="W37" s="416"/>
      <c r="X37" s="416"/>
      <c r="Y37" s="416"/>
      <c r="Z37" s="416"/>
      <c r="AA37" s="416"/>
      <c r="AB37" s="416"/>
      <c r="AC37" s="416"/>
      <c r="AD37" s="416"/>
      <c r="AE37" s="416"/>
      <c r="AF37" s="416"/>
      <c r="AG37" s="416"/>
      <c r="AH37" s="416"/>
      <c r="AI37" s="416"/>
      <c r="AJ37" s="416"/>
      <c r="AK37" s="416"/>
      <c r="AL37" s="416"/>
      <c r="AM37" s="416"/>
      <c r="AN37" s="416"/>
      <c r="AO37" s="416"/>
      <c r="AP37" s="416"/>
      <c r="AQ37" s="416"/>
      <c r="AR37" s="416"/>
      <c r="AS37" s="416"/>
      <c r="AT37" s="416"/>
      <c r="AU37" s="416"/>
      <c r="AV37" s="416"/>
    </row>
    <row r="38" spans="4:48" ht="13.7" customHeight="1">
      <c r="N38" s="416"/>
      <c r="O38" s="416"/>
      <c r="P38" s="416"/>
      <c r="Q38" s="416"/>
      <c r="R38" s="416"/>
      <c r="S38" s="416"/>
      <c r="T38" s="416"/>
      <c r="U38" s="416"/>
      <c r="V38" s="416"/>
      <c r="W38" s="416"/>
      <c r="X38" s="416"/>
      <c r="Y38" s="416"/>
      <c r="Z38" s="416"/>
      <c r="AA38" s="416"/>
      <c r="AB38" s="416"/>
      <c r="AC38" s="416"/>
      <c r="AD38" s="416"/>
      <c r="AE38" s="416"/>
      <c r="AF38" s="416"/>
      <c r="AG38" s="416"/>
      <c r="AH38" s="416"/>
      <c r="AI38" s="416"/>
      <c r="AJ38" s="416"/>
      <c r="AK38" s="416"/>
      <c r="AL38" s="416"/>
      <c r="AM38" s="416"/>
      <c r="AN38" s="416"/>
      <c r="AO38" s="416"/>
      <c r="AP38" s="416"/>
      <c r="AQ38" s="416"/>
      <c r="AR38" s="416"/>
      <c r="AS38" s="416"/>
      <c r="AT38" s="416"/>
      <c r="AU38" s="416"/>
      <c r="AV38" s="416"/>
    </row>
    <row r="39" spans="4:48" ht="13.7" customHeight="1">
      <c r="N39" s="416"/>
      <c r="O39" s="416"/>
      <c r="P39" s="416"/>
      <c r="Q39" s="416"/>
      <c r="R39" s="416"/>
      <c r="S39" s="416"/>
      <c r="T39" s="416"/>
      <c r="U39" s="416"/>
      <c r="V39" s="416"/>
      <c r="W39" s="416"/>
      <c r="X39" s="416"/>
      <c r="Y39" s="416"/>
      <c r="Z39" s="416"/>
      <c r="AA39" s="416"/>
      <c r="AB39" s="416"/>
      <c r="AC39" s="416"/>
      <c r="AD39" s="416"/>
      <c r="AE39" s="416"/>
      <c r="AF39" s="416"/>
      <c r="AG39" s="416"/>
      <c r="AH39" s="416"/>
      <c r="AI39" s="416"/>
      <c r="AJ39" s="416"/>
      <c r="AK39" s="416"/>
      <c r="AL39" s="416"/>
      <c r="AM39" s="416"/>
      <c r="AN39" s="416"/>
      <c r="AO39" s="416"/>
      <c r="AP39" s="416"/>
      <c r="AQ39" s="416"/>
      <c r="AR39" s="416"/>
      <c r="AS39" s="416"/>
      <c r="AT39" s="416"/>
      <c r="AU39" s="416"/>
      <c r="AV39" s="416"/>
    </row>
    <row r="40" spans="4:48" ht="13.7" customHeight="1">
      <c r="N40" s="416"/>
      <c r="O40" s="416"/>
      <c r="P40" s="416"/>
      <c r="Q40" s="416"/>
      <c r="R40" s="416"/>
      <c r="S40" s="416"/>
      <c r="T40" s="416"/>
      <c r="U40" s="416"/>
      <c r="V40" s="416"/>
      <c r="W40" s="416"/>
      <c r="X40" s="416"/>
      <c r="Y40" s="416"/>
      <c r="Z40" s="416"/>
      <c r="AA40" s="416"/>
      <c r="AB40" s="416"/>
      <c r="AC40" s="416"/>
      <c r="AD40" s="416"/>
      <c r="AE40" s="416"/>
      <c r="AF40" s="416"/>
      <c r="AG40" s="416"/>
      <c r="AH40" s="416"/>
      <c r="AI40" s="416"/>
      <c r="AJ40" s="416"/>
      <c r="AK40" s="416"/>
      <c r="AL40" s="416"/>
      <c r="AM40" s="416"/>
      <c r="AN40" s="416"/>
      <c r="AO40" s="416"/>
      <c r="AP40" s="416"/>
      <c r="AQ40" s="416"/>
      <c r="AR40" s="416"/>
      <c r="AS40" s="416"/>
      <c r="AT40" s="416"/>
      <c r="AU40" s="416"/>
      <c r="AV40" s="416"/>
    </row>
    <row r="41" spans="4:48" ht="13.7" customHeight="1" thickBot="1">
      <c r="D41" s="180" t="s">
        <v>2065</v>
      </c>
      <c r="N41" s="416"/>
      <c r="O41" s="416"/>
      <c r="P41" s="416"/>
      <c r="Q41" s="416"/>
      <c r="R41" s="416"/>
      <c r="S41" s="416"/>
      <c r="T41" s="416"/>
      <c r="U41" s="416"/>
      <c r="V41" s="416"/>
      <c r="W41" s="416"/>
      <c r="X41" s="416"/>
      <c r="Y41" s="416"/>
      <c r="Z41" s="416"/>
      <c r="AA41" s="416"/>
      <c r="AB41" s="416"/>
      <c r="AC41" s="416"/>
      <c r="AD41" s="416"/>
      <c r="AE41" s="416"/>
      <c r="AF41" s="416"/>
      <c r="AG41" s="416"/>
      <c r="AH41" s="416"/>
      <c r="AI41" s="416"/>
      <c r="AJ41" s="416"/>
      <c r="AK41" s="416"/>
      <c r="AL41" s="416"/>
      <c r="AM41" s="416"/>
      <c r="AN41" s="416"/>
      <c r="AO41" s="416"/>
      <c r="AP41" s="416"/>
      <c r="AQ41" s="416"/>
      <c r="AR41" s="416"/>
      <c r="AS41" s="416"/>
      <c r="AT41" s="416"/>
      <c r="AU41" s="416"/>
      <c r="AV41" s="416"/>
    </row>
    <row r="42" spans="4:48" ht="13.7" customHeight="1">
      <c r="N42" s="416"/>
      <c r="O42" s="416"/>
      <c r="P42" s="416"/>
      <c r="Q42" s="416"/>
      <c r="R42" s="416"/>
      <c r="S42" s="416"/>
      <c r="T42" s="416"/>
      <c r="U42" s="416"/>
      <c r="V42" s="416"/>
      <c r="W42" s="416"/>
      <c r="X42" s="416"/>
      <c r="Y42" s="416"/>
      <c r="Z42" s="416"/>
      <c r="AA42" s="416"/>
      <c r="AB42" s="416"/>
      <c r="AC42" s="416"/>
      <c r="AD42" s="416"/>
      <c r="AE42" s="416"/>
      <c r="AF42" s="416"/>
      <c r="AG42" s="416"/>
      <c r="AH42" s="416"/>
      <c r="AI42" s="416"/>
      <c r="AJ42" s="416"/>
      <c r="AK42" s="416"/>
      <c r="AL42" s="416"/>
      <c r="AM42" s="416"/>
      <c r="AN42" s="416"/>
      <c r="AO42" s="416"/>
      <c r="AP42" s="416"/>
      <c r="AQ42" s="416"/>
      <c r="AR42" s="416"/>
      <c r="AS42" s="416"/>
      <c r="AT42" s="416"/>
      <c r="AU42" s="416"/>
      <c r="AV42" s="416"/>
    </row>
    <row r="43" spans="4:48" ht="13.7" customHeight="1">
      <c r="D43" s="415" t="s">
        <v>2221</v>
      </c>
      <c r="N43" s="416"/>
      <c r="O43" s="416"/>
      <c r="P43" s="416"/>
      <c r="Q43" s="416"/>
      <c r="R43" s="416"/>
      <c r="S43" s="416"/>
      <c r="T43" s="416"/>
      <c r="U43" s="416"/>
      <c r="V43" s="416"/>
      <c r="W43" s="416"/>
      <c r="X43" s="416"/>
      <c r="Y43" s="416"/>
      <c r="Z43" s="416"/>
      <c r="AA43" s="416"/>
      <c r="AB43" s="416"/>
      <c r="AC43" s="416"/>
      <c r="AD43" s="416"/>
      <c r="AE43" s="416"/>
      <c r="AF43" s="416"/>
      <c r="AG43" s="416"/>
      <c r="AH43" s="416"/>
      <c r="AI43" s="416"/>
      <c r="AJ43" s="416"/>
      <c r="AK43" s="416"/>
      <c r="AL43" s="416"/>
      <c r="AM43" s="416"/>
      <c r="AN43" s="416"/>
      <c r="AO43" s="416"/>
      <c r="AP43" s="416"/>
      <c r="AQ43" s="416"/>
      <c r="AR43" s="416"/>
      <c r="AS43" s="416"/>
      <c r="AT43" s="416"/>
      <c r="AU43" s="416"/>
      <c r="AV43" s="416"/>
    </row>
    <row r="44" spans="4:48" ht="13.7" customHeight="1">
      <c r="N44" s="416"/>
      <c r="O44" s="416"/>
      <c r="P44" s="416"/>
      <c r="Q44" s="416"/>
      <c r="R44" s="416"/>
      <c r="S44" s="416"/>
      <c r="T44" s="416"/>
      <c r="U44" s="416"/>
      <c r="V44" s="416"/>
      <c r="W44" s="416"/>
      <c r="X44" s="416"/>
      <c r="Y44" s="416"/>
      <c r="Z44" s="416"/>
      <c r="AA44" s="416"/>
      <c r="AB44" s="416"/>
      <c r="AC44" s="416"/>
      <c r="AD44" s="416"/>
      <c r="AE44" s="416"/>
      <c r="AF44" s="416"/>
      <c r="AG44" s="416"/>
      <c r="AH44" s="416"/>
      <c r="AI44" s="416"/>
      <c r="AJ44" s="416"/>
      <c r="AK44" s="416"/>
      <c r="AL44" s="416"/>
      <c r="AM44" s="416"/>
      <c r="AN44" s="416"/>
      <c r="AO44" s="416"/>
      <c r="AP44" s="416"/>
      <c r="AQ44" s="416"/>
      <c r="AR44" s="416"/>
      <c r="AS44" s="416"/>
      <c r="AT44" s="416"/>
      <c r="AU44" s="416"/>
      <c r="AV44" s="416"/>
    </row>
    <row r="45" spans="4:48" ht="13.7" customHeight="1">
      <c r="E45" s="423" t="s">
        <v>1816</v>
      </c>
      <c r="F45" s="423" t="s">
        <v>330</v>
      </c>
      <c r="G45" s="423" t="s">
        <v>331</v>
      </c>
      <c r="H45" s="423" t="s">
        <v>332</v>
      </c>
      <c r="I45" s="423" t="s">
        <v>2013</v>
      </c>
      <c r="J45" s="423" t="s">
        <v>2218</v>
      </c>
      <c r="K45" s="423" t="s">
        <v>2219</v>
      </c>
      <c r="N45" s="416"/>
      <c r="O45" s="416"/>
      <c r="P45" s="416"/>
      <c r="Q45" s="416"/>
      <c r="R45" s="416"/>
      <c r="S45" s="416"/>
      <c r="T45" s="416"/>
      <c r="U45" s="416"/>
      <c r="V45" s="416"/>
      <c r="W45" s="416"/>
      <c r="X45" s="416"/>
      <c r="Y45" s="416"/>
      <c r="Z45" s="416"/>
      <c r="AA45" s="416"/>
      <c r="AB45" s="416"/>
      <c r="AC45" s="416"/>
      <c r="AD45" s="416"/>
      <c r="AE45" s="416"/>
      <c r="AF45" s="416"/>
      <c r="AG45" s="416"/>
      <c r="AH45" s="416"/>
      <c r="AI45" s="416"/>
      <c r="AJ45" s="416"/>
      <c r="AK45" s="416"/>
      <c r="AL45" s="416"/>
      <c r="AM45" s="416"/>
      <c r="AN45" s="416"/>
      <c r="AO45" s="416"/>
      <c r="AP45" s="416"/>
      <c r="AQ45" s="416"/>
      <c r="AR45" s="416"/>
      <c r="AS45" s="416"/>
      <c r="AT45" s="416"/>
      <c r="AU45" s="416"/>
      <c r="AV45" s="416"/>
    </row>
    <row r="46" spans="4:48" ht="13.7" customHeight="1">
      <c r="E46" s="423" t="s">
        <v>1817</v>
      </c>
      <c r="F46" s="422">
        <v>2378</v>
      </c>
      <c r="G46" s="422">
        <v>2565</v>
      </c>
      <c r="H46" s="422">
        <v>3450</v>
      </c>
      <c r="I46" s="422">
        <v>4762</v>
      </c>
      <c r="J46" s="422">
        <v>3450</v>
      </c>
      <c r="K46" s="422">
        <v>3667</v>
      </c>
      <c r="N46" s="416"/>
      <c r="O46" s="416"/>
      <c r="P46" s="416"/>
      <c r="Q46" s="416"/>
      <c r="R46" s="416"/>
      <c r="S46" s="416"/>
      <c r="T46" s="416"/>
      <c r="U46" s="416"/>
      <c r="V46" s="416"/>
      <c r="W46" s="416"/>
      <c r="X46" s="416"/>
      <c r="Y46" s="416"/>
      <c r="Z46" s="416"/>
      <c r="AA46" s="416"/>
      <c r="AB46" s="416"/>
      <c r="AC46" s="416"/>
      <c r="AD46" s="416"/>
      <c r="AE46" s="416"/>
      <c r="AF46" s="416"/>
      <c r="AG46" s="416"/>
      <c r="AH46" s="416"/>
      <c r="AI46" s="416"/>
      <c r="AJ46" s="416"/>
      <c r="AK46" s="416"/>
      <c r="AL46" s="416"/>
      <c r="AM46" s="416"/>
      <c r="AN46" s="416"/>
      <c r="AO46" s="416"/>
      <c r="AP46" s="416"/>
      <c r="AQ46" s="416"/>
      <c r="AR46" s="416"/>
      <c r="AS46" s="416"/>
      <c r="AT46" s="416"/>
      <c r="AU46" s="416"/>
      <c r="AV46" s="416"/>
    </row>
    <row r="47" spans="4:48" ht="13.7" customHeight="1">
      <c r="E47" s="423" t="s">
        <v>1818</v>
      </c>
      <c r="F47" s="422">
        <v>4762</v>
      </c>
      <c r="G47" s="422">
        <v>1892</v>
      </c>
      <c r="H47" s="422">
        <v>4626</v>
      </c>
      <c r="I47" s="422">
        <v>4626</v>
      </c>
      <c r="J47" s="422">
        <v>4626</v>
      </c>
      <c r="K47" s="422">
        <v>4762</v>
      </c>
      <c r="N47" s="416"/>
      <c r="O47" s="416"/>
      <c r="P47" s="416"/>
      <c r="Q47" s="416"/>
      <c r="R47" s="416"/>
      <c r="S47" s="416"/>
      <c r="T47" s="416"/>
      <c r="U47" s="416"/>
      <c r="V47" s="416"/>
      <c r="W47" s="416"/>
      <c r="X47" s="416"/>
      <c r="Y47" s="416"/>
      <c r="Z47" s="416"/>
      <c r="AA47" s="416"/>
      <c r="AB47" s="416"/>
      <c r="AC47" s="416"/>
      <c r="AD47" s="416"/>
      <c r="AE47" s="416"/>
      <c r="AF47" s="416"/>
      <c r="AG47" s="416"/>
      <c r="AH47" s="416"/>
      <c r="AI47" s="416"/>
      <c r="AJ47" s="416"/>
      <c r="AK47" s="416"/>
      <c r="AL47" s="416"/>
      <c r="AM47" s="416"/>
      <c r="AN47" s="416"/>
      <c r="AO47" s="416"/>
      <c r="AP47" s="416"/>
      <c r="AQ47" s="416"/>
      <c r="AR47" s="416"/>
      <c r="AS47" s="416"/>
      <c r="AT47" s="416"/>
      <c r="AU47" s="416"/>
      <c r="AV47" s="416"/>
    </row>
    <row r="48" spans="4:48" ht="13.7" customHeight="1">
      <c r="E48" s="426" t="s">
        <v>307</v>
      </c>
      <c r="F48" s="424">
        <v>3667</v>
      </c>
      <c r="G48" s="424">
        <v>3822</v>
      </c>
      <c r="H48" s="424">
        <v>4905</v>
      </c>
      <c r="I48" s="424">
        <v>4791</v>
      </c>
      <c r="J48" s="424">
        <v>4905</v>
      </c>
      <c r="K48" s="424">
        <v>4626</v>
      </c>
      <c r="N48" s="416"/>
      <c r="O48" s="416"/>
      <c r="P48" s="416"/>
      <c r="Q48" s="416"/>
      <c r="R48" s="416"/>
      <c r="S48" s="416"/>
      <c r="T48" s="416"/>
      <c r="U48" s="416"/>
      <c r="V48" s="416"/>
      <c r="W48" s="416"/>
      <c r="X48" s="416"/>
      <c r="Y48" s="416"/>
      <c r="Z48" s="416"/>
      <c r="AA48" s="416"/>
      <c r="AB48" s="416"/>
      <c r="AC48" s="416"/>
      <c r="AD48" s="416"/>
      <c r="AE48" s="416"/>
      <c r="AF48" s="416"/>
      <c r="AG48" s="416"/>
      <c r="AH48" s="416"/>
      <c r="AI48" s="416"/>
      <c r="AJ48" s="416"/>
      <c r="AK48" s="416"/>
      <c r="AL48" s="416"/>
      <c r="AM48" s="416"/>
      <c r="AN48" s="416"/>
      <c r="AO48" s="416"/>
      <c r="AP48" s="416"/>
      <c r="AQ48" s="416"/>
      <c r="AR48" s="416"/>
      <c r="AS48" s="416"/>
      <c r="AT48" s="416"/>
      <c r="AU48" s="416"/>
      <c r="AV48" s="416"/>
    </row>
    <row r="49" spans="5:48" ht="13.7" customHeight="1">
      <c r="E49" s="423" t="s">
        <v>1821</v>
      </c>
      <c r="F49" s="422">
        <v>4791</v>
      </c>
      <c r="G49" s="422">
        <v>2594</v>
      </c>
      <c r="H49" s="422">
        <v>3603</v>
      </c>
      <c r="I49" s="422">
        <v>2565</v>
      </c>
      <c r="J49" s="422">
        <v>3603</v>
      </c>
      <c r="K49" s="422">
        <v>2594</v>
      </c>
      <c r="N49" s="416"/>
      <c r="O49" s="416"/>
      <c r="P49" s="416"/>
      <c r="Q49" s="416"/>
      <c r="R49" s="416"/>
      <c r="S49" s="416"/>
      <c r="T49" s="416"/>
      <c r="U49" s="416"/>
      <c r="V49" s="416"/>
      <c r="W49" s="416"/>
      <c r="X49" s="416"/>
      <c r="Y49" s="416"/>
      <c r="Z49" s="416"/>
      <c r="AA49" s="416"/>
      <c r="AB49" s="416"/>
      <c r="AC49" s="416"/>
      <c r="AD49" s="416"/>
      <c r="AE49" s="416"/>
      <c r="AF49" s="416"/>
      <c r="AG49" s="416"/>
      <c r="AH49" s="416"/>
      <c r="AI49" s="416"/>
      <c r="AJ49" s="416"/>
      <c r="AK49" s="416"/>
      <c r="AL49" s="416"/>
      <c r="AM49" s="416"/>
      <c r="AN49" s="416"/>
      <c r="AO49" s="416"/>
      <c r="AP49" s="416"/>
      <c r="AQ49" s="416"/>
      <c r="AR49" s="416"/>
      <c r="AS49" s="416"/>
      <c r="AT49" s="416"/>
      <c r="AU49" s="416"/>
      <c r="AV49" s="416"/>
    </row>
    <row r="50" spans="5:48" ht="13.7" customHeight="1">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row>
    <row r="51" spans="5:48" ht="13.7" customHeight="1">
      <c r="N51" s="416"/>
      <c r="O51" s="416"/>
      <c r="P51" s="416"/>
      <c r="Q51" s="416"/>
      <c r="R51" s="416"/>
      <c r="S51" s="416"/>
      <c r="T51" s="416"/>
      <c r="U51" s="416"/>
      <c r="V51" s="416"/>
      <c r="W51" s="416"/>
      <c r="X51" s="416"/>
      <c r="Y51" s="416"/>
      <c r="Z51" s="416"/>
      <c r="AA51" s="416"/>
      <c r="AB51" s="416"/>
      <c r="AC51" s="416"/>
      <c r="AD51" s="416"/>
      <c r="AE51" s="416"/>
      <c r="AF51" s="416"/>
      <c r="AG51" s="416"/>
      <c r="AH51" s="416"/>
      <c r="AI51" s="416"/>
      <c r="AJ51" s="416"/>
      <c r="AK51" s="416"/>
      <c r="AL51" s="416"/>
      <c r="AM51" s="416"/>
      <c r="AN51" s="416"/>
      <c r="AO51" s="416"/>
      <c r="AP51" s="416"/>
      <c r="AQ51" s="416"/>
      <c r="AR51" s="416"/>
      <c r="AS51" s="416"/>
      <c r="AT51" s="416"/>
      <c r="AU51" s="416"/>
      <c r="AV51" s="416"/>
    </row>
    <row r="52" spans="5:48" ht="13.7" customHeight="1">
      <c r="N52" s="416"/>
      <c r="O52" s="416"/>
      <c r="P52" s="416"/>
      <c r="Q52" s="416"/>
      <c r="R52" s="416"/>
      <c r="S52" s="416"/>
      <c r="T52" s="416"/>
      <c r="U52" s="416"/>
      <c r="V52" s="416"/>
      <c r="W52" s="416"/>
      <c r="X52" s="416"/>
      <c r="Y52" s="416"/>
      <c r="Z52" s="416"/>
      <c r="AA52" s="416"/>
      <c r="AB52" s="416"/>
      <c r="AC52" s="416"/>
      <c r="AD52" s="416"/>
      <c r="AE52" s="416"/>
      <c r="AF52" s="416"/>
      <c r="AG52" s="416"/>
      <c r="AH52" s="416"/>
      <c r="AI52" s="416"/>
      <c r="AJ52" s="416"/>
      <c r="AK52" s="416"/>
      <c r="AL52" s="416"/>
      <c r="AM52" s="416"/>
      <c r="AN52" s="416"/>
      <c r="AO52" s="416"/>
      <c r="AP52" s="416"/>
      <c r="AQ52" s="416"/>
      <c r="AR52" s="416"/>
      <c r="AS52" s="416"/>
      <c r="AT52" s="416"/>
      <c r="AU52" s="416"/>
      <c r="AV52" s="416"/>
    </row>
    <row r="53" spans="5:48" ht="13.7" customHeight="1">
      <c r="N53" s="416"/>
      <c r="O53" s="416"/>
      <c r="P53" s="416"/>
      <c r="Q53" s="416"/>
      <c r="R53" s="416"/>
      <c r="S53" s="416"/>
      <c r="T53" s="416"/>
      <c r="U53" s="416"/>
      <c r="V53" s="416"/>
      <c r="W53" s="416"/>
      <c r="X53" s="416"/>
      <c r="Y53" s="416"/>
      <c r="Z53" s="416"/>
      <c r="AA53" s="416"/>
      <c r="AB53" s="416"/>
      <c r="AC53" s="416"/>
      <c r="AD53" s="416"/>
      <c r="AE53" s="416"/>
      <c r="AF53" s="416"/>
      <c r="AG53" s="416"/>
      <c r="AH53" s="416"/>
      <c r="AI53" s="416"/>
      <c r="AJ53" s="416"/>
      <c r="AK53" s="416"/>
      <c r="AL53" s="416"/>
      <c r="AM53" s="416"/>
      <c r="AN53" s="416"/>
      <c r="AO53" s="416"/>
      <c r="AP53" s="416"/>
      <c r="AQ53" s="416"/>
      <c r="AR53" s="416"/>
      <c r="AS53" s="416"/>
      <c r="AT53" s="416"/>
      <c r="AU53" s="416"/>
      <c r="AV53" s="416"/>
    </row>
    <row r="54" spans="5:48" ht="13.7" customHeight="1">
      <c r="N54" s="416"/>
      <c r="O54" s="416"/>
      <c r="P54" s="416"/>
      <c r="Q54" s="416"/>
      <c r="R54" s="416"/>
      <c r="S54" s="416"/>
      <c r="T54" s="416"/>
      <c r="U54" s="416"/>
      <c r="V54" s="416"/>
      <c r="W54" s="416"/>
      <c r="X54" s="416"/>
      <c r="Y54" s="416"/>
      <c r="Z54" s="416"/>
      <c r="AA54" s="416"/>
      <c r="AB54" s="416"/>
      <c r="AC54" s="416"/>
      <c r="AD54" s="416"/>
      <c r="AE54" s="416"/>
      <c r="AF54" s="416"/>
      <c r="AG54" s="416"/>
      <c r="AH54" s="416"/>
      <c r="AI54" s="416"/>
      <c r="AJ54" s="416"/>
      <c r="AK54" s="416"/>
      <c r="AL54" s="416"/>
      <c r="AM54" s="416"/>
      <c r="AN54" s="416"/>
      <c r="AO54" s="416"/>
      <c r="AP54" s="416"/>
      <c r="AQ54" s="416"/>
      <c r="AR54" s="416"/>
      <c r="AS54" s="416"/>
      <c r="AT54" s="416"/>
      <c r="AU54" s="416"/>
      <c r="AV54" s="416"/>
    </row>
    <row r="55" spans="5:48" ht="13.7" customHeight="1">
      <c r="N55" s="416"/>
      <c r="O55" s="416"/>
      <c r="P55" s="416"/>
      <c r="Q55" s="416"/>
      <c r="R55" s="416"/>
      <c r="S55" s="416"/>
      <c r="T55" s="416"/>
      <c r="U55" s="416"/>
      <c r="V55" s="416"/>
      <c r="W55" s="416"/>
      <c r="X55" s="416"/>
      <c r="Y55" s="416"/>
      <c r="Z55" s="416"/>
      <c r="AA55" s="416"/>
      <c r="AB55" s="416"/>
      <c r="AC55" s="416"/>
      <c r="AD55" s="416"/>
      <c r="AE55" s="416"/>
      <c r="AF55" s="416"/>
      <c r="AG55" s="416"/>
      <c r="AH55" s="416"/>
      <c r="AI55" s="416"/>
      <c r="AJ55" s="416"/>
      <c r="AK55" s="416"/>
      <c r="AL55" s="416"/>
      <c r="AM55" s="416"/>
      <c r="AN55" s="416"/>
      <c r="AO55" s="416"/>
      <c r="AP55" s="416"/>
      <c r="AQ55" s="416"/>
      <c r="AR55" s="416"/>
      <c r="AS55" s="416"/>
      <c r="AT55" s="416"/>
      <c r="AU55" s="416"/>
      <c r="AV55" s="416"/>
    </row>
    <row r="56" spans="5:48" ht="13.7" customHeight="1">
      <c r="N56" s="416"/>
      <c r="O56" s="416"/>
      <c r="P56" s="416"/>
      <c r="Q56" s="416"/>
      <c r="R56" s="416"/>
      <c r="S56" s="416"/>
      <c r="T56" s="416"/>
      <c r="U56" s="416"/>
      <c r="V56" s="416"/>
      <c r="W56" s="416"/>
      <c r="X56" s="416"/>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row>
    <row r="57" spans="5:48" ht="13.7" customHeight="1">
      <c r="N57" s="416"/>
      <c r="O57" s="416"/>
      <c r="P57" s="416"/>
      <c r="Q57" s="416"/>
      <c r="R57" s="416"/>
      <c r="S57" s="416"/>
      <c r="T57" s="416"/>
      <c r="U57" s="416"/>
      <c r="V57" s="416"/>
      <c r="W57" s="416"/>
      <c r="X57" s="416"/>
      <c r="Y57" s="416"/>
      <c r="Z57" s="416"/>
      <c r="AA57" s="416"/>
      <c r="AB57" s="416"/>
      <c r="AC57" s="416"/>
      <c r="AD57" s="416"/>
      <c r="AE57" s="416"/>
      <c r="AF57" s="416"/>
      <c r="AG57" s="416"/>
      <c r="AH57" s="416"/>
      <c r="AI57" s="416"/>
      <c r="AJ57" s="416"/>
      <c r="AK57" s="416"/>
      <c r="AL57" s="416"/>
      <c r="AM57" s="416"/>
      <c r="AN57" s="416"/>
      <c r="AO57" s="416"/>
      <c r="AP57" s="416"/>
      <c r="AQ57" s="416"/>
      <c r="AR57" s="416"/>
      <c r="AS57" s="416"/>
      <c r="AT57" s="416"/>
      <c r="AU57" s="416"/>
      <c r="AV57" s="416"/>
    </row>
    <row r="58" spans="5:48" ht="13.7" customHeight="1">
      <c r="N58" s="416"/>
      <c r="O58" s="416"/>
      <c r="P58" s="416"/>
      <c r="Q58" s="416"/>
      <c r="R58" s="416"/>
      <c r="S58" s="416"/>
      <c r="T58" s="416"/>
      <c r="U58" s="416"/>
      <c r="V58" s="416"/>
      <c r="W58" s="416"/>
      <c r="X58" s="416"/>
      <c r="Y58" s="416"/>
      <c r="Z58" s="416"/>
      <c r="AA58" s="416"/>
      <c r="AB58" s="416"/>
      <c r="AC58" s="416"/>
      <c r="AD58" s="416"/>
      <c r="AE58" s="416"/>
      <c r="AF58" s="416"/>
      <c r="AG58" s="416"/>
      <c r="AH58" s="416"/>
      <c r="AI58" s="416"/>
      <c r="AJ58" s="416"/>
      <c r="AK58" s="416"/>
      <c r="AL58" s="416"/>
      <c r="AM58" s="416"/>
      <c r="AN58" s="416"/>
      <c r="AO58" s="416"/>
      <c r="AP58" s="416"/>
      <c r="AQ58" s="416"/>
      <c r="AR58" s="416"/>
      <c r="AS58" s="416"/>
      <c r="AT58" s="416"/>
      <c r="AU58" s="416"/>
      <c r="AV58" s="416"/>
    </row>
    <row r="59" spans="5:48" ht="13.7" customHeight="1">
      <c r="N59" s="416"/>
      <c r="O59" s="416"/>
      <c r="P59" s="416"/>
      <c r="Q59" s="416"/>
      <c r="R59" s="416"/>
      <c r="S59" s="416"/>
      <c r="T59" s="416"/>
      <c r="U59" s="416"/>
      <c r="V59" s="416"/>
      <c r="W59" s="416"/>
      <c r="X59" s="416"/>
      <c r="Y59" s="416"/>
      <c r="Z59" s="416"/>
      <c r="AA59" s="416"/>
      <c r="AB59" s="416"/>
      <c r="AC59" s="416"/>
      <c r="AD59" s="416"/>
      <c r="AE59" s="416"/>
      <c r="AF59" s="416"/>
      <c r="AG59" s="416"/>
      <c r="AH59" s="416"/>
      <c r="AI59" s="416"/>
      <c r="AJ59" s="416"/>
      <c r="AK59" s="416"/>
      <c r="AL59" s="416"/>
      <c r="AM59" s="416"/>
      <c r="AN59" s="416"/>
      <c r="AO59" s="416"/>
      <c r="AP59" s="416"/>
      <c r="AQ59" s="416"/>
      <c r="AR59" s="416"/>
      <c r="AS59" s="416"/>
      <c r="AT59" s="416"/>
      <c r="AU59" s="416"/>
      <c r="AV59" s="416"/>
    </row>
    <row r="60" spans="5:48" ht="13.7" customHeight="1">
      <c r="N60" s="416"/>
      <c r="O60" s="416"/>
      <c r="P60" s="416"/>
      <c r="Q60" s="416"/>
      <c r="R60" s="416"/>
      <c r="S60" s="416"/>
      <c r="T60" s="416"/>
      <c r="U60" s="416"/>
      <c r="V60" s="416"/>
      <c r="W60" s="416"/>
      <c r="X60" s="416"/>
      <c r="Y60" s="416"/>
      <c r="Z60" s="416"/>
      <c r="AA60" s="416"/>
      <c r="AB60" s="416"/>
      <c r="AC60" s="416"/>
      <c r="AD60" s="416"/>
      <c r="AE60" s="416"/>
      <c r="AF60" s="416"/>
      <c r="AG60" s="416"/>
      <c r="AH60" s="416"/>
      <c r="AI60" s="416"/>
      <c r="AJ60" s="416"/>
      <c r="AK60" s="416"/>
      <c r="AL60" s="416"/>
      <c r="AM60" s="416"/>
      <c r="AN60" s="416"/>
      <c r="AO60" s="416"/>
      <c r="AP60" s="416"/>
      <c r="AQ60" s="416"/>
      <c r="AR60" s="416"/>
      <c r="AS60" s="416"/>
      <c r="AT60" s="416"/>
      <c r="AU60" s="416"/>
      <c r="AV60" s="416"/>
    </row>
    <row r="61" spans="5:48" ht="13.7" customHeight="1">
      <c r="N61" s="416"/>
      <c r="O61" s="416"/>
      <c r="P61" s="416"/>
      <c r="Q61" s="416"/>
      <c r="R61" s="416"/>
      <c r="S61" s="416"/>
      <c r="T61" s="416"/>
      <c r="U61" s="416"/>
      <c r="V61" s="416"/>
      <c r="W61" s="416"/>
      <c r="X61" s="416"/>
      <c r="Y61" s="416"/>
      <c r="Z61" s="416"/>
      <c r="AA61" s="416"/>
      <c r="AB61" s="416"/>
      <c r="AC61" s="416"/>
      <c r="AD61" s="416"/>
      <c r="AE61" s="416"/>
      <c r="AF61" s="416"/>
      <c r="AG61" s="416"/>
      <c r="AH61" s="416"/>
      <c r="AI61" s="416"/>
      <c r="AJ61" s="416"/>
      <c r="AK61" s="416"/>
      <c r="AL61" s="416"/>
      <c r="AM61" s="416"/>
      <c r="AN61" s="416"/>
      <c r="AO61" s="416"/>
      <c r="AP61" s="416"/>
      <c r="AQ61" s="416"/>
      <c r="AR61" s="416"/>
      <c r="AS61" s="416"/>
      <c r="AT61" s="416"/>
      <c r="AU61" s="416"/>
      <c r="AV61" s="416"/>
    </row>
    <row r="62" spans="5:48" ht="13.7" customHeight="1">
      <c r="N62" s="416"/>
      <c r="O62" s="416"/>
      <c r="P62" s="416"/>
      <c r="Q62" s="416"/>
      <c r="R62" s="416"/>
      <c r="S62" s="416"/>
      <c r="T62" s="416"/>
      <c r="U62" s="416"/>
      <c r="V62" s="416"/>
      <c r="W62" s="416"/>
      <c r="X62" s="416"/>
      <c r="Y62" s="416"/>
      <c r="Z62" s="416"/>
      <c r="AA62" s="416"/>
      <c r="AB62" s="416"/>
      <c r="AC62" s="416"/>
      <c r="AD62" s="416"/>
      <c r="AE62" s="416"/>
      <c r="AF62" s="416"/>
      <c r="AG62" s="416"/>
      <c r="AH62" s="416"/>
      <c r="AI62" s="416"/>
      <c r="AJ62" s="416"/>
      <c r="AK62" s="416"/>
      <c r="AL62" s="416"/>
      <c r="AM62" s="416"/>
      <c r="AN62" s="416"/>
      <c r="AO62" s="416"/>
      <c r="AP62" s="416"/>
      <c r="AQ62" s="416"/>
      <c r="AR62" s="416"/>
      <c r="AS62" s="416"/>
      <c r="AT62" s="416"/>
      <c r="AU62" s="416"/>
      <c r="AV62" s="416"/>
    </row>
    <row r="63" spans="5:48" ht="13.7" customHeight="1">
      <c r="N63" s="416"/>
      <c r="O63" s="416"/>
      <c r="P63" s="416"/>
      <c r="Q63" s="416"/>
      <c r="R63" s="416"/>
      <c r="S63" s="416"/>
      <c r="T63" s="416"/>
      <c r="U63" s="416"/>
      <c r="V63" s="416"/>
      <c r="W63" s="416"/>
      <c r="X63" s="416"/>
      <c r="Y63" s="416"/>
      <c r="Z63" s="416"/>
      <c r="AA63" s="416"/>
      <c r="AB63" s="416"/>
      <c r="AC63" s="416"/>
      <c r="AD63" s="416"/>
      <c r="AE63" s="416"/>
      <c r="AF63" s="416"/>
      <c r="AG63" s="416"/>
      <c r="AH63" s="416"/>
      <c r="AI63" s="416"/>
      <c r="AJ63" s="416"/>
      <c r="AK63" s="416"/>
      <c r="AL63" s="416"/>
      <c r="AM63" s="416"/>
      <c r="AN63" s="416"/>
      <c r="AO63" s="416"/>
      <c r="AP63" s="416"/>
      <c r="AQ63" s="416"/>
      <c r="AR63" s="416"/>
      <c r="AS63" s="416"/>
      <c r="AT63" s="416"/>
      <c r="AU63" s="416"/>
      <c r="AV63" s="416"/>
    </row>
    <row r="64" spans="5:48" ht="13.7" customHeight="1">
      <c r="N64" s="416"/>
      <c r="O64" s="416"/>
      <c r="P64" s="416"/>
      <c r="Q64" s="416"/>
      <c r="R64" s="416"/>
      <c r="S64" s="416"/>
      <c r="T64" s="416"/>
      <c r="U64" s="416"/>
      <c r="V64" s="416"/>
      <c r="W64" s="416"/>
      <c r="X64" s="416"/>
      <c r="Y64" s="416"/>
      <c r="Z64" s="416"/>
      <c r="AA64" s="416"/>
      <c r="AB64" s="416"/>
      <c r="AC64" s="416"/>
      <c r="AD64" s="416"/>
      <c r="AE64" s="416"/>
      <c r="AF64" s="416"/>
      <c r="AG64" s="416"/>
      <c r="AH64" s="416"/>
      <c r="AI64" s="416"/>
      <c r="AJ64" s="416"/>
      <c r="AK64" s="416"/>
      <c r="AL64" s="416"/>
      <c r="AM64" s="416"/>
      <c r="AN64" s="416"/>
      <c r="AO64" s="416"/>
      <c r="AP64" s="416"/>
      <c r="AQ64" s="416"/>
      <c r="AR64" s="416"/>
      <c r="AS64" s="416"/>
      <c r="AT64" s="416"/>
      <c r="AU64" s="416"/>
      <c r="AV64" s="416"/>
    </row>
    <row r="65" spans="14:48" ht="13.7" customHeight="1">
      <c r="N65" s="416"/>
      <c r="O65" s="416"/>
      <c r="P65" s="416"/>
      <c r="Q65" s="416"/>
      <c r="R65" s="416"/>
      <c r="S65" s="416"/>
      <c r="T65" s="416"/>
      <c r="U65" s="416"/>
      <c r="V65" s="416"/>
      <c r="W65" s="416"/>
      <c r="X65" s="416"/>
      <c r="Y65" s="416"/>
      <c r="Z65" s="416"/>
      <c r="AA65" s="416"/>
      <c r="AB65" s="416"/>
      <c r="AC65" s="416"/>
      <c r="AD65" s="416"/>
      <c r="AE65" s="416"/>
      <c r="AF65" s="416"/>
      <c r="AG65" s="416"/>
      <c r="AH65" s="416"/>
      <c r="AI65" s="416"/>
      <c r="AJ65" s="416"/>
      <c r="AK65" s="416"/>
      <c r="AL65" s="416"/>
      <c r="AM65" s="416"/>
      <c r="AN65" s="416"/>
      <c r="AO65" s="416"/>
      <c r="AP65" s="416"/>
      <c r="AQ65" s="416"/>
      <c r="AR65" s="416"/>
      <c r="AS65" s="416"/>
      <c r="AT65" s="416"/>
      <c r="AU65" s="416"/>
      <c r="AV65" s="416"/>
    </row>
    <row r="66" spans="14:48" ht="13.7" customHeight="1">
      <c r="N66" s="416"/>
      <c r="O66" s="416"/>
      <c r="P66" s="416"/>
      <c r="Q66" s="416"/>
      <c r="R66" s="416"/>
      <c r="S66" s="416"/>
      <c r="T66" s="416"/>
      <c r="U66" s="416"/>
      <c r="V66" s="416"/>
      <c r="W66" s="416"/>
      <c r="X66" s="416"/>
      <c r="Y66" s="416"/>
      <c r="Z66" s="416"/>
      <c r="AA66" s="416"/>
      <c r="AB66" s="416"/>
      <c r="AC66" s="416"/>
      <c r="AD66" s="416"/>
      <c r="AE66" s="416"/>
      <c r="AF66" s="416"/>
      <c r="AG66" s="416"/>
      <c r="AH66" s="416"/>
      <c r="AI66" s="416"/>
      <c r="AJ66" s="416"/>
      <c r="AK66" s="416"/>
      <c r="AL66" s="416"/>
      <c r="AM66" s="416"/>
      <c r="AN66" s="416"/>
      <c r="AO66" s="416"/>
      <c r="AP66" s="416"/>
      <c r="AQ66" s="416"/>
      <c r="AR66" s="416"/>
      <c r="AS66" s="416"/>
      <c r="AT66" s="416"/>
      <c r="AU66" s="416"/>
      <c r="AV66" s="416"/>
    </row>
    <row r="67" spans="14:48" ht="13.7" customHeight="1">
      <c r="N67" s="416"/>
      <c r="O67" s="416"/>
      <c r="P67" s="416"/>
      <c r="Q67" s="416"/>
      <c r="R67" s="416"/>
      <c r="S67" s="416"/>
      <c r="T67" s="416"/>
      <c r="U67" s="416"/>
      <c r="V67" s="416"/>
      <c r="W67" s="416"/>
      <c r="X67" s="416"/>
      <c r="Y67" s="416"/>
      <c r="Z67" s="416"/>
      <c r="AA67" s="416"/>
      <c r="AB67" s="416"/>
      <c r="AC67" s="416"/>
      <c r="AD67" s="416"/>
      <c r="AE67" s="416"/>
      <c r="AF67" s="416"/>
      <c r="AG67" s="416"/>
      <c r="AH67" s="416"/>
      <c r="AI67" s="416"/>
      <c r="AJ67" s="416"/>
      <c r="AK67" s="416"/>
      <c r="AL67" s="416"/>
      <c r="AM67" s="416"/>
      <c r="AN67" s="416"/>
      <c r="AO67" s="416"/>
      <c r="AP67" s="416"/>
      <c r="AQ67" s="416"/>
      <c r="AR67" s="416"/>
      <c r="AS67" s="416"/>
      <c r="AT67" s="416"/>
      <c r="AU67" s="416"/>
      <c r="AV67" s="416"/>
    </row>
    <row r="68" spans="14:48" ht="13.7" customHeight="1">
      <c r="N68" s="416"/>
      <c r="O68" s="416"/>
      <c r="P68" s="416"/>
      <c r="Q68" s="416"/>
      <c r="R68" s="416"/>
      <c r="S68" s="416"/>
      <c r="T68" s="416"/>
      <c r="U68" s="416"/>
      <c r="V68" s="416"/>
      <c r="W68" s="416"/>
      <c r="X68" s="416"/>
      <c r="Y68" s="416"/>
      <c r="Z68" s="416"/>
      <c r="AA68" s="416"/>
      <c r="AB68" s="416"/>
      <c r="AC68" s="416"/>
      <c r="AD68" s="416"/>
      <c r="AE68" s="416"/>
      <c r="AF68" s="416"/>
      <c r="AG68" s="416"/>
      <c r="AH68" s="416"/>
      <c r="AI68" s="416"/>
      <c r="AJ68" s="416"/>
      <c r="AK68" s="416"/>
      <c r="AL68" s="416"/>
      <c r="AM68" s="416"/>
      <c r="AN68" s="416"/>
      <c r="AO68" s="416"/>
      <c r="AP68" s="416"/>
      <c r="AQ68" s="416"/>
      <c r="AR68" s="416"/>
      <c r="AS68" s="416"/>
      <c r="AT68" s="416"/>
      <c r="AU68" s="416"/>
      <c r="AV68" s="416"/>
    </row>
    <row r="69" spans="14:48" ht="13.7" customHeight="1">
      <c r="N69" s="416"/>
      <c r="O69" s="416"/>
      <c r="P69" s="416"/>
      <c r="Q69" s="416"/>
      <c r="R69" s="416"/>
      <c r="S69" s="416"/>
      <c r="T69" s="416"/>
      <c r="U69" s="416"/>
      <c r="V69" s="416"/>
      <c r="W69" s="416"/>
      <c r="X69" s="416"/>
      <c r="Y69" s="416"/>
      <c r="Z69" s="416"/>
      <c r="AA69" s="416"/>
      <c r="AB69" s="416"/>
      <c r="AC69" s="416"/>
      <c r="AD69" s="416"/>
      <c r="AE69" s="416"/>
      <c r="AF69" s="416"/>
      <c r="AG69" s="416"/>
      <c r="AH69" s="416"/>
      <c r="AI69" s="416"/>
      <c r="AJ69" s="416"/>
      <c r="AK69" s="416"/>
      <c r="AL69" s="416"/>
      <c r="AM69" s="416"/>
      <c r="AN69" s="416"/>
      <c r="AO69" s="416"/>
      <c r="AP69" s="416"/>
      <c r="AQ69" s="416"/>
      <c r="AR69" s="416"/>
      <c r="AS69" s="416"/>
      <c r="AT69" s="416"/>
      <c r="AU69" s="416"/>
      <c r="AV69" s="416"/>
    </row>
    <row r="70" spans="14:48" ht="13.7" customHeight="1">
      <c r="N70" s="416"/>
      <c r="O70" s="416"/>
      <c r="P70" s="416"/>
      <c r="Q70" s="416"/>
      <c r="R70" s="416"/>
      <c r="S70" s="416"/>
      <c r="T70" s="416"/>
      <c r="U70" s="416"/>
      <c r="V70" s="416"/>
      <c r="W70" s="416"/>
      <c r="X70" s="416"/>
      <c r="Y70" s="416"/>
      <c r="Z70" s="416"/>
      <c r="AA70" s="416"/>
      <c r="AB70" s="416"/>
      <c r="AC70" s="416"/>
      <c r="AD70" s="416"/>
      <c r="AE70" s="416"/>
      <c r="AF70" s="416"/>
      <c r="AG70" s="416"/>
      <c r="AH70" s="416"/>
      <c r="AI70" s="416"/>
      <c r="AJ70" s="416"/>
      <c r="AK70" s="416"/>
      <c r="AL70" s="416"/>
      <c r="AM70" s="416"/>
      <c r="AN70" s="416"/>
      <c r="AO70" s="416"/>
      <c r="AP70" s="416"/>
      <c r="AQ70" s="416"/>
      <c r="AR70" s="416"/>
      <c r="AS70" s="416"/>
      <c r="AT70" s="416"/>
      <c r="AU70" s="416"/>
      <c r="AV70" s="416"/>
    </row>
    <row r="71" spans="14:48" ht="13.7" customHeight="1">
      <c r="N71" s="416"/>
      <c r="O71" s="416"/>
      <c r="P71" s="416"/>
      <c r="Q71" s="416"/>
      <c r="R71" s="416"/>
      <c r="S71" s="416"/>
      <c r="T71" s="416"/>
      <c r="U71" s="416"/>
      <c r="V71" s="416"/>
      <c r="W71" s="416"/>
      <c r="X71" s="416"/>
      <c r="Y71" s="416"/>
      <c r="Z71" s="416"/>
      <c r="AA71" s="416"/>
      <c r="AB71" s="416"/>
      <c r="AC71" s="416"/>
      <c r="AD71" s="416"/>
      <c r="AE71" s="416"/>
      <c r="AF71" s="416"/>
      <c r="AG71" s="416"/>
      <c r="AH71" s="416"/>
      <c r="AI71" s="416"/>
      <c r="AJ71" s="416"/>
      <c r="AK71" s="416"/>
      <c r="AL71" s="416"/>
      <c r="AM71" s="416"/>
      <c r="AN71" s="416"/>
      <c r="AO71" s="416"/>
      <c r="AP71" s="416"/>
      <c r="AQ71" s="416"/>
      <c r="AR71" s="416"/>
      <c r="AS71" s="416"/>
      <c r="AT71" s="416"/>
      <c r="AU71" s="416"/>
      <c r="AV71" s="416"/>
    </row>
    <row r="72" spans="14:48" ht="13.7" customHeight="1">
      <c r="N72" s="416"/>
      <c r="O72" s="416"/>
      <c r="P72" s="416"/>
      <c r="Q72" s="416"/>
      <c r="R72" s="416"/>
      <c r="S72" s="416"/>
      <c r="T72" s="416"/>
      <c r="U72" s="416"/>
      <c r="V72" s="416"/>
      <c r="W72" s="416"/>
      <c r="X72" s="416"/>
      <c r="Y72" s="416"/>
      <c r="Z72" s="416"/>
      <c r="AA72" s="416"/>
      <c r="AB72" s="416"/>
      <c r="AC72" s="416"/>
      <c r="AD72" s="416"/>
      <c r="AE72" s="416"/>
      <c r="AF72" s="416"/>
      <c r="AG72" s="416"/>
      <c r="AH72" s="416"/>
      <c r="AI72" s="416"/>
      <c r="AJ72" s="416"/>
      <c r="AK72" s="416"/>
      <c r="AL72" s="416"/>
      <c r="AM72" s="416"/>
      <c r="AN72" s="416"/>
      <c r="AO72" s="416"/>
      <c r="AP72" s="416"/>
      <c r="AQ72" s="416"/>
      <c r="AR72" s="416"/>
      <c r="AS72" s="416"/>
      <c r="AT72" s="416"/>
      <c r="AU72" s="416"/>
      <c r="AV72" s="416"/>
    </row>
    <row r="73" spans="14:48" ht="13.7" customHeight="1">
      <c r="N73" s="416"/>
      <c r="O73" s="416"/>
      <c r="P73" s="416"/>
      <c r="Q73" s="416"/>
      <c r="R73" s="416"/>
      <c r="S73" s="416"/>
      <c r="T73" s="416"/>
      <c r="U73" s="416"/>
      <c r="V73" s="416"/>
      <c r="W73" s="416"/>
      <c r="X73" s="416"/>
      <c r="Y73" s="416"/>
      <c r="Z73" s="416"/>
      <c r="AA73" s="416"/>
      <c r="AB73" s="416"/>
      <c r="AC73" s="416"/>
      <c r="AD73" s="416"/>
      <c r="AE73" s="416"/>
      <c r="AF73" s="416"/>
      <c r="AG73" s="416"/>
      <c r="AH73" s="416"/>
      <c r="AI73" s="416"/>
      <c r="AJ73" s="416"/>
      <c r="AK73" s="416"/>
      <c r="AL73" s="416"/>
      <c r="AM73" s="416"/>
      <c r="AN73" s="416"/>
      <c r="AO73" s="416"/>
      <c r="AP73" s="416"/>
      <c r="AQ73" s="416"/>
      <c r="AR73" s="416"/>
      <c r="AS73" s="416"/>
      <c r="AT73" s="416"/>
      <c r="AU73" s="416"/>
      <c r="AV73" s="416"/>
    </row>
    <row r="74" spans="14:48" ht="13.7" customHeight="1">
      <c r="N74" s="416"/>
      <c r="O74" s="416"/>
      <c r="P74" s="416"/>
      <c r="Q74" s="416"/>
      <c r="R74" s="416"/>
      <c r="S74" s="416"/>
      <c r="T74" s="416"/>
      <c r="U74" s="416"/>
      <c r="V74" s="416"/>
      <c r="W74" s="416"/>
      <c r="X74" s="416"/>
      <c r="Y74" s="416"/>
      <c r="Z74" s="416"/>
      <c r="AA74" s="416"/>
      <c r="AB74" s="416"/>
      <c r="AC74" s="416"/>
      <c r="AD74" s="416"/>
      <c r="AE74" s="416"/>
      <c r="AF74" s="416"/>
      <c r="AG74" s="416"/>
      <c r="AH74" s="416"/>
      <c r="AI74" s="416"/>
      <c r="AJ74" s="416"/>
      <c r="AK74" s="416"/>
      <c r="AL74" s="416"/>
      <c r="AM74" s="416"/>
      <c r="AN74" s="416"/>
      <c r="AO74" s="416"/>
      <c r="AP74" s="416"/>
      <c r="AQ74" s="416"/>
      <c r="AR74" s="416"/>
      <c r="AS74" s="416"/>
      <c r="AT74" s="416"/>
      <c r="AU74" s="416"/>
      <c r="AV74" s="416"/>
    </row>
    <row r="75" spans="14:48" ht="13.7" customHeight="1">
      <c r="N75" s="416"/>
      <c r="O75" s="416"/>
      <c r="P75" s="416"/>
      <c r="Q75" s="416"/>
      <c r="R75" s="416"/>
      <c r="S75" s="416"/>
      <c r="T75" s="416"/>
      <c r="U75" s="416"/>
      <c r="V75" s="416"/>
      <c r="W75" s="416"/>
      <c r="X75" s="416"/>
      <c r="Y75" s="416"/>
      <c r="Z75" s="416"/>
      <c r="AA75" s="416"/>
      <c r="AB75" s="416"/>
      <c r="AC75" s="416"/>
      <c r="AD75" s="416"/>
      <c r="AE75" s="416"/>
      <c r="AF75" s="416"/>
      <c r="AG75" s="416"/>
      <c r="AH75" s="416"/>
      <c r="AI75" s="416"/>
      <c r="AJ75" s="416"/>
      <c r="AK75" s="416"/>
      <c r="AL75" s="416"/>
      <c r="AM75" s="416"/>
      <c r="AN75" s="416"/>
      <c r="AO75" s="416"/>
      <c r="AP75" s="416"/>
      <c r="AQ75" s="416"/>
      <c r="AR75" s="416"/>
      <c r="AS75" s="416"/>
      <c r="AT75" s="416"/>
      <c r="AU75" s="416"/>
      <c r="AV75" s="416"/>
    </row>
    <row r="76" spans="14:48" ht="13.7" customHeight="1">
      <c r="N76" s="416"/>
      <c r="O76" s="416"/>
      <c r="P76" s="416"/>
      <c r="Q76" s="416"/>
      <c r="R76" s="416"/>
      <c r="S76" s="416"/>
      <c r="T76" s="416"/>
      <c r="U76" s="416"/>
      <c r="V76" s="416"/>
      <c r="W76" s="416"/>
      <c r="X76" s="416"/>
      <c r="Y76" s="416"/>
      <c r="Z76" s="416"/>
      <c r="AA76" s="416"/>
      <c r="AB76" s="416"/>
      <c r="AC76" s="416"/>
      <c r="AD76" s="416"/>
      <c r="AE76" s="416"/>
      <c r="AF76" s="416"/>
      <c r="AG76" s="416"/>
      <c r="AH76" s="416"/>
      <c r="AI76" s="416"/>
      <c r="AJ76" s="416"/>
      <c r="AK76" s="416"/>
      <c r="AL76" s="416"/>
      <c r="AM76" s="416"/>
      <c r="AN76" s="416"/>
      <c r="AO76" s="416"/>
      <c r="AP76" s="416"/>
      <c r="AQ76" s="416"/>
      <c r="AR76" s="416"/>
      <c r="AS76" s="416"/>
      <c r="AT76" s="416"/>
      <c r="AU76" s="416"/>
      <c r="AV76" s="416"/>
    </row>
    <row r="77" spans="14:48" ht="13.7" customHeight="1">
      <c r="N77" s="416"/>
      <c r="O77" s="416"/>
      <c r="P77" s="416"/>
      <c r="Q77" s="416"/>
      <c r="R77" s="416"/>
      <c r="S77" s="416"/>
      <c r="T77" s="416"/>
      <c r="U77" s="416"/>
      <c r="V77" s="416"/>
      <c r="W77" s="416"/>
      <c r="X77" s="416"/>
      <c r="Y77" s="416"/>
      <c r="Z77" s="416"/>
      <c r="AA77" s="416"/>
      <c r="AB77" s="416"/>
      <c r="AC77" s="416"/>
      <c r="AD77" s="416"/>
      <c r="AE77" s="416"/>
      <c r="AF77" s="416"/>
      <c r="AG77" s="416"/>
      <c r="AH77" s="416"/>
      <c r="AI77" s="416"/>
      <c r="AJ77" s="416"/>
      <c r="AK77" s="416"/>
      <c r="AL77" s="416"/>
      <c r="AM77" s="416"/>
      <c r="AN77" s="416"/>
      <c r="AO77" s="416"/>
      <c r="AP77" s="416"/>
      <c r="AQ77" s="416"/>
      <c r="AR77" s="416"/>
      <c r="AS77" s="416"/>
      <c r="AT77" s="416"/>
      <c r="AU77" s="416"/>
      <c r="AV77" s="416"/>
    </row>
    <row r="78" spans="14:48" ht="13.7" customHeight="1">
      <c r="N78" s="416"/>
      <c r="O78" s="416"/>
      <c r="P78" s="416"/>
      <c r="Q78" s="416"/>
      <c r="R78" s="416"/>
      <c r="S78" s="416"/>
      <c r="T78" s="416"/>
      <c r="U78" s="416"/>
      <c r="V78" s="416"/>
      <c r="W78" s="416"/>
      <c r="X78" s="416"/>
      <c r="Y78" s="416"/>
      <c r="Z78" s="416"/>
      <c r="AA78" s="416"/>
      <c r="AB78" s="416"/>
      <c r="AC78" s="416"/>
      <c r="AD78" s="416"/>
      <c r="AE78" s="416"/>
      <c r="AF78" s="416"/>
      <c r="AG78" s="416"/>
      <c r="AH78" s="416"/>
      <c r="AI78" s="416"/>
      <c r="AJ78" s="416"/>
      <c r="AK78" s="416"/>
      <c r="AL78" s="416"/>
      <c r="AM78" s="416"/>
      <c r="AN78" s="416"/>
      <c r="AO78" s="416"/>
      <c r="AP78" s="416"/>
      <c r="AQ78" s="416"/>
      <c r="AR78" s="416"/>
      <c r="AS78" s="416"/>
      <c r="AT78" s="416"/>
      <c r="AU78" s="416"/>
      <c r="AV78" s="416"/>
    </row>
    <row r="79" spans="14:48" ht="13.7" customHeight="1">
      <c r="N79" s="416"/>
      <c r="O79" s="416"/>
      <c r="P79" s="416"/>
      <c r="Q79" s="416"/>
      <c r="R79" s="416"/>
      <c r="S79" s="416"/>
      <c r="T79" s="416"/>
      <c r="U79" s="416"/>
      <c r="V79" s="416"/>
      <c r="W79" s="416"/>
      <c r="X79" s="416"/>
      <c r="Y79" s="416"/>
      <c r="Z79" s="416"/>
      <c r="AA79" s="416"/>
      <c r="AB79" s="416"/>
      <c r="AC79" s="416"/>
      <c r="AD79" s="416"/>
      <c r="AE79" s="416"/>
      <c r="AF79" s="416"/>
      <c r="AG79" s="416"/>
      <c r="AH79" s="416"/>
      <c r="AI79" s="416"/>
      <c r="AJ79" s="416"/>
      <c r="AK79" s="416"/>
      <c r="AL79" s="416"/>
      <c r="AM79" s="416"/>
      <c r="AN79" s="416"/>
      <c r="AO79" s="416"/>
      <c r="AP79" s="416"/>
      <c r="AQ79" s="416"/>
      <c r="AR79" s="416"/>
      <c r="AS79" s="416"/>
      <c r="AT79" s="416"/>
      <c r="AU79" s="416"/>
      <c r="AV79" s="416"/>
    </row>
    <row r="80" spans="14:48" ht="13.7" customHeight="1">
      <c r="N80" s="416"/>
      <c r="O80" s="416"/>
      <c r="P80" s="416"/>
      <c r="Q80" s="416"/>
      <c r="R80" s="416"/>
      <c r="S80" s="416"/>
      <c r="T80" s="416"/>
      <c r="U80" s="416"/>
      <c r="V80" s="416"/>
      <c r="W80" s="416"/>
      <c r="X80" s="416"/>
      <c r="Y80" s="416"/>
      <c r="Z80" s="416"/>
      <c r="AA80" s="416"/>
      <c r="AB80" s="416"/>
      <c r="AC80" s="416"/>
      <c r="AD80" s="416"/>
      <c r="AE80" s="416"/>
      <c r="AF80" s="416"/>
      <c r="AG80" s="416"/>
      <c r="AH80" s="416"/>
      <c r="AI80" s="416"/>
      <c r="AJ80" s="416"/>
      <c r="AK80" s="416"/>
      <c r="AL80" s="416"/>
      <c r="AM80" s="416"/>
      <c r="AN80" s="416"/>
      <c r="AO80" s="416"/>
      <c r="AP80" s="416"/>
      <c r="AQ80" s="416"/>
      <c r="AR80" s="416"/>
      <c r="AS80" s="416"/>
      <c r="AT80" s="416"/>
      <c r="AU80" s="416"/>
      <c r="AV80" s="416"/>
    </row>
    <row r="81" spans="14:48" ht="13.7" customHeight="1">
      <c r="N81" s="416"/>
      <c r="O81" s="416"/>
      <c r="P81" s="416"/>
      <c r="Q81" s="416"/>
      <c r="R81" s="416"/>
      <c r="S81" s="416"/>
      <c r="T81" s="416"/>
      <c r="U81" s="416"/>
      <c r="V81" s="416"/>
      <c r="W81" s="416"/>
      <c r="X81" s="416"/>
      <c r="Y81" s="416"/>
      <c r="Z81" s="416"/>
      <c r="AA81" s="416"/>
      <c r="AB81" s="416"/>
      <c r="AC81" s="416"/>
      <c r="AD81" s="416"/>
      <c r="AE81" s="416"/>
      <c r="AF81" s="416"/>
      <c r="AG81" s="416"/>
      <c r="AH81" s="416"/>
      <c r="AI81" s="416"/>
      <c r="AJ81" s="416"/>
      <c r="AK81" s="416"/>
      <c r="AL81" s="416"/>
      <c r="AM81" s="416"/>
      <c r="AN81" s="416"/>
      <c r="AO81" s="416"/>
      <c r="AP81" s="416"/>
      <c r="AQ81" s="416"/>
      <c r="AR81" s="416"/>
      <c r="AS81" s="416"/>
      <c r="AT81" s="416"/>
      <c r="AU81" s="416"/>
      <c r="AV81" s="416"/>
    </row>
    <row r="82" spans="14:48" ht="13.7" customHeight="1">
      <c r="N82" s="416"/>
      <c r="O82" s="416"/>
      <c r="P82" s="416"/>
      <c r="Q82" s="416"/>
      <c r="R82" s="416"/>
      <c r="S82" s="416"/>
      <c r="T82" s="416"/>
      <c r="U82" s="416"/>
      <c r="V82" s="416"/>
      <c r="W82" s="416"/>
      <c r="X82" s="416"/>
      <c r="Y82" s="416"/>
      <c r="Z82" s="416"/>
      <c r="AA82" s="416"/>
      <c r="AB82" s="416"/>
      <c r="AC82" s="416"/>
      <c r="AD82" s="416"/>
      <c r="AE82" s="416"/>
      <c r="AF82" s="416"/>
      <c r="AG82" s="416"/>
      <c r="AH82" s="416"/>
      <c r="AI82" s="416"/>
      <c r="AJ82" s="416"/>
      <c r="AK82" s="416"/>
      <c r="AL82" s="416"/>
      <c r="AM82" s="416"/>
      <c r="AN82" s="416"/>
      <c r="AO82" s="416"/>
      <c r="AP82" s="416"/>
      <c r="AQ82" s="416"/>
      <c r="AR82" s="416"/>
      <c r="AS82" s="416"/>
      <c r="AT82" s="416"/>
      <c r="AU82" s="416"/>
      <c r="AV82" s="416"/>
    </row>
    <row r="83" spans="14:48" ht="13.7" customHeight="1">
      <c r="N83" s="416"/>
      <c r="O83" s="416"/>
      <c r="P83" s="416"/>
      <c r="Q83" s="416"/>
      <c r="R83" s="416"/>
      <c r="S83" s="416"/>
      <c r="T83" s="416"/>
      <c r="U83" s="416"/>
      <c r="V83" s="416"/>
      <c r="W83" s="416"/>
      <c r="X83" s="416"/>
      <c r="Y83" s="416"/>
      <c r="Z83" s="416"/>
      <c r="AA83" s="416"/>
      <c r="AB83" s="416"/>
      <c r="AC83" s="416"/>
      <c r="AD83" s="416"/>
      <c r="AE83" s="416"/>
      <c r="AF83" s="416"/>
      <c r="AG83" s="416"/>
      <c r="AH83" s="416"/>
      <c r="AI83" s="416"/>
      <c r="AJ83" s="416"/>
      <c r="AK83" s="416"/>
      <c r="AL83" s="416"/>
      <c r="AM83" s="416"/>
      <c r="AN83" s="416"/>
      <c r="AO83" s="416"/>
      <c r="AP83" s="416"/>
      <c r="AQ83" s="416"/>
      <c r="AR83" s="416"/>
      <c r="AS83" s="416"/>
      <c r="AT83" s="416"/>
      <c r="AU83" s="416"/>
      <c r="AV83" s="416"/>
    </row>
    <row r="84" spans="14:48" ht="13.7" customHeight="1">
      <c r="N84" s="416"/>
      <c r="O84" s="416"/>
      <c r="P84" s="416"/>
      <c r="Q84" s="416"/>
      <c r="R84" s="416"/>
      <c r="S84" s="416"/>
      <c r="T84" s="416"/>
      <c r="U84" s="416"/>
      <c r="V84" s="416"/>
      <c r="W84" s="416"/>
      <c r="X84" s="416"/>
      <c r="Y84" s="416"/>
      <c r="Z84" s="416"/>
      <c r="AA84" s="416"/>
      <c r="AB84" s="416"/>
      <c r="AC84" s="416"/>
      <c r="AD84" s="416"/>
      <c r="AE84" s="416"/>
      <c r="AF84" s="416"/>
      <c r="AG84" s="416"/>
      <c r="AH84" s="416"/>
      <c r="AI84" s="416"/>
      <c r="AJ84" s="416"/>
      <c r="AK84" s="416"/>
      <c r="AL84" s="416"/>
      <c r="AM84" s="416"/>
      <c r="AN84" s="416"/>
      <c r="AO84" s="416"/>
      <c r="AP84" s="416"/>
      <c r="AQ84" s="416"/>
      <c r="AR84" s="416"/>
      <c r="AS84" s="416"/>
      <c r="AT84" s="416"/>
      <c r="AU84" s="416"/>
      <c r="AV84" s="416"/>
    </row>
    <row r="85" spans="14:48" ht="13.7" customHeight="1">
      <c r="N85" s="416"/>
      <c r="O85" s="416"/>
      <c r="P85" s="416"/>
      <c r="Q85" s="416"/>
      <c r="R85" s="416"/>
      <c r="S85" s="416"/>
      <c r="T85" s="416"/>
      <c r="U85" s="416"/>
      <c r="V85" s="416"/>
      <c r="W85" s="416"/>
      <c r="X85" s="416"/>
      <c r="Y85" s="416"/>
      <c r="Z85" s="416"/>
      <c r="AA85" s="416"/>
      <c r="AB85" s="416"/>
      <c r="AC85" s="416"/>
      <c r="AD85" s="416"/>
      <c r="AE85" s="416"/>
      <c r="AF85" s="416"/>
      <c r="AG85" s="416"/>
      <c r="AH85" s="416"/>
      <c r="AI85" s="416"/>
      <c r="AJ85" s="416"/>
      <c r="AK85" s="416"/>
      <c r="AL85" s="416"/>
      <c r="AM85" s="416"/>
      <c r="AN85" s="416"/>
      <c r="AO85" s="416"/>
      <c r="AP85" s="416"/>
      <c r="AQ85" s="416"/>
      <c r="AR85" s="416"/>
      <c r="AS85" s="416"/>
      <c r="AT85" s="416"/>
      <c r="AU85" s="416"/>
      <c r="AV85" s="416"/>
    </row>
    <row r="86" spans="14:48" ht="13.7" customHeight="1">
      <c r="N86" s="416"/>
      <c r="O86" s="416"/>
      <c r="P86" s="416"/>
      <c r="Q86" s="416"/>
      <c r="R86" s="416"/>
      <c r="S86" s="416"/>
      <c r="T86" s="416"/>
      <c r="U86" s="416"/>
      <c r="V86" s="416"/>
      <c r="W86" s="416"/>
      <c r="X86" s="416"/>
      <c r="Y86" s="416"/>
      <c r="Z86" s="416"/>
      <c r="AA86" s="416"/>
      <c r="AB86" s="416"/>
      <c r="AC86" s="416"/>
      <c r="AD86" s="416"/>
      <c r="AE86" s="416"/>
      <c r="AF86" s="416"/>
      <c r="AG86" s="416"/>
      <c r="AH86" s="416"/>
      <c r="AI86" s="416"/>
      <c r="AJ86" s="416"/>
      <c r="AK86" s="416"/>
      <c r="AL86" s="416"/>
      <c r="AM86" s="416"/>
      <c r="AN86" s="416"/>
      <c r="AO86" s="416"/>
      <c r="AP86" s="416"/>
      <c r="AQ86" s="416"/>
      <c r="AR86" s="416"/>
      <c r="AS86" s="416"/>
      <c r="AT86" s="416"/>
      <c r="AU86" s="416"/>
      <c r="AV86" s="416"/>
    </row>
    <row r="87" spans="14:48" ht="13.7" customHeight="1">
      <c r="N87" s="416"/>
      <c r="O87" s="416"/>
      <c r="P87" s="416"/>
      <c r="Q87" s="416"/>
      <c r="R87" s="416"/>
      <c r="S87" s="416"/>
      <c r="T87" s="416"/>
      <c r="U87" s="416"/>
      <c r="V87" s="416"/>
      <c r="W87" s="416"/>
      <c r="X87" s="416"/>
      <c r="Y87" s="416"/>
      <c r="Z87" s="416"/>
      <c r="AA87" s="416"/>
      <c r="AB87" s="416"/>
      <c r="AC87" s="416"/>
      <c r="AD87" s="416"/>
      <c r="AE87" s="416"/>
      <c r="AF87" s="416"/>
      <c r="AG87" s="416"/>
      <c r="AH87" s="416"/>
      <c r="AI87" s="416"/>
      <c r="AJ87" s="416"/>
      <c r="AK87" s="416"/>
      <c r="AL87" s="416"/>
      <c r="AM87" s="416"/>
      <c r="AN87" s="416"/>
      <c r="AO87" s="416"/>
      <c r="AP87" s="416"/>
      <c r="AQ87" s="416"/>
      <c r="AR87" s="416"/>
      <c r="AS87" s="416"/>
      <c r="AT87" s="416"/>
      <c r="AU87" s="416"/>
      <c r="AV87" s="416"/>
    </row>
    <row r="88" spans="14:48" ht="13.7" customHeight="1">
      <c r="N88" s="416"/>
      <c r="O88" s="416"/>
      <c r="P88" s="416"/>
      <c r="Q88" s="416"/>
      <c r="R88" s="416"/>
      <c r="S88" s="416"/>
      <c r="T88" s="416"/>
      <c r="U88" s="416"/>
      <c r="V88" s="416"/>
      <c r="W88" s="416"/>
      <c r="X88" s="416"/>
      <c r="Y88" s="416"/>
      <c r="Z88" s="416"/>
      <c r="AA88" s="416"/>
      <c r="AB88" s="416"/>
      <c r="AC88" s="416"/>
      <c r="AD88" s="416"/>
      <c r="AE88" s="416"/>
      <c r="AF88" s="416"/>
      <c r="AG88" s="416"/>
      <c r="AH88" s="416"/>
      <c r="AI88" s="416"/>
      <c r="AJ88" s="416"/>
      <c r="AK88" s="416"/>
      <c r="AL88" s="416"/>
      <c r="AM88" s="416"/>
      <c r="AN88" s="416"/>
      <c r="AO88" s="416"/>
      <c r="AP88" s="416"/>
      <c r="AQ88" s="416"/>
      <c r="AR88" s="416"/>
      <c r="AS88" s="416"/>
      <c r="AT88" s="416"/>
      <c r="AU88" s="416"/>
      <c r="AV88" s="416"/>
    </row>
    <row r="89" spans="14:48" ht="13.7" customHeight="1">
      <c r="N89" s="416"/>
      <c r="O89" s="416"/>
      <c r="P89" s="416"/>
      <c r="Q89" s="416"/>
      <c r="R89" s="416"/>
      <c r="S89" s="416"/>
      <c r="T89" s="416"/>
      <c r="U89" s="416"/>
      <c r="V89" s="416"/>
      <c r="W89" s="416"/>
      <c r="X89" s="416"/>
      <c r="Y89" s="416"/>
      <c r="Z89" s="416"/>
      <c r="AA89" s="416"/>
      <c r="AB89" s="416"/>
      <c r="AC89" s="416"/>
      <c r="AD89" s="416"/>
      <c r="AE89" s="416"/>
      <c r="AF89" s="416"/>
      <c r="AG89" s="416"/>
      <c r="AH89" s="416"/>
      <c r="AI89" s="416"/>
      <c r="AJ89" s="416"/>
      <c r="AK89" s="416"/>
      <c r="AL89" s="416"/>
      <c r="AM89" s="416"/>
      <c r="AN89" s="416"/>
      <c r="AO89" s="416"/>
      <c r="AP89" s="416"/>
      <c r="AQ89" s="416"/>
      <c r="AR89" s="416"/>
      <c r="AS89" s="416"/>
      <c r="AT89" s="416"/>
      <c r="AU89" s="416"/>
      <c r="AV89" s="416"/>
    </row>
    <row r="90" spans="14:48" ht="13.7" customHeight="1">
      <c r="N90" s="416"/>
      <c r="O90" s="416"/>
      <c r="P90" s="416"/>
      <c r="Q90" s="416"/>
      <c r="R90" s="416"/>
      <c r="S90" s="416"/>
      <c r="T90" s="416"/>
      <c r="U90" s="416"/>
      <c r="V90" s="416"/>
      <c r="W90" s="416"/>
      <c r="X90" s="416"/>
      <c r="Y90" s="416"/>
      <c r="Z90" s="416"/>
      <c r="AA90" s="416"/>
      <c r="AB90" s="416"/>
      <c r="AC90" s="416"/>
      <c r="AD90" s="416"/>
      <c r="AE90" s="416"/>
      <c r="AF90" s="416"/>
      <c r="AG90" s="416"/>
      <c r="AH90" s="416"/>
      <c r="AI90" s="416"/>
      <c r="AJ90" s="416"/>
      <c r="AK90" s="416"/>
      <c r="AL90" s="416"/>
      <c r="AM90" s="416"/>
      <c r="AN90" s="416"/>
      <c r="AO90" s="416"/>
      <c r="AP90" s="416"/>
      <c r="AQ90" s="416"/>
      <c r="AR90" s="416"/>
      <c r="AS90" s="416"/>
      <c r="AT90" s="416"/>
      <c r="AU90" s="416"/>
      <c r="AV90" s="416"/>
    </row>
    <row r="91" spans="14:48" ht="13.7" customHeight="1">
      <c r="N91" s="416"/>
      <c r="O91" s="416"/>
      <c r="P91" s="416"/>
      <c r="Q91" s="416"/>
      <c r="R91" s="416"/>
      <c r="S91" s="416"/>
      <c r="T91" s="416"/>
      <c r="U91" s="416"/>
      <c r="V91" s="416"/>
      <c r="W91" s="416"/>
      <c r="X91" s="416"/>
      <c r="Y91" s="416"/>
      <c r="Z91" s="416"/>
      <c r="AA91" s="416"/>
      <c r="AB91" s="416"/>
      <c r="AC91" s="416"/>
      <c r="AD91" s="416"/>
      <c r="AE91" s="416"/>
      <c r="AF91" s="416"/>
      <c r="AG91" s="416"/>
      <c r="AH91" s="416"/>
      <c r="AI91" s="416"/>
      <c r="AJ91" s="416"/>
      <c r="AK91" s="416"/>
      <c r="AL91" s="416"/>
      <c r="AM91" s="416"/>
      <c r="AN91" s="416"/>
      <c r="AO91" s="416"/>
      <c r="AP91" s="416"/>
      <c r="AQ91" s="416"/>
      <c r="AR91" s="416"/>
      <c r="AS91" s="416"/>
      <c r="AT91" s="416"/>
      <c r="AU91" s="416"/>
      <c r="AV91" s="416"/>
    </row>
    <row r="92" spans="14:48" ht="13.7" customHeight="1">
      <c r="N92" s="416"/>
      <c r="O92" s="416"/>
      <c r="P92" s="416"/>
      <c r="Q92" s="416"/>
      <c r="R92" s="416"/>
      <c r="S92" s="416"/>
      <c r="T92" s="416"/>
      <c r="U92" s="416"/>
      <c r="V92" s="416"/>
      <c r="W92" s="416"/>
      <c r="X92" s="416"/>
      <c r="Y92" s="416"/>
      <c r="Z92" s="416"/>
      <c r="AA92" s="416"/>
      <c r="AB92" s="416"/>
      <c r="AC92" s="416"/>
      <c r="AD92" s="416"/>
      <c r="AE92" s="416"/>
      <c r="AF92" s="416"/>
      <c r="AG92" s="416"/>
      <c r="AH92" s="416"/>
      <c r="AI92" s="416"/>
      <c r="AJ92" s="416"/>
      <c r="AK92" s="416"/>
      <c r="AL92" s="416"/>
      <c r="AM92" s="416"/>
      <c r="AN92" s="416"/>
      <c r="AO92" s="416"/>
      <c r="AP92" s="416"/>
      <c r="AQ92" s="416"/>
      <c r="AR92" s="416"/>
      <c r="AS92" s="416"/>
      <c r="AT92" s="416"/>
      <c r="AU92" s="416"/>
      <c r="AV92" s="416"/>
    </row>
    <row r="93" spans="14:48" ht="13.7" customHeight="1">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6"/>
      <c r="AS93" s="416"/>
      <c r="AT93" s="416"/>
      <c r="AU93" s="416"/>
      <c r="AV93" s="416"/>
    </row>
    <row r="94" spans="14:48" ht="13.7" customHeight="1">
      <c r="N94" s="416"/>
      <c r="O94" s="416"/>
      <c r="P94" s="416"/>
      <c r="Q94" s="416"/>
      <c r="R94" s="416"/>
      <c r="S94" s="416"/>
      <c r="T94" s="416"/>
      <c r="U94" s="416"/>
      <c r="V94" s="416"/>
      <c r="W94" s="416"/>
      <c r="X94" s="416"/>
      <c r="Y94" s="416"/>
      <c r="Z94" s="416"/>
      <c r="AA94" s="416"/>
      <c r="AB94" s="416"/>
      <c r="AC94" s="416"/>
      <c r="AD94" s="416"/>
      <c r="AE94" s="416"/>
      <c r="AF94" s="416"/>
      <c r="AG94" s="416"/>
      <c r="AH94" s="416"/>
      <c r="AI94" s="416"/>
      <c r="AJ94" s="416"/>
      <c r="AK94" s="416"/>
      <c r="AL94" s="416"/>
      <c r="AM94" s="416"/>
      <c r="AN94" s="416"/>
      <c r="AO94" s="416"/>
      <c r="AP94" s="416"/>
      <c r="AQ94" s="416"/>
      <c r="AR94" s="416"/>
      <c r="AS94" s="416"/>
      <c r="AT94" s="416"/>
      <c r="AU94" s="416"/>
      <c r="AV94" s="416"/>
    </row>
    <row r="95" spans="14:48" ht="13.7" customHeight="1">
      <c r="N95" s="416"/>
      <c r="O95" s="416"/>
      <c r="P95" s="416"/>
      <c r="Q95" s="416"/>
      <c r="R95" s="416"/>
      <c r="S95" s="416"/>
      <c r="T95" s="416"/>
      <c r="U95" s="416"/>
      <c r="V95" s="416"/>
      <c r="W95" s="416"/>
      <c r="X95" s="416"/>
      <c r="Y95" s="416"/>
      <c r="Z95" s="416"/>
      <c r="AA95" s="416"/>
      <c r="AB95" s="416"/>
      <c r="AC95" s="416"/>
      <c r="AD95" s="416"/>
      <c r="AE95" s="416"/>
      <c r="AF95" s="416"/>
      <c r="AG95" s="416"/>
      <c r="AH95" s="416"/>
      <c r="AI95" s="416"/>
      <c r="AJ95" s="416"/>
      <c r="AK95" s="416"/>
      <c r="AL95" s="416"/>
      <c r="AM95" s="416"/>
      <c r="AN95" s="416"/>
      <c r="AO95" s="416"/>
      <c r="AP95" s="416"/>
      <c r="AQ95" s="416"/>
      <c r="AR95" s="416"/>
      <c r="AS95" s="416"/>
      <c r="AT95" s="416"/>
      <c r="AU95" s="416"/>
      <c r="AV95" s="416"/>
    </row>
    <row r="96" spans="14:48" ht="13.7" customHeight="1">
      <c r="N96" s="416"/>
      <c r="O96" s="416"/>
      <c r="P96" s="416"/>
      <c r="Q96" s="416"/>
      <c r="R96" s="416"/>
      <c r="S96" s="416"/>
      <c r="T96" s="416"/>
      <c r="U96" s="416"/>
      <c r="V96" s="416"/>
      <c r="W96" s="416"/>
      <c r="X96" s="416"/>
      <c r="Y96" s="416"/>
      <c r="Z96" s="416"/>
      <c r="AA96" s="416"/>
      <c r="AB96" s="416"/>
      <c r="AC96" s="416"/>
      <c r="AD96" s="416"/>
      <c r="AE96" s="416"/>
      <c r="AF96" s="416"/>
      <c r="AG96" s="416"/>
      <c r="AH96" s="416"/>
      <c r="AI96" s="416"/>
      <c r="AJ96" s="416"/>
      <c r="AK96" s="416"/>
      <c r="AL96" s="416"/>
      <c r="AM96" s="416"/>
      <c r="AN96" s="416"/>
      <c r="AO96" s="416"/>
      <c r="AP96" s="416"/>
      <c r="AQ96" s="416"/>
      <c r="AR96" s="416"/>
      <c r="AS96" s="416"/>
      <c r="AT96" s="416"/>
      <c r="AU96" s="416"/>
      <c r="AV96" s="416"/>
    </row>
    <row r="97" spans="14:48" ht="13.7" customHeight="1">
      <c r="N97" s="416"/>
      <c r="O97" s="416"/>
      <c r="P97" s="416"/>
      <c r="Q97" s="416"/>
      <c r="R97" s="416"/>
      <c r="S97" s="416"/>
      <c r="T97" s="416"/>
      <c r="U97" s="416"/>
      <c r="V97" s="416"/>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6"/>
      <c r="AT97" s="416"/>
      <c r="AU97" s="416"/>
      <c r="AV97" s="416"/>
    </row>
    <row r="98" spans="14:48" ht="13.7" customHeight="1">
      <c r="N98" s="416"/>
      <c r="O98" s="416"/>
      <c r="P98" s="416"/>
      <c r="Q98" s="416"/>
      <c r="R98" s="416"/>
      <c r="S98" s="416"/>
      <c r="T98" s="416"/>
      <c r="U98" s="416"/>
      <c r="V98" s="416"/>
      <c r="W98" s="416"/>
      <c r="X98" s="416"/>
      <c r="Y98" s="416"/>
      <c r="Z98" s="416"/>
      <c r="AA98" s="416"/>
      <c r="AB98" s="416"/>
      <c r="AC98" s="416"/>
      <c r="AD98" s="416"/>
      <c r="AE98" s="416"/>
      <c r="AF98" s="416"/>
      <c r="AG98" s="416"/>
      <c r="AH98" s="416"/>
      <c r="AI98" s="416"/>
      <c r="AJ98" s="416"/>
      <c r="AK98" s="416"/>
      <c r="AL98" s="416"/>
      <c r="AM98" s="416"/>
      <c r="AN98" s="416"/>
      <c r="AO98" s="416"/>
      <c r="AP98" s="416"/>
      <c r="AQ98" s="416"/>
      <c r="AR98" s="416"/>
      <c r="AS98" s="416"/>
      <c r="AT98" s="416"/>
      <c r="AU98" s="416"/>
      <c r="AV98" s="416"/>
    </row>
    <row r="99" spans="14:48" ht="13.7" customHeight="1">
      <c r="N99" s="416"/>
      <c r="O99" s="416"/>
      <c r="P99" s="416"/>
      <c r="Q99" s="416"/>
      <c r="R99" s="416"/>
      <c r="S99" s="416"/>
      <c r="T99" s="416"/>
      <c r="U99" s="416"/>
      <c r="V99" s="416"/>
      <c r="W99" s="416"/>
      <c r="X99" s="416"/>
      <c r="Y99" s="416"/>
      <c r="Z99" s="416"/>
      <c r="AA99" s="416"/>
      <c r="AB99" s="416"/>
      <c r="AC99" s="416"/>
      <c r="AD99" s="416"/>
      <c r="AE99" s="416"/>
      <c r="AF99" s="416"/>
      <c r="AG99" s="416"/>
      <c r="AH99" s="416"/>
      <c r="AI99" s="416"/>
      <c r="AJ99" s="416"/>
      <c r="AK99" s="416"/>
      <c r="AL99" s="416"/>
      <c r="AM99" s="416"/>
      <c r="AN99" s="416"/>
      <c r="AO99" s="416"/>
      <c r="AP99" s="416"/>
      <c r="AQ99" s="416"/>
      <c r="AR99" s="416"/>
      <c r="AS99" s="416"/>
      <c r="AT99" s="416"/>
      <c r="AU99" s="416"/>
      <c r="AV99" s="416"/>
    </row>
    <row r="100" spans="14:48" ht="13.7" customHeight="1">
      <c r="N100" s="416"/>
      <c r="O100" s="416"/>
      <c r="P100" s="416"/>
      <c r="Q100" s="416"/>
      <c r="R100" s="416"/>
      <c r="S100" s="416"/>
      <c r="T100" s="416"/>
      <c r="U100" s="416"/>
      <c r="V100" s="416"/>
      <c r="W100" s="416"/>
      <c r="X100" s="416"/>
      <c r="Y100" s="416"/>
      <c r="Z100" s="416"/>
      <c r="AA100" s="416"/>
      <c r="AB100" s="416"/>
      <c r="AC100" s="416"/>
      <c r="AD100" s="416"/>
      <c r="AE100" s="416"/>
      <c r="AF100" s="416"/>
      <c r="AG100" s="416"/>
      <c r="AH100" s="416"/>
      <c r="AI100" s="416"/>
      <c r="AJ100" s="416"/>
      <c r="AK100" s="416"/>
      <c r="AL100" s="416"/>
      <c r="AM100" s="416"/>
      <c r="AN100" s="416"/>
      <c r="AO100" s="416"/>
      <c r="AP100" s="416"/>
      <c r="AQ100" s="416"/>
      <c r="AR100" s="416"/>
      <c r="AS100" s="416"/>
      <c r="AT100" s="416"/>
      <c r="AU100" s="416"/>
      <c r="AV100" s="416"/>
    </row>
    <row r="101" spans="14:48" ht="13.7" customHeight="1">
      <c r="N101" s="416"/>
      <c r="O101" s="416"/>
      <c r="P101" s="416"/>
      <c r="Q101" s="416"/>
      <c r="R101" s="416"/>
      <c r="S101" s="416"/>
      <c r="T101" s="416"/>
      <c r="U101" s="416"/>
      <c r="V101" s="416"/>
      <c r="W101" s="416"/>
      <c r="X101" s="416"/>
      <c r="Y101" s="416"/>
      <c r="Z101" s="416"/>
      <c r="AA101" s="416"/>
      <c r="AB101" s="416"/>
      <c r="AC101" s="416"/>
      <c r="AD101" s="416"/>
      <c r="AE101" s="416"/>
      <c r="AF101" s="416"/>
      <c r="AG101" s="416"/>
      <c r="AH101" s="416"/>
      <c r="AI101" s="416"/>
      <c r="AJ101" s="416"/>
      <c r="AK101" s="416"/>
      <c r="AL101" s="416"/>
      <c r="AM101" s="416"/>
      <c r="AN101" s="416"/>
      <c r="AO101" s="416"/>
      <c r="AP101" s="416"/>
      <c r="AQ101" s="416"/>
      <c r="AR101" s="416"/>
      <c r="AS101" s="416"/>
      <c r="AT101" s="416"/>
      <c r="AU101" s="416"/>
      <c r="AV101" s="416"/>
    </row>
    <row r="102" spans="14:48" ht="13.7" customHeight="1">
      <c r="N102" s="416"/>
      <c r="O102" s="416"/>
      <c r="P102" s="416"/>
      <c r="Q102" s="416"/>
      <c r="R102" s="416"/>
      <c r="S102" s="416"/>
      <c r="T102" s="416"/>
      <c r="U102" s="416"/>
      <c r="V102" s="416"/>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c r="AT102" s="416"/>
      <c r="AU102" s="416"/>
      <c r="AV102" s="416"/>
    </row>
    <row r="103" spans="14:48" ht="13.7" customHeight="1">
      <c r="N103" s="416"/>
      <c r="O103" s="416"/>
      <c r="P103" s="416"/>
      <c r="Q103" s="416"/>
      <c r="R103" s="416"/>
      <c r="S103" s="416"/>
      <c r="T103" s="416"/>
      <c r="U103" s="416"/>
      <c r="V103" s="416"/>
      <c r="W103" s="416"/>
      <c r="X103" s="416"/>
      <c r="Y103" s="416"/>
      <c r="Z103" s="416"/>
      <c r="AA103" s="416"/>
      <c r="AB103" s="416"/>
      <c r="AC103" s="416"/>
      <c r="AD103" s="416"/>
      <c r="AE103" s="416"/>
      <c r="AF103" s="416"/>
      <c r="AG103" s="416"/>
      <c r="AH103" s="416"/>
      <c r="AI103" s="416"/>
      <c r="AJ103" s="416"/>
      <c r="AK103" s="416"/>
      <c r="AL103" s="416"/>
      <c r="AM103" s="416"/>
      <c r="AN103" s="416"/>
      <c r="AO103" s="416"/>
      <c r="AP103" s="416"/>
      <c r="AQ103" s="416"/>
      <c r="AR103" s="416"/>
      <c r="AS103" s="416"/>
      <c r="AT103" s="416"/>
      <c r="AU103" s="416"/>
      <c r="AV103" s="416"/>
    </row>
    <row r="104" spans="14:48" ht="13.7" customHeight="1">
      <c r="N104" s="416"/>
      <c r="O104" s="416"/>
      <c r="P104" s="416"/>
      <c r="Q104" s="416"/>
      <c r="R104" s="416"/>
      <c r="S104" s="416"/>
      <c r="T104" s="416"/>
      <c r="U104" s="416"/>
      <c r="V104" s="416"/>
      <c r="W104" s="416"/>
      <c r="X104" s="416"/>
      <c r="Y104" s="416"/>
      <c r="Z104" s="416"/>
      <c r="AA104" s="416"/>
      <c r="AB104" s="416"/>
      <c r="AC104" s="416"/>
      <c r="AD104" s="416"/>
      <c r="AE104" s="416"/>
      <c r="AF104" s="416"/>
      <c r="AG104" s="416"/>
      <c r="AH104" s="416"/>
      <c r="AI104" s="416"/>
      <c r="AJ104" s="416"/>
      <c r="AK104" s="416"/>
      <c r="AL104" s="416"/>
      <c r="AM104" s="416"/>
      <c r="AN104" s="416"/>
      <c r="AO104" s="416"/>
      <c r="AP104" s="416"/>
      <c r="AQ104" s="416"/>
      <c r="AR104" s="416"/>
      <c r="AS104" s="416"/>
      <c r="AT104" s="416"/>
      <c r="AU104" s="416"/>
      <c r="AV104" s="416"/>
    </row>
    <row r="105" spans="14:48" ht="13.7" customHeight="1">
      <c r="N105" s="416"/>
      <c r="O105" s="416"/>
      <c r="P105" s="416"/>
      <c r="Q105" s="416"/>
      <c r="R105" s="416"/>
      <c r="S105" s="416"/>
      <c r="T105" s="416"/>
      <c r="U105" s="416"/>
      <c r="V105" s="416"/>
      <c r="W105" s="416"/>
      <c r="X105" s="416"/>
      <c r="Y105" s="416"/>
      <c r="Z105" s="416"/>
      <c r="AA105" s="416"/>
      <c r="AB105" s="416"/>
      <c r="AC105" s="416"/>
      <c r="AD105" s="416"/>
      <c r="AE105" s="416"/>
      <c r="AF105" s="416"/>
      <c r="AG105" s="416"/>
      <c r="AH105" s="416"/>
      <c r="AI105" s="416"/>
      <c r="AJ105" s="416"/>
      <c r="AK105" s="416"/>
      <c r="AL105" s="416"/>
      <c r="AM105" s="416"/>
      <c r="AN105" s="416"/>
      <c r="AO105" s="416"/>
      <c r="AP105" s="416"/>
      <c r="AQ105" s="416"/>
      <c r="AR105" s="416"/>
      <c r="AS105" s="416"/>
      <c r="AT105" s="416"/>
      <c r="AU105" s="416"/>
      <c r="AV105" s="416"/>
    </row>
    <row r="106" spans="14:48" ht="13.7" customHeight="1">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c r="AT106" s="416"/>
      <c r="AU106" s="416"/>
      <c r="AV106" s="416"/>
    </row>
    <row r="107" spans="14:48" ht="13.7" customHeight="1">
      <c r="N107" s="416"/>
      <c r="O107" s="416"/>
      <c r="P107" s="416"/>
      <c r="Q107" s="416"/>
      <c r="R107" s="416"/>
      <c r="S107" s="416"/>
      <c r="T107" s="416"/>
      <c r="U107" s="416"/>
      <c r="V107" s="416"/>
      <c r="W107" s="416"/>
      <c r="X107" s="416"/>
      <c r="Y107" s="416"/>
      <c r="Z107" s="416"/>
      <c r="AA107" s="416"/>
      <c r="AB107" s="416"/>
      <c r="AC107" s="416"/>
      <c r="AD107" s="416"/>
      <c r="AE107" s="416"/>
      <c r="AF107" s="416"/>
      <c r="AG107" s="416"/>
      <c r="AH107" s="416"/>
      <c r="AI107" s="416"/>
      <c r="AJ107" s="416"/>
      <c r="AK107" s="416"/>
      <c r="AL107" s="416"/>
      <c r="AM107" s="416"/>
      <c r="AN107" s="416"/>
      <c r="AO107" s="416"/>
      <c r="AP107" s="416"/>
      <c r="AQ107" s="416"/>
      <c r="AR107" s="416"/>
      <c r="AS107" s="416"/>
      <c r="AT107" s="416"/>
      <c r="AU107" s="416"/>
      <c r="AV107" s="416"/>
    </row>
    <row r="108" spans="14:48" ht="13.7" customHeight="1">
      <c r="N108" s="416"/>
      <c r="O108" s="416"/>
      <c r="P108" s="416"/>
      <c r="Q108" s="416"/>
      <c r="R108" s="416"/>
      <c r="S108" s="416"/>
      <c r="T108" s="416"/>
      <c r="U108" s="416"/>
      <c r="V108" s="416"/>
      <c r="W108" s="416"/>
      <c r="X108" s="416"/>
      <c r="Y108" s="416"/>
      <c r="Z108" s="416"/>
      <c r="AA108" s="416"/>
      <c r="AB108" s="416"/>
      <c r="AC108" s="416"/>
      <c r="AD108" s="416"/>
      <c r="AE108" s="416"/>
      <c r="AF108" s="416"/>
      <c r="AG108" s="416"/>
      <c r="AH108" s="416"/>
      <c r="AI108" s="416"/>
      <c r="AJ108" s="416"/>
      <c r="AK108" s="416"/>
      <c r="AL108" s="416"/>
      <c r="AM108" s="416"/>
      <c r="AN108" s="416"/>
      <c r="AO108" s="416"/>
      <c r="AP108" s="416"/>
      <c r="AQ108" s="416"/>
      <c r="AR108" s="416"/>
      <c r="AS108" s="416"/>
      <c r="AT108" s="416"/>
      <c r="AU108" s="416"/>
      <c r="AV108" s="416"/>
    </row>
    <row r="109" spans="14:48" ht="13.7" customHeight="1">
      <c r="N109" s="416"/>
      <c r="O109" s="416"/>
      <c r="P109" s="416"/>
      <c r="Q109" s="416"/>
      <c r="R109" s="416"/>
      <c r="S109" s="416"/>
      <c r="T109" s="416"/>
      <c r="U109" s="416"/>
      <c r="V109" s="416"/>
      <c r="W109" s="416"/>
      <c r="X109" s="416"/>
      <c r="Y109" s="416"/>
      <c r="Z109" s="416"/>
      <c r="AA109" s="416"/>
      <c r="AB109" s="416"/>
      <c r="AC109" s="416"/>
      <c r="AD109" s="416"/>
      <c r="AE109" s="416"/>
      <c r="AF109" s="416"/>
      <c r="AG109" s="416"/>
      <c r="AH109" s="416"/>
      <c r="AI109" s="416"/>
      <c r="AJ109" s="416"/>
      <c r="AK109" s="416"/>
      <c r="AL109" s="416"/>
      <c r="AM109" s="416"/>
      <c r="AN109" s="416"/>
      <c r="AO109" s="416"/>
      <c r="AP109" s="416"/>
      <c r="AQ109" s="416"/>
      <c r="AR109" s="416"/>
      <c r="AS109" s="416"/>
      <c r="AT109" s="416"/>
      <c r="AU109" s="416"/>
      <c r="AV109" s="416"/>
    </row>
    <row r="110" spans="14:48" ht="13.7" customHeight="1">
      <c r="N110" s="416"/>
      <c r="O110" s="416"/>
      <c r="P110" s="416"/>
      <c r="Q110" s="416"/>
      <c r="R110" s="416"/>
      <c r="S110" s="416"/>
      <c r="T110" s="416"/>
      <c r="U110" s="416"/>
      <c r="V110" s="416"/>
      <c r="W110" s="416"/>
      <c r="X110" s="416"/>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c r="AT110" s="416"/>
      <c r="AU110" s="416"/>
      <c r="AV110" s="416"/>
    </row>
    <row r="111" spans="14:48" ht="13.7" customHeight="1">
      <c r="N111" s="416"/>
      <c r="O111" s="416"/>
      <c r="P111" s="416"/>
      <c r="Q111" s="416"/>
      <c r="R111" s="416"/>
      <c r="S111" s="416"/>
      <c r="T111" s="416"/>
      <c r="U111" s="416"/>
      <c r="V111" s="416"/>
      <c r="W111" s="416"/>
      <c r="X111" s="416"/>
      <c r="Y111" s="416"/>
      <c r="Z111" s="416"/>
      <c r="AA111" s="416"/>
      <c r="AB111" s="416"/>
      <c r="AC111" s="416"/>
      <c r="AD111" s="416"/>
      <c r="AE111" s="416"/>
      <c r="AF111" s="416"/>
      <c r="AG111" s="416"/>
      <c r="AH111" s="416"/>
      <c r="AI111" s="416"/>
      <c r="AJ111" s="416"/>
      <c r="AK111" s="416"/>
      <c r="AL111" s="416"/>
      <c r="AM111" s="416"/>
      <c r="AN111" s="416"/>
      <c r="AO111" s="416"/>
      <c r="AP111" s="416"/>
      <c r="AQ111" s="416"/>
      <c r="AR111" s="416"/>
      <c r="AS111" s="416"/>
      <c r="AT111" s="416"/>
      <c r="AU111" s="416"/>
      <c r="AV111" s="416"/>
    </row>
    <row r="112" spans="14:48" ht="13.7" customHeight="1">
      <c r="N112" s="416"/>
      <c r="O112" s="416"/>
      <c r="P112" s="416"/>
      <c r="Q112" s="416"/>
      <c r="R112" s="416"/>
      <c r="S112" s="416"/>
      <c r="T112" s="416"/>
      <c r="U112" s="416"/>
      <c r="V112" s="416"/>
      <c r="W112" s="416"/>
      <c r="X112" s="416"/>
      <c r="Y112" s="416"/>
      <c r="Z112" s="416"/>
      <c r="AA112" s="416"/>
      <c r="AB112" s="416"/>
      <c r="AC112" s="416"/>
      <c r="AD112" s="416"/>
      <c r="AE112" s="416"/>
      <c r="AF112" s="416"/>
      <c r="AG112" s="416"/>
      <c r="AH112" s="416"/>
      <c r="AI112" s="416"/>
      <c r="AJ112" s="416"/>
      <c r="AK112" s="416"/>
      <c r="AL112" s="416"/>
      <c r="AM112" s="416"/>
      <c r="AN112" s="416"/>
      <c r="AO112" s="416"/>
      <c r="AP112" s="416"/>
      <c r="AQ112" s="416"/>
      <c r="AR112" s="416"/>
      <c r="AS112" s="416"/>
      <c r="AT112" s="416"/>
      <c r="AU112" s="416"/>
      <c r="AV112" s="416"/>
    </row>
    <row r="113" spans="14:48" ht="13.7" customHeight="1">
      <c r="N113" s="416"/>
      <c r="O113" s="416"/>
      <c r="P113" s="416"/>
      <c r="Q113" s="416"/>
      <c r="R113" s="416"/>
      <c r="S113" s="416"/>
      <c r="T113" s="416"/>
      <c r="U113" s="416"/>
      <c r="V113" s="416"/>
      <c r="W113" s="416"/>
      <c r="X113" s="416"/>
      <c r="Y113" s="416"/>
      <c r="Z113" s="416"/>
      <c r="AA113" s="416"/>
      <c r="AB113" s="416"/>
      <c r="AC113" s="416"/>
      <c r="AD113" s="416"/>
      <c r="AE113" s="416"/>
      <c r="AF113" s="416"/>
      <c r="AG113" s="416"/>
      <c r="AH113" s="416"/>
      <c r="AI113" s="416"/>
      <c r="AJ113" s="416"/>
      <c r="AK113" s="416"/>
      <c r="AL113" s="416"/>
      <c r="AM113" s="416"/>
      <c r="AN113" s="416"/>
      <c r="AO113" s="416"/>
      <c r="AP113" s="416"/>
      <c r="AQ113" s="416"/>
      <c r="AR113" s="416"/>
      <c r="AS113" s="416"/>
      <c r="AT113" s="416"/>
      <c r="AU113" s="416"/>
      <c r="AV113" s="416"/>
    </row>
    <row r="114" spans="14:48" ht="13.7" customHeight="1">
      <c r="N114" s="416"/>
      <c r="O114" s="416"/>
      <c r="P114" s="416"/>
      <c r="Q114" s="416"/>
      <c r="R114" s="416"/>
      <c r="S114" s="416"/>
      <c r="T114" s="416"/>
      <c r="U114" s="416"/>
      <c r="V114" s="416"/>
      <c r="W114" s="416"/>
      <c r="X114" s="416"/>
      <c r="Y114" s="416"/>
      <c r="Z114" s="416"/>
      <c r="AA114" s="416"/>
      <c r="AB114" s="416"/>
      <c r="AC114" s="416"/>
      <c r="AD114" s="416"/>
      <c r="AE114" s="416"/>
      <c r="AF114" s="416"/>
      <c r="AG114" s="416"/>
      <c r="AH114" s="416"/>
      <c r="AI114" s="416"/>
      <c r="AJ114" s="416"/>
      <c r="AK114" s="416"/>
      <c r="AL114" s="416"/>
      <c r="AM114" s="416"/>
      <c r="AN114" s="416"/>
      <c r="AO114" s="416"/>
      <c r="AP114" s="416"/>
      <c r="AQ114" s="416"/>
      <c r="AR114" s="416"/>
      <c r="AS114" s="416"/>
      <c r="AT114" s="416"/>
      <c r="AU114" s="416"/>
      <c r="AV114" s="416"/>
    </row>
    <row r="115" spans="14:48" ht="13.7" customHeight="1">
      <c r="N115" s="416"/>
      <c r="O115" s="416"/>
      <c r="P115" s="416"/>
      <c r="Q115" s="416"/>
      <c r="R115" s="416"/>
      <c r="S115" s="416"/>
      <c r="T115" s="416"/>
      <c r="U115" s="416"/>
      <c r="V115" s="416"/>
      <c r="W115" s="416"/>
      <c r="X115" s="416"/>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6"/>
      <c r="AT115" s="416"/>
      <c r="AU115" s="416"/>
      <c r="AV115" s="416"/>
    </row>
    <row r="116" spans="14:48" ht="13.7" customHeight="1">
      <c r="N116" s="416"/>
      <c r="O116" s="416"/>
      <c r="P116" s="416"/>
      <c r="Q116" s="416"/>
      <c r="R116" s="416"/>
      <c r="S116" s="416"/>
      <c r="T116" s="416"/>
      <c r="U116" s="416"/>
      <c r="V116" s="416"/>
      <c r="W116" s="416"/>
      <c r="X116" s="416"/>
      <c r="Y116" s="416"/>
      <c r="Z116" s="416"/>
      <c r="AA116" s="416"/>
      <c r="AB116" s="416"/>
      <c r="AC116" s="416"/>
      <c r="AD116" s="416"/>
      <c r="AE116" s="416"/>
      <c r="AF116" s="416"/>
      <c r="AG116" s="416"/>
      <c r="AH116" s="416"/>
      <c r="AI116" s="416"/>
      <c r="AJ116" s="416"/>
      <c r="AK116" s="416"/>
      <c r="AL116" s="416"/>
      <c r="AM116" s="416"/>
      <c r="AN116" s="416"/>
      <c r="AO116" s="416"/>
      <c r="AP116" s="416"/>
      <c r="AQ116" s="416"/>
      <c r="AR116" s="416"/>
      <c r="AS116" s="416"/>
      <c r="AT116" s="416"/>
      <c r="AU116" s="416"/>
      <c r="AV116" s="416"/>
    </row>
    <row r="117" spans="14:48" ht="13.7" customHeight="1">
      <c r="N117" s="416"/>
      <c r="O117" s="416"/>
      <c r="P117" s="416"/>
      <c r="Q117" s="416"/>
      <c r="R117" s="416"/>
      <c r="S117" s="416"/>
      <c r="T117" s="416"/>
      <c r="U117" s="416"/>
      <c r="V117" s="416"/>
      <c r="W117" s="416"/>
      <c r="X117" s="416"/>
      <c r="Y117" s="416"/>
      <c r="Z117" s="416"/>
      <c r="AA117" s="416"/>
      <c r="AB117" s="416"/>
      <c r="AC117" s="416"/>
      <c r="AD117" s="416"/>
      <c r="AE117" s="416"/>
      <c r="AF117" s="416"/>
      <c r="AG117" s="416"/>
      <c r="AH117" s="416"/>
      <c r="AI117" s="416"/>
      <c r="AJ117" s="416"/>
      <c r="AK117" s="416"/>
      <c r="AL117" s="416"/>
      <c r="AM117" s="416"/>
      <c r="AN117" s="416"/>
      <c r="AO117" s="416"/>
      <c r="AP117" s="416"/>
      <c r="AQ117" s="416"/>
      <c r="AR117" s="416"/>
      <c r="AS117" s="416"/>
      <c r="AT117" s="416"/>
      <c r="AU117" s="416"/>
      <c r="AV117" s="416"/>
    </row>
    <row r="118" spans="14:48" ht="13.7" customHeight="1">
      <c r="N118" s="416"/>
      <c r="O118" s="416"/>
      <c r="P118" s="416"/>
      <c r="Q118" s="416"/>
      <c r="R118" s="416"/>
      <c r="S118" s="416"/>
      <c r="T118" s="416"/>
      <c r="U118" s="416"/>
      <c r="V118" s="416"/>
      <c r="W118" s="416"/>
      <c r="X118" s="416"/>
      <c r="Y118" s="416"/>
      <c r="Z118" s="416"/>
      <c r="AA118" s="416"/>
      <c r="AB118" s="416"/>
      <c r="AC118" s="416"/>
      <c r="AD118" s="416"/>
      <c r="AE118" s="416"/>
      <c r="AF118" s="416"/>
      <c r="AG118" s="416"/>
      <c r="AH118" s="416"/>
      <c r="AI118" s="416"/>
      <c r="AJ118" s="416"/>
      <c r="AK118" s="416"/>
      <c r="AL118" s="416"/>
      <c r="AM118" s="416"/>
      <c r="AN118" s="416"/>
      <c r="AO118" s="416"/>
      <c r="AP118" s="416"/>
      <c r="AQ118" s="416"/>
      <c r="AR118" s="416"/>
      <c r="AS118" s="416"/>
      <c r="AT118" s="416"/>
      <c r="AU118" s="416"/>
      <c r="AV118" s="416"/>
    </row>
    <row r="119" spans="14:48" ht="13.7" customHeight="1">
      <c r="N119" s="416"/>
      <c r="O119" s="416"/>
      <c r="P119" s="416"/>
      <c r="Q119" s="416"/>
      <c r="R119" s="416"/>
      <c r="S119" s="416"/>
      <c r="T119" s="416"/>
      <c r="U119" s="416"/>
      <c r="V119" s="416"/>
      <c r="W119" s="416"/>
      <c r="X119" s="416"/>
      <c r="Y119" s="416"/>
      <c r="Z119" s="416"/>
      <c r="AA119" s="416"/>
      <c r="AB119" s="416"/>
      <c r="AC119" s="416"/>
      <c r="AD119" s="416"/>
      <c r="AE119" s="416"/>
      <c r="AF119" s="416"/>
      <c r="AG119" s="416"/>
      <c r="AH119" s="416"/>
      <c r="AI119" s="416"/>
      <c r="AJ119" s="416"/>
      <c r="AK119" s="416"/>
      <c r="AL119" s="416"/>
      <c r="AM119" s="416"/>
      <c r="AN119" s="416"/>
      <c r="AO119" s="416"/>
      <c r="AP119" s="416"/>
      <c r="AQ119" s="416"/>
      <c r="AR119" s="416"/>
      <c r="AS119" s="416"/>
      <c r="AT119" s="416"/>
      <c r="AU119" s="416"/>
      <c r="AV119" s="416"/>
    </row>
    <row r="120" spans="14:48" ht="13.7" customHeight="1">
      <c r="N120" s="416"/>
      <c r="O120" s="416"/>
      <c r="P120" s="416"/>
      <c r="Q120" s="416"/>
      <c r="R120" s="416"/>
      <c r="S120" s="416"/>
      <c r="T120" s="416"/>
      <c r="U120" s="416"/>
      <c r="V120" s="416"/>
      <c r="W120" s="416"/>
      <c r="X120" s="416"/>
      <c r="Y120" s="416"/>
      <c r="Z120" s="416"/>
      <c r="AA120" s="416"/>
      <c r="AB120" s="416"/>
      <c r="AC120" s="416"/>
      <c r="AD120" s="416"/>
      <c r="AE120" s="416"/>
      <c r="AF120" s="416"/>
      <c r="AG120" s="416"/>
      <c r="AH120" s="416"/>
      <c r="AI120" s="416"/>
      <c r="AJ120" s="416"/>
      <c r="AK120" s="416"/>
      <c r="AL120" s="416"/>
      <c r="AM120" s="416"/>
      <c r="AN120" s="416"/>
      <c r="AO120" s="416"/>
      <c r="AP120" s="416"/>
      <c r="AQ120" s="416"/>
      <c r="AR120" s="416"/>
      <c r="AS120" s="416"/>
      <c r="AT120" s="416"/>
      <c r="AU120" s="416"/>
      <c r="AV120" s="416"/>
    </row>
    <row r="121" spans="14:48" ht="13.7" customHeight="1">
      <c r="N121" s="416"/>
      <c r="O121" s="416"/>
      <c r="P121" s="416"/>
      <c r="Q121" s="416"/>
      <c r="R121" s="416"/>
      <c r="S121" s="416"/>
      <c r="T121" s="416"/>
      <c r="U121" s="416"/>
      <c r="V121" s="416"/>
      <c r="W121" s="416"/>
      <c r="X121" s="416"/>
      <c r="Y121" s="416"/>
      <c r="Z121" s="416"/>
      <c r="AA121" s="416"/>
      <c r="AB121" s="416"/>
      <c r="AC121" s="416"/>
      <c r="AD121" s="416"/>
      <c r="AE121" s="416"/>
      <c r="AF121" s="416"/>
      <c r="AG121" s="416"/>
      <c r="AH121" s="416"/>
      <c r="AI121" s="416"/>
      <c r="AJ121" s="416"/>
      <c r="AK121" s="416"/>
      <c r="AL121" s="416"/>
      <c r="AM121" s="416"/>
      <c r="AN121" s="416"/>
      <c r="AO121" s="416"/>
      <c r="AP121" s="416"/>
      <c r="AQ121" s="416"/>
      <c r="AR121" s="416"/>
      <c r="AS121" s="416"/>
      <c r="AT121" s="416"/>
      <c r="AU121" s="416"/>
      <c r="AV121" s="416"/>
    </row>
    <row r="122" spans="14:48" ht="13.7" customHeight="1">
      <c r="N122" s="416"/>
      <c r="O122" s="416"/>
      <c r="P122" s="416"/>
      <c r="Q122" s="416"/>
      <c r="R122" s="416"/>
      <c r="S122" s="416"/>
      <c r="T122" s="416"/>
      <c r="U122" s="416"/>
      <c r="V122" s="416"/>
      <c r="W122" s="416"/>
      <c r="X122" s="416"/>
      <c r="Y122" s="416"/>
      <c r="Z122" s="416"/>
      <c r="AA122" s="416"/>
      <c r="AB122" s="416"/>
      <c r="AC122" s="416"/>
      <c r="AD122" s="416"/>
      <c r="AE122" s="416"/>
      <c r="AF122" s="416"/>
      <c r="AG122" s="416"/>
      <c r="AH122" s="416"/>
      <c r="AI122" s="416"/>
      <c r="AJ122" s="416"/>
      <c r="AK122" s="416"/>
      <c r="AL122" s="416"/>
      <c r="AM122" s="416"/>
      <c r="AN122" s="416"/>
      <c r="AO122" s="416"/>
      <c r="AP122" s="416"/>
      <c r="AQ122" s="416"/>
      <c r="AR122" s="416"/>
      <c r="AS122" s="416"/>
      <c r="AT122" s="416"/>
      <c r="AU122" s="416"/>
      <c r="AV122" s="416"/>
    </row>
    <row r="123" spans="14:48" ht="13.7" customHeight="1">
      <c r="N123" s="416"/>
      <c r="O123" s="416"/>
      <c r="P123" s="416"/>
      <c r="Q123" s="416"/>
      <c r="R123" s="416"/>
      <c r="S123" s="416"/>
      <c r="T123" s="416"/>
      <c r="U123" s="416"/>
      <c r="V123" s="416"/>
      <c r="W123" s="416"/>
      <c r="X123" s="416"/>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c r="AV123" s="416"/>
    </row>
    <row r="124" spans="14:48" ht="13.7" customHeight="1">
      <c r="N124" s="416"/>
      <c r="O124" s="416"/>
      <c r="P124" s="416"/>
      <c r="Q124" s="416"/>
      <c r="R124" s="416"/>
      <c r="S124" s="416"/>
      <c r="T124" s="416"/>
      <c r="U124" s="416"/>
      <c r="V124" s="416"/>
      <c r="W124" s="416"/>
      <c r="X124" s="416"/>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c r="AV124" s="416"/>
    </row>
    <row r="125" spans="14:48" ht="13.7" customHeight="1">
      <c r="N125" s="416"/>
      <c r="O125" s="416"/>
      <c r="P125" s="416"/>
      <c r="Q125" s="416"/>
      <c r="R125" s="416"/>
      <c r="S125" s="416"/>
      <c r="T125" s="416"/>
      <c r="U125" s="416"/>
      <c r="V125" s="416"/>
      <c r="W125" s="416"/>
      <c r="X125" s="416"/>
      <c r="Y125" s="416"/>
      <c r="Z125" s="416"/>
      <c r="AA125" s="416"/>
      <c r="AB125" s="416"/>
      <c r="AC125" s="416"/>
      <c r="AD125" s="416"/>
      <c r="AE125" s="416"/>
      <c r="AF125" s="416"/>
      <c r="AG125" s="416"/>
      <c r="AH125" s="416"/>
      <c r="AI125" s="416"/>
      <c r="AJ125" s="416"/>
      <c r="AK125" s="416"/>
      <c r="AL125" s="416"/>
      <c r="AM125" s="416"/>
      <c r="AN125" s="416"/>
      <c r="AO125" s="416"/>
      <c r="AP125" s="416"/>
      <c r="AQ125" s="416"/>
      <c r="AR125" s="416"/>
      <c r="AS125" s="416"/>
      <c r="AT125" s="416"/>
      <c r="AU125" s="416"/>
      <c r="AV125" s="416"/>
    </row>
    <row r="126" spans="14:48" ht="13.7" customHeight="1">
      <c r="N126" s="416"/>
      <c r="O126" s="416"/>
      <c r="P126" s="416"/>
      <c r="Q126" s="416"/>
      <c r="R126" s="416"/>
      <c r="S126" s="416"/>
      <c r="T126" s="416"/>
      <c r="U126" s="416"/>
      <c r="V126" s="416"/>
      <c r="W126" s="416"/>
      <c r="X126" s="416"/>
      <c r="Y126" s="416"/>
      <c r="Z126" s="416"/>
      <c r="AA126" s="416"/>
      <c r="AB126" s="416"/>
      <c r="AC126" s="416"/>
      <c r="AD126" s="416"/>
      <c r="AE126" s="416"/>
      <c r="AF126" s="416"/>
      <c r="AG126" s="416"/>
      <c r="AH126" s="416"/>
      <c r="AI126" s="416"/>
      <c r="AJ126" s="416"/>
      <c r="AK126" s="416"/>
      <c r="AL126" s="416"/>
      <c r="AM126" s="416"/>
      <c r="AN126" s="416"/>
      <c r="AO126" s="416"/>
      <c r="AP126" s="416"/>
      <c r="AQ126" s="416"/>
      <c r="AR126" s="416"/>
      <c r="AS126" s="416"/>
      <c r="AT126" s="416"/>
      <c r="AU126" s="416"/>
      <c r="AV126" s="416"/>
    </row>
    <row r="127" spans="14:48" ht="13.7" customHeight="1">
      <c r="N127" s="416"/>
      <c r="O127" s="416"/>
      <c r="P127" s="416"/>
      <c r="Q127" s="416"/>
      <c r="R127" s="416"/>
      <c r="S127" s="416"/>
      <c r="T127" s="416"/>
      <c r="U127" s="416"/>
      <c r="V127" s="416"/>
      <c r="W127" s="416"/>
      <c r="X127" s="416"/>
      <c r="Y127" s="416"/>
      <c r="Z127" s="416"/>
      <c r="AA127" s="416"/>
      <c r="AB127" s="416"/>
      <c r="AC127" s="416"/>
      <c r="AD127" s="416"/>
      <c r="AE127" s="416"/>
      <c r="AF127" s="416"/>
      <c r="AG127" s="416"/>
      <c r="AH127" s="416"/>
      <c r="AI127" s="416"/>
      <c r="AJ127" s="416"/>
      <c r="AK127" s="416"/>
      <c r="AL127" s="416"/>
      <c r="AM127" s="416"/>
      <c r="AN127" s="416"/>
      <c r="AO127" s="416"/>
      <c r="AP127" s="416"/>
      <c r="AQ127" s="416"/>
      <c r="AR127" s="416"/>
      <c r="AS127" s="416"/>
      <c r="AT127" s="416"/>
      <c r="AU127" s="416"/>
      <c r="AV127" s="416"/>
    </row>
    <row r="128" spans="14:48" ht="13.7" customHeight="1">
      <c r="N128" s="416"/>
      <c r="O128" s="416"/>
      <c r="P128" s="416"/>
      <c r="Q128" s="416"/>
      <c r="R128" s="416"/>
      <c r="S128" s="416"/>
      <c r="T128" s="416"/>
      <c r="U128" s="416"/>
      <c r="V128" s="416"/>
      <c r="W128" s="416"/>
      <c r="X128" s="416"/>
      <c r="Y128" s="416"/>
      <c r="Z128" s="416"/>
      <c r="AA128" s="416"/>
      <c r="AB128" s="416"/>
      <c r="AC128" s="416"/>
      <c r="AD128" s="416"/>
      <c r="AE128" s="416"/>
      <c r="AF128" s="416"/>
      <c r="AG128" s="416"/>
      <c r="AH128" s="416"/>
      <c r="AI128" s="416"/>
      <c r="AJ128" s="416"/>
      <c r="AK128" s="416"/>
      <c r="AL128" s="416"/>
      <c r="AM128" s="416"/>
      <c r="AN128" s="416"/>
      <c r="AO128" s="416"/>
      <c r="AP128" s="416"/>
      <c r="AQ128" s="416"/>
      <c r="AR128" s="416"/>
      <c r="AS128" s="416"/>
      <c r="AT128" s="416"/>
      <c r="AU128" s="416"/>
      <c r="AV128" s="416"/>
    </row>
    <row r="129" spans="14:48" ht="13.7" customHeight="1">
      <c r="N129" s="416"/>
      <c r="O129" s="416"/>
      <c r="P129" s="416"/>
      <c r="Q129" s="416"/>
      <c r="R129" s="416"/>
      <c r="S129" s="416"/>
      <c r="T129" s="416"/>
      <c r="U129" s="416"/>
      <c r="V129" s="416"/>
      <c r="W129" s="416"/>
      <c r="X129" s="416"/>
      <c r="Y129" s="416"/>
      <c r="Z129" s="416"/>
      <c r="AA129" s="416"/>
      <c r="AB129" s="416"/>
      <c r="AC129" s="416"/>
      <c r="AD129" s="416"/>
      <c r="AE129" s="416"/>
      <c r="AF129" s="416"/>
      <c r="AG129" s="416"/>
      <c r="AH129" s="416"/>
      <c r="AI129" s="416"/>
      <c r="AJ129" s="416"/>
      <c r="AK129" s="416"/>
      <c r="AL129" s="416"/>
      <c r="AM129" s="416"/>
      <c r="AN129" s="416"/>
      <c r="AO129" s="416"/>
      <c r="AP129" s="416"/>
      <c r="AQ129" s="416"/>
      <c r="AR129" s="416"/>
      <c r="AS129" s="416"/>
      <c r="AT129" s="416"/>
      <c r="AU129" s="416"/>
      <c r="AV129" s="416"/>
    </row>
    <row r="130" spans="14:48" ht="13.7" customHeight="1">
      <c r="N130" s="416"/>
      <c r="O130" s="416"/>
      <c r="P130" s="416"/>
      <c r="Q130" s="416"/>
      <c r="R130" s="416"/>
      <c r="S130" s="416"/>
      <c r="T130" s="416"/>
      <c r="U130" s="416"/>
      <c r="V130" s="416"/>
      <c r="W130" s="416"/>
      <c r="X130" s="416"/>
      <c r="Y130" s="416"/>
      <c r="Z130" s="416"/>
      <c r="AA130" s="416"/>
      <c r="AB130" s="416"/>
      <c r="AC130" s="416"/>
      <c r="AD130" s="416"/>
      <c r="AE130" s="416"/>
      <c r="AF130" s="416"/>
      <c r="AG130" s="416"/>
      <c r="AH130" s="416"/>
      <c r="AI130" s="416"/>
      <c r="AJ130" s="416"/>
      <c r="AK130" s="416"/>
      <c r="AL130" s="416"/>
      <c r="AM130" s="416"/>
      <c r="AN130" s="416"/>
      <c r="AO130" s="416"/>
      <c r="AP130" s="416"/>
      <c r="AQ130" s="416"/>
      <c r="AR130" s="416"/>
      <c r="AS130" s="416"/>
      <c r="AT130" s="416"/>
      <c r="AU130" s="416"/>
      <c r="AV130" s="416"/>
    </row>
    <row r="131" spans="14:48" ht="13.7" customHeight="1">
      <c r="N131" s="416"/>
      <c r="O131" s="416"/>
      <c r="P131" s="416"/>
      <c r="Q131" s="416"/>
      <c r="R131" s="416"/>
      <c r="S131" s="416"/>
      <c r="T131" s="416"/>
      <c r="U131" s="416"/>
      <c r="V131" s="416"/>
      <c r="W131" s="416"/>
      <c r="X131" s="416"/>
      <c r="Y131" s="416"/>
      <c r="Z131" s="416"/>
      <c r="AA131" s="416"/>
      <c r="AB131" s="416"/>
      <c r="AC131" s="416"/>
      <c r="AD131" s="416"/>
      <c r="AE131" s="416"/>
      <c r="AF131" s="416"/>
      <c r="AG131" s="416"/>
      <c r="AH131" s="416"/>
      <c r="AI131" s="416"/>
      <c r="AJ131" s="416"/>
      <c r="AK131" s="416"/>
      <c r="AL131" s="416"/>
      <c r="AM131" s="416"/>
      <c r="AN131" s="416"/>
      <c r="AO131" s="416"/>
      <c r="AP131" s="416"/>
      <c r="AQ131" s="416"/>
      <c r="AR131" s="416"/>
      <c r="AS131" s="416"/>
      <c r="AT131" s="416"/>
      <c r="AU131" s="416"/>
      <c r="AV131" s="416"/>
    </row>
    <row r="132" spans="14:48" ht="13.7" customHeight="1">
      <c r="N132" s="416"/>
      <c r="O132" s="416"/>
      <c r="P132" s="416"/>
      <c r="Q132" s="416"/>
      <c r="R132" s="416"/>
      <c r="S132" s="416"/>
      <c r="T132" s="416"/>
      <c r="U132" s="416"/>
      <c r="V132" s="416"/>
      <c r="W132" s="416"/>
      <c r="X132" s="416"/>
      <c r="Y132" s="416"/>
      <c r="Z132" s="416"/>
      <c r="AA132" s="416"/>
      <c r="AB132" s="416"/>
      <c r="AC132" s="416"/>
      <c r="AD132" s="416"/>
      <c r="AE132" s="416"/>
      <c r="AF132" s="416"/>
      <c r="AG132" s="416"/>
      <c r="AH132" s="416"/>
      <c r="AI132" s="416"/>
      <c r="AJ132" s="416"/>
      <c r="AK132" s="416"/>
      <c r="AL132" s="416"/>
      <c r="AM132" s="416"/>
      <c r="AN132" s="416"/>
      <c r="AO132" s="416"/>
      <c r="AP132" s="416"/>
      <c r="AQ132" s="416"/>
      <c r="AR132" s="416"/>
      <c r="AS132" s="416"/>
      <c r="AT132" s="416"/>
      <c r="AU132" s="416"/>
      <c r="AV132" s="416"/>
    </row>
    <row r="133" spans="14:48" ht="13.7" customHeight="1">
      <c r="N133" s="416"/>
      <c r="O133" s="416"/>
      <c r="P133" s="416"/>
      <c r="Q133" s="416"/>
      <c r="R133" s="416"/>
      <c r="S133" s="416"/>
      <c r="T133" s="416"/>
      <c r="U133" s="416"/>
      <c r="V133" s="416"/>
      <c r="W133" s="416"/>
      <c r="X133" s="416"/>
      <c r="Y133" s="416"/>
      <c r="Z133" s="416"/>
      <c r="AA133" s="416"/>
      <c r="AB133" s="416"/>
      <c r="AC133" s="416"/>
      <c r="AD133" s="416"/>
      <c r="AE133" s="416"/>
      <c r="AF133" s="416"/>
      <c r="AG133" s="416"/>
      <c r="AH133" s="416"/>
      <c r="AI133" s="416"/>
      <c r="AJ133" s="416"/>
      <c r="AK133" s="416"/>
      <c r="AL133" s="416"/>
      <c r="AM133" s="416"/>
      <c r="AN133" s="416"/>
      <c r="AO133" s="416"/>
      <c r="AP133" s="416"/>
      <c r="AQ133" s="416"/>
      <c r="AR133" s="416"/>
      <c r="AS133" s="416"/>
      <c r="AT133" s="416"/>
      <c r="AU133" s="416"/>
      <c r="AV133" s="416"/>
    </row>
    <row r="134" spans="14:48" ht="13.7" customHeight="1">
      <c r="N134" s="416"/>
      <c r="O134" s="416"/>
      <c r="P134" s="416"/>
      <c r="Q134" s="416"/>
      <c r="R134" s="416"/>
      <c r="S134" s="416"/>
      <c r="T134" s="416"/>
      <c r="U134" s="416"/>
      <c r="V134" s="416"/>
      <c r="W134" s="416"/>
      <c r="X134" s="416"/>
      <c r="Y134" s="416"/>
      <c r="Z134" s="416"/>
      <c r="AA134" s="416"/>
      <c r="AB134" s="416"/>
      <c r="AC134" s="416"/>
      <c r="AD134" s="416"/>
      <c r="AE134" s="416"/>
      <c r="AF134" s="416"/>
      <c r="AG134" s="416"/>
      <c r="AH134" s="416"/>
      <c r="AI134" s="416"/>
      <c r="AJ134" s="416"/>
      <c r="AK134" s="416"/>
      <c r="AL134" s="416"/>
      <c r="AM134" s="416"/>
      <c r="AN134" s="416"/>
      <c r="AO134" s="416"/>
      <c r="AP134" s="416"/>
      <c r="AQ134" s="416"/>
      <c r="AR134" s="416"/>
      <c r="AS134" s="416"/>
      <c r="AT134" s="416"/>
      <c r="AU134" s="416"/>
      <c r="AV134" s="416"/>
    </row>
    <row r="135" spans="14:48" ht="13.7" customHeight="1">
      <c r="N135" s="416"/>
      <c r="O135" s="416"/>
      <c r="P135" s="416"/>
      <c r="Q135" s="416"/>
      <c r="R135" s="416"/>
      <c r="S135" s="416"/>
      <c r="T135" s="416"/>
      <c r="U135" s="416"/>
      <c r="V135" s="416"/>
      <c r="W135" s="416"/>
      <c r="X135" s="416"/>
      <c r="Y135" s="416"/>
      <c r="Z135" s="416"/>
      <c r="AA135" s="416"/>
      <c r="AB135" s="416"/>
      <c r="AC135" s="416"/>
      <c r="AD135" s="416"/>
      <c r="AE135" s="416"/>
      <c r="AF135" s="416"/>
      <c r="AG135" s="416"/>
      <c r="AH135" s="416"/>
      <c r="AI135" s="416"/>
      <c r="AJ135" s="416"/>
      <c r="AK135" s="416"/>
      <c r="AL135" s="416"/>
      <c r="AM135" s="416"/>
      <c r="AN135" s="416"/>
      <c r="AO135" s="416"/>
      <c r="AP135" s="416"/>
      <c r="AQ135" s="416"/>
      <c r="AR135" s="416"/>
      <c r="AS135" s="416"/>
      <c r="AT135" s="416"/>
      <c r="AU135" s="416"/>
      <c r="AV135" s="416"/>
    </row>
    <row r="136" spans="14:48" ht="13.7" customHeight="1">
      <c r="N136" s="416"/>
      <c r="O136" s="416"/>
      <c r="P136" s="416"/>
      <c r="Q136" s="416"/>
      <c r="R136" s="416"/>
      <c r="S136" s="416"/>
      <c r="T136" s="416"/>
      <c r="U136" s="416"/>
      <c r="V136" s="416"/>
      <c r="W136" s="416"/>
      <c r="X136" s="416"/>
      <c r="Y136" s="416"/>
      <c r="Z136" s="416"/>
      <c r="AA136" s="416"/>
      <c r="AB136" s="416"/>
      <c r="AC136" s="416"/>
      <c r="AD136" s="416"/>
      <c r="AE136" s="416"/>
      <c r="AF136" s="416"/>
      <c r="AG136" s="416"/>
      <c r="AH136" s="416"/>
      <c r="AI136" s="416"/>
      <c r="AJ136" s="416"/>
      <c r="AK136" s="416"/>
      <c r="AL136" s="416"/>
      <c r="AM136" s="416"/>
      <c r="AN136" s="416"/>
      <c r="AO136" s="416"/>
      <c r="AP136" s="416"/>
      <c r="AQ136" s="416"/>
      <c r="AR136" s="416"/>
      <c r="AS136" s="416"/>
      <c r="AT136" s="416"/>
      <c r="AU136" s="416"/>
      <c r="AV136" s="416"/>
    </row>
    <row r="137" spans="14:48" ht="13.7" customHeight="1">
      <c r="N137" s="416"/>
      <c r="O137" s="416"/>
      <c r="P137" s="416"/>
      <c r="Q137" s="416"/>
      <c r="R137" s="416"/>
      <c r="S137" s="416"/>
      <c r="T137" s="416"/>
      <c r="U137" s="416"/>
      <c r="V137" s="416"/>
      <c r="W137" s="416"/>
      <c r="X137" s="416"/>
      <c r="Y137" s="416"/>
      <c r="Z137" s="416"/>
      <c r="AA137" s="416"/>
      <c r="AB137" s="416"/>
      <c r="AC137" s="416"/>
      <c r="AD137" s="416"/>
      <c r="AE137" s="416"/>
      <c r="AF137" s="416"/>
      <c r="AG137" s="416"/>
      <c r="AH137" s="416"/>
      <c r="AI137" s="416"/>
      <c r="AJ137" s="416"/>
      <c r="AK137" s="416"/>
      <c r="AL137" s="416"/>
      <c r="AM137" s="416"/>
      <c r="AN137" s="416"/>
      <c r="AO137" s="416"/>
      <c r="AP137" s="416"/>
      <c r="AQ137" s="416"/>
      <c r="AR137" s="416"/>
      <c r="AS137" s="416"/>
      <c r="AT137" s="416"/>
      <c r="AU137" s="416"/>
      <c r="AV137" s="416"/>
    </row>
    <row r="138" spans="14:48" ht="13.7" customHeight="1">
      <c r="N138" s="416"/>
      <c r="O138" s="416"/>
      <c r="P138" s="416"/>
      <c r="Q138" s="416"/>
      <c r="R138" s="416"/>
      <c r="S138" s="416"/>
      <c r="T138" s="416"/>
      <c r="U138" s="416"/>
      <c r="V138" s="416"/>
      <c r="W138" s="416"/>
      <c r="X138" s="416"/>
      <c r="Y138" s="416"/>
      <c r="Z138" s="416"/>
      <c r="AA138" s="416"/>
      <c r="AB138" s="416"/>
      <c r="AC138" s="416"/>
      <c r="AD138" s="416"/>
      <c r="AE138" s="416"/>
      <c r="AF138" s="416"/>
      <c r="AG138" s="416"/>
      <c r="AH138" s="416"/>
      <c r="AI138" s="416"/>
      <c r="AJ138" s="416"/>
      <c r="AK138" s="416"/>
      <c r="AL138" s="416"/>
      <c r="AM138" s="416"/>
      <c r="AN138" s="416"/>
      <c r="AO138" s="416"/>
      <c r="AP138" s="416"/>
      <c r="AQ138" s="416"/>
      <c r="AR138" s="416"/>
      <c r="AS138" s="416"/>
      <c r="AT138" s="416"/>
      <c r="AU138" s="416"/>
      <c r="AV138" s="416"/>
    </row>
    <row r="139" spans="14:48" ht="13.7" customHeight="1">
      <c r="N139" s="416"/>
      <c r="O139" s="416"/>
      <c r="P139" s="416"/>
      <c r="Q139" s="416"/>
      <c r="R139" s="416"/>
      <c r="S139" s="416"/>
      <c r="T139" s="416"/>
      <c r="U139" s="416"/>
      <c r="V139" s="416"/>
      <c r="W139" s="416"/>
      <c r="X139" s="416"/>
      <c r="Y139" s="416"/>
      <c r="Z139" s="416"/>
      <c r="AA139" s="416"/>
      <c r="AB139" s="416"/>
      <c r="AC139" s="416"/>
      <c r="AD139" s="416"/>
      <c r="AE139" s="416"/>
      <c r="AF139" s="416"/>
      <c r="AG139" s="416"/>
      <c r="AH139" s="416"/>
      <c r="AI139" s="416"/>
      <c r="AJ139" s="416"/>
      <c r="AK139" s="416"/>
      <c r="AL139" s="416"/>
      <c r="AM139" s="416"/>
      <c r="AN139" s="416"/>
      <c r="AO139" s="416"/>
      <c r="AP139" s="416"/>
      <c r="AQ139" s="416"/>
      <c r="AR139" s="416"/>
      <c r="AS139" s="416"/>
      <c r="AT139" s="416"/>
      <c r="AU139" s="416"/>
      <c r="AV139" s="416"/>
    </row>
    <row r="140" spans="14:48" ht="13.7" customHeight="1">
      <c r="N140" s="416"/>
      <c r="O140" s="416"/>
      <c r="P140" s="416"/>
      <c r="Q140" s="416"/>
      <c r="R140" s="416"/>
      <c r="S140" s="416"/>
      <c r="T140" s="416"/>
      <c r="U140" s="416"/>
      <c r="V140" s="416"/>
      <c r="W140" s="416"/>
      <c r="X140" s="416"/>
      <c r="Y140" s="416"/>
      <c r="Z140" s="416"/>
      <c r="AA140" s="416"/>
      <c r="AB140" s="416"/>
      <c r="AC140" s="416"/>
      <c r="AD140" s="416"/>
      <c r="AE140" s="416"/>
      <c r="AF140" s="416"/>
      <c r="AG140" s="416"/>
      <c r="AH140" s="416"/>
      <c r="AI140" s="416"/>
      <c r="AJ140" s="416"/>
      <c r="AK140" s="416"/>
      <c r="AL140" s="416"/>
      <c r="AM140" s="416"/>
      <c r="AN140" s="416"/>
      <c r="AO140" s="416"/>
      <c r="AP140" s="416"/>
      <c r="AQ140" s="416"/>
      <c r="AR140" s="416"/>
      <c r="AS140" s="416"/>
      <c r="AT140" s="416"/>
      <c r="AU140" s="416"/>
      <c r="AV140" s="416"/>
    </row>
    <row r="141" spans="14:48" ht="13.7" customHeight="1">
      <c r="N141" s="416"/>
      <c r="O141" s="416"/>
      <c r="P141" s="416"/>
      <c r="Q141" s="416"/>
      <c r="R141" s="416"/>
      <c r="S141" s="416"/>
      <c r="T141" s="416"/>
      <c r="U141" s="416"/>
      <c r="V141" s="416"/>
      <c r="W141" s="416"/>
      <c r="X141" s="416"/>
      <c r="Y141" s="416"/>
      <c r="Z141" s="416"/>
      <c r="AA141" s="416"/>
      <c r="AB141" s="416"/>
      <c r="AC141" s="416"/>
      <c r="AD141" s="416"/>
      <c r="AE141" s="416"/>
      <c r="AF141" s="416"/>
      <c r="AG141" s="416"/>
      <c r="AH141" s="416"/>
      <c r="AI141" s="416"/>
      <c r="AJ141" s="416"/>
      <c r="AK141" s="416"/>
      <c r="AL141" s="416"/>
      <c r="AM141" s="416"/>
      <c r="AN141" s="416"/>
      <c r="AO141" s="416"/>
      <c r="AP141" s="416"/>
      <c r="AQ141" s="416"/>
      <c r="AR141" s="416"/>
      <c r="AS141" s="416"/>
      <c r="AT141" s="416"/>
      <c r="AU141" s="416"/>
      <c r="AV141" s="416"/>
    </row>
    <row r="142" spans="14:48" ht="13.7" customHeight="1">
      <c r="N142" s="416"/>
      <c r="O142" s="416"/>
      <c r="P142" s="416"/>
      <c r="Q142" s="416"/>
      <c r="R142" s="416"/>
      <c r="S142" s="416"/>
      <c r="T142" s="416"/>
      <c r="U142" s="416"/>
      <c r="V142" s="416"/>
      <c r="W142" s="416"/>
      <c r="X142" s="416"/>
      <c r="Y142" s="416"/>
      <c r="Z142" s="416"/>
      <c r="AA142" s="416"/>
      <c r="AB142" s="416"/>
      <c r="AC142" s="416"/>
      <c r="AD142" s="416"/>
      <c r="AE142" s="416"/>
      <c r="AF142" s="416"/>
      <c r="AG142" s="416"/>
      <c r="AH142" s="416"/>
      <c r="AI142" s="416"/>
      <c r="AJ142" s="416"/>
      <c r="AK142" s="416"/>
      <c r="AL142" s="416"/>
      <c r="AM142" s="416"/>
      <c r="AN142" s="416"/>
      <c r="AO142" s="416"/>
      <c r="AP142" s="416"/>
      <c r="AQ142" s="416"/>
      <c r="AR142" s="416"/>
      <c r="AS142" s="416"/>
      <c r="AT142" s="416"/>
      <c r="AU142" s="416"/>
      <c r="AV142" s="416"/>
    </row>
    <row r="143" spans="14:48" ht="13.7" customHeight="1">
      <c r="N143" s="416"/>
      <c r="O143" s="416"/>
      <c r="P143" s="416"/>
      <c r="Q143" s="416"/>
      <c r="R143" s="416"/>
      <c r="S143" s="416"/>
      <c r="T143" s="416"/>
      <c r="U143" s="416"/>
      <c r="V143" s="416"/>
      <c r="W143" s="416"/>
      <c r="X143" s="416"/>
      <c r="Y143" s="416"/>
      <c r="Z143" s="416"/>
      <c r="AA143" s="416"/>
      <c r="AB143" s="416"/>
      <c r="AC143" s="416"/>
      <c r="AD143" s="416"/>
      <c r="AE143" s="416"/>
      <c r="AF143" s="416"/>
      <c r="AG143" s="416"/>
      <c r="AH143" s="416"/>
      <c r="AI143" s="416"/>
      <c r="AJ143" s="416"/>
      <c r="AK143" s="416"/>
      <c r="AL143" s="416"/>
      <c r="AM143" s="416"/>
      <c r="AN143" s="416"/>
      <c r="AO143" s="416"/>
      <c r="AP143" s="416"/>
      <c r="AQ143" s="416"/>
      <c r="AR143" s="416"/>
      <c r="AS143" s="416"/>
      <c r="AT143" s="416"/>
      <c r="AU143" s="416"/>
      <c r="AV143" s="416"/>
    </row>
    <row r="144" spans="14:48" ht="13.7" customHeight="1">
      <c r="N144" s="416"/>
      <c r="O144" s="416"/>
      <c r="P144" s="416"/>
      <c r="Q144" s="416"/>
      <c r="R144" s="416"/>
      <c r="S144" s="416"/>
      <c r="T144" s="416"/>
      <c r="U144" s="416"/>
      <c r="V144" s="416"/>
      <c r="W144" s="416"/>
      <c r="X144" s="416"/>
      <c r="Y144" s="416"/>
      <c r="Z144" s="416"/>
      <c r="AA144" s="416"/>
      <c r="AB144" s="416"/>
      <c r="AC144" s="416"/>
      <c r="AD144" s="416"/>
      <c r="AE144" s="416"/>
      <c r="AF144" s="416"/>
      <c r="AG144" s="416"/>
      <c r="AH144" s="416"/>
      <c r="AI144" s="416"/>
      <c r="AJ144" s="416"/>
      <c r="AK144" s="416"/>
      <c r="AL144" s="416"/>
      <c r="AM144" s="416"/>
      <c r="AN144" s="416"/>
      <c r="AO144" s="416"/>
      <c r="AP144" s="416"/>
      <c r="AQ144" s="416"/>
      <c r="AR144" s="416"/>
      <c r="AS144" s="416"/>
      <c r="AT144" s="416"/>
      <c r="AU144" s="416"/>
      <c r="AV144" s="416"/>
    </row>
    <row r="145" spans="14:48" ht="13.7" customHeight="1">
      <c r="N145" s="416"/>
      <c r="O145" s="416"/>
      <c r="P145" s="416"/>
      <c r="Q145" s="416"/>
      <c r="R145" s="416"/>
      <c r="S145" s="416"/>
      <c r="T145" s="416"/>
      <c r="U145" s="416"/>
      <c r="V145" s="416"/>
      <c r="W145" s="416"/>
      <c r="X145" s="416"/>
      <c r="Y145" s="416"/>
      <c r="Z145" s="416"/>
      <c r="AA145" s="416"/>
      <c r="AB145" s="416"/>
      <c r="AC145" s="416"/>
      <c r="AD145" s="416"/>
      <c r="AE145" s="416"/>
      <c r="AF145" s="416"/>
      <c r="AG145" s="416"/>
      <c r="AH145" s="416"/>
      <c r="AI145" s="416"/>
      <c r="AJ145" s="416"/>
      <c r="AK145" s="416"/>
      <c r="AL145" s="416"/>
      <c r="AM145" s="416"/>
      <c r="AN145" s="416"/>
      <c r="AO145" s="416"/>
      <c r="AP145" s="416"/>
      <c r="AQ145" s="416"/>
      <c r="AR145" s="416"/>
      <c r="AS145" s="416"/>
      <c r="AT145" s="416"/>
      <c r="AU145" s="416"/>
      <c r="AV145" s="416"/>
    </row>
    <row r="146" spans="14:48" ht="13.7" customHeight="1">
      <c r="N146" s="416"/>
      <c r="O146" s="416"/>
      <c r="P146" s="416"/>
      <c r="Q146" s="416"/>
      <c r="R146" s="416"/>
      <c r="S146" s="416"/>
      <c r="T146" s="416"/>
      <c r="U146" s="416"/>
      <c r="V146" s="416"/>
      <c r="W146" s="416"/>
      <c r="X146" s="416"/>
      <c r="Y146" s="416"/>
      <c r="Z146" s="416"/>
      <c r="AA146" s="416"/>
      <c r="AB146" s="416"/>
      <c r="AC146" s="416"/>
      <c r="AD146" s="416"/>
      <c r="AE146" s="416"/>
      <c r="AF146" s="416"/>
      <c r="AG146" s="416"/>
      <c r="AH146" s="416"/>
      <c r="AI146" s="416"/>
      <c r="AJ146" s="416"/>
      <c r="AK146" s="416"/>
      <c r="AL146" s="416"/>
      <c r="AM146" s="416"/>
      <c r="AN146" s="416"/>
      <c r="AO146" s="416"/>
      <c r="AP146" s="416"/>
      <c r="AQ146" s="416"/>
      <c r="AR146" s="416"/>
      <c r="AS146" s="416"/>
      <c r="AT146" s="416"/>
      <c r="AU146" s="416"/>
      <c r="AV146" s="416"/>
    </row>
    <row r="147" spans="14:48" ht="13.7" customHeight="1">
      <c r="N147" s="416"/>
      <c r="O147" s="416"/>
      <c r="P147" s="416"/>
      <c r="Q147" s="416"/>
      <c r="R147" s="416"/>
      <c r="S147" s="416"/>
      <c r="T147" s="416"/>
      <c r="U147" s="416"/>
      <c r="V147" s="416"/>
      <c r="W147" s="416"/>
      <c r="X147" s="416"/>
      <c r="Y147" s="416"/>
      <c r="Z147" s="416"/>
      <c r="AA147" s="416"/>
      <c r="AB147" s="416"/>
      <c r="AC147" s="416"/>
      <c r="AD147" s="416"/>
      <c r="AE147" s="416"/>
      <c r="AF147" s="416"/>
      <c r="AG147" s="416"/>
      <c r="AH147" s="416"/>
      <c r="AI147" s="416"/>
      <c r="AJ147" s="416"/>
      <c r="AK147" s="416"/>
      <c r="AL147" s="416"/>
      <c r="AM147" s="416"/>
      <c r="AN147" s="416"/>
      <c r="AO147" s="416"/>
      <c r="AP147" s="416"/>
      <c r="AQ147" s="416"/>
      <c r="AR147" s="416"/>
      <c r="AS147" s="416"/>
      <c r="AT147" s="416"/>
      <c r="AU147" s="416"/>
      <c r="AV147" s="416"/>
    </row>
    <row r="148" spans="14:48" ht="13.7" customHeight="1">
      <c r="N148" s="416"/>
      <c r="O148" s="416"/>
      <c r="P148" s="416"/>
      <c r="Q148" s="416"/>
      <c r="R148" s="416"/>
      <c r="S148" s="416"/>
      <c r="T148" s="416"/>
      <c r="U148" s="416"/>
      <c r="V148" s="416"/>
      <c r="W148" s="416"/>
      <c r="X148" s="416"/>
      <c r="Y148" s="416"/>
      <c r="Z148" s="416"/>
      <c r="AA148" s="416"/>
      <c r="AB148" s="416"/>
      <c r="AC148" s="416"/>
      <c r="AD148" s="416"/>
      <c r="AE148" s="416"/>
      <c r="AF148" s="416"/>
      <c r="AG148" s="416"/>
      <c r="AH148" s="416"/>
      <c r="AI148" s="416"/>
      <c r="AJ148" s="416"/>
      <c r="AK148" s="416"/>
      <c r="AL148" s="416"/>
      <c r="AM148" s="416"/>
      <c r="AN148" s="416"/>
      <c r="AO148" s="416"/>
      <c r="AP148" s="416"/>
      <c r="AQ148" s="416"/>
      <c r="AR148" s="416"/>
      <c r="AS148" s="416"/>
      <c r="AT148" s="416"/>
      <c r="AU148" s="416"/>
      <c r="AV148" s="416"/>
    </row>
    <row r="149" spans="14:48" ht="13.7" customHeight="1">
      <c r="N149" s="416"/>
      <c r="O149" s="416"/>
      <c r="P149" s="416"/>
      <c r="Q149" s="416"/>
      <c r="R149" s="416"/>
      <c r="S149" s="416"/>
      <c r="T149" s="416"/>
      <c r="U149" s="416"/>
      <c r="V149" s="416"/>
      <c r="W149" s="416"/>
      <c r="X149" s="416"/>
      <c r="Y149" s="416"/>
      <c r="Z149" s="416"/>
      <c r="AA149" s="416"/>
      <c r="AB149" s="416"/>
      <c r="AC149" s="416"/>
      <c r="AD149" s="416"/>
      <c r="AE149" s="416"/>
      <c r="AF149" s="416"/>
      <c r="AG149" s="416"/>
      <c r="AH149" s="416"/>
      <c r="AI149" s="416"/>
      <c r="AJ149" s="416"/>
      <c r="AK149" s="416"/>
      <c r="AL149" s="416"/>
      <c r="AM149" s="416"/>
      <c r="AN149" s="416"/>
      <c r="AO149" s="416"/>
      <c r="AP149" s="416"/>
      <c r="AQ149" s="416"/>
      <c r="AR149" s="416"/>
      <c r="AS149" s="416"/>
      <c r="AT149" s="416"/>
      <c r="AU149" s="416"/>
      <c r="AV149" s="416"/>
    </row>
    <row r="150" spans="14:48" ht="13.7" customHeight="1">
      <c r="N150" s="416"/>
      <c r="O150" s="416"/>
      <c r="P150" s="416"/>
      <c r="Q150" s="416"/>
      <c r="R150" s="416"/>
      <c r="S150" s="416"/>
      <c r="T150" s="416"/>
      <c r="U150" s="416"/>
      <c r="V150" s="416"/>
      <c r="W150" s="416"/>
      <c r="X150" s="416"/>
      <c r="Y150" s="416"/>
      <c r="Z150" s="416"/>
      <c r="AA150" s="416"/>
      <c r="AB150" s="416"/>
      <c r="AC150" s="416"/>
      <c r="AD150" s="416"/>
      <c r="AE150" s="416"/>
      <c r="AF150" s="416"/>
      <c r="AG150" s="416"/>
      <c r="AH150" s="416"/>
      <c r="AI150" s="416"/>
      <c r="AJ150" s="416"/>
      <c r="AK150" s="416"/>
      <c r="AL150" s="416"/>
      <c r="AM150" s="416"/>
      <c r="AN150" s="416"/>
      <c r="AO150" s="416"/>
      <c r="AP150" s="416"/>
      <c r="AQ150" s="416"/>
      <c r="AR150" s="416"/>
      <c r="AS150" s="416"/>
      <c r="AT150" s="416"/>
      <c r="AU150" s="416"/>
      <c r="AV150" s="416"/>
    </row>
    <row r="151" spans="14:48" ht="13.7" customHeight="1">
      <c r="N151" s="416"/>
      <c r="O151" s="416"/>
      <c r="P151" s="416"/>
      <c r="Q151" s="416"/>
      <c r="R151" s="416"/>
      <c r="S151" s="416"/>
      <c r="T151" s="416"/>
      <c r="U151" s="416"/>
      <c r="V151" s="416"/>
      <c r="W151" s="416"/>
      <c r="X151" s="416"/>
      <c r="Y151" s="416"/>
      <c r="Z151" s="416"/>
      <c r="AA151" s="416"/>
      <c r="AB151" s="416"/>
      <c r="AC151" s="416"/>
      <c r="AD151" s="416"/>
      <c r="AE151" s="416"/>
      <c r="AF151" s="416"/>
      <c r="AG151" s="416"/>
      <c r="AH151" s="416"/>
      <c r="AI151" s="416"/>
      <c r="AJ151" s="416"/>
      <c r="AK151" s="416"/>
      <c r="AL151" s="416"/>
      <c r="AM151" s="416"/>
      <c r="AN151" s="416"/>
      <c r="AO151" s="416"/>
      <c r="AP151" s="416"/>
      <c r="AQ151" s="416"/>
      <c r="AR151" s="416"/>
      <c r="AS151" s="416"/>
      <c r="AT151" s="416"/>
      <c r="AU151" s="416"/>
      <c r="AV151" s="416"/>
    </row>
    <row r="152" spans="14:48" ht="13.7" customHeight="1">
      <c r="N152" s="416"/>
      <c r="O152" s="416"/>
      <c r="P152" s="416"/>
      <c r="Q152" s="416"/>
      <c r="R152" s="416"/>
      <c r="S152" s="416"/>
      <c r="T152" s="416"/>
      <c r="U152" s="416"/>
      <c r="V152" s="416"/>
      <c r="W152" s="416"/>
      <c r="X152" s="416"/>
      <c r="Y152" s="416"/>
      <c r="Z152" s="416"/>
      <c r="AA152" s="416"/>
      <c r="AB152" s="416"/>
      <c r="AC152" s="416"/>
      <c r="AD152" s="416"/>
      <c r="AE152" s="416"/>
      <c r="AF152" s="416"/>
      <c r="AG152" s="416"/>
      <c r="AH152" s="416"/>
      <c r="AI152" s="416"/>
      <c r="AJ152" s="416"/>
      <c r="AK152" s="416"/>
      <c r="AL152" s="416"/>
      <c r="AM152" s="416"/>
      <c r="AN152" s="416"/>
      <c r="AO152" s="416"/>
      <c r="AP152" s="416"/>
      <c r="AQ152" s="416"/>
      <c r="AR152" s="416"/>
      <c r="AS152" s="416"/>
      <c r="AT152" s="416"/>
      <c r="AU152" s="416"/>
      <c r="AV152" s="416"/>
    </row>
    <row r="153" spans="14:48" ht="13.7" customHeight="1">
      <c r="N153" s="416"/>
      <c r="O153" s="416"/>
      <c r="P153" s="416"/>
      <c r="Q153" s="416"/>
      <c r="R153" s="416"/>
      <c r="S153" s="416"/>
      <c r="T153" s="416"/>
      <c r="U153" s="416"/>
      <c r="V153" s="416"/>
      <c r="W153" s="416"/>
      <c r="X153" s="416"/>
      <c r="Y153" s="416"/>
      <c r="Z153" s="416"/>
      <c r="AA153" s="416"/>
      <c r="AB153" s="416"/>
      <c r="AC153" s="416"/>
      <c r="AD153" s="416"/>
      <c r="AE153" s="416"/>
      <c r="AF153" s="416"/>
      <c r="AG153" s="416"/>
      <c r="AH153" s="416"/>
      <c r="AI153" s="416"/>
      <c r="AJ153" s="416"/>
      <c r="AK153" s="416"/>
      <c r="AL153" s="416"/>
      <c r="AM153" s="416"/>
      <c r="AN153" s="416"/>
      <c r="AO153" s="416"/>
      <c r="AP153" s="416"/>
      <c r="AQ153" s="416"/>
      <c r="AR153" s="416"/>
      <c r="AS153" s="416"/>
      <c r="AT153" s="416"/>
      <c r="AU153" s="416"/>
      <c r="AV153" s="416"/>
    </row>
    <row r="154" spans="14:48" ht="13.7" customHeight="1">
      <c r="N154" s="416"/>
      <c r="O154" s="416"/>
      <c r="P154" s="416"/>
      <c r="Q154" s="416"/>
      <c r="R154" s="416"/>
      <c r="S154" s="416"/>
      <c r="T154" s="416"/>
      <c r="U154" s="416"/>
      <c r="V154" s="416"/>
      <c r="W154" s="416"/>
      <c r="X154" s="416"/>
      <c r="Y154" s="416"/>
      <c r="Z154" s="416"/>
      <c r="AA154" s="416"/>
      <c r="AB154" s="416"/>
      <c r="AC154" s="416"/>
      <c r="AD154" s="416"/>
      <c r="AE154" s="416"/>
      <c r="AF154" s="416"/>
      <c r="AG154" s="416"/>
      <c r="AH154" s="416"/>
      <c r="AI154" s="416"/>
      <c r="AJ154" s="416"/>
      <c r="AK154" s="416"/>
      <c r="AL154" s="416"/>
      <c r="AM154" s="416"/>
      <c r="AN154" s="416"/>
      <c r="AO154" s="416"/>
      <c r="AP154" s="416"/>
      <c r="AQ154" s="416"/>
      <c r="AR154" s="416"/>
      <c r="AS154" s="416"/>
      <c r="AT154" s="416"/>
      <c r="AU154" s="416"/>
      <c r="AV154" s="416"/>
    </row>
    <row r="155" spans="14:48" ht="13.7" customHeight="1">
      <c r="N155" s="416"/>
      <c r="O155" s="416"/>
      <c r="P155" s="416"/>
      <c r="Q155" s="416"/>
      <c r="R155" s="416"/>
      <c r="S155" s="416"/>
      <c r="T155" s="416"/>
      <c r="U155" s="416"/>
      <c r="V155" s="416"/>
      <c r="W155" s="416"/>
      <c r="X155" s="416"/>
      <c r="Y155" s="416"/>
      <c r="Z155" s="416"/>
      <c r="AA155" s="416"/>
      <c r="AB155" s="416"/>
      <c r="AC155" s="416"/>
      <c r="AD155" s="416"/>
      <c r="AE155" s="416"/>
      <c r="AF155" s="416"/>
      <c r="AG155" s="416"/>
      <c r="AH155" s="416"/>
      <c r="AI155" s="416"/>
      <c r="AJ155" s="416"/>
      <c r="AK155" s="416"/>
      <c r="AL155" s="416"/>
      <c r="AM155" s="416"/>
      <c r="AN155" s="416"/>
      <c r="AO155" s="416"/>
      <c r="AP155" s="416"/>
      <c r="AQ155" s="416"/>
      <c r="AR155" s="416"/>
      <c r="AS155" s="416"/>
      <c r="AT155" s="416"/>
      <c r="AU155" s="416"/>
      <c r="AV155" s="416"/>
    </row>
    <row r="156" spans="14:48" ht="13.7" customHeight="1">
      <c r="N156" s="416"/>
      <c r="O156" s="416"/>
      <c r="P156" s="416"/>
      <c r="Q156" s="416"/>
      <c r="R156" s="416"/>
      <c r="S156" s="416"/>
      <c r="T156" s="416"/>
      <c r="U156" s="416"/>
      <c r="V156" s="416"/>
      <c r="W156" s="416"/>
      <c r="X156" s="416"/>
      <c r="Y156" s="416"/>
      <c r="Z156" s="416"/>
      <c r="AA156" s="416"/>
      <c r="AB156" s="416"/>
      <c r="AC156" s="416"/>
      <c r="AD156" s="416"/>
      <c r="AE156" s="416"/>
      <c r="AF156" s="416"/>
      <c r="AG156" s="416"/>
      <c r="AH156" s="416"/>
      <c r="AI156" s="416"/>
      <c r="AJ156" s="416"/>
      <c r="AK156" s="416"/>
      <c r="AL156" s="416"/>
      <c r="AM156" s="416"/>
      <c r="AN156" s="416"/>
      <c r="AO156" s="416"/>
      <c r="AP156" s="416"/>
      <c r="AQ156" s="416"/>
      <c r="AR156" s="416"/>
      <c r="AS156" s="416"/>
      <c r="AT156" s="416"/>
      <c r="AU156" s="416"/>
      <c r="AV156" s="416"/>
    </row>
    <row r="157" spans="14:48" ht="13.7" customHeight="1">
      <c r="N157" s="416"/>
      <c r="O157" s="416"/>
      <c r="P157" s="416"/>
      <c r="Q157" s="416"/>
      <c r="R157" s="416"/>
      <c r="S157" s="416"/>
      <c r="T157" s="416"/>
      <c r="U157" s="416"/>
      <c r="V157" s="416"/>
      <c r="W157" s="416"/>
      <c r="X157" s="416"/>
      <c r="Y157" s="416"/>
      <c r="Z157" s="416"/>
      <c r="AA157" s="416"/>
      <c r="AB157" s="416"/>
      <c r="AC157" s="416"/>
      <c r="AD157" s="416"/>
      <c r="AE157" s="416"/>
      <c r="AF157" s="416"/>
      <c r="AG157" s="416"/>
      <c r="AH157" s="416"/>
      <c r="AI157" s="416"/>
      <c r="AJ157" s="416"/>
      <c r="AK157" s="416"/>
      <c r="AL157" s="416"/>
      <c r="AM157" s="416"/>
      <c r="AN157" s="416"/>
      <c r="AO157" s="416"/>
      <c r="AP157" s="416"/>
      <c r="AQ157" s="416"/>
      <c r="AR157" s="416"/>
      <c r="AS157" s="416"/>
      <c r="AT157" s="416"/>
      <c r="AU157" s="416"/>
      <c r="AV157" s="416"/>
    </row>
    <row r="158" spans="14:48" ht="13.7" customHeight="1">
      <c r="N158" s="416"/>
      <c r="O158" s="416"/>
      <c r="P158" s="416"/>
      <c r="Q158" s="416"/>
      <c r="R158" s="416"/>
      <c r="S158" s="416"/>
      <c r="T158" s="416"/>
      <c r="U158" s="416"/>
      <c r="V158" s="416"/>
      <c r="W158" s="416"/>
      <c r="X158" s="416"/>
      <c r="Y158" s="416"/>
      <c r="Z158" s="416"/>
      <c r="AA158" s="416"/>
      <c r="AB158" s="416"/>
      <c r="AC158" s="416"/>
      <c r="AD158" s="416"/>
      <c r="AE158" s="416"/>
      <c r="AF158" s="416"/>
      <c r="AG158" s="416"/>
      <c r="AH158" s="416"/>
      <c r="AI158" s="416"/>
      <c r="AJ158" s="416"/>
      <c r="AK158" s="416"/>
      <c r="AL158" s="416"/>
      <c r="AM158" s="416"/>
      <c r="AN158" s="416"/>
      <c r="AO158" s="416"/>
      <c r="AP158" s="416"/>
      <c r="AQ158" s="416"/>
      <c r="AR158" s="416"/>
      <c r="AS158" s="416"/>
      <c r="AT158" s="416"/>
      <c r="AU158" s="416"/>
      <c r="AV158" s="416"/>
    </row>
    <row r="159" spans="14:48" ht="13.7" customHeight="1">
      <c r="N159" s="416"/>
      <c r="O159" s="416"/>
      <c r="P159" s="416"/>
      <c r="Q159" s="416"/>
      <c r="R159" s="416"/>
      <c r="S159" s="416"/>
      <c r="T159" s="416"/>
      <c r="U159" s="416"/>
      <c r="V159" s="416"/>
      <c r="W159" s="416"/>
      <c r="X159" s="416"/>
      <c r="Y159" s="416"/>
      <c r="Z159" s="416"/>
      <c r="AA159" s="416"/>
      <c r="AB159" s="416"/>
      <c r="AC159" s="416"/>
      <c r="AD159" s="416"/>
      <c r="AE159" s="416"/>
      <c r="AF159" s="416"/>
      <c r="AG159" s="416"/>
      <c r="AH159" s="416"/>
      <c r="AI159" s="416"/>
      <c r="AJ159" s="416"/>
      <c r="AK159" s="416"/>
      <c r="AL159" s="416"/>
      <c r="AM159" s="416"/>
      <c r="AN159" s="416"/>
      <c r="AO159" s="416"/>
      <c r="AP159" s="416"/>
      <c r="AQ159" s="416"/>
      <c r="AR159" s="416"/>
      <c r="AS159" s="416"/>
      <c r="AT159" s="416"/>
      <c r="AU159" s="416"/>
      <c r="AV159" s="416"/>
    </row>
    <row r="160" spans="14:48" ht="13.7" customHeight="1">
      <c r="N160" s="416"/>
      <c r="O160" s="416"/>
      <c r="P160" s="416"/>
      <c r="Q160" s="416"/>
      <c r="R160" s="416"/>
      <c r="S160" s="416"/>
      <c r="T160" s="416"/>
      <c r="U160" s="416"/>
      <c r="V160" s="416"/>
      <c r="W160" s="416"/>
      <c r="X160" s="416"/>
      <c r="Y160" s="416"/>
      <c r="Z160" s="416"/>
      <c r="AA160" s="416"/>
      <c r="AB160" s="416"/>
      <c r="AC160" s="416"/>
      <c r="AD160" s="416"/>
      <c r="AE160" s="416"/>
      <c r="AF160" s="416"/>
      <c r="AG160" s="416"/>
      <c r="AH160" s="416"/>
      <c r="AI160" s="416"/>
      <c r="AJ160" s="416"/>
      <c r="AK160" s="416"/>
      <c r="AL160" s="416"/>
      <c r="AM160" s="416"/>
      <c r="AN160" s="416"/>
      <c r="AO160" s="416"/>
      <c r="AP160" s="416"/>
      <c r="AQ160" s="416"/>
      <c r="AR160" s="416"/>
      <c r="AS160" s="416"/>
      <c r="AT160" s="416"/>
      <c r="AU160" s="416"/>
      <c r="AV160" s="416"/>
    </row>
    <row r="161" spans="1:48" ht="13.7" customHeight="1">
      <c r="N161" s="416"/>
      <c r="O161" s="416"/>
      <c r="P161" s="416"/>
      <c r="Q161" s="416"/>
      <c r="R161" s="416"/>
      <c r="S161" s="416"/>
      <c r="T161" s="416"/>
      <c r="U161" s="416"/>
      <c r="V161" s="416"/>
      <c r="W161" s="416"/>
      <c r="X161" s="416"/>
      <c r="Y161" s="416"/>
      <c r="Z161" s="416"/>
      <c r="AA161" s="416"/>
      <c r="AB161" s="416"/>
      <c r="AC161" s="416"/>
      <c r="AD161" s="416"/>
      <c r="AE161" s="416"/>
      <c r="AF161" s="416"/>
      <c r="AG161" s="416"/>
      <c r="AH161" s="416"/>
      <c r="AI161" s="416"/>
      <c r="AJ161" s="416"/>
      <c r="AK161" s="416"/>
      <c r="AL161" s="416"/>
      <c r="AM161" s="416"/>
      <c r="AN161" s="416"/>
      <c r="AO161" s="416"/>
      <c r="AP161" s="416"/>
      <c r="AQ161" s="416"/>
      <c r="AR161" s="416"/>
      <c r="AS161" s="416"/>
      <c r="AT161" s="416"/>
      <c r="AU161" s="416"/>
      <c r="AV161" s="416"/>
    </row>
    <row r="162" spans="1:48" ht="13.7" customHeight="1">
      <c r="N162" s="416"/>
      <c r="O162" s="416"/>
      <c r="P162" s="416"/>
      <c r="Q162" s="416"/>
      <c r="R162" s="416"/>
      <c r="S162" s="416"/>
      <c r="T162" s="416"/>
      <c r="U162" s="416"/>
      <c r="V162" s="416"/>
      <c r="W162" s="416"/>
      <c r="X162" s="416"/>
      <c r="Y162" s="416"/>
      <c r="Z162" s="416"/>
      <c r="AA162" s="416"/>
      <c r="AB162" s="416"/>
      <c r="AC162" s="416"/>
      <c r="AD162" s="416"/>
      <c r="AE162" s="416"/>
      <c r="AF162" s="416"/>
      <c r="AG162" s="416"/>
      <c r="AH162" s="416"/>
      <c r="AI162" s="416"/>
      <c r="AJ162" s="416"/>
      <c r="AK162" s="416"/>
      <c r="AL162" s="416"/>
      <c r="AM162" s="416"/>
      <c r="AN162" s="416"/>
      <c r="AO162" s="416"/>
      <c r="AP162" s="416"/>
      <c r="AQ162" s="416"/>
      <c r="AR162" s="416"/>
      <c r="AS162" s="416"/>
      <c r="AT162" s="416"/>
      <c r="AU162" s="416"/>
      <c r="AV162" s="416"/>
    </row>
    <row r="163" spans="1:48" ht="13.7" customHeight="1">
      <c r="N163" s="416"/>
      <c r="O163" s="416"/>
      <c r="P163" s="416"/>
      <c r="Q163" s="416"/>
      <c r="R163" s="416"/>
      <c r="S163" s="416"/>
      <c r="T163" s="416"/>
      <c r="U163" s="416"/>
      <c r="V163" s="416"/>
      <c r="W163" s="416"/>
      <c r="X163" s="416"/>
      <c r="Y163" s="416"/>
      <c r="Z163" s="416"/>
      <c r="AA163" s="416"/>
      <c r="AB163" s="416"/>
      <c r="AC163" s="416"/>
      <c r="AD163" s="416"/>
      <c r="AE163" s="416"/>
      <c r="AF163" s="416"/>
      <c r="AG163" s="416"/>
      <c r="AH163" s="416"/>
      <c r="AI163" s="416"/>
      <c r="AJ163" s="416"/>
      <c r="AK163" s="416"/>
      <c r="AL163" s="416"/>
      <c r="AM163" s="416"/>
      <c r="AN163" s="416"/>
      <c r="AO163" s="416"/>
      <c r="AP163" s="416"/>
      <c r="AQ163" s="416"/>
      <c r="AR163" s="416"/>
      <c r="AS163" s="416"/>
      <c r="AT163" s="416"/>
      <c r="AU163" s="416"/>
      <c r="AV163" s="416"/>
    </row>
    <row r="164" spans="1:48" ht="13.7" customHeight="1">
      <c r="N164" s="416"/>
      <c r="O164" s="416"/>
      <c r="P164" s="416"/>
      <c r="Q164" s="416"/>
      <c r="R164" s="416"/>
      <c r="S164" s="416"/>
      <c r="T164" s="416"/>
      <c r="U164" s="416"/>
      <c r="V164" s="416"/>
      <c r="W164" s="416"/>
      <c r="X164" s="416"/>
      <c r="Y164" s="416"/>
      <c r="Z164" s="416"/>
      <c r="AA164" s="416"/>
      <c r="AB164" s="416"/>
      <c r="AC164" s="416"/>
      <c r="AD164" s="416"/>
      <c r="AE164" s="416"/>
      <c r="AF164" s="416"/>
      <c r="AG164" s="416"/>
      <c r="AH164" s="416"/>
      <c r="AI164" s="416"/>
      <c r="AJ164" s="416"/>
      <c r="AK164" s="416"/>
      <c r="AL164" s="416"/>
      <c r="AM164" s="416"/>
      <c r="AN164" s="416"/>
      <c r="AO164" s="416"/>
      <c r="AP164" s="416"/>
      <c r="AQ164" s="416"/>
      <c r="AR164" s="416"/>
      <c r="AS164" s="416"/>
      <c r="AT164" s="416"/>
      <c r="AU164" s="416"/>
      <c r="AV164" s="416"/>
    </row>
    <row r="165" spans="1:48" ht="13.7" customHeight="1">
      <c r="N165" s="416"/>
      <c r="O165" s="416"/>
      <c r="P165" s="416"/>
      <c r="Q165" s="416"/>
      <c r="R165" s="416"/>
      <c r="S165" s="416"/>
      <c r="T165" s="416"/>
      <c r="U165" s="416"/>
      <c r="V165" s="416"/>
      <c r="W165" s="416"/>
      <c r="X165" s="416"/>
      <c r="Y165" s="416"/>
      <c r="Z165" s="416"/>
      <c r="AA165" s="416"/>
      <c r="AB165" s="416"/>
      <c r="AC165" s="416"/>
      <c r="AD165" s="416"/>
      <c r="AE165" s="416"/>
      <c r="AF165" s="416"/>
      <c r="AG165" s="416"/>
      <c r="AH165" s="416"/>
      <c r="AI165" s="416"/>
      <c r="AJ165" s="416"/>
      <c r="AK165" s="416"/>
      <c r="AL165" s="416"/>
      <c r="AM165" s="416"/>
      <c r="AN165" s="416"/>
      <c r="AO165" s="416"/>
      <c r="AP165" s="416"/>
      <c r="AQ165" s="416"/>
      <c r="AR165" s="416"/>
      <c r="AS165" s="416"/>
      <c r="AT165" s="416"/>
      <c r="AU165" s="416"/>
      <c r="AV165" s="416"/>
    </row>
    <row r="166" spans="1:48" ht="13.7" customHeight="1">
      <c r="N166" s="416"/>
      <c r="O166" s="416"/>
      <c r="P166" s="416"/>
      <c r="Q166" s="416"/>
      <c r="R166" s="416"/>
      <c r="S166" s="416"/>
      <c r="T166" s="416"/>
      <c r="U166" s="416"/>
      <c r="V166" s="416"/>
      <c r="W166" s="416"/>
      <c r="X166" s="416"/>
      <c r="Y166" s="416"/>
      <c r="Z166" s="416"/>
      <c r="AA166" s="416"/>
      <c r="AB166" s="416"/>
      <c r="AC166" s="416"/>
      <c r="AD166" s="416"/>
      <c r="AE166" s="416"/>
      <c r="AF166" s="416"/>
      <c r="AG166" s="416"/>
      <c r="AH166" s="416"/>
      <c r="AI166" s="416"/>
      <c r="AJ166" s="416"/>
      <c r="AK166" s="416"/>
      <c r="AL166" s="416"/>
      <c r="AM166" s="416"/>
      <c r="AN166" s="416"/>
      <c r="AO166" s="416"/>
      <c r="AP166" s="416"/>
      <c r="AQ166" s="416"/>
      <c r="AR166" s="416"/>
      <c r="AS166" s="416"/>
      <c r="AT166" s="416"/>
      <c r="AU166" s="416"/>
      <c r="AV166" s="416"/>
    </row>
    <row r="167" spans="1:48" ht="13.7" customHeight="1">
      <c r="N167" s="416"/>
      <c r="O167" s="416"/>
      <c r="P167" s="416"/>
      <c r="Q167" s="416"/>
      <c r="R167" s="416"/>
      <c r="S167" s="416"/>
      <c r="T167" s="416"/>
      <c r="U167" s="416"/>
      <c r="V167" s="416"/>
      <c r="W167" s="416"/>
      <c r="X167" s="416"/>
      <c r="Y167" s="416"/>
      <c r="Z167" s="416"/>
      <c r="AA167" s="416"/>
      <c r="AB167" s="416"/>
      <c r="AC167" s="416"/>
      <c r="AD167" s="416"/>
      <c r="AE167" s="416"/>
      <c r="AF167" s="416"/>
      <c r="AG167" s="416"/>
      <c r="AH167" s="416"/>
      <c r="AI167" s="416"/>
      <c r="AJ167" s="416"/>
      <c r="AK167" s="416"/>
      <c r="AL167" s="416"/>
      <c r="AM167" s="416"/>
      <c r="AN167" s="416"/>
      <c r="AO167" s="416"/>
      <c r="AP167" s="416"/>
      <c r="AQ167" s="416"/>
      <c r="AR167" s="416"/>
      <c r="AS167" s="416"/>
      <c r="AT167" s="416"/>
      <c r="AU167" s="416"/>
      <c r="AV167" s="416"/>
    </row>
    <row r="168" spans="1:48" ht="13.7" customHeight="1">
      <c r="N168" s="416"/>
      <c r="O168" s="416"/>
      <c r="P168" s="416"/>
      <c r="Q168" s="416"/>
      <c r="R168" s="416"/>
      <c r="S168" s="416"/>
      <c r="T168" s="416"/>
      <c r="U168" s="416"/>
      <c r="V168" s="416"/>
      <c r="W168" s="416"/>
      <c r="X168" s="416"/>
      <c r="Y168" s="416"/>
      <c r="Z168" s="416"/>
      <c r="AA168" s="416"/>
      <c r="AB168" s="416"/>
      <c r="AC168" s="416"/>
      <c r="AD168" s="416"/>
      <c r="AE168" s="416"/>
      <c r="AF168" s="416"/>
      <c r="AG168" s="416"/>
      <c r="AH168" s="416"/>
      <c r="AI168" s="416"/>
      <c r="AJ168" s="416"/>
      <c r="AK168" s="416"/>
      <c r="AL168" s="416"/>
      <c r="AM168" s="416"/>
      <c r="AN168" s="416"/>
      <c r="AO168" s="416"/>
      <c r="AP168" s="416"/>
      <c r="AQ168" s="416"/>
      <c r="AR168" s="416"/>
      <c r="AS168" s="416"/>
      <c r="AT168" s="416"/>
      <c r="AU168" s="416"/>
      <c r="AV168" s="416"/>
    </row>
    <row r="169" spans="1:48" ht="13.7" customHeight="1">
      <c r="N169" s="416"/>
      <c r="O169" s="416"/>
      <c r="P169" s="416"/>
      <c r="Q169" s="416"/>
      <c r="R169" s="416"/>
      <c r="S169" s="416"/>
      <c r="T169" s="416"/>
      <c r="U169" s="416"/>
      <c r="V169" s="416"/>
      <c r="W169" s="416"/>
      <c r="X169" s="416"/>
      <c r="Y169" s="416"/>
      <c r="Z169" s="416"/>
      <c r="AA169" s="416"/>
      <c r="AB169" s="416"/>
      <c r="AC169" s="416"/>
      <c r="AD169" s="416"/>
      <c r="AE169" s="416"/>
      <c r="AF169" s="416"/>
      <c r="AG169" s="416"/>
      <c r="AH169" s="416"/>
      <c r="AI169" s="416"/>
      <c r="AJ169" s="416"/>
      <c r="AK169" s="416"/>
      <c r="AL169" s="416"/>
      <c r="AM169" s="416"/>
      <c r="AN169" s="416"/>
      <c r="AO169" s="416"/>
      <c r="AP169" s="416"/>
      <c r="AQ169" s="416"/>
      <c r="AR169" s="416"/>
      <c r="AS169" s="416"/>
      <c r="AT169" s="416"/>
      <c r="AU169" s="416"/>
      <c r="AV169" s="416"/>
    </row>
    <row r="170" spans="1:48" ht="15.95" customHeight="1">
      <c r="A170" s="417"/>
      <c r="B170" s="417"/>
      <c r="C170" s="418"/>
      <c r="D170" s="419"/>
      <c r="E170" s="419"/>
      <c r="F170" s="419"/>
      <c r="G170" s="419"/>
      <c r="H170" s="419"/>
      <c r="I170" s="419"/>
      <c r="J170" s="419"/>
      <c r="K170" s="419"/>
      <c r="L170" s="419"/>
      <c r="M170" s="419"/>
      <c r="N170" s="416"/>
      <c r="O170" s="416"/>
      <c r="P170" s="416"/>
      <c r="Q170" s="416"/>
      <c r="R170" s="416"/>
      <c r="S170" s="416"/>
      <c r="T170" s="416"/>
      <c r="U170" s="416"/>
      <c r="V170" s="416"/>
      <c r="W170" s="416"/>
      <c r="X170" s="416"/>
      <c r="Y170" s="416"/>
      <c r="Z170" s="416"/>
      <c r="AA170" s="416"/>
      <c r="AB170" s="416"/>
      <c r="AC170" s="416"/>
      <c r="AD170" s="416"/>
      <c r="AE170" s="416"/>
      <c r="AF170" s="416"/>
      <c r="AG170" s="416"/>
      <c r="AH170" s="416"/>
      <c r="AI170" s="416"/>
      <c r="AJ170" s="416"/>
      <c r="AK170" s="416"/>
      <c r="AL170" s="416"/>
      <c r="AM170" s="416"/>
      <c r="AN170" s="416"/>
      <c r="AO170" s="416"/>
      <c r="AP170" s="416"/>
      <c r="AQ170" s="416"/>
      <c r="AR170" s="416"/>
      <c r="AS170" s="416"/>
      <c r="AT170" s="416"/>
      <c r="AU170" s="416"/>
      <c r="AV170" s="416"/>
    </row>
    <row r="171" spans="1:48" ht="15.95" customHeight="1">
      <c r="A171" s="417"/>
      <c r="B171" s="417"/>
      <c r="C171" s="418"/>
      <c r="D171" s="419"/>
      <c r="E171" s="419"/>
      <c r="F171" s="419"/>
      <c r="G171" s="419"/>
      <c r="H171" s="419"/>
      <c r="I171" s="419"/>
      <c r="J171" s="419"/>
      <c r="K171" s="419"/>
      <c r="L171" s="419"/>
      <c r="M171" s="419"/>
      <c r="N171" s="416"/>
      <c r="O171" s="416"/>
      <c r="P171" s="416"/>
      <c r="Q171" s="416"/>
      <c r="R171" s="416"/>
      <c r="S171" s="416"/>
      <c r="T171" s="416"/>
      <c r="U171" s="416"/>
      <c r="V171" s="416"/>
      <c r="W171" s="416"/>
      <c r="X171" s="416"/>
      <c r="Y171" s="416"/>
      <c r="Z171" s="416"/>
      <c r="AA171" s="416"/>
      <c r="AB171" s="416"/>
      <c r="AC171" s="416"/>
      <c r="AD171" s="416"/>
      <c r="AE171" s="416"/>
      <c r="AF171" s="416"/>
      <c r="AG171" s="416"/>
      <c r="AH171" s="416"/>
      <c r="AI171" s="416"/>
      <c r="AJ171" s="416"/>
      <c r="AK171" s="416"/>
      <c r="AL171" s="416"/>
      <c r="AM171" s="416"/>
      <c r="AN171" s="416"/>
      <c r="AO171" s="416"/>
      <c r="AP171" s="416"/>
      <c r="AQ171" s="416"/>
      <c r="AR171" s="416"/>
      <c r="AS171" s="416"/>
      <c r="AT171" s="416"/>
      <c r="AU171" s="416"/>
      <c r="AV171" s="416"/>
    </row>
    <row r="172" spans="1:48" ht="15.95" customHeight="1">
      <c r="A172" s="417"/>
      <c r="B172" s="417"/>
      <c r="C172" s="418"/>
      <c r="D172" s="419"/>
      <c r="E172" s="419"/>
      <c r="F172" s="419"/>
      <c r="G172" s="419"/>
      <c r="H172" s="419"/>
      <c r="I172" s="419"/>
      <c r="J172" s="419"/>
      <c r="K172" s="419"/>
      <c r="L172" s="419"/>
      <c r="M172" s="419"/>
      <c r="N172" s="416"/>
      <c r="O172" s="416"/>
      <c r="P172" s="416"/>
      <c r="Q172" s="416"/>
      <c r="R172" s="416"/>
      <c r="S172" s="416"/>
      <c r="T172" s="416"/>
      <c r="U172" s="416"/>
      <c r="V172" s="416"/>
      <c r="W172" s="416"/>
      <c r="X172" s="416"/>
      <c r="Y172" s="416"/>
      <c r="Z172" s="416"/>
      <c r="AA172" s="416"/>
      <c r="AB172" s="416"/>
      <c r="AC172" s="416"/>
      <c r="AD172" s="416"/>
      <c r="AE172" s="416"/>
      <c r="AF172" s="416"/>
      <c r="AG172" s="416"/>
      <c r="AH172" s="416"/>
      <c r="AI172" s="416"/>
      <c r="AJ172" s="416"/>
      <c r="AK172" s="416"/>
      <c r="AL172" s="416"/>
      <c r="AM172" s="416"/>
      <c r="AN172" s="416"/>
      <c r="AO172" s="416"/>
      <c r="AP172" s="416"/>
      <c r="AQ172" s="416"/>
      <c r="AR172" s="416"/>
      <c r="AS172" s="416"/>
      <c r="AT172" s="416"/>
      <c r="AU172" s="416"/>
      <c r="AV172" s="416"/>
    </row>
    <row r="173" spans="1:48" ht="15.95" customHeight="1">
      <c r="A173" s="417"/>
      <c r="B173" s="417"/>
      <c r="C173" s="418"/>
      <c r="D173" s="419"/>
      <c r="E173" s="419"/>
      <c r="F173" s="419"/>
      <c r="G173" s="419"/>
      <c r="H173" s="419"/>
      <c r="I173" s="419"/>
      <c r="J173" s="419"/>
      <c r="K173" s="419"/>
      <c r="L173" s="419"/>
      <c r="M173" s="419"/>
      <c r="N173" s="416"/>
      <c r="O173" s="416"/>
      <c r="P173" s="416"/>
      <c r="Q173" s="416"/>
      <c r="R173" s="416"/>
      <c r="S173" s="416"/>
      <c r="T173" s="416"/>
      <c r="U173" s="416"/>
      <c r="V173" s="416"/>
      <c r="W173" s="416"/>
      <c r="X173" s="416"/>
      <c r="Y173" s="416"/>
      <c r="Z173" s="416"/>
      <c r="AA173" s="416"/>
      <c r="AB173" s="416"/>
      <c r="AC173" s="416"/>
      <c r="AD173" s="416"/>
      <c r="AE173" s="416"/>
      <c r="AF173" s="416"/>
      <c r="AG173" s="416"/>
      <c r="AH173" s="416"/>
      <c r="AI173" s="416"/>
      <c r="AJ173" s="416"/>
      <c r="AK173" s="416"/>
      <c r="AL173" s="416"/>
      <c r="AM173" s="416"/>
      <c r="AN173" s="416"/>
      <c r="AO173" s="416"/>
      <c r="AP173" s="416"/>
      <c r="AQ173" s="416"/>
      <c r="AR173" s="416"/>
      <c r="AS173" s="416"/>
      <c r="AT173" s="416"/>
      <c r="AU173" s="416"/>
      <c r="AV173" s="416"/>
    </row>
    <row r="174" spans="1:48" ht="15.95" customHeight="1">
      <c r="A174" s="417"/>
      <c r="B174" s="417"/>
      <c r="C174" s="418"/>
      <c r="D174" s="419"/>
      <c r="E174" s="419"/>
      <c r="F174" s="419"/>
      <c r="G174" s="419"/>
      <c r="H174" s="419"/>
      <c r="I174" s="419"/>
      <c r="J174" s="419"/>
      <c r="K174" s="419"/>
      <c r="L174" s="419"/>
      <c r="M174" s="419"/>
      <c r="N174" s="416"/>
      <c r="O174" s="416"/>
      <c r="P174" s="416"/>
      <c r="Q174" s="416"/>
      <c r="R174" s="416"/>
      <c r="S174" s="416"/>
      <c r="T174" s="416"/>
      <c r="U174" s="416"/>
      <c r="V174" s="416"/>
      <c r="W174" s="416"/>
      <c r="X174" s="416"/>
      <c r="Y174" s="416"/>
      <c r="Z174" s="416"/>
      <c r="AA174" s="416"/>
      <c r="AB174" s="416"/>
      <c r="AC174" s="416"/>
      <c r="AD174" s="416"/>
      <c r="AE174" s="416"/>
      <c r="AF174" s="416"/>
      <c r="AG174" s="416"/>
      <c r="AH174" s="416"/>
      <c r="AI174" s="416"/>
      <c r="AJ174" s="416"/>
      <c r="AK174" s="416"/>
      <c r="AL174" s="416"/>
      <c r="AM174" s="416"/>
      <c r="AN174" s="416"/>
      <c r="AO174" s="416"/>
      <c r="AP174" s="416"/>
      <c r="AQ174" s="416"/>
      <c r="AR174" s="416"/>
      <c r="AS174" s="416"/>
      <c r="AT174" s="416"/>
      <c r="AU174" s="416"/>
      <c r="AV174" s="416"/>
    </row>
    <row r="175" spans="1:48" ht="15.95" customHeight="1">
      <c r="A175" s="417"/>
      <c r="B175" s="417"/>
      <c r="C175" s="418"/>
      <c r="D175" s="419"/>
      <c r="E175" s="419"/>
      <c r="F175" s="419"/>
      <c r="G175" s="419"/>
      <c r="H175" s="419"/>
      <c r="I175" s="419"/>
      <c r="J175" s="419"/>
      <c r="K175" s="419"/>
      <c r="L175" s="419"/>
      <c r="M175" s="419"/>
      <c r="N175" s="416"/>
      <c r="O175" s="416"/>
      <c r="P175" s="416"/>
      <c r="Q175" s="416"/>
      <c r="R175" s="416"/>
      <c r="S175" s="416"/>
      <c r="T175" s="416"/>
      <c r="U175" s="416"/>
      <c r="V175" s="416"/>
      <c r="W175" s="416"/>
      <c r="X175" s="416"/>
      <c r="Y175" s="416"/>
      <c r="Z175" s="416"/>
      <c r="AA175" s="416"/>
      <c r="AB175" s="416"/>
      <c r="AC175" s="416"/>
      <c r="AD175" s="416"/>
      <c r="AE175" s="416"/>
      <c r="AF175" s="416"/>
      <c r="AG175" s="416"/>
      <c r="AH175" s="416"/>
      <c r="AI175" s="416"/>
      <c r="AJ175" s="416"/>
      <c r="AK175" s="416"/>
      <c r="AL175" s="416"/>
      <c r="AM175" s="416"/>
      <c r="AN175" s="416"/>
      <c r="AO175" s="416"/>
      <c r="AP175" s="416"/>
      <c r="AQ175" s="416"/>
      <c r="AR175" s="416"/>
      <c r="AS175" s="416"/>
      <c r="AT175" s="416"/>
      <c r="AU175" s="416"/>
      <c r="AV175" s="416"/>
    </row>
    <row r="176" spans="1:48" ht="15.95" customHeight="1">
      <c r="A176" s="417"/>
      <c r="B176" s="417"/>
      <c r="C176" s="418"/>
      <c r="D176" s="419"/>
      <c r="E176" s="419"/>
      <c r="F176" s="419"/>
      <c r="G176" s="419"/>
      <c r="H176" s="419"/>
      <c r="I176" s="419"/>
      <c r="J176" s="419"/>
      <c r="K176" s="419"/>
      <c r="L176" s="419"/>
      <c r="M176" s="419"/>
      <c r="N176" s="416"/>
      <c r="O176" s="416"/>
      <c r="P176" s="416"/>
      <c r="Q176" s="416"/>
      <c r="R176" s="416"/>
      <c r="S176" s="416"/>
      <c r="T176" s="416"/>
      <c r="U176" s="416"/>
      <c r="V176" s="416"/>
      <c r="W176" s="416"/>
      <c r="X176" s="416"/>
      <c r="Y176" s="416"/>
      <c r="Z176" s="416"/>
      <c r="AA176" s="416"/>
      <c r="AB176" s="416"/>
      <c r="AC176" s="416"/>
      <c r="AD176" s="416"/>
      <c r="AE176" s="416"/>
      <c r="AF176" s="416"/>
      <c r="AG176" s="416"/>
      <c r="AH176" s="416"/>
      <c r="AI176" s="416"/>
      <c r="AJ176" s="416"/>
      <c r="AK176" s="416"/>
      <c r="AL176" s="416"/>
      <c r="AM176" s="416"/>
      <c r="AN176" s="416"/>
      <c r="AO176" s="416"/>
      <c r="AP176" s="416"/>
      <c r="AQ176" s="416"/>
      <c r="AR176" s="416"/>
      <c r="AS176" s="416"/>
      <c r="AT176" s="416"/>
      <c r="AU176" s="416"/>
      <c r="AV176" s="416"/>
    </row>
    <row r="177" spans="1:48" ht="15.95" customHeight="1">
      <c r="A177" s="417"/>
      <c r="B177" s="417"/>
      <c r="C177" s="418"/>
      <c r="D177" s="419"/>
      <c r="E177" s="419"/>
      <c r="F177" s="419"/>
      <c r="G177" s="419"/>
      <c r="H177" s="419"/>
      <c r="I177" s="419"/>
      <c r="J177" s="419"/>
      <c r="K177" s="419"/>
      <c r="L177" s="419"/>
      <c r="M177" s="419"/>
      <c r="N177" s="416"/>
      <c r="O177" s="416"/>
      <c r="P177" s="416"/>
      <c r="Q177" s="416"/>
      <c r="R177" s="416"/>
      <c r="S177" s="416"/>
      <c r="T177" s="416"/>
      <c r="U177" s="416"/>
      <c r="V177" s="416"/>
      <c r="W177" s="416"/>
      <c r="X177" s="416"/>
      <c r="Y177" s="416"/>
      <c r="Z177" s="416"/>
      <c r="AA177" s="416"/>
      <c r="AB177" s="416"/>
      <c r="AC177" s="416"/>
      <c r="AD177" s="416"/>
      <c r="AE177" s="416"/>
      <c r="AF177" s="416"/>
      <c r="AG177" s="416"/>
      <c r="AH177" s="416"/>
      <c r="AI177" s="416"/>
      <c r="AJ177" s="416"/>
      <c r="AK177" s="416"/>
      <c r="AL177" s="416"/>
      <c r="AM177" s="416"/>
      <c r="AN177" s="416"/>
      <c r="AO177" s="416"/>
      <c r="AP177" s="416"/>
      <c r="AQ177" s="416"/>
      <c r="AR177" s="416"/>
      <c r="AS177" s="416"/>
      <c r="AT177" s="416"/>
      <c r="AU177" s="416"/>
      <c r="AV177" s="416"/>
    </row>
    <row r="178" spans="1:48" ht="15.95" customHeight="1">
      <c r="A178" s="417"/>
      <c r="B178" s="417"/>
      <c r="C178" s="418"/>
      <c r="D178" s="419"/>
      <c r="E178" s="419"/>
      <c r="F178" s="419"/>
      <c r="G178" s="419"/>
      <c r="H178" s="419"/>
      <c r="I178" s="419"/>
      <c r="J178" s="419"/>
      <c r="K178" s="419"/>
      <c r="L178" s="419"/>
      <c r="M178" s="419"/>
      <c r="N178" s="416"/>
      <c r="O178" s="416"/>
      <c r="P178" s="416"/>
      <c r="Q178" s="416"/>
      <c r="R178" s="416"/>
      <c r="S178" s="416"/>
      <c r="T178" s="416"/>
      <c r="U178" s="416"/>
      <c r="V178" s="416"/>
      <c r="W178" s="416"/>
      <c r="X178" s="416"/>
      <c r="Y178" s="416"/>
      <c r="Z178" s="416"/>
      <c r="AA178" s="416"/>
      <c r="AB178" s="416"/>
      <c r="AC178" s="416"/>
      <c r="AD178" s="416"/>
      <c r="AE178" s="416"/>
      <c r="AF178" s="416"/>
      <c r="AG178" s="416"/>
      <c r="AH178" s="416"/>
      <c r="AI178" s="416"/>
      <c r="AJ178" s="416"/>
      <c r="AK178" s="416"/>
      <c r="AL178" s="416"/>
      <c r="AM178" s="416"/>
      <c r="AN178" s="416"/>
      <c r="AO178" s="416"/>
      <c r="AP178" s="416"/>
      <c r="AQ178" s="416"/>
      <c r="AR178" s="416"/>
      <c r="AS178" s="416"/>
      <c r="AT178" s="416"/>
      <c r="AU178" s="416"/>
      <c r="AV178" s="416"/>
    </row>
    <row r="179" spans="1:48" ht="15.95" customHeight="1">
      <c r="A179" s="417"/>
      <c r="B179" s="417"/>
      <c r="C179" s="418"/>
      <c r="D179" s="419"/>
      <c r="E179" s="419"/>
      <c r="F179" s="419"/>
      <c r="G179" s="419"/>
      <c r="H179" s="419"/>
      <c r="I179" s="419"/>
      <c r="J179" s="419"/>
      <c r="K179" s="419"/>
      <c r="L179" s="419"/>
      <c r="M179" s="419"/>
      <c r="N179" s="416"/>
      <c r="O179" s="416"/>
      <c r="P179" s="416"/>
      <c r="Q179" s="416"/>
      <c r="R179" s="416"/>
      <c r="S179" s="416"/>
      <c r="T179" s="416"/>
      <c r="U179" s="416"/>
      <c r="V179" s="416"/>
      <c r="W179" s="416"/>
      <c r="X179" s="416"/>
      <c r="Y179" s="416"/>
      <c r="Z179" s="416"/>
      <c r="AA179" s="416"/>
      <c r="AB179" s="416"/>
      <c r="AC179" s="416"/>
      <c r="AD179" s="416"/>
      <c r="AE179" s="416"/>
      <c r="AF179" s="416"/>
      <c r="AG179" s="416"/>
      <c r="AH179" s="416"/>
      <c r="AI179" s="416"/>
      <c r="AJ179" s="416"/>
      <c r="AK179" s="416"/>
      <c r="AL179" s="416"/>
      <c r="AM179" s="416"/>
      <c r="AN179" s="416"/>
      <c r="AO179" s="416"/>
      <c r="AP179" s="416"/>
      <c r="AQ179" s="416"/>
      <c r="AR179" s="416"/>
      <c r="AS179" s="416"/>
      <c r="AT179" s="416"/>
      <c r="AU179" s="416"/>
      <c r="AV179" s="416"/>
    </row>
    <row r="180" spans="1:48" ht="15.95" customHeight="1">
      <c r="A180" s="417"/>
      <c r="B180" s="417"/>
      <c r="C180" s="418"/>
      <c r="D180" s="419"/>
      <c r="E180" s="419"/>
      <c r="F180" s="419"/>
      <c r="G180" s="419"/>
      <c r="H180" s="419"/>
      <c r="I180" s="419"/>
      <c r="J180" s="419"/>
      <c r="K180" s="419"/>
      <c r="L180" s="419"/>
      <c r="M180" s="419"/>
      <c r="N180" s="416"/>
      <c r="O180" s="416"/>
      <c r="P180" s="416"/>
      <c r="Q180" s="416"/>
      <c r="R180" s="416"/>
      <c r="S180" s="416"/>
      <c r="T180" s="416"/>
      <c r="U180" s="416"/>
      <c r="V180" s="416"/>
      <c r="W180" s="416"/>
      <c r="X180" s="416"/>
      <c r="Y180" s="416"/>
      <c r="Z180" s="416"/>
      <c r="AA180" s="416"/>
      <c r="AB180" s="416"/>
      <c r="AC180" s="416"/>
      <c r="AD180" s="416"/>
      <c r="AE180" s="416"/>
      <c r="AF180" s="416"/>
      <c r="AG180" s="416"/>
      <c r="AH180" s="416"/>
      <c r="AI180" s="416"/>
      <c r="AJ180" s="416"/>
      <c r="AK180" s="416"/>
      <c r="AL180" s="416"/>
      <c r="AM180" s="416"/>
      <c r="AN180" s="416"/>
      <c r="AO180" s="416"/>
      <c r="AP180" s="416"/>
      <c r="AQ180" s="416"/>
      <c r="AR180" s="416"/>
      <c r="AS180" s="416"/>
      <c r="AT180" s="416"/>
      <c r="AU180" s="416"/>
      <c r="AV180" s="416"/>
    </row>
    <row r="181" spans="1:48" ht="15.95" customHeight="1">
      <c r="A181" s="417"/>
      <c r="B181" s="417"/>
      <c r="C181" s="418"/>
      <c r="D181" s="419"/>
      <c r="E181" s="419"/>
      <c r="F181" s="419"/>
      <c r="G181" s="419"/>
      <c r="H181" s="419"/>
      <c r="I181" s="419"/>
      <c r="J181" s="419"/>
      <c r="K181" s="419"/>
      <c r="L181" s="419"/>
      <c r="M181" s="419"/>
      <c r="N181" s="416"/>
      <c r="O181" s="416"/>
      <c r="P181" s="416"/>
      <c r="Q181" s="416"/>
      <c r="R181" s="416"/>
      <c r="S181" s="416"/>
      <c r="T181" s="416"/>
      <c r="U181" s="416"/>
      <c r="V181" s="416"/>
      <c r="W181" s="416"/>
      <c r="X181" s="416"/>
      <c r="Y181" s="416"/>
      <c r="Z181" s="416"/>
      <c r="AA181" s="416"/>
      <c r="AB181" s="416"/>
      <c r="AC181" s="416"/>
      <c r="AD181" s="416"/>
      <c r="AE181" s="416"/>
      <c r="AF181" s="416"/>
      <c r="AG181" s="416"/>
      <c r="AH181" s="416"/>
      <c r="AI181" s="416"/>
      <c r="AJ181" s="416"/>
      <c r="AK181" s="416"/>
      <c r="AL181" s="416"/>
      <c r="AM181" s="416"/>
      <c r="AN181" s="416"/>
      <c r="AO181" s="416"/>
      <c r="AP181" s="416"/>
      <c r="AQ181" s="416"/>
      <c r="AR181" s="416"/>
      <c r="AS181" s="416"/>
      <c r="AT181" s="416"/>
      <c r="AU181" s="416"/>
      <c r="AV181" s="416"/>
    </row>
    <row r="182" spans="1:48" ht="15.95" customHeight="1">
      <c r="A182" s="417"/>
      <c r="B182" s="417"/>
      <c r="C182" s="418"/>
      <c r="D182" s="419"/>
      <c r="E182" s="419"/>
      <c r="F182" s="419"/>
      <c r="G182" s="419"/>
      <c r="H182" s="419"/>
      <c r="I182" s="419"/>
      <c r="J182" s="419"/>
      <c r="K182" s="419"/>
      <c r="L182" s="419"/>
      <c r="M182" s="419"/>
      <c r="N182" s="416"/>
      <c r="O182" s="416"/>
      <c r="P182" s="416"/>
      <c r="Q182" s="416"/>
      <c r="R182" s="416"/>
      <c r="S182" s="416"/>
      <c r="T182" s="416"/>
      <c r="U182" s="416"/>
      <c r="V182" s="416"/>
      <c r="W182" s="416"/>
      <c r="X182" s="416"/>
      <c r="Y182" s="416"/>
      <c r="Z182" s="416"/>
      <c r="AA182" s="416"/>
      <c r="AB182" s="416"/>
      <c r="AC182" s="416"/>
      <c r="AD182" s="416"/>
      <c r="AE182" s="416"/>
      <c r="AF182" s="416"/>
      <c r="AG182" s="416"/>
      <c r="AH182" s="416"/>
      <c r="AI182" s="416"/>
      <c r="AJ182" s="416"/>
      <c r="AK182" s="416"/>
      <c r="AL182" s="416"/>
      <c r="AM182" s="416"/>
      <c r="AN182" s="416"/>
      <c r="AO182" s="416"/>
      <c r="AP182" s="416"/>
      <c r="AQ182" s="416"/>
      <c r="AR182" s="416"/>
      <c r="AS182" s="416"/>
      <c r="AT182" s="416"/>
      <c r="AU182" s="416"/>
      <c r="AV182" s="416"/>
    </row>
    <row r="183" spans="1:48" ht="15.95" customHeight="1">
      <c r="A183" s="417"/>
      <c r="B183" s="417"/>
      <c r="C183" s="418"/>
      <c r="D183" s="419"/>
      <c r="E183" s="419"/>
      <c r="F183" s="419"/>
      <c r="G183" s="419"/>
      <c r="H183" s="419"/>
      <c r="I183" s="419"/>
      <c r="J183" s="419"/>
      <c r="K183" s="419"/>
      <c r="L183" s="419"/>
      <c r="M183" s="419"/>
      <c r="N183" s="416"/>
      <c r="O183" s="416"/>
      <c r="P183" s="416"/>
      <c r="Q183" s="416"/>
      <c r="R183" s="416"/>
      <c r="S183" s="416"/>
      <c r="T183" s="416"/>
      <c r="U183" s="416"/>
      <c r="V183" s="416"/>
      <c r="W183" s="416"/>
      <c r="X183" s="416"/>
      <c r="Y183" s="416"/>
      <c r="Z183" s="416"/>
      <c r="AA183" s="416"/>
      <c r="AB183" s="416"/>
      <c r="AC183" s="416"/>
      <c r="AD183" s="416"/>
      <c r="AE183" s="416"/>
      <c r="AF183" s="416"/>
      <c r="AG183" s="416"/>
      <c r="AH183" s="416"/>
      <c r="AI183" s="416"/>
      <c r="AJ183" s="416"/>
      <c r="AK183" s="416"/>
      <c r="AL183" s="416"/>
      <c r="AM183" s="416"/>
      <c r="AN183" s="416"/>
      <c r="AO183" s="416"/>
      <c r="AP183" s="416"/>
      <c r="AQ183" s="416"/>
      <c r="AR183" s="416"/>
      <c r="AS183" s="416"/>
      <c r="AT183" s="416"/>
      <c r="AU183" s="416"/>
      <c r="AV183" s="416"/>
    </row>
    <row r="184" spans="1:48" ht="15.95" customHeight="1">
      <c r="A184" s="417"/>
      <c r="B184" s="417"/>
      <c r="C184" s="418"/>
      <c r="D184" s="419"/>
      <c r="E184" s="419"/>
      <c r="F184" s="419"/>
      <c r="G184" s="419"/>
      <c r="H184" s="419"/>
      <c r="I184" s="419"/>
      <c r="J184" s="419"/>
      <c r="K184" s="419"/>
      <c r="L184" s="419"/>
      <c r="M184" s="419"/>
      <c r="N184" s="416"/>
      <c r="O184" s="416"/>
      <c r="P184" s="416"/>
      <c r="Q184" s="416"/>
      <c r="R184" s="416"/>
      <c r="S184" s="416"/>
      <c r="T184" s="416"/>
      <c r="U184" s="416"/>
      <c r="V184" s="416"/>
      <c r="W184" s="416"/>
      <c r="X184" s="416"/>
      <c r="Y184" s="416"/>
      <c r="Z184" s="416"/>
      <c r="AA184" s="416"/>
      <c r="AB184" s="416"/>
      <c r="AC184" s="416"/>
      <c r="AD184" s="416"/>
      <c r="AE184" s="416"/>
      <c r="AF184" s="416"/>
      <c r="AG184" s="416"/>
      <c r="AH184" s="416"/>
      <c r="AI184" s="416"/>
      <c r="AJ184" s="416"/>
      <c r="AK184" s="416"/>
      <c r="AL184" s="416"/>
      <c r="AM184" s="416"/>
      <c r="AN184" s="416"/>
      <c r="AO184" s="416"/>
      <c r="AP184" s="416"/>
      <c r="AQ184" s="416"/>
      <c r="AR184" s="416"/>
      <c r="AS184" s="416"/>
      <c r="AT184" s="416"/>
      <c r="AU184" s="416"/>
      <c r="AV184" s="416"/>
    </row>
    <row r="185" spans="1:48" ht="15.95" customHeight="1">
      <c r="A185" s="417"/>
      <c r="B185" s="417"/>
      <c r="C185" s="418"/>
      <c r="D185" s="419"/>
      <c r="E185" s="419"/>
      <c r="F185" s="419"/>
      <c r="G185" s="419"/>
      <c r="H185" s="419"/>
      <c r="I185" s="419"/>
      <c r="J185" s="419"/>
      <c r="K185" s="419"/>
      <c r="L185" s="419"/>
      <c r="M185" s="419"/>
      <c r="N185" s="416"/>
      <c r="O185" s="416"/>
      <c r="P185" s="416"/>
      <c r="Q185" s="416"/>
      <c r="R185" s="416"/>
      <c r="S185" s="416"/>
      <c r="T185" s="416"/>
      <c r="U185" s="416"/>
      <c r="V185" s="416"/>
      <c r="W185" s="416"/>
      <c r="X185" s="416"/>
      <c r="Y185" s="416"/>
      <c r="Z185" s="416"/>
      <c r="AA185" s="416"/>
      <c r="AB185" s="416"/>
      <c r="AC185" s="416"/>
      <c r="AD185" s="416"/>
      <c r="AE185" s="416"/>
      <c r="AF185" s="416"/>
      <c r="AG185" s="416"/>
      <c r="AH185" s="416"/>
      <c r="AI185" s="416"/>
      <c r="AJ185" s="416"/>
      <c r="AK185" s="416"/>
      <c r="AL185" s="416"/>
      <c r="AM185" s="416"/>
      <c r="AN185" s="416"/>
      <c r="AO185" s="416"/>
      <c r="AP185" s="416"/>
      <c r="AQ185" s="416"/>
      <c r="AR185" s="416"/>
      <c r="AS185" s="416"/>
      <c r="AT185" s="416"/>
      <c r="AU185" s="416"/>
      <c r="AV185" s="416"/>
    </row>
    <row r="186" spans="1:48" ht="15.95" customHeight="1">
      <c r="A186" s="417"/>
      <c r="B186" s="417"/>
      <c r="C186" s="418"/>
      <c r="D186" s="419"/>
      <c r="E186" s="419"/>
      <c r="F186" s="419"/>
      <c r="G186" s="419"/>
      <c r="H186" s="419"/>
      <c r="I186" s="419"/>
      <c r="J186" s="419"/>
      <c r="K186" s="419"/>
      <c r="L186" s="419"/>
      <c r="M186" s="419"/>
      <c r="N186" s="416"/>
      <c r="O186" s="416"/>
      <c r="P186" s="416"/>
      <c r="Q186" s="416"/>
      <c r="R186" s="416"/>
      <c r="S186" s="416"/>
      <c r="T186" s="416"/>
      <c r="U186" s="416"/>
      <c r="V186" s="416"/>
      <c r="W186" s="416"/>
      <c r="X186" s="416"/>
      <c r="Y186" s="416"/>
      <c r="Z186" s="416"/>
      <c r="AA186" s="416"/>
      <c r="AB186" s="416"/>
      <c r="AC186" s="416"/>
      <c r="AD186" s="416"/>
      <c r="AE186" s="416"/>
      <c r="AF186" s="416"/>
      <c r="AG186" s="416"/>
      <c r="AH186" s="416"/>
      <c r="AI186" s="416"/>
      <c r="AJ186" s="416"/>
      <c r="AK186" s="416"/>
      <c r="AL186" s="416"/>
      <c r="AM186" s="416"/>
      <c r="AN186" s="416"/>
      <c r="AO186" s="416"/>
      <c r="AP186" s="416"/>
      <c r="AQ186" s="416"/>
      <c r="AR186" s="416"/>
      <c r="AS186" s="416"/>
      <c r="AT186" s="416"/>
      <c r="AU186" s="416"/>
      <c r="AV186" s="416"/>
    </row>
    <row r="187" spans="1:48" ht="15.95" customHeight="1">
      <c r="A187" s="417"/>
      <c r="B187" s="417"/>
      <c r="C187" s="418"/>
      <c r="D187" s="419"/>
      <c r="E187" s="419"/>
      <c r="F187" s="419"/>
      <c r="G187" s="419"/>
      <c r="H187" s="419"/>
      <c r="I187" s="419"/>
      <c r="J187" s="419"/>
      <c r="K187" s="419"/>
      <c r="L187" s="419"/>
      <c r="M187" s="419"/>
      <c r="N187" s="416"/>
      <c r="O187" s="416"/>
      <c r="P187" s="416"/>
      <c r="Q187" s="416"/>
      <c r="R187" s="416"/>
      <c r="S187" s="416"/>
      <c r="T187" s="416"/>
      <c r="U187" s="416"/>
      <c r="V187" s="416"/>
      <c r="W187" s="416"/>
      <c r="X187" s="416"/>
      <c r="Y187" s="416"/>
      <c r="Z187" s="416"/>
      <c r="AA187" s="416"/>
      <c r="AB187" s="416"/>
      <c r="AC187" s="416"/>
      <c r="AD187" s="416"/>
      <c r="AE187" s="416"/>
      <c r="AF187" s="416"/>
      <c r="AG187" s="416"/>
      <c r="AH187" s="416"/>
      <c r="AI187" s="416"/>
      <c r="AJ187" s="416"/>
      <c r="AK187" s="416"/>
      <c r="AL187" s="416"/>
      <c r="AM187" s="416"/>
      <c r="AN187" s="416"/>
      <c r="AO187" s="416"/>
      <c r="AP187" s="416"/>
      <c r="AQ187" s="416"/>
      <c r="AR187" s="416"/>
      <c r="AS187" s="416"/>
      <c r="AT187" s="416"/>
      <c r="AU187" s="416"/>
      <c r="AV187" s="416"/>
    </row>
    <row r="188" spans="1:48" ht="15.95" customHeight="1">
      <c r="A188" s="417"/>
      <c r="B188" s="417"/>
      <c r="C188" s="418"/>
      <c r="D188" s="419"/>
      <c r="E188" s="419"/>
      <c r="F188" s="419"/>
      <c r="G188" s="419"/>
      <c r="H188" s="419"/>
      <c r="I188" s="419"/>
      <c r="J188" s="419"/>
      <c r="K188" s="419"/>
      <c r="L188" s="419"/>
      <c r="M188" s="419"/>
      <c r="N188" s="416"/>
      <c r="O188" s="416"/>
      <c r="P188" s="416"/>
      <c r="Q188" s="416"/>
      <c r="R188" s="416"/>
      <c r="S188" s="416"/>
      <c r="T188" s="416"/>
      <c r="U188" s="416"/>
      <c r="V188" s="416"/>
      <c r="W188" s="416"/>
      <c r="X188" s="416"/>
      <c r="Y188" s="416"/>
      <c r="Z188" s="416"/>
      <c r="AA188" s="416"/>
      <c r="AB188" s="416"/>
      <c r="AC188" s="416"/>
      <c r="AD188" s="416"/>
      <c r="AE188" s="416"/>
      <c r="AF188" s="416"/>
      <c r="AG188" s="416"/>
      <c r="AH188" s="416"/>
      <c r="AI188" s="416"/>
      <c r="AJ188" s="416"/>
      <c r="AK188" s="416"/>
      <c r="AL188" s="416"/>
      <c r="AM188" s="416"/>
      <c r="AN188" s="416"/>
      <c r="AO188" s="416"/>
      <c r="AP188" s="416"/>
      <c r="AQ188" s="416"/>
      <c r="AR188" s="416"/>
      <c r="AS188" s="416"/>
      <c r="AT188" s="416"/>
      <c r="AU188" s="416"/>
      <c r="AV188" s="416"/>
    </row>
    <row r="189" spans="1:48" ht="15.95" customHeight="1">
      <c r="A189" s="417"/>
      <c r="B189" s="417"/>
      <c r="C189" s="418"/>
      <c r="D189" s="419"/>
      <c r="E189" s="419"/>
      <c r="F189" s="419"/>
      <c r="G189" s="419"/>
      <c r="H189" s="419"/>
      <c r="I189" s="419"/>
      <c r="J189" s="419"/>
      <c r="K189" s="419"/>
      <c r="L189" s="419"/>
      <c r="M189" s="419"/>
      <c r="N189" s="416"/>
      <c r="O189" s="416"/>
      <c r="P189" s="416"/>
      <c r="Q189" s="416"/>
      <c r="R189" s="416"/>
      <c r="S189" s="416"/>
      <c r="T189" s="416"/>
      <c r="U189" s="416"/>
      <c r="V189" s="416"/>
      <c r="W189" s="416"/>
      <c r="X189" s="416"/>
      <c r="Y189" s="416"/>
      <c r="Z189" s="416"/>
      <c r="AA189" s="416"/>
      <c r="AB189" s="416"/>
      <c r="AC189" s="416"/>
      <c r="AD189" s="416"/>
      <c r="AE189" s="416"/>
      <c r="AF189" s="416"/>
      <c r="AG189" s="416"/>
      <c r="AH189" s="416"/>
      <c r="AI189" s="416"/>
      <c r="AJ189" s="416"/>
      <c r="AK189" s="416"/>
      <c r="AL189" s="416"/>
      <c r="AM189" s="416"/>
      <c r="AN189" s="416"/>
      <c r="AO189" s="416"/>
      <c r="AP189" s="416"/>
      <c r="AQ189" s="416"/>
      <c r="AR189" s="416"/>
      <c r="AS189" s="416"/>
      <c r="AT189" s="416"/>
      <c r="AU189" s="416"/>
      <c r="AV189" s="416"/>
    </row>
    <row r="190" spans="1:48" ht="15.95" customHeight="1">
      <c r="A190" s="417"/>
      <c r="B190" s="417"/>
      <c r="C190" s="418"/>
      <c r="D190" s="419"/>
      <c r="E190" s="419"/>
      <c r="F190" s="419"/>
      <c r="G190" s="419"/>
      <c r="H190" s="419"/>
      <c r="I190" s="419"/>
      <c r="J190" s="419"/>
      <c r="K190" s="419"/>
      <c r="L190" s="419"/>
      <c r="M190" s="419"/>
      <c r="N190" s="416"/>
      <c r="O190" s="416"/>
      <c r="P190" s="416"/>
      <c r="Q190" s="416"/>
      <c r="R190" s="416"/>
      <c r="S190" s="416"/>
      <c r="T190" s="416"/>
      <c r="U190" s="416"/>
      <c r="V190" s="416"/>
      <c r="W190" s="416"/>
      <c r="X190" s="416"/>
      <c r="Y190" s="416"/>
      <c r="Z190" s="416"/>
      <c r="AA190" s="416"/>
      <c r="AB190" s="416"/>
      <c r="AC190" s="416"/>
      <c r="AD190" s="416"/>
      <c r="AE190" s="416"/>
      <c r="AF190" s="416"/>
      <c r="AG190" s="416"/>
      <c r="AH190" s="416"/>
      <c r="AI190" s="416"/>
      <c r="AJ190" s="416"/>
      <c r="AK190" s="416"/>
      <c r="AL190" s="416"/>
      <c r="AM190" s="416"/>
      <c r="AN190" s="416"/>
      <c r="AO190" s="416"/>
      <c r="AP190" s="416"/>
      <c r="AQ190" s="416"/>
      <c r="AR190" s="416"/>
      <c r="AS190" s="416"/>
      <c r="AT190" s="416"/>
      <c r="AU190" s="416"/>
      <c r="AV190" s="416"/>
    </row>
    <row r="191" spans="1:48" ht="15.95" customHeight="1">
      <c r="A191" s="417"/>
      <c r="B191" s="417"/>
      <c r="C191" s="418"/>
      <c r="D191" s="419"/>
      <c r="E191" s="419"/>
      <c r="F191" s="419"/>
      <c r="G191" s="419"/>
      <c r="H191" s="419"/>
      <c r="I191" s="419"/>
      <c r="J191" s="419"/>
      <c r="K191" s="419"/>
      <c r="L191" s="419"/>
      <c r="M191" s="419"/>
      <c r="N191" s="416"/>
      <c r="O191" s="416"/>
      <c r="P191" s="416"/>
      <c r="Q191" s="416"/>
      <c r="R191" s="416"/>
      <c r="S191" s="416"/>
      <c r="T191" s="416"/>
      <c r="U191" s="416"/>
      <c r="V191" s="416"/>
      <c r="W191" s="416"/>
      <c r="X191" s="416"/>
      <c r="Y191" s="416"/>
      <c r="Z191" s="416"/>
      <c r="AA191" s="416"/>
      <c r="AB191" s="416"/>
      <c r="AC191" s="416"/>
      <c r="AD191" s="416"/>
      <c r="AE191" s="416"/>
      <c r="AF191" s="416"/>
      <c r="AG191" s="416"/>
      <c r="AH191" s="416"/>
      <c r="AI191" s="416"/>
      <c r="AJ191" s="416"/>
      <c r="AK191" s="416"/>
      <c r="AL191" s="416"/>
      <c r="AM191" s="416"/>
      <c r="AN191" s="416"/>
      <c r="AO191" s="416"/>
      <c r="AP191" s="416"/>
      <c r="AQ191" s="416"/>
      <c r="AR191" s="416"/>
      <c r="AS191" s="416"/>
      <c r="AT191" s="416"/>
      <c r="AU191" s="416"/>
      <c r="AV191" s="416"/>
    </row>
    <row r="192" spans="1:48" ht="15.95" customHeight="1">
      <c r="A192" s="417"/>
      <c r="B192" s="417"/>
      <c r="C192" s="418"/>
      <c r="D192" s="419"/>
      <c r="E192" s="419"/>
      <c r="F192" s="419"/>
      <c r="G192" s="419"/>
      <c r="H192" s="419"/>
      <c r="I192" s="419"/>
      <c r="J192" s="419"/>
      <c r="K192" s="419"/>
      <c r="L192" s="419"/>
      <c r="M192" s="419"/>
      <c r="N192" s="416"/>
      <c r="O192" s="416"/>
      <c r="P192" s="416"/>
      <c r="Q192" s="416"/>
      <c r="R192" s="416"/>
      <c r="S192" s="416"/>
      <c r="T192" s="416"/>
      <c r="U192" s="416"/>
      <c r="V192" s="416"/>
      <c r="W192" s="416"/>
      <c r="X192" s="416"/>
      <c r="Y192" s="416"/>
      <c r="Z192" s="416"/>
      <c r="AA192" s="416"/>
      <c r="AB192" s="416"/>
      <c r="AC192" s="416"/>
      <c r="AD192" s="416"/>
      <c r="AE192" s="416"/>
      <c r="AF192" s="416"/>
      <c r="AG192" s="416"/>
      <c r="AH192" s="416"/>
      <c r="AI192" s="416"/>
      <c r="AJ192" s="416"/>
      <c r="AK192" s="416"/>
      <c r="AL192" s="416"/>
      <c r="AM192" s="416"/>
      <c r="AN192" s="416"/>
      <c r="AO192" s="416"/>
      <c r="AP192" s="416"/>
      <c r="AQ192" s="416"/>
      <c r="AR192" s="416"/>
      <c r="AS192" s="416"/>
      <c r="AT192" s="416"/>
      <c r="AU192" s="416"/>
      <c r="AV192" s="416"/>
    </row>
    <row r="193" spans="1:48" ht="15.95" customHeight="1">
      <c r="A193" s="417"/>
      <c r="B193" s="417"/>
      <c r="C193" s="418"/>
      <c r="D193" s="419"/>
      <c r="E193" s="419"/>
      <c r="F193" s="419"/>
      <c r="G193" s="419"/>
      <c r="H193" s="419"/>
      <c r="I193" s="419"/>
      <c r="J193" s="419"/>
      <c r="K193" s="419"/>
      <c r="L193" s="419"/>
      <c r="M193" s="419"/>
      <c r="N193" s="416"/>
      <c r="O193" s="416"/>
      <c r="P193" s="416"/>
      <c r="Q193" s="416"/>
      <c r="R193" s="416"/>
      <c r="S193" s="416"/>
      <c r="T193" s="416"/>
      <c r="U193" s="416"/>
      <c r="V193" s="416"/>
      <c r="W193" s="416"/>
      <c r="X193" s="416"/>
      <c r="Y193" s="416"/>
      <c r="Z193" s="416"/>
      <c r="AA193" s="416"/>
      <c r="AB193" s="416"/>
      <c r="AC193" s="416"/>
      <c r="AD193" s="416"/>
      <c r="AE193" s="416"/>
      <c r="AF193" s="416"/>
      <c r="AG193" s="416"/>
      <c r="AH193" s="416"/>
      <c r="AI193" s="416"/>
      <c r="AJ193" s="416"/>
      <c r="AK193" s="416"/>
      <c r="AL193" s="416"/>
      <c r="AM193" s="416"/>
      <c r="AN193" s="416"/>
      <c r="AO193" s="416"/>
      <c r="AP193" s="416"/>
      <c r="AQ193" s="416"/>
      <c r="AR193" s="416"/>
      <c r="AS193" s="416"/>
      <c r="AT193" s="416"/>
      <c r="AU193" s="416"/>
      <c r="AV193" s="416"/>
    </row>
    <row r="194" spans="1:48" ht="15.95" customHeight="1">
      <c r="A194" s="417"/>
      <c r="B194" s="417"/>
      <c r="C194" s="418"/>
      <c r="D194" s="419"/>
      <c r="E194" s="419"/>
      <c r="F194" s="419"/>
      <c r="G194" s="419"/>
      <c r="H194" s="419"/>
      <c r="I194" s="419"/>
      <c r="J194" s="419"/>
      <c r="K194" s="419"/>
      <c r="L194" s="419"/>
      <c r="M194" s="419"/>
      <c r="N194" s="416"/>
      <c r="O194" s="416"/>
      <c r="P194" s="416"/>
      <c r="Q194" s="416"/>
      <c r="R194" s="416"/>
      <c r="S194" s="416"/>
      <c r="T194" s="416"/>
      <c r="U194" s="416"/>
      <c r="V194" s="416"/>
      <c r="W194" s="416"/>
      <c r="X194" s="416"/>
      <c r="Y194" s="416"/>
      <c r="Z194" s="416"/>
      <c r="AA194" s="416"/>
      <c r="AB194" s="416"/>
      <c r="AC194" s="416"/>
      <c r="AD194" s="416"/>
      <c r="AE194" s="416"/>
      <c r="AF194" s="416"/>
      <c r="AG194" s="416"/>
      <c r="AH194" s="416"/>
      <c r="AI194" s="416"/>
      <c r="AJ194" s="416"/>
      <c r="AK194" s="416"/>
      <c r="AL194" s="416"/>
      <c r="AM194" s="416"/>
      <c r="AN194" s="416"/>
      <c r="AO194" s="416"/>
      <c r="AP194" s="416"/>
      <c r="AQ194" s="416"/>
      <c r="AR194" s="416"/>
      <c r="AS194" s="416"/>
      <c r="AT194" s="416"/>
      <c r="AU194" s="416"/>
      <c r="AV194" s="416"/>
    </row>
    <row r="195" spans="1:48" ht="15.95" customHeight="1">
      <c r="A195" s="417"/>
      <c r="B195" s="417"/>
      <c r="C195" s="418"/>
      <c r="D195" s="419"/>
      <c r="E195" s="419"/>
      <c r="F195" s="419"/>
      <c r="G195" s="419"/>
      <c r="H195" s="419"/>
      <c r="I195" s="419"/>
      <c r="J195" s="419"/>
      <c r="K195" s="419"/>
      <c r="L195" s="419"/>
      <c r="M195" s="419"/>
      <c r="N195" s="416"/>
      <c r="O195" s="416"/>
      <c r="P195" s="416"/>
      <c r="Q195" s="416"/>
      <c r="R195" s="416"/>
      <c r="S195" s="416"/>
      <c r="T195" s="416"/>
      <c r="U195" s="416"/>
      <c r="V195" s="416"/>
      <c r="W195" s="416"/>
      <c r="X195" s="416"/>
      <c r="Y195" s="416"/>
      <c r="Z195" s="416"/>
      <c r="AA195" s="416"/>
      <c r="AB195" s="416"/>
      <c r="AC195" s="416"/>
      <c r="AD195" s="416"/>
      <c r="AE195" s="416"/>
      <c r="AF195" s="416"/>
      <c r="AG195" s="416"/>
      <c r="AH195" s="416"/>
      <c r="AI195" s="416"/>
      <c r="AJ195" s="416"/>
      <c r="AK195" s="416"/>
      <c r="AL195" s="416"/>
      <c r="AM195" s="416"/>
      <c r="AN195" s="416"/>
      <c r="AO195" s="416"/>
      <c r="AP195" s="416"/>
      <c r="AQ195" s="416"/>
      <c r="AR195" s="416"/>
      <c r="AS195" s="416"/>
      <c r="AT195" s="416"/>
      <c r="AU195" s="416"/>
      <c r="AV195" s="416"/>
    </row>
    <row r="196" spans="1:48" ht="15.95" customHeight="1">
      <c r="A196" s="417"/>
      <c r="B196" s="417"/>
      <c r="C196" s="418"/>
      <c r="D196" s="419"/>
      <c r="E196" s="419"/>
      <c r="F196" s="419"/>
      <c r="G196" s="419"/>
      <c r="H196" s="419"/>
      <c r="I196" s="419"/>
      <c r="J196" s="419"/>
      <c r="K196" s="419"/>
      <c r="L196" s="419"/>
      <c r="M196" s="419"/>
      <c r="N196" s="416"/>
      <c r="O196" s="416"/>
      <c r="P196" s="416"/>
      <c r="Q196" s="416"/>
      <c r="R196" s="416"/>
      <c r="S196" s="416"/>
      <c r="T196" s="416"/>
      <c r="U196" s="416"/>
      <c r="V196" s="416"/>
      <c r="W196" s="416"/>
      <c r="X196" s="416"/>
      <c r="Y196" s="416"/>
      <c r="Z196" s="416"/>
      <c r="AA196" s="416"/>
      <c r="AB196" s="416"/>
      <c r="AC196" s="416"/>
      <c r="AD196" s="416"/>
      <c r="AE196" s="416"/>
      <c r="AF196" s="416"/>
      <c r="AG196" s="416"/>
      <c r="AH196" s="416"/>
      <c r="AI196" s="416"/>
      <c r="AJ196" s="416"/>
      <c r="AK196" s="416"/>
      <c r="AL196" s="416"/>
      <c r="AM196" s="416"/>
      <c r="AN196" s="416"/>
      <c r="AO196" s="416"/>
      <c r="AP196" s="416"/>
      <c r="AQ196" s="416"/>
      <c r="AR196" s="416"/>
      <c r="AS196" s="416"/>
      <c r="AT196" s="416"/>
      <c r="AU196" s="416"/>
      <c r="AV196" s="416"/>
    </row>
    <row r="197" spans="1:48" ht="15.95" customHeight="1">
      <c r="A197" s="417"/>
      <c r="B197" s="417"/>
      <c r="C197" s="418"/>
      <c r="D197" s="419"/>
      <c r="E197" s="419"/>
      <c r="F197" s="419"/>
      <c r="G197" s="419"/>
      <c r="H197" s="419"/>
      <c r="I197" s="419"/>
      <c r="J197" s="419"/>
      <c r="K197" s="419"/>
      <c r="L197" s="419"/>
      <c r="M197" s="419"/>
      <c r="N197" s="416"/>
      <c r="O197" s="416"/>
      <c r="P197" s="416"/>
      <c r="Q197" s="416"/>
      <c r="R197" s="416"/>
      <c r="S197" s="416"/>
      <c r="T197" s="416"/>
      <c r="U197" s="416"/>
      <c r="V197" s="416"/>
      <c r="W197" s="416"/>
      <c r="X197" s="416"/>
      <c r="Y197" s="416"/>
      <c r="Z197" s="416"/>
      <c r="AA197" s="416"/>
      <c r="AB197" s="416"/>
      <c r="AC197" s="416"/>
      <c r="AD197" s="416"/>
      <c r="AE197" s="416"/>
      <c r="AF197" s="416"/>
      <c r="AG197" s="416"/>
      <c r="AH197" s="416"/>
      <c r="AI197" s="416"/>
      <c r="AJ197" s="416"/>
      <c r="AK197" s="416"/>
      <c r="AL197" s="416"/>
      <c r="AM197" s="416"/>
      <c r="AN197" s="416"/>
      <c r="AO197" s="416"/>
      <c r="AP197" s="416"/>
      <c r="AQ197" s="416"/>
      <c r="AR197" s="416"/>
      <c r="AS197" s="416"/>
      <c r="AT197" s="416"/>
      <c r="AU197" s="416"/>
      <c r="AV197" s="416"/>
    </row>
    <row r="198" spans="1:48" ht="15.95" customHeight="1">
      <c r="A198" s="417"/>
      <c r="B198" s="417"/>
      <c r="C198" s="418"/>
      <c r="D198" s="419"/>
      <c r="E198" s="419"/>
      <c r="F198" s="419"/>
      <c r="G198" s="419"/>
      <c r="H198" s="419"/>
      <c r="I198" s="419"/>
      <c r="J198" s="419"/>
      <c r="K198" s="419"/>
      <c r="L198" s="419"/>
      <c r="M198" s="419"/>
      <c r="N198" s="416"/>
      <c r="O198" s="416"/>
      <c r="P198" s="416"/>
      <c r="Q198" s="416"/>
      <c r="R198" s="416"/>
      <c r="S198" s="416"/>
      <c r="T198" s="416"/>
      <c r="U198" s="416"/>
      <c r="V198" s="416"/>
      <c r="W198" s="416"/>
      <c r="X198" s="416"/>
      <c r="Y198" s="416"/>
      <c r="Z198" s="416"/>
      <c r="AA198" s="416"/>
      <c r="AB198" s="416"/>
      <c r="AC198" s="416"/>
      <c r="AD198" s="416"/>
      <c r="AE198" s="416"/>
      <c r="AF198" s="416"/>
      <c r="AG198" s="416"/>
      <c r="AH198" s="416"/>
      <c r="AI198" s="416"/>
      <c r="AJ198" s="416"/>
      <c r="AK198" s="416"/>
      <c r="AL198" s="416"/>
      <c r="AM198" s="416"/>
      <c r="AN198" s="416"/>
      <c r="AO198" s="416"/>
      <c r="AP198" s="416"/>
      <c r="AQ198" s="416"/>
      <c r="AR198" s="416"/>
      <c r="AS198" s="416"/>
      <c r="AT198" s="416"/>
      <c r="AU198" s="416"/>
      <c r="AV198" s="416"/>
    </row>
    <row r="199" spans="1:48" ht="15.95" customHeight="1">
      <c r="A199" s="417"/>
      <c r="B199" s="417"/>
      <c r="C199" s="418"/>
      <c r="D199" s="419"/>
      <c r="E199" s="419"/>
      <c r="F199" s="419"/>
      <c r="G199" s="419"/>
      <c r="H199" s="419"/>
      <c r="I199" s="419"/>
      <c r="J199" s="419"/>
      <c r="K199" s="419"/>
      <c r="L199" s="419"/>
      <c r="M199" s="419"/>
      <c r="N199" s="416"/>
      <c r="O199" s="416"/>
      <c r="P199" s="416"/>
      <c r="Q199" s="416"/>
      <c r="R199" s="416"/>
      <c r="S199" s="416"/>
      <c r="T199" s="416"/>
      <c r="U199" s="416"/>
      <c r="V199" s="416"/>
      <c r="W199" s="416"/>
      <c r="X199" s="416"/>
      <c r="Y199" s="416"/>
      <c r="Z199" s="416"/>
      <c r="AA199" s="416"/>
      <c r="AB199" s="416"/>
      <c r="AC199" s="416"/>
      <c r="AD199" s="416"/>
      <c r="AE199" s="416"/>
      <c r="AF199" s="416"/>
      <c r="AG199" s="416"/>
      <c r="AH199" s="416"/>
      <c r="AI199" s="416"/>
      <c r="AJ199" s="416"/>
      <c r="AK199" s="416"/>
      <c r="AL199" s="416"/>
      <c r="AM199" s="416"/>
      <c r="AN199" s="416"/>
      <c r="AO199" s="416"/>
      <c r="AP199" s="416"/>
      <c r="AQ199" s="416"/>
      <c r="AR199" s="416"/>
      <c r="AS199" s="416"/>
      <c r="AT199" s="416"/>
      <c r="AU199" s="416"/>
      <c r="AV199" s="416"/>
    </row>
    <row r="200" spans="1:48" ht="15.95" customHeight="1">
      <c r="A200" s="417"/>
      <c r="B200" s="417"/>
      <c r="C200" s="418"/>
      <c r="D200" s="419"/>
      <c r="E200" s="419"/>
      <c r="F200" s="419"/>
      <c r="G200" s="419"/>
      <c r="H200" s="419"/>
      <c r="I200" s="419"/>
      <c r="J200" s="419"/>
      <c r="K200" s="419"/>
      <c r="L200" s="419"/>
      <c r="M200" s="419"/>
      <c r="N200" s="416"/>
      <c r="O200" s="416"/>
      <c r="P200" s="416"/>
      <c r="Q200" s="416"/>
      <c r="R200" s="416"/>
      <c r="S200" s="416"/>
      <c r="T200" s="416"/>
      <c r="U200" s="416"/>
      <c r="V200" s="416"/>
      <c r="W200" s="416"/>
      <c r="X200" s="416"/>
      <c r="Y200" s="416"/>
      <c r="Z200" s="416"/>
      <c r="AA200" s="416"/>
      <c r="AB200" s="416"/>
      <c r="AC200" s="416"/>
      <c r="AD200" s="416"/>
      <c r="AE200" s="416"/>
      <c r="AF200" s="416"/>
      <c r="AG200" s="416"/>
      <c r="AH200" s="416"/>
      <c r="AI200" s="416"/>
      <c r="AJ200" s="416"/>
      <c r="AK200" s="416"/>
      <c r="AL200" s="416"/>
      <c r="AM200" s="416"/>
      <c r="AN200" s="416"/>
      <c r="AO200" s="416"/>
      <c r="AP200" s="416"/>
      <c r="AQ200" s="416"/>
      <c r="AR200" s="416"/>
      <c r="AS200" s="416"/>
      <c r="AT200" s="416"/>
      <c r="AU200" s="416"/>
      <c r="AV200" s="416"/>
    </row>
    <row r="201" spans="1:48" ht="15.95" customHeight="1">
      <c r="A201" s="417"/>
      <c r="B201" s="417"/>
      <c r="C201" s="418"/>
      <c r="D201" s="419"/>
      <c r="E201" s="419"/>
      <c r="F201" s="419"/>
      <c r="G201" s="419"/>
      <c r="H201" s="419"/>
      <c r="I201" s="419"/>
      <c r="J201" s="419"/>
      <c r="K201" s="419"/>
      <c r="L201" s="419"/>
      <c r="M201" s="419"/>
      <c r="N201" s="416"/>
      <c r="O201" s="416"/>
      <c r="P201" s="416"/>
      <c r="Q201" s="416"/>
      <c r="R201" s="416"/>
      <c r="S201" s="416"/>
      <c r="T201" s="416"/>
      <c r="U201" s="416"/>
      <c r="V201" s="416"/>
      <c r="W201" s="416"/>
      <c r="X201" s="416"/>
      <c r="Y201" s="416"/>
      <c r="Z201" s="416"/>
      <c r="AA201" s="416"/>
      <c r="AB201" s="416"/>
      <c r="AC201" s="416"/>
      <c r="AD201" s="416"/>
      <c r="AE201" s="416"/>
      <c r="AF201" s="416"/>
      <c r="AG201" s="416"/>
      <c r="AH201" s="416"/>
      <c r="AI201" s="416"/>
      <c r="AJ201" s="416"/>
      <c r="AK201" s="416"/>
      <c r="AL201" s="416"/>
      <c r="AM201" s="416"/>
      <c r="AN201" s="416"/>
      <c r="AO201" s="416"/>
      <c r="AP201" s="416"/>
      <c r="AQ201" s="416"/>
      <c r="AR201" s="416"/>
      <c r="AS201" s="416"/>
      <c r="AT201" s="416"/>
      <c r="AU201" s="416"/>
      <c r="AV201" s="416"/>
    </row>
    <row r="202" spans="1:48" ht="15.95" customHeight="1">
      <c r="A202" s="417"/>
      <c r="B202" s="417"/>
      <c r="C202" s="418"/>
      <c r="D202" s="419"/>
      <c r="E202" s="419"/>
      <c r="F202" s="419"/>
      <c r="G202" s="419"/>
      <c r="H202" s="419"/>
      <c r="I202" s="419"/>
      <c r="J202" s="419"/>
      <c r="K202" s="419"/>
      <c r="L202" s="419"/>
      <c r="M202" s="419"/>
      <c r="N202" s="416"/>
      <c r="O202" s="416"/>
      <c r="P202" s="416"/>
      <c r="Q202" s="416"/>
      <c r="R202" s="416"/>
      <c r="S202" s="416"/>
      <c r="T202" s="416"/>
      <c r="U202" s="416"/>
      <c r="V202" s="416"/>
      <c r="W202" s="416"/>
      <c r="X202" s="416"/>
      <c r="Y202" s="416"/>
      <c r="Z202" s="416"/>
      <c r="AA202" s="416"/>
      <c r="AB202" s="416"/>
      <c r="AC202" s="416"/>
      <c r="AD202" s="416"/>
      <c r="AE202" s="416"/>
      <c r="AF202" s="416"/>
      <c r="AG202" s="416"/>
      <c r="AH202" s="416"/>
      <c r="AI202" s="416"/>
      <c r="AJ202" s="416"/>
      <c r="AK202" s="416"/>
      <c r="AL202" s="416"/>
      <c r="AM202" s="416"/>
      <c r="AN202" s="416"/>
      <c r="AO202" s="416"/>
      <c r="AP202" s="416"/>
      <c r="AQ202" s="416"/>
      <c r="AR202" s="416"/>
      <c r="AS202" s="416"/>
      <c r="AT202" s="416"/>
      <c r="AU202" s="416"/>
      <c r="AV202" s="416"/>
    </row>
    <row r="203" spans="1:48" ht="15.95" customHeight="1">
      <c r="A203" s="417"/>
      <c r="B203" s="417"/>
      <c r="C203" s="418"/>
      <c r="D203" s="419"/>
      <c r="E203" s="419"/>
      <c r="F203" s="419"/>
      <c r="G203" s="419"/>
      <c r="H203" s="419"/>
      <c r="I203" s="419"/>
      <c r="J203" s="419"/>
      <c r="K203" s="419"/>
      <c r="L203" s="419"/>
      <c r="M203" s="419"/>
      <c r="N203" s="416"/>
      <c r="O203" s="416"/>
      <c r="P203" s="416"/>
      <c r="Q203" s="416"/>
      <c r="R203" s="416"/>
      <c r="S203" s="416"/>
      <c r="T203" s="416"/>
      <c r="U203" s="416"/>
      <c r="V203" s="416"/>
      <c r="W203" s="416"/>
      <c r="X203" s="416"/>
      <c r="Y203" s="416"/>
      <c r="Z203" s="416"/>
      <c r="AA203" s="416"/>
      <c r="AB203" s="416"/>
      <c r="AC203" s="416"/>
      <c r="AD203" s="416"/>
      <c r="AE203" s="416"/>
      <c r="AF203" s="416"/>
      <c r="AG203" s="416"/>
      <c r="AH203" s="416"/>
      <c r="AI203" s="416"/>
      <c r="AJ203" s="416"/>
      <c r="AK203" s="416"/>
      <c r="AL203" s="416"/>
      <c r="AM203" s="416"/>
      <c r="AN203" s="416"/>
      <c r="AO203" s="416"/>
      <c r="AP203" s="416"/>
      <c r="AQ203" s="416"/>
      <c r="AR203" s="416"/>
      <c r="AS203" s="416"/>
      <c r="AT203" s="416"/>
      <c r="AU203" s="416"/>
      <c r="AV203" s="416"/>
    </row>
    <row r="204" spans="1:48" ht="15.95" customHeight="1">
      <c r="A204" s="417"/>
      <c r="B204" s="417"/>
      <c r="C204" s="418"/>
      <c r="D204" s="419"/>
      <c r="E204" s="419"/>
      <c r="F204" s="419"/>
      <c r="G204" s="419"/>
      <c r="H204" s="419"/>
      <c r="I204" s="419"/>
      <c r="J204" s="419"/>
      <c r="K204" s="419"/>
      <c r="L204" s="419"/>
      <c r="M204" s="419"/>
      <c r="N204" s="416"/>
      <c r="O204" s="416"/>
      <c r="P204" s="416"/>
      <c r="Q204" s="416"/>
      <c r="R204" s="416"/>
      <c r="S204" s="416"/>
      <c r="T204" s="416"/>
      <c r="U204" s="416"/>
      <c r="V204" s="416"/>
      <c r="W204" s="416"/>
      <c r="X204" s="416"/>
      <c r="Y204" s="416"/>
      <c r="Z204" s="416"/>
      <c r="AA204" s="416"/>
      <c r="AB204" s="416"/>
      <c r="AC204" s="416"/>
      <c r="AD204" s="416"/>
      <c r="AE204" s="416"/>
      <c r="AF204" s="416"/>
      <c r="AG204" s="416"/>
      <c r="AH204" s="416"/>
      <c r="AI204" s="416"/>
      <c r="AJ204" s="416"/>
      <c r="AK204" s="416"/>
      <c r="AL204" s="416"/>
      <c r="AM204" s="416"/>
      <c r="AN204" s="416"/>
      <c r="AO204" s="416"/>
      <c r="AP204" s="416"/>
      <c r="AQ204" s="416"/>
      <c r="AR204" s="416"/>
      <c r="AS204" s="416"/>
      <c r="AT204" s="416"/>
      <c r="AU204" s="416"/>
      <c r="AV204" s="416"/>
    </row>
    <row r="205" spans="1:48" ht="15.95" customHeight="1">
      <c r="A205" s="417"/>
      <c r="B205" s="417"/>
      <c r="C205" s="418"/>
      <c r="D205" s="419"/>
      <c r="E205" s="419"/>
      <c r="F205" s="419"/>
      <c r="G205" s="419"/>
      <c r="H205" s="419"/>
      <c r="I205" s="419"/>
      <c r="J205" s="419"/>
      <c r="K205" s="419"/>
      <c r="L205" s="419"/>
      <c r="M205" s="419"/>
      <c r="N205" s="416"/>
      <c r="O205" s="416"/>
      <c r="P205" s="416"/>
      <c r="Q205" s="416"/>
      <c r="R205" s="416"/>
      <c r="S205" s="416"/>
      <c r="T205" s="416"/>
      <c r="U205" s="416"/>
      <c r="V205" s="416"/>
      <c r="W205" s="416"/>
      <c r="X205" s="416"/>
      <c r="Y205" s="416"/>
      <c r="Z205" s="416"/>
      <c r="AA205" s="416"/>
      <c r="AB205" s="416"/>
      <c r="AC205" s="416"/>
      <c r="AD205" s="416"/>
      <c r="AE205" s="416"/>
      <c r="AF205" s="416"/>
      <c r="AG205" s="416"/>
      <c r="AH205" s="416"/>
      <c r="AI205" s="416"/>
      <c r="AJ205" s="416"/>
      <c r="AK205" s="416"/>
      <c r="AL205" s="416"/>
      <c r="AM205" s="416"/>
      <c r="AN205" s="416"/>
      <c r="AO205" s="416"/>
      <c r="AP205" s="416"/>
      <c r="AQ205" s="416"/>
      <c r="AR205" s="416"/>
      <c r="AS205" s="416"/>
      <c r="AT205" s="416"/>
      <c r="AU205" s="416"/>
      <c r="AV205" s="416"/>
    </row>
    <row r="206" spans="1:48" ht="15.95" customHeight="1">
      <c r="A206" s="417"/>
      <c r="B206" s="417"/>
      <c r="C206" s="418"/>
      <c r="D206" s="419"/>
      <c r="E206" s="419"/>
      <c r="F206" s="419"/>
      <c r="G206" s="419"/>
      <c r="H206" s="419"/>
      <c r="I206" s="419"/>
      <c r="J206" s="419"/>
      <c r="K206" s="419"/>
      <c r="L206" s="419"/>
      <c r="M206" s="419"/>
      <c r="N206" s="416"/>
      <c r="O206" s="416"/>
      <c r="P206" s="416"/>
      <c r="Q206" s="416"/>
      <c r="R206" s="416"/>
      <c r="S206" s="416"/>
      <c r="T206" s="416"/>
      <c r="U206" s="416"/>
      <c r="V206" s="416"/>
      <c r="W206" s="416"/>
      <c r="X206" s="416"/>
      <c r="Y206" s="416"/>
      <c r="Z206" s="416"/>
      <c r="AA206" s="416"/>
      <c r="AB206" s="416"/>
      <c r="AC206" s="416"/>
      <c r="AD206" s="416"/>
      <c r="AE206" s="416"/>
      <c r="AF206" s="416"/>
      <c r="AG206" s="416"/>
      <c r="AH206" s="416"/>
      <c r="AI206" s="416"/>
      <c r="AJ206" s="416"/>
      <c r="AK206" s="416"/>
      <c r="AL206" s="416"/>
      <c r="AM206" s="416"/>
      <c r="AN206" s="416"/>
      <c r="AO206" s="416"/>
      <c r="AP206" s="416"/>
      <c r="AQ206" s="416"/>
      <c r="AR206" s="416"/>
      <c r="AS206" s="416"/>
      <c r="AT206" s="416"/>
      <c r="AU206" s="416"/>
      <c r="AV206" s="416"/>
    </row>
    <row r="207" spans="1:48" ht="15.75">
      <c r="A207" s="420"/>
      <c r="B207" s="420"/>
      <c r="C207" s="420"/>
      <c r="D207" s="421"/>
      <c r="E207" s="421"/>
      <c r="F207" s="421"/>
      <c r="G207" s="419"/>
      <c r="H207" s="421"/>
      <c r="I207" s="419"/>
      <c r="J207" s="421"/>
      <c r="K207" s="421"/>
      <c r="L207" s="421"/>
      <c r="M207" s="421"/>
      <c r="N207" s="416"/>
      <c r="O207" s="416"/>
      <c r="P207" s="416"/>
      <c r="Q207" s="416"/>
      <c r="R207" s="416"/>
      <c r="S207" s="416"/>
      <c r="T207" s="416"/>
      <c r="U207" s="416"/>
      <c r="V207" s="416"/>
      <c r="W207" s="416"/>
      <c r="X207" s="416"/>
      <c r="Y207" s="416"/>
      <c r="Z207" s="416"/>
      <c r="AA207" s="416"/>
      <c r="AB207" s="416"/>
      <c r="AC207" s="416"/>
      <c r="AD207" s="416"/>
      <c r="AE207" s="416"/>
      <c r="AF207" s="416"/>
      <c r="AG207" s="416"/>
      <c r="AH207" s="416"/>
      <c r="AI207" s="416"/>
      <c r="AJ207" s="416"/>
      <c r="AK207" s="416"/>
      <c r="AL207" s="416"/>
      <c r="AM207" s="416"/>
      <c r="AN207" s="416"/>
      <c r="AO207" s="416"/>
      <c r="AP207" s="416"/>
      <c r="AQ207" s="416"/>
      <c r="AR207" s="416"/>
      <c r="AS207" s="416"/>
      <c r="AT207" s="416"/>
      <c r="AU207" s="416"/>
      <c r="AV207" s="416"/>
    </row>
    <row r="208" spans="1:48" ht="15.75">
      <c r="A208" s="420"/>
      <c r="B208" s="420"/>
      <c r="C208" s="420"/>
      <c r="D208" s="421"/>
      <c r="E208" s="421"/>
      <c r="F208" s="421"/>
      <c r="G208" s="419"/>
      <c r="H208" s="421"/>
      <c r="I208" s="421"/>
      <c r="J208" s="421"/>
      <c r="K208" s="421"/>
      <c r="L208" s="421"/>
      <c r="M208" s="421"/>
      <c r="N208" s="416"/>
      <c r="O208" s="416"/>
      <c r="P208" s="416"/>
      <c r="Q208" s="416"/>
      <c r="R208" s="416"/>
      <c r="S208" s="416"/>
      <c r="T208" s="416"/>
      <c r="U208" s="416"/>
      <c r="V208" s="416"/>
      <c r="W208" s="416"/>
      <c r="X208" s="416"/>
      <c r="Y208" s="416"/>
      <c r="Z208" s="416"/>
      <c r="AA208" s="416"/>
      <c r="AB208" s="416"/>
      <c r="AC208" s="416"/>
      <c r="AD208" s="416"/>
      <c r="AE208" s="416"/>
      <c r="AF208" s="416"/>
      <c r="AG208" s="416"/>
      <c r="AH208" s="416"/>
      <c r="AI208" s="416"/>
      <c r="AJ208" s="416"/>
      <c r="AK208" s="416"/>
      <c r="AL208" s="416"/>
      <c r="AM208" s="416"/>
      <c r="AN208" s="416"/>
      <c r="AO208" s="416"/>
      <c r="AP208" s="416"/>
      <c r="AQ208" s="416"/>
      <c r="AR208" s="416"/>
      <c r="AS208" s="416"/>
      <c r="AT208" s="416"/>
      <c r="AU208" s="416"/>
      <c r="AV208" s="416"/>
    </row>
    <row r="209" spans="1:48" ht="15.75">
      <c r="A209" s="420"/>
      <c r="B209" s="420"/>
      <c r="C209" s="420"/>
      <c r="D209" s="421"/>
      <c r="E209" s="421"/>
      <c r="F209" s="421"/>
      <c r="G209" s="419"/>
      <c r="H209" s="421"/>
      <c r="I209" s="421"/>
      <c r="J209" s="421"/>
      <c r="K209" s="421"/>
      <c r="L209" s="421"/>
      <c r="M209" s="421"/>
      <c r="N209" s="416"/>
      <c r="O209" s="416"/>
      <c r="P209" s="416"/>
      <c r="Q209" s="416"/>
      <c r="R209" s="416"/>
      <c r="S209" s="416"/>
      <c r="T209" s="416"/>
      <c r="U209" s="416"/>
      <c r="V209" s="416"/>
      <c r="W209" s="416"/>
      <c r="X209" s="416"/>
      <c r="Y209" s="416"/>
      <c r="Z209" s="416"/>
      <c r="AA209" s="416"/>
      <c r="AB209" s="416"/>
      <c r="AC209" s="416"/>
      <c r="AD209" s="416"/>
      <c r="AE209" s="416"/>
      <c r="AF209" s="416"/>
      <c r="AG209" s="416"/>
      <c r="AH209" s="416"/>
      <c r="AI209" s="416"/>
      <c r="AJ209" s="416"/>
      <c r="AK209" s="416"/>
      <c r="AL209" s="416"/>
      <c r="AM209" s="416"/>
      <c r="AN209" s="416"/>
      <c r="AO209" s="416"/>
      <c r="AP209" s="416"/>
      <c r="AQ209" s="416"/>
      <c r="AR209" s="416"/>
      <c r="AS209" s="416"/>
      <c r="AT209" s="416"/>
      <c r="AU209" s="416"/>
      <c r="AV209" s="416"/>
    </row>
    <row r="210" spans="1:48" ht="15.75">
      <c r="A210" s="420"/>
      <c r="B210" s="420"/>
      <c r="C210" s="420"/>
      <c r="D210" s="421"/>
      <c r="E210" s="421"/>
      <c r="F210" s="421"/>
      <c r="G210" s="419"/>
      <c r="H210" s="421"/>
      <c r="I210" s="421"/>
      <c r="J210" s="421"/>
      <c r="K210" s="421"/>
      <c r="L210" s="421"/>
      <c r="M210" s="421"/>
      <c r="N210" s="416"/>
      <c r="O210" s="416"/>
      <c r="P210" s="416"/>
      <c r="Q210" s="416"/>
      <c r="R210" s="416"/>
      <c r="S210" s="416"/>
      <c r="T210" s="416"/>
      <c r="U210" s="416"/>
      <c r="V210" s="416"/>
      <c r="W210" s="416"/>
      <c r="X210" s="416"/>
      <c r="Y210" s="416"/>
      <c r="Z210" s="416"/>
      <c r="AA210" s="416"/>
      <c r="AB210" s="416"/>
      <c r="AC210" s="416"/>
      <c r="AD210" s="416"/>
      <c r="AE210" s="416"/>
      <c r="AF210" s="416"/>
      <c r="AG210" s="416"/>
      <c r="AH210" s="416"/>
      <c r="AI210" s="416"/>
      <c r="AJ210" s="416"/>
      <c r="AK210" s="416"/>
      <c r="AL210" s="416"/>
      <c r="AM210" s="416"/>
      <c r="AN210" s="416"/>
      <c r="AO210" s="416"/>
      <c r="AP210" s="416"/>
      <c r="AQ210" s="416"/>
      <c r="AR210" s="416"/>
      <c r="AS210" s="416"/>
      <c r="AT210" s="416"/>
      <c r="AU210" s="416"/>
      <c r="AV210" s="416"/>
    </row>
    <row r="211" spans="1:48" ht="15.75">
      <c r="A211" s="420"/>
      <c r="B211" s="420"/>
      <c r="C211" s="420"/>
      <c r="D211" s="421"/>
      <c r="E211" s="421"/>
      <c r="F211" s="421"/>
      <c r="G211" s="419"/>
      <c r="H211" s="421"/>
      <c r="I211" s="421"/>
      <c r="J211" s="421"/>
      <c r="K211" s="421"/>
      <c r="L211" s="421"/>
      <c r="M211" s="421"/>
      <c r="N211" s="416"/>
      <c r="O211" s="416"/>
      <c r="P211" s="416"/>
      <c r="Q211" s="416"/>
      <c r="R211" s="416"/>
      <c r="S211" s="416"/>
      <c r="T211" s="416"/>
      <c r="U211" s="416"/>
      <c r="V211" s="416"/>
      <c r="W211" s="416"/>
      <c r="X211" s="416"/>
      <c r="Y211" s="416"/>
      <c r="Z211" s="416"/>
      <c r="AA211" s="416"/>
      <c r="AB211" s="416"/>
      <c r="AC211" s="416"/>
      <c r="AD211" s="416"/>
      <c r="AE211" s="416"/>
      <c r="AF211" s="416"/>
      <c r="AG211" s="416"/>
      <c r="AH211" s="416"/>
      <c r="AI211" s="416"/>
      <c r="AJ211" s="416"/>
      <c r="AK211" s="416"/>
      <c r="AL211" s="416"/>
      <c r="AM211" s="416"/>
      <c r="AN211" s="416"/>
      <c r="AO211" s="416"/>
      <c r="AP211" s="416"/>
      <c r="AQ211" s="416"/>
      <c r="AR211" s="416"/>
      <c r="AS211" s="416"/>
      <c r="AT211" s="416"/>
      <c r="AU211" s="416"/>
      <c r="AV211" s="416"/>
    </row>
    <row r="212" spans="1:48" ht="15.75">
      <c r="A212" s="420"/>
      <c r="B212" s="420"/>
      <c r="C212" s="420"/>
      <c r="D212" s="421"/>
      <c r="E212" s="421"/>
      <c r="F212" s="421"/>
      <c r="G212" s="419"/>
      <c r="H212" s="421"/>
      <c r="I212" s="421"/>
      <c r="J212" s="421"/>
      <c r="K212" s="421"/>
      <c r="L212" s="421"/>
      <c r="M212" s="421"/>
      <c r="N212" s="416"/>
      <c r="O212" s="416"/>
      <c r="P212" s="416"/>
      <c r="Q212" s="416"/>
      <c r="R212" s="416"/>
      <c r="S212" s="416"/>
      <c r="T212" s="416"/>
      <c r="U212" s="416"/>
      <c r="V212" s="416"/>
      <c r="W212" s="416"/>
      <c r="X212" s="416"/>
      <c r="Y212" s="416"/>
      <c r="Z212" s="416"/>
      <c r="AA212" s="416"/>
      <c r="AB212" s="416"/>
      <c r="AC212" s="416"/>
      <c r="AD212" s="416"/>
      <c r="AE212" s="416"/>
      <c r="AF212" s="416"/>
      <c r="AG212" s="416"/>
      <c r="AH212" s="416"/>
      <c r="AI212" s="416"/>
      <c r="AJ212" s="416"/>
      <c r="AK212" s="416"/>
      <c r="AL212" s="416"/>
      <c r="AM212" s="416"/>
      <c r="AN212" s="416"/>
      <c r="AO212" s="416"/>
      <c r="AP212" s="416"/>
      <c r="AQ212" s="416"/>
      <c r="AR212" s="416"/>
      <c r="AS212" s="416"/>
      <c r="AT212" s="416"/>
      <c r="AU212" s="416"/>
      <c r="AV212" s="416"/>
    </row>
    <row r="213" spans="1:48" ht="15.75">
      <c r="A213" s="420"/>
      <c r="B213" s="420"/>
      <c r="C213" s="420"/>
      <c r="D213" s="421"/>
      <c r="E213" s="421"/>
      <c r="F213" s="421"/>
      <c r="G213" s="419"/>
      <c r="H213" s="421"/>
      <c r="I213" s="421"/>
      <c r="J213" s="421"/>
      <c r="K213" s="421"/>
      <c r="L213" s="421"/>
      <c r="M213" s="421"/>
      <c r="N213" s="416"/>
      <c r="O213" s="416"/>
      <c r="P213" s="416"/>
      <c r="Q213" s="416"/>
      <c r="R213" s="416"/>
      <c r="S213" s="416"/>
      <c r="T213" s="416"/>
      <c r="U213" s="416"/>
      <c r="V213" s="416"/>
      <c r="W213" s="416"/>
      <c r="X213" s="416"/>
      <c r="Y213" s="416"/>
      <c r="Z213" s="416"/>
      <c r="AA213" s="416"/>
      <c r="AB213" s="416"/>
      <c r="AC213" s="416"/>
      <c r="AD213" s="416"/>
      <c r="AE213" s="416"/>
      <c r="AF213" s="416"/>
      <c r="AG213" s="416"/>
      <c r="AH213" s="416"/>
      <c r="AI213" s="416"/>
      <c r="AJ213" s="416"/>
      <c r="AK213" s="416"/>
      <c r="AL213" s="416"/>
      <c r="AM213" s="416"/>
      <c r="AN213" s="416"/>
      <c r="AO213" s="416"/>
      <c r="AP213" s="416"/>
      <c r="AQ213" s="416"/>
      <c r="AR213" s="416"/>
      <c r="AS213" s="416"/>
      <c r="AT213" s="416"/>
      <c r="AU213" s="416"/>
      <c r="AV213" s="416"/>
    </row>
    <row r="214" spans="1:48" ht="15.75">
      <c r="A214" s="420"/>
      <c r="B214" s="420"/>
      <c r="C214" s="420"/>
      <c r="D214" s="421"/>
      <c r="E214" s="421"/>
      <c r="F214" s="421"/>
      <c r="G214" s="419"/>
      <c r="H214" s="421"/>
      <c r="I214" s="421"/>
      <c r="J214" s="421"/>
      <c r="K214" s="421"/>
      <c r="L214" s="421"/>
      <c r="M214" s="421"/>
      <c r="N214" s="416"/>
      <c r="O214" s="416"/>
      <c r="P214" s="416"/>
      <c r="Q214" s="416"/>
      <c r="R214" s="416"/>
      <c r="S214" s="416"/>
      <c r="T214" s="416"/>
      <c r="U214" s="416"/>
      <c r="V214" s="416"/>
      <c r="W214" s="416"/>
      <c r="X214" s="416"/>
      <c r="Y214" s="416"/>
      <c r="Z214" s="416"/>
      <c r="AA214" s="416"/>
      <c r="AB214" s="416"/>
      <c r="AC214" s="416"/>
      <c r="AD214" s="416"/>
      <c r="AE214" s="416"/>
      <c r="AF214" s="416"/>
      <c r="AG214" s="416"/>
      <c r="AH214" s="416"/>
      <c r="AI214" s="416"/>
      <c r="AJ214" s="416"/>
      <c r="AK214" s="416"/>
      <c r="AL214" s="416"/>
      <c r="AM214" s="416"/>
      <c r="AN214" s="416"/>
      <c r="AO214" s="416"/>
      <c r="AP214" s="416"/>
      <c r="AQ214" s="416"/>
      <c r="AR214" s="416"/>
      <c r="AS214" s="416"/>
      <c r="AT214" s="416"/>
      <c r="AU214" s="416"/>
      <c r="AV214" s="416"/>
    </row>
    <row r="215" spans="1:48" ht="15.75">
      <c r="A215" s="420"/>
      <c r="B215" s="420"/>
      <c r="C215" s="420"/>
      <c r="D215" s="421"/>
      <c r="E215" s="421"/>
      <c r="F215" s="421"/>
      <c r="G215" s="419"/>
      <c r="H215" s="421"/>
      <c r="I215" s="421"/>
      <c r="J215" s="421"/>
      <c r="K215" s="421"/>
      <c r="L215" s="421"/>
      <c r="M215" s="421"/>
      <c r="N215" s="416"/>
      <c r="O215" s="416"/>
      <c r="P215" s="416"/>
      <c r="Q215" s="416"/>
      <c r="R215" s="416"/>
      <c r="S215" s="416"/>
      <c r="T215" s="416"/>
      <c r="U215" s="416"/>
      <c r="V215" s="416"/>
      <c r="W215" s="416"/>
      <c r="X215" s="416"/>
      <c r="Y215" s="416"/>
      <c r="Z215" s="416"/>
      <c r="AA215" s="416"/>
      <c r="AB215" s="416"/>
      <c r="AC215" s="416"/>
      <c r="AD215" s="416"/>
      <c r="AE215" s="416"/>
      <c r="AF215" s="416"/>
      <c r="AG215" s="416"/>
      <c r="AH215" s="416"/>
      <c r="AI215" s="416"/>
      <c r="AJ215" s="416"/>
      <c r="AK215" s="416"/>
      <c r="AL215" s="416"/>
      <c r="AM215" s="416"/>
      <c r="AN215" s="416"/>
      <c r="AO215" s="416"/>
      <c r="AP215" s="416"/>
      <c r="AQ215" s="416"/>
      <c r="AR215" s="416"/>
      <c r="AS215" s="416"/>
      <c r="AT215" s="416"/>
      <c r="AU215" s="416"/>
      <c r="AV215" s="416"/>
    </row>
    <row r="216" spans="1:48" ht="15.75">
      <c r="A216" s="420"/>
      <c r="B216" s="420"/>
      <c r="C216" s="420"/>
      <c r="D216" s="421"/>
      <c r="E216" s="421"/>
      <c r="F216" s="421"/>
      <c r="G216" s="419"/>
      <c r="H216" s="421"/>
      <c r="I216" s="421"/>
      <c r="J216" s="421"/>
      <c r="K216" s="421"/>
      <c r="L216" s="421"/>
      <c r="M216" s="421"/>
      <c r="N216" s="416"/>
      <c r="O216" s="416"/>
      <c r="P216" s="416"/>
      <c r="Q216" s="416"/>
      <c r="R216" s="416"/>
      <c r="S216" s="416"/>
      <c r="T216" s="416"/>
      <c r="U216" s="416"/>
      <c r="V216" s="416"/>
      <c r="W216" s="416"/>
      <c r="X216" s="416"/>
      <c r="Y216" s="416"/>
      <c r="Z216" s="416"/>
      <c r="AA216" s="416"/>
      <c r="AB216" s="416"/>
      <c r="AC216" s="416"/>
      <c r="AD216" s="416"/>
      <c r="AE216" s="416"/>
      <c r="AF216" s="416"/>
      <c r="AG216" s="416"/>
      <c r="AH216" s="416"/>
      <c r="AI216" s="416"/>
      <c r="AJ216" s="416"/>
      <c r="AK216" s="416"/>
      <c r="AL216" s="416"/>
      <c r="AM216" s="416"/>
      <c r="AN216" s="416"/>
      <c r="AO216" s="416"/>
      <c r="AP216" s="416"/>
      <c r="AQ216" s="416"/>
      <c r="AR216" s="416"/>
      <c r="AS216" s="416"/>
      <c r="AT216" s="416"/>
      <c r="AU216" s="416"/>
      <c r="AV216" s="416"/>
    </row>
    <row r="217" spans="1:48" ht="15.75">
      <c r="A217" s="420"/>
      <c r="B217" s="420"/>
      <c r="C217" s="420"/>
      <c r="D217" s="421"/>
      <c r="E217" s="421"/>
      <c r="F217" s="421"/>
      <c r="G217" s="419"/>
      <c r="H217" s="421"/>
      <c r="I217" s="421"/>
      <c r="J217" s="421"/>
      <c r="K217" s="421"/>
      <c r="L217" s="421"/>
      <c r="M217" s="421"/>
      <c r="N217" s="416"/>
      <c r="O217" s="416"/>
      <c r="P217" s="416"/>
      <c r="Q217" s="416"/>
      <c r="R217" s="416"/>
      <c r="S217" s="416"/>
      <c r="T217" s="416"/>
      <c r="U217" s="416"/>
      <c r="V217" s="416"/>
      <c r="W217" s="416"/>
      <c r="X217" s="416"/>
      <c r="Y217" s="416"/>
      <c r="Z217" s="416"/>
      <c r="AA217" s="416"/>
      <c r="AB217" s="416"/>
      <c r="AC217" s="416"/>
      <c r="AD217" s="416"/>
      <c r="AE217" s="416"/>
      <c r="AF217" s="416"/>
      <c r="AG217" s="416"/>
      <c r="AH217" s="416"/>
      <c r="AI217" s="416"/>
      <c r="AJ217" s="416"/>
      <c r="AK217" s="416"/>
      <c r="AL217" s="416"/>
      <c r="AM217" s="416"/>
      <c r="AN217" s="416"/>
      <c r="AO217" s="416"/>
      <c r="AP217" s="416"/>
      <c r="AQ217" s="416"/>
      <c r="AR217" s="416"/>
      <c r="AS217" s="416"/>
      <c r="AT217" s="416"/>
      <c r="AU217" s="416"/>
      <c r="AV217" s="416"/>
    </row>
    <row r="218" spans="1:48" ht="15.75">
      <c r="A218" s="420"/>
      <c r="B218" s="420"/>
      <c r="C218" s="420"/>
      <c r="D218" s="421"/>
      <c r="E218" s="421"/>
      <c r="F218" s="421"/>
      <c r="G218" s="419"/>
      <c r="H218" s="421"/>
      <c r="I218" s="421"/>
      <c r="J218" s="421"/>
      <c r="K218" s="421"/>
      <c r="L218" s="421"/>
      <c r="M218" s="421"/>
      <c r="N218" s="416"/>
      <c r="O218" s="416"/>
      <c r="P218" s="416"/>
      <c r="Q218" s="416"/>
      <c r="R218" s="416"/>
      <c r="S218" s="416"/>
      <c r="T218" s="416"/>
      <c r="U218" s="416"/>
      <c r="V218" s="416"/>
      <c r="W218" s="416"/>
      <c r="X218" s="416"/>
      <c r="Y218" s="416"/>
      <c r="Z218" s="416"/>
      <c r="AA218" s="416"/>
      <c r="AB218" s="416"/>
      <c r="AC218" s="416"/>
      <c r="AD218" s="416"/>
      <c r="AE218" s="416"/>
      <c r="AF218" s="416"/>
      <c r="AG218" s="416"/>
      <c r="AH218" s="416"/>
      <c r="AI218" s="416"/>
      <c r="AJ218" s="416"/>
      <c r="AK218" s="416"/>
      <c r="AL218" s="416"/>
      <c r="AM218" s="416"/>
      <c r="AN218" s="416"/>
      <c r="AO218" s="416"/>
      <c r="AP218" s="416"/>
      <c r="AQ218" s="416"/>
      <c r="AR218" s="416"/>
      <c r="AS218" s="416"/>
      <c r="AT218" s="416"/>
      <c r="AU218" s="416"/>
      <c r="AV218" s="416"/>
    </row>
    <row r="219" spans="1:48" ht="12.75">
      <c r="A219" s="416"/>
      <c r="B219" s="416"/>
      <c r="C219" s="416"/>
      <c r="D219" s="416"/>
      <c r="E219" s="416"/>
      <c r="F219" s="416"/>
      <c r="G219" s="416"/>
      <c r="H219" s="416"/>
      <c r="I219" s="416"/>
      <c r="J219" s="416"/>
      <c r="K219" s="416"/>
      <c r="L219" s="416"/>
      <c r="M219" s="416"/>
      <c r="N219" s="416"/>
      <c r="O219" s="416"/>
      <c r="P219" s="416"/>
      <c r="Q219" s="416"/>
      <c r="R219" s="416"/>
      <c r="S219" s="416"/>
      <c r="T219" s="416"/>
      <c r="U219" s="416"/>
      <c r="V219" s="416"/>
      <c r="W219" s="416"/>
      <c r="X219" s="416"/>
      <c r="Y219" s="416"/>
      <c r="Z219" s="416"/>
      <c r="AA219" s="416"/>
      <c r="AB219" s="416"/>
      <c r="AC219" s="416"/>
      <c r="AD219" s="416"/>
      <c r="AE219" s="416"/>
      <c r="AF219" s="416"/>
      <c r="AG219" s="416"/>
      <c r="AH219" s="416"/>
      <c r="AI219" s="416"/>
      <c r="AJ219" s="416"/>
      <c r="AK219" s="416"/>
      <c r="AL219" s="416"/>
      <c r="AM219" s="416"/>
      <c r="AN219" s="416"/>
      <c r="AO219" s="416"/>
      <c r="AP219" s="416"/>
      <c r="AQ219" s="416"/>
      <c r="AR219" s="416"/>
      <c r="AS219" s="416"/>
      <c r="AT219" s="416"/>
      <c r="AU219" s="416"/>
      <c r="AV219" s="416"/>
    </row>
    <row r="220" spans="1:48" ht="12.75">
      <c r="A220" s="416"/>
      <c r="B220" s="416"/>
      <c r="C220" s="416"/>
      <c r="D220" s="416"/>
      <c r="E220" s="416"/>
      <c r="F220" s="416"/>
      <c r="G220" s="416"/>
      <c r="H220" s="416"/>
      <c r="I220" s="416"/>
      <c r="J220" s="416"/>
      <c r="K220" s="416"/>
      <c r="L220" s="416"/>
      <c r="M220" s="416"/>
      <c r="N220" s="416"/>
      <c r="O220" s="416"/>
      <c r="P220" s="416"/>
      <c r="Q220" s="416"/>
      <c r="R220" s="416"/>
      <c r="S220" s="416"/>
      <c r="T220" s="416"/>
      <c r="U220" s="416"/>
      <c r="V220" s="416"/>
      <c r="W220" s="416"/>
      <c r="X220" s="416"/>
      <c r="Y220" s="416"/>
      <c r="Z220" s="416"/>
      <c r="AA220" s="416"/>
      <c r="AB220" s="416"/>
      <c r="AC220" s="416"/>
      <c r="AD220" s="416"/>
      <c r="AE220" s="416"/>
      <c r="AF220" s="416"/>
      <c r="AG220" s="416"/>
      <c r="AH220" s="416"/>
      <c r="AI220" s="416"/>
      <c r="AJ220" s="416"/>
      <c r="AK220" s="416"/>
      <c r="AL220" s="416"/>
      <c r="AM220" s="416"/>
      <c r="AN220" s="416"/>
      <c r="AO220" s="416"/>
      <c r="AP220" s="416"/>
      <c r="AQ220" s="416"/>
      <c r="AR220" s="416"/>
      <c r="AS220" s="416"/>
      <c r="AT220" s="416"/>
      <c r="AU220" s="416"/>
      <c r="AV220" s="416"/>
    </row>
    <row r="221" spans="1:48" ht="12.75">
      <c r="A221" s="416"/>
      <c r="B221" s="416"/>
      <c r="C221" s="416"/>
      <c r="D221" s="416"/>
      <c r="E221" s="416"/>
      <c r="F221" s="416"/>
      <c r="G221" s="416"/>
      <c r="H221" s="416"/>
      <c r="I221" s="416"/>
      <c r="J221" s="416"/>
      <c r="K221" s="416"/>
      <c r="L221" s="416"/>
      <c r="M221" s="416"/>
      <c r="N221" s="416"/>
      <c r="O221" s="416"/>
      <c r="P221" s="416"/>
      <c r="Q221" s="416"/>
      <c r="R221" s="416"/>
      <c r="S221" s="416"/>
      <c r="T221" s="416"/>
      <c r="U221" s="416"/>
      <c r="V221" s="416"/>
      <c r="W221" s="416"/>
      <c r="X221" s="416"/>
      <c r="Y221" s="416"/>
      <c r="Z221" s="416"/>
      <c r="AA221" s="416"/>
      <c r="AB221" s="416"/>
      <c r="AC221" s="416"/>
      <c r="AD221" s="416"/>
      <c r="AE221" s="416"/>
      <c r="AF221" s="416"/>
      <c r="AG221" s="416"/>
      <c r="AH221" s="416"/>
      <c r="AI221" s="416"/>
      <c r="AJ221" s="416"/>
      <c r="AK221" s="416"/>
      <c r="AL221" s="416"/>
      <c r="AM221" s="416"/>
      <c r="AN221" s="416"/>
      <c r="AO221" s="416"/>
      <c r="AP221" s="416"/>
      <c r="AQ221" s="416"/>
      <c r="AR221" s="416"/>
      <c r="AS221" s="416"/>
      <c r="AT221" s="416"/>
      <c r="AU221" s="416"/>
      <c r="AV221" s="416"/>
    </row>
    <row r="222" spans="1:48" ht="12.75">
      <c r="A222" s="416"/>
      <c r="B222" s="416"/>
      <c r="C222" s="416"/>
      <c r="D222" s="416"/>
      <c r="E222" s="416"/>
      <c r="F222" s="416"/>
      <c r="G222" s="416"/>
      <c r="H222" s="416"/>
      <c r="I222" s="416"/>
      <c r="J222" s="416"/>
      <c r="K222" s="416"/>
      <c r="L222" s="416"/>
      <c r="M222" s="416"/>
      <c r="N222" s="416"/>
      <c r="O222" s="416"/>
      <c r="P222" s="416"/>
      <c r="Q222" s="416"/>
      <c r="R222" s="416"/>
      <c r="S222" s="416"/>
      <c r="T222" s="416"/>
      <c r="U222" s="416"/>
      <c r="V222" s="416"/>
      <c r="W222" s="416"/>
      <c r="X222" s="416"/>
      <c r="Y222" s="416"/>
      <c r="Z222" s="416"/>
      <c r="AA222" s="416"/>
      <c r="AB222" s="416"/>
      <c r="AC222" s="416"/>
      <c r="AD222" s="416"/>
      <c r="AE222" s="416"/>
      <c r="AF222" s="416"/>
      <c r="AG222" s="416"/>
      <c r="AH222" s="416"/>
      <c r="AI222" s="416"/>
      <c r="AJ222" s="416"/>
      <c r="AK222" s="416"/>
      <c r="AL222" s="416"/>
      <c r="AM222" s="416"/>
      <c r="AN222" s="416"/>
      <c r="AO222" s="416"/>
      <c r="AP222" s="416"/>
      <c r="AQ222" s="416"/>
      <c r="AR222" s="416"/>
      <c r="AS222" s="416"/>
      <c r="AT222" s="416"/>
      <c r="AU222" s="416"/>
      <c r="AV222" s="416"/>
    </row>
    <row r="223" spans="1:48" ht="12.75">
      <c r="A223" s="416"/>
      <c r="B223" s="416"/>
      <c r="C223" s="416"/>
      <c r="D223" s="416"/>
      <c r="E223" s="416"/>
      <c r="F223" s="416"/>
      <c r="G223" s="416"/>
      <c r="H223" s="416"/>
      <c r="I223" s="416"/>
      <c r="J223" s="416"/>
      <c r="K223" s="416"/>
      <c r="L223" s="416"/>
      <c r="M223" s="416"/>
      <c r="N223" s="416"/>
      <c r="O223" s="416"/>
      <c r="P223" s="416"/>
      <c r="Q223" s="416"/>
      <c r="R223" s="416"/>
      <c r="S223" s="416"/>
      <c r="T223" s="416"/>
      <c r="U223" s="416"/>
      <c r="V223" s="416"/>
      <c r="W223" s="416"/>
      <c r="X223" s="416"/>
      <c r="Y223" s="416"/>
      <c r="Z223" s="416"/>
      <c r="AA223" s="416"/>
      <c r="AB223" s="416"/>
      <c r="AC223" s="416"/>
      <c r="AD223" s="416"/>
      <c r="AE223" s="416"/>
      <c r="AF223" s="416"/>
      <c r="AG223" s="416"/>
      <c r="AH223" s="416"/>
      <c r="AI223" s="416"/>
      <c r="AJ223" s="416"/>
      <c r="AK223" s="416"/>
      <c r="AL223" s="416"/>
      <c r="AM223" s="416"/>
      <c r="AN223" s="416"/>
      <c r="AO223" s="416"/>
      <c r="AP223" s="416"/>
      <c r="AQ223" s="416"/>
      <c r="AR223" s="416"/>
      <c r="AS223" s="416"/>
      <c r="AT223" s="416"/>
      <c r="AU223" s="416"/>
      <c r="AV223" s="416"/>
    </row>
    <row r="224" spans="1:48" ht="12.75">
      <c r="A224" s="416"/>
      <c r="B224" s="416"/>
      <c r="C224" s="416"/>
      <c r="D224" s="416"/>
      <c r="E224" s="416"/>
      <c r="F224" s="416"/>
      <c r="G224" s="416"/>
      <c r="H224" s="416"/>
      <c r="I224" s="416"/>
      <c r="J224" s="416"/>
      <c r="K224" s="416"/>
      <c r="L224" s="416"/>
      <c r="M224" s="416"/>
      <c r="N224" s="416"/>
      <c r="O224" s="416"/>
      <c r="P224" s="416"/>
      <c r="Q224" s="416"/>
      <c r="R224" s="416"/>
      <c r="S224" s="416"/>
      <c r="T224" s="416"/>
      <c r="U224" s="416"/>
      <c r="V224" s="416"/>
      <c r="W224" s="416"/>
      <c r="X224" s="416"/>
      <c r="Y224" s="416"/>
      <c r="Z224" s="416"/>
      <c r="AA224" s="416"/>
      <c r="AB224" s="416"/>
      <c r="AC224" s="416"/>
      <c r="AD224" s="416"/>
      <c r="AE224" s="416"/>
      <c r="AF224" s="416"/>
      <c r="AG224" s="416"/>
      <c r="AH224" s="416"/>
      <c r="AI224" s="416"/>
      <c r="AJ224" s="416"/>
      <c r="AK224" s="416"/>
      <c r="AL224" s="416"/>
      <c r="AM224" s="416"/>
      <c r="AN224" s="416"/>
      <c r="AO224" s="416"/>
      <c r="AP224" s="416"/>
      <c r="AQ224" s="416"/>
      <c r="AR224" s="416"/>
      <c r="AS224" s="416"/>
      <c r="AT224" s="416"/>
      <c r="AU224" s="416"/>
      <c r="AV224" s="416"/>
    </row>
    <row r="225" spans="1:48" ht="12.75">
      <c r="A225" s="416"/>
      <c r="B225" s="416"/>
      <c r="C225" s="416"/>
      <c r="D225" s="416"/>
      <c r="E225" s="416"/>
      <c r="F225" s="416"/>
      <c r="G225" s="416"/>
      <c r="H225" s="416"/>
      <c r="I225" s="416"/>
      <c r="J225" s="416"/>
      <c r="K225" s="416"/>
      <c r="L225" s="416"/>
      <c r="M225" s="416"/>
      <c r="N225" s="416"/>
      <c r="O225" s="416"/>
      <c r="P225" s="416"/>
      <c r="Q225" s="416"/>
      <c r="R225" s="416"/>
      <c r="S225" s="416"/>
      <c r="T225" s="416"/>
      <c r="U225" s="416"/>
      <c r="V225" s="416"/>
      <c r="W225" s="416"/>
      <c r="X225" s="416"/>
      <c r="Y225" s="416"/>
      <c r="Z225" s="416"/>
      <c r="AA225" s="416"/>
      <c r="AB225" s="416"/>
      <c r="AC225" s="416"/>
      <c r="AD225" s="416"/>
      <c r="AE225" s="416"/>
      <c r="AF225" s="416"/>
      <c r="AG225" s="416"/>
      <c r="AH225" s="416"/>
      <c r="AI225" s="416"/>
      <c r="AJ225" s="416"/>
      <c r="AK225" s="416"/>
      <c r="AL225" s="416"/>
      <c r="AM225" s="416"/>
      <c r="AN225" s="416"/>
      <c r="AO225" s="416"/>
      <c r="AP225" s="416"/>
      <c r="AQ225" s="416"/>
      <c r="AR225" s="416"/>
      <c r="AS225" s="416"/>
      <c r="AT225" s="416"/>
      <c r="AU225" s="416"/>
      <c r="AV225" s="416"/>
    </row>
    <row r="226" spans="1:48" ht="12.75">
      <c r="A226" s="416"/>
      <c r="B226" s="416"/>
      <c r="C226" s="416"/>
      <c r="D226" s="416"/>
      <c r="E226" s="416"/>
      <c r="F226" s="416"/>
      <c r="G226" s="416"/>
      <c r="H226" s="416"/>
      <c r="I226" s="416"/>
      <c r="J226" s="416"/>
      <c r="K226" s="416"/>
      <c r="L226" s="416"/>
      <c r="M226" s="416"/>
      <c r="N226" s="416"/>
      <c r="O226" s="416"/>
      <c r="P226" s="416"/>
      <c r="Q226" s="416"/>
      <c r="R226" s="416"/>
      <c r="S226" s="416"/>
      <c r="T226" s="416"/>
      <c r="U226" s="416"/>
      <c r="V226" s="416"/>
      <c r="W226" s="416"/>
      <c r="X226" s="416"/>
      <c r="Y226" s="416"/>
      <c r="Z226" s="416"/>
      <c r="AA226" s="416"/>
      <c r="AB226" s="416"/>
      <c r="AC226" s="416"/>
      <c r="AD226" s="416"/>
      <c r="AE226" s="416"/>
      <c r="AF226" s="416"/>
      <c r="AG226" s="416"/>
      <c r="AH226" s="416"/>
      <c r="AI226" s="416"/>
      <c r="AJ226" s="416"/>
      <c r="AK226" s="416"/>
      <c r="AL226" s="416"/>
      <c r="AM226" s="416"/>
      <c r="AN226" s="416"/>
      <c r="AO226" s="416"/>
      <c r="AP226" s="416"/>
      <c r="AQ226" s="416"/>
      <c r="AR226" s="416"/>
      <c r="AS226" s="416"/>
      <c r="AT226" s="416"/>
      <c r="AU226" s="416"/>
      <c r="AV226" s="416"/>
    </row>
    <row r="227" spans="1:48" ht="12.75">
      <c r="A227" s="416"/>
      <c r="B227" s="416"/>
      <c r="C227" s="416"/>
      <c r="D227" s="416"/>
      <c r="E227" s="416"/>
      <c r="F227" s="416"/>
      <c r="G227" s="416"/>
      <c r="H227" s="416"/>
      <c r="I227" s="416"/>
      <c r="J227" s="416"/>
      <c r="K227" s="416"/>
      <c r="L227" s="416"/>
      <c r="M227" s="416"/>
      <c r="N227" s="416"/>
      <c r="O227" s="416"/>
      <c r="P227" s="416"/>
      <c r="Q227" s="416"/>
      <c r="R227" s="416"/>
      <c r="S227" s="416"/>
      <c r="T227" s="416"/>
      <c r="U227" s="416"/>
      <c r="V227" s="416"/>
      <c r="W227" s="416"/>
      <c r="X227" s="416"/>
      <c r="Y227" s="416"/>
      <c r="Z227" s="416"/>
      <c r="AA227" s="416"/>
      <c r="AB227" s="416"/>
      <c r="AC227" s="416"/>
      <c r="AD227" s="416"/>
      <c r="AE227" s="416"/>
      <c r="AF227" s="416"/>
      <c r="AG227" s="416"/>
      <c r="AH227" s="416"/>
      <c r="AI227" s="416"/>
      <c r="AJ227" s="416"/>
      <c r="AK227" s="416"/>
      <c r="AL227" s="416"/>
      <c r="AM227" s="416"/>
      <c r="AN227" s="416"/>
      <c r="AO227" s="416"/>
      <c r="AP227" s="416"/>
      <c r="AQ227" s="416"/>
      <c r="AR227" s="416"/>
      <c r="AS227" s="416"/>
      <c r="AT227" s="416"/>
      <c r="AU227" s="416"/>
      <c r="AV227" s="416"/>
    </row>
    <row r="228" spans="1:48" ht="12.75">
      <c r="A228" s="416"/>
      <c r="B228" s="416"/>
      <c r="C228" s="416"/>
      <c r="D228" s="416"/>
      <c r="E228" s="416"/>
      <c r="F228" s="416"/>
      <c r="G228" s="416"/>
      <c r="H228" s="416"/>
      <c r="I228" s="416"/>
      <c r="J228" s="416"/>
      <c r="K228" s="416"/>
      <c r="L228" s="416"/>
      <c r="M228" s="416"/>
      <c r="N228" s="416"/>
      <c r="O228" s="416"/>
      <c r="P228" s="416"/>
      <c r="Q228" s="416"/>
      <c r="R228" s="416"/>
      <c r="S228" s="416"/>
      <c r="T228" s="416"/>
      <c r="U228" s="416"/>
      <c r="V228" s="416"/>
      <c r="W228" s="416"/>
      <c r="X228" s="416"/>
      <c r="Y228" s="416"/>
      <c r="Z228" s="416"/>
      <c r="AA228" s="416"/>
      <c r="AB228" s="416"/>
      <c r="AC228" s="416"/>
      <c r="AD228" s="416"/>
      <c r="AE228" s="416"/>
      <c r="AF228" s="416"/>
      <c r="AG228" s="416"/>
      <c r="AH228" s="416"/>
      <c r="AI228" s="416"/>
      <c r="AJ228" s="416"/>
      <c r="AK228" s="416"/>
      <c r="AL228" s="416"/>
      <c r="AM228" s="416"/>
      <c r="AN228" s="416"/>
      <c r="AO228" s="416"/>
      <c r="AP228" s="416"/>
      <c r="AQ228" s="416"/>
      <c r="AR228" s="416"/>
      <c r="AS228" s="416"/>
      <c r="AT228" s="416"/>
      <c r="AU228" s="416"/>
      <c r="AV228" s="416"/>
    </row>
    <row r="229" spans="1:48" ht="12.75">
      <c r="A229" s="416"/>
      <c r="B229" s="416"/>
      <c r="C229" s="416"/>
      <c r="D229" s="416"/>
      <c r="E229" s="416"/>
      <c r="F229" s="416"/>
      <c r="G229" s="416"/>
      <c r="H229" s="416"/>
      <c r="I229" s="416"/>
      <c r="J229" s="416"/>
      <c r="K229" s="416"/>
      <c r="L229" s="416"/>
      <c r="M229" s="416"/>
      <c r="N229" s="416"/>
      <c r="O229" s="416"/>
      <c r="P229" s="416"/>
      <c r="Q229" s="416"/>
      <c r="R229" s="416"/>
      <c r="S229" s="416"/>
      <c r="T229" s="416"/>
      <c r="U229" s="416"/>
      <c r="V229" s="416"/>
      <c r="W229" s="416"/>
      <c r="X229" s="416"/>
      <c r="Y229" s="416"/>
      <c r="Z229" s="416"/>
      <c r="AA229" s="416"/>
      <c r="AB229" s="416"/>
      <c r="AC229" s="416"/>
      <c r="AD229" s="416"/>
      <c r="AE229" s="416"/>
      <c r="AF229" s="416"/>
      <c r="AG229" s="416"/>
      <c r="AH229" s="416"/>
      <c r="AI229" s="416"/>
      <c r="AJ229" s="416"/>
      <c r="AK229" s="416"/>
      <c r="AL229" s="416"/>
      <c r="AM229" s="416"/>
      <c r="AN229" s="416"/>
      <c r="AO229" s="416"/>
      <c r="AP229" s="416"/>
      <c r="AQ229" s="416"/>
      <c r="AR229" s="416"/>
      <c r="AS229" s="416"/>
      <c r="AT229" s="416"/>
      <c r="AU229" s="416"/>
      <c r="AV229" s="416"/>
    </row>
    <row r="230" spans="1:48" ht="12.75">
      <c r="A230" s="416"/>
      <c r="B230" s="416"/>
      <c r="C230" s="416"/>
      <c r="D230" s="416"/>
      <c r="E230" s="416"/>
      <c r="F230" s="416"/>
      <c r="G230" s="416"/>
      <c r="H230" s="416"/>
      <c r="I230" s="416"/>
      <c r="J230" s="416"/>
      <c r="K230" s="416"/>
      <c r="L230" s="416"/>
      <c r="M230" s="416"/>
      <c r="N230" s="416"/>
      <c r="O230" s="416"/>
      <c r="P230" s="416"/>
      <c r="Q230" s="416"/>
      <c r="R230" s="416"/>
      <c r="S230" s="416"/>
      <c r="T230" s="416"/>
      <c r="U230" s="416"/>
      <c r="V230" s="416"/>
      <c r="W230" s="416"/>
      <c r="X230" s="416"/>
      <c r="Y230" s="416"/>
      <c r="Z230" s="416"/>
      <c r="AA230" s="416"/>
      <c r="AB230" s="416"/>
      <c r="AC230" s="416"/>
      <c r="AD230" s="416"/>
      <c r="AE230" s="416"/>
      <c r="AF230" s="416"/>
      <c r="AG230" s="416"/>
      <c r="AH230" s="416"/>
      <c r="AI230" s="416"/>
      <c r="AJ230" s="416"/>
      <c r="AK230" s="416"/>
      <c r="AL230" s="416"/>
      <c r="AM230" s="416"/>
      <c r="AN230" s="416"/>
      <c r="AO230" s="416"/>
      <c r="AP230" s="416"/>
      <c r="AQ230" s="416"/>
      <c r="AR230" s="416"/>
      <c r="AS230" s="416"/>
      <c r="AT230" s="416"/>
      <c r="AU230" s="416"/>
      <c r="AV230" s="416"/>
    </row>
    <row r="231" spans="1:48" ht="12.75">
      <c r="A231" s="416"/>
      <c r="B231" s="416"/>
      <c r="C231" s="416"/>
      <c r="D231" s="416"/>
      <c r="E231" s="416"/>
      <c r="F231" s="416"/>
      <c r="G231" s="416"/>
      <c r="H231" s="416"/>
      <c r="I231" s="416"/>
      <c r="J231" s="416"/>
      <c r="K231" s="416"/>
      <c r="L231" s="416"/>
      <c r="M231" s="416"/>
      <c r="N231" s="416"/>
      <c r="O231" s="416"/>
      <c r="P231" s="416"/>
      <c r="Q231" s="416"/>
      <c r="R231" s="416"/>
      <c r="S231" s="416"/>
      <c r="T231" s="416"/>
      <c r="U231" s="416"/>
      <c r="V231" s="416"/>
      <c r="W231" s="416"/>
      <c r="X231" s="416"/>
      <c r="Y231" s="416"/>
      <c r="Z231" s="416"/>
      <c r="AA231" s="416"/>
      <c r="AB231" s="416"/>
      <c r="AC231" s="416"/>
      <c r="AD231" s="416"/>
      <c r="AE231" s="416"/>
      <c r="AF231" s="416"/>
      <c r="AG231" s="416"/>
      <c r="AH231" s="416"/>
      <c r="AI231" s="416"/>
      <c r="AJ231" s="416"/>
      <c r="AK231" s="416"/>
      <c r="AL231" s="416"/>
      <c r="AM231" s="416"/>
      <c r="AN231" s="416"/>
      <c r="AO231" s="416"/>
      <c r="AP231" s="416"/>
      <c r="AQ231" s="416"/>
      <c r="AR231" s="416"/>
      <c r="AS231" s="416"/>
      <c r="AT231" s="416"/>
      <c r="AU231" s="416"/>
      <c r="AV231" s="416"/>
    </row>
    <row r="232" spans="1:48" ht="21.75" thickBot="1">
      <c r="D232" s="416"/>
      <c r="E232" s="425" t="s">
        <v>2212</v>
      </c>
      <c r="F232" s="425"/>
      <c r="G232" s="416"/>
      <c r="H232" s="416"/>
      <c r="I232" s="416"/>
      <c r="J232" s="416"/>
      <c r="K232" s="416"/>
      <c r="L232" s="416"/>
      <c r="M232" s="416"/>
      <c r="N232" s="416"/>
      <c r="O232" s="416"/>
      <c r="P232" s="416"/>
      <c r="Q232" s="416"/>
      <c r="R232" s="416"/>
      <c r="S232" s="416"/>
      <c r="T232" s="416"/>
      <c r="U232" s="416"/>
      <c r="V232" s="416"/>
      <c r="W232" s="416"/>
      <c r="X232" s="416"/>
      <c r="Y232" s="416"/>
      <c r="Z232" s="416"/>
      <c r="AA232" s="416"/>
      <c r="AB232" s="416"/>
      <c r="AC232" s="416"/>
      <c r="AD232" s="416"/>
      <c r="AE232" s="416"/>
      <c r="AF232" s="416"/>
      <c r="AG232" s="416"/>
      <c r="AH232" s="416"/>
      <c r="AI232" s="416"/>
      <c r="AJ232" s="416"/>
      <c r="AK232" s="416"/>
      <c r="AL232" s="416"/>
      <c r="AM232" s="416"/>
      <c r="AN232" s="416"/>
      <c r="AO232" s="416"/>
      <c r="AP232" s="416"/>
      <c r="AQ232" s="416"/>
      <c r="AR232" s="416"/>
      <c r="AS232" s="416"/>
      <c r="AT232" s="416"/>
      <c r="AU232" s="416"/>
      <c r="AV232" s="416"/>
    </row>
    <row r="233" spans="1:48" ht="12.75">
      <c r="D233" s="416"/>
      <c r="E233" s="416"/>
      <c r="F233" s="416"/>
      <c r="G233" s="416"/>
      <c r="H233" s="416"/>
      <c r="I233" s="416"/>
      <c r="J233" s="416"/>
      <c r="K233" s="416"/>
      <c r="L233" s="416"/>
      <c r="M233" s="416"/>
      <c r="N233" s="416"/>
      <c r="O233" s="416"/>
      <c r="P233" s="416"/>
      <c r="Q233" s="416"/>
      <c r="R233" s="416"/>
      <c r="S233" s="416"/>
      <c r="T233" s="416"/>
      <c r="U233" s="416"/>
      <c r="V233" s="416"/>
      <c r="W233" s="416"/>
      <c r="X233" s="416"/>
      <c r="Y233" s="416"/>
      <c r="Z233" s="416"/>
      <c r="AA233" s="416"/>
      <c r="AB233" s="416"/>
      <c r="AC233" s="416"/>
      <c r="AD233" s="416"/>
      <c r="AE233" s="416"/>
      <c r="AF233" s="416"/>
      <c r="AG233" s="416"/>
      <c r="AH233" s="416"/>
      <c r="AI233" s="416"/>
      <c r="AJ233" s="416"/>
      <c r="AK233" s="416"/>
      <c r="AL233" s="416"/>
      <c r="AM233" s="416"/>
      <c r="AN233" s="416"/>
      <c r="AO233" s="416"/>
      <c r="AP233" s="416"/>
      <c r="AQ233" s="416"/>
      <c r="AR233" s="416"/>
      <c r="AS233" s="416"/>
      <c r="AT233" s="416"/>
      <c r="AU233" s="416"/>
      <c r="AV233" s="416"/>
    </row>
    <row r="234" spans="1:48" ht="12.75">
      <c r="G234" s="416"/>
      <c r="I234" s="416"/>
      <c r="X234" s="416"/>
      <c r="Y234" s="416"/>
      <c r="Z234" s="416"/>
      <c r="AA234" s="416"/>
      <c r="AB234" s="416"/>
      <c r="AC234" s="416"/>
      <c r="AD234" s="416"/>
      <c r="AE234" s="416"/>
      <c r="AF234" s="416"/>
      <c r="AG234" s="416"/>
      <c r="AH234" s="416"/>
      <c r="AI234" s="416"/>
      <c r="AJ234" s="416"/>
      <c r="AK234" s="416"/>
      <c r="AL234" s="416"/>
      <c r="AM234" s="416"/>
      <c r="AN234" s="416"/>
      <c r="AO234" s="416"/>
      <c r="AP234" s="416"/>
      <c r="AQ234" s="416"/>
      <c r="AR234" s="416"/>
      <c r="AS234" s="416"/>
      <c r="AT234" s="416"/>
      <c r="AU234" s="416"/>
      <c r="AV234" s="416"/>
    </row>
    <row r="235" spans="1:48" ht="12.75">
      <c r="X235" s="416"/>
      <c r="Y235" s="416"/>
      <c r="Z235" s="416"/>
      <c r="AA235" s="416"/>
      <c r="AB235" s="416"/>
      <c r="AC235" s="416"/>
      <c r="AD235" s="416"/>
      <c r="AE235" s="416"/>
      <c r="AF235" s="416"/>
      <c r="AG235" s="416"/>
      <c r="AH235" s="416"/>
      <c r="AI235" s="416"/>
      <c r="AJ235" s="416"/>
      <c r="AK235" s="416"/>
      <c r="AL235" s="416"/>
      <c r="AM235" s="416"/>
      <c r="AN235" s="416"/>
      <c r="AO235" s="416"/>
      <c r="AP235" s="416"/>
      <c r="AQ235" s="416"/>
      <c r="AR235" s="416"/>
      <c r="AS235" s="416"/>
      <c r="AT235" s="416"/>
      <c r="AU235" s="416"/>
      <c r="AV235" s="416"/>
    </row>
    <row r="236" spans="1:48" ht="12.75">
      <c r="X236" s="416"/>
      <c r="Y236" s="416"/>
      <c r="Z236" s="416"/>
      <c r="AA236" s="416"/>
      <c r="AB236" s="416"/>
      <c r="AC236" s="416"/>
      <c r="AD236" s="416"/>
      <c r="AE236" s="416"/>
      <c r="AF236" s="416"/>
      <c r="AG236" s="416"/>
      <c r="AH236" s="416"/>
      <c r="AI236" s="416"/>
      <c r="AJ236" s="416"/>
      <c r="AK236" s="416"/>
      <c r="AL236" s="416"/>
      <c r="AM236" s="416"/>
      <c r="AN236" s="416"/>
      <c r="AO236" s="416"/>
      <c r="AP236" s="416"/>
      <c r="AQ236" s="416"/>
      <c r="AR236" s="416"/>
      <c r="AS236" s="416"/>
      <c r="AT236" s="416"/>
      <c r="AU236" s="416"/>
      <c r="AV236" s="416"/>
    </row>
    <row r="237" spans="1:48" ht="12.75">
      <c r="X237" s="416"/>
      <c r="Y237" s="416"/>
      <c r="Z237" s="416"/>
      <c r="AA237" s="416"/>
      <c r="AB237" s="416"/>
      <c r="AC237" s="416"/>
      <c r="AD237" s="416"/>
      <c r="AE237" s="416"/>
      <c r="AF237" s="416"/>
      <c r="AG237" s="416"/>
      <c r="AH237" s="416"/>
      <c r="AI237" s="416"/>
      <c r="AJ237" s="416"/>
      <c r="AK237" s="416"/>
      <c r="AL237" s="416"/>
      <c r="AM237" s="416"/>
      <c r="AN237" s="416"/>
      <c r="AO237" s="416"/>
      <c r="AP237" s="416"/>
      <c r="AQ237" s="416"/>
      <c r="AR237" s="416"/>
      <c r="AS237" s="416"/>
      <c r="AT237" s="416"/>
      <c r="AU237" s="416"/>
      <c r="AV237" s="416"/>
    </row>
    <row r="238" spans="1:48" ht="12.75">
      <c r="X238" s="416"/>
      <c r="Y238" s="416"/>
      <c r="Z238" s="416"/>
      <c r="AA238" s="416"/>
      <c r="AB238" s="416"/>
      <c r="AC238" s="416"/>
      <c r="AD238" s="416"/>
      <c r="AE238" s="416"/>
      <c r="AF238" s="416"/>
      <c r="AG238" s="416"/>
      <c r="AH238" s="416"/>
      <c r="AI238" s="416"/>
      <c r="AJ238" s="416"/>
      <c r="AK238" s="416"/>
      <c r="AL238" s="416"/>
      <c r="AM238" s="416"/>
      <c r="AN238" s="416"/>
      <c r="AO238" s="416"/>
      <c r="AP238" s="416"/>
      <c r="AQ238" s="416"/>
      <c r="AR238" s="416"/>
      <c r="AS238" s="416"/>
      <c r="AT238" s="416"/>
      <c r="AU238" s="416"/>
      <c r="AV238" s="416"/>
    </row>
    <row r="239" spans="1:48" ht="12.75">
      <c r="X239" s="416"/>
      <c r="Y239" s="416"/>
      <c r="Z239" s="416"/>
      <c r="AA239" s="416"/>
      <c r="AB239" s="416"/>
      <c r="AC239" s="416"/>
      <c r="AD239" s="416"/>
      <c r="AE239" s="416"/>
      <c r="AF239" s="416"/>
      <c r="AG239" s="416"/>
      <c r="AH239" s="416"/>
      <c r="AI239" s="416"/>
      <c r="AJ239" s="416"/>
      <c r="AK239" s="416"/>
      <c r="AL239" s="416"/>
      <c r="AM239" s="416"/>
      <c r="AN239" s="416"/>
      <c r="AO239" s="416"/>
      <c r="AP239" s="416"/>
      <c r="AQ239" s="416"/>
      <c r="AR239" s="416"/>
      <c r="AS239" s="416"/>
      <c r="AT239" s="416"/>
      <c r="AU239" s="416"/>
      <c r="AV239" s="416"/>
    </row>
    <row r="240" spans="1:48" ht="12.75">
      <c r="X240" s="416"/>
      <c r="Y240" s="416"/>
      <c r="Z240" s="416"/>
      <c r="AA240" s="416"/>
      <c r="AB240" s="416"/>
      <c r="AC240" s="416"/>
      <c r="AD240" s="416"/>
      <c r="AE240" s="416"/>
      <c r="AF240" s="416"/>
      <c r="AG240" s="416"/>
      <c r="AH240" s="416"/>
      <c r="AI240" s="416"/>
      <c r="AJ240" s="416"/>
      <c r="AK240" s="416"/>
      <c r="AL240" s="416"/>
      <c r="AM240" s="416"/>
      <c r="AN240" s="416"/>
      <c r="AO240" s="416"/>
      <c r="AP240" s="416"/>
      <c r="AQ240" s="416"/>
      <c r="AR240" s="416"/>
      <c r="AS240" s="416"/>
      <c r="AT240" s="416"/>
      <c r="AU240" s="416"/>
      <c r="AV240" s="416"/>
    </row>
    <row r="241" spans="24:48" ht="12.75">
      <c r="X241" s="416"/>
      <c r="Y241" s="416"/>
      <c r="Z241" s="416"/>
      <c r="AA241" s="416"/>
      <c r="AB241" s="416"/>
      <c r="AC241" s="416"/>
      <c r="AD241" s="416"/>
      <c r="AE241" s="416"/>
      <c r="AF241" s="416"/>
      <c r="AG241" s="416"/>
      <c r="AH241" s="416"/>
      <c r="AI241" s="416"/>
      <c r="AJ241" s="416"/>
      <c r="AK241" s="416"/>
      <c r="AL241" s="416"/>
      <c r="AM241" s="416"/>
      <c r="AN241" s="416"/>
      <c r="AO241" s="416"/>
      <c r="AP241" s="416"/>
      <c r="AQ241" s="416"/>
      <c r="AR241" s="416"/>
      <c r="AS241" s="416"/>
      <c r="AT241" s="416"/>
      <c r="AU241" s="416"/>
      <c r="AV241" s="416"/>
    </row>
    <row r="242" spans="24:48" ht="12.75">
      <c r="X242" s="416"/>
      <c r="Y242" s="416"/>
      <c r="Z242" s="416"/>
      <c r="AA242" s="416"/>
      <c r="AB242" s="416"/>
      <c r="AC242" s="416"/>
      <c r="AD242" s="416"/>
      <c r="AE242" s="416"/>
      <c r="AF242" s="416"/>
      <c r="AG242" s="416"/>
      <c r="AH242" s="416"/>
      <c r="AI242" s="416"/>
      <c r="AJ242" s="416"/>
      <c r="AK242" s="416"/>
      <c r="AL242" s="416"/>
      <c r="AM242" s="416"/>
      <c r="AN242" s="416"/>
      <c r="AO242" s="416"/>
      <c r="AP242" s="416"/>
      <c r="AQ242" s="416"/>
      <c r="AR242" s="416"/>
      <c r="AS242" s="416"/>
      <c r="AT242" s="416"/>
      <c r="AU242" s="416"/>
      <c r="AV242" s="416"/>
    </row>
    <row r="243" spans="24:48" ht="12.75">
      <c r="X243" s="416"/>
      <c r="Y243" s="416"/>
      <c r="Z243" s="416"/>
      <c r="AA243" s="416"/>
      <c r="AB243" s="416"/>
      <c r="AC243" s="416"/>
      <c r="AD243" s="416"/>
      <c r="AE243" s="416"/>
      <c r="AF243" s="416"/>
      <c r="AG243" s="416"/>
      <c r="AH243" s="416"/>
      <c r="AI243" s="416"/>
      <c r="AJ243" s="416"/>
      <c r="AK243" s="416"/>
      <c r="AL243" s="416"/>
      <c r="AM243" s="416"/>
      <c r="AN243" s="416"/>
      <c r="AO243" s="416"/>
      <c r="AP243" s="416"/>
      <c r="AQ243" s="416"/>
      <c r="AR243" s="416"/>
      <c r="AS243" s="416"/>
      <c r="AT243" s="416"/>
      <c r="AU243" s="416"/>
      <c r="AV243" s="416"/>
    </row>
    <row r="244" spans="24:48" ht="12.75">
      <c r="X244" s="416"/>
      <c r="Y244" s="416"/>
      <c r="Z244" s="416"/>
      <c r="AA244" s="416"/>
      <c r="AB244" s="416"/>
      <c r="AC244" s="416"/>
      <c r="AD244" s="416"/>
      <c r="AE244" s="416"/>
      <c r="AF244" s="416"/>
      <c r="AG244" s="416"/>
      <c r="AH244" s="416"/>
      <c r="AI244" s="416"/>
      <c r="AJ244" s="416"/>
      <c r="AK244" s="416"/>
      <c r="AL244" s="416"/>
      <c r="AM244" s="416"/>
      <c r="AN244" s="416"/>
      <c r="AO244" s="416"/>
      <c r="AP244" s="416"/>
      <c r="AQ244" s="416"/>
      <c r="AR244" s="416"/>
      <c r="AS244" s="416"/>
      <c r="AT244" s="416"/>
      <c r="AU244" s="416"/>
      <c r="AV244" s="416"/>
    </row>
    <row r="245" spans="24:48" ht="12.75">
      <c r="X245" s="416"/>
      <c r="Y245" s="416"/>
      <c r="Z245" s="416"/>
      <c r="AA245" s="416"/>
      <c r="AB245" s="416"/>
      <c r="AC245" s="416"/>
      <c r="AD245" s="416"/>
      <c r="AE245" s="416"/>
      <c r="AF245" s="416"/>
      <c r="AG245" s="416"/>
      <c r="AH245" s="416"/>
      <c r="AI245" s="416"/>
      <c r="AJ245" s="416"/>
      <c r="AK245" s="416"/>
      <c r="AL245" s="416"/>
      <c r="AM245" s="416"/>
      <c r="AN245" s="416"/>
      <c r="AO245" s="416"/>
      <c r="AP245" s="416"/>
      <c r="AQ245" s="416"/>
      <c r="AR245" s="416"/>
      <c r="AS245" s="416"/>
      <c r="AT245" s="416"/>
      <c r="AU245" s="416"/>
      <c r="AV245" s="416"/>
    </row>
    <row r="246" spans="24:48" ht="12.75">
      <c r="X246" s="416"/>
      <c r="Y246" s="416"/>
      <c r="Z246" s="416"/>
      <c r="AA246" s="416"/>
      <c r="AB246" s="416"/>
      <c r="AC246" s="416"/>
      <c r="AD246" s="416"/>
      <c r="AE246" s="416"/>
      <c r="AF246" s="416"/>
      <c r="AG246" s="416"/>
      <c r="AH246" s="416"/>
      <c r="AI246" s="416"/>
      <c r="AJ246" s="416"/>
      <c r="AK246" s="416"/>
      <c r="AL246" s="416"/>
      <c r="AM246" s="416"/>
      <c r="AN246" s="416"/>
      <c r="AO246" s="416"/>
      <c r="AP246" s="416"/>
      <c r="AQ246" s="416"/>
      <c r="AR246" s="416"/>
      <c r="AS246" s="416"/>
      <c r="AT246" s="416"/>
      <c r="AU246" s="416"/>
      <c r="AV246" s="416"/>
    </row>
    <row r="247" spans="24:48" ht="12.75">
      <c r="X247" s="416"/>
      <c r="Y247" s="416"/>
      <c r="Z247" s="416"/>
      <c r="AA247" s="416"/>
      <c r="AB247" s="416"/>
      <c r="AC247" s="416"/>
      <c r="AD247" s="416"/>
      <c r="AE247" s="416"/>
      <c r="AF247" s="416"/>
      <c r="AG247" s="416"/>
      <c r="AH247" s="416"/>
      <c r="AI247" s="416"/>
      <c r="AJ247" s="416"/>
      <c r="AK247" s="416"/>
      <c r="AL247" s="416"/>
      <c r="AM247" s="416"/>
      <c r="AN247" s="416"/>
      <c r="AO247" s="416"/>
      <c r="AP247" s="416"/>
      <c r="AQ247" s="416"/>
      <c r="AR247" s="416"/>
      <c r="AS247" s="416"/>
      <c r="AT247" s="416"/>
      <c r="AU247" s="416"/>
      <c r="AV247" s="416"/>
    </row>
    <row r="248" spans="24:48" ht="12.75">
      <c r="X248" s="416"/>
      <c r="Y248" s="416"/>
      <c r="Z248" s="416"/>
      <c r="AA248" s="416"/>
      <c r="AB248" s="416"/>
      <c r="AC248" s="416"/>
      <c r="AD248" s="416"/>
      <c r="AE248" s="416"/>
      <c r="AF248" s="416"/>
      <c r="AG248" s="416"/>
      <c r="AH248" s="416"/>
      <c r="AI248" s="416"/>
      <c r="AJ248" s="416"/>
      <c r="AK248" s="416"/>
      <c r="AL248" s="416"/>
      <c r="AM248" s="416"/>
      <c r="AN248" s="416"/>
      <c r="AO248" s="416"/>
      <c r="AP248" s="416"/>
      <c r="AQ248" s="416"/>
      <c r="AR248" s="416"/>
      <c r="AS248" s="416"/>
      <c r="AT248" s="416"/>
      <c r="AU248" s="416"/>
      <c r="AV248" s="416"/>
    </row>
    <row r="249" spans="24:48" ht="12.75">
      <c r="X249" s="416"/>
      <c r="Y249" s="416"/>
      <c r="Z249" s="416"/>
      <c r="AA249" s="416"/>
      <c r="AB249" s="416"/>
      <c r="AC249" s="416"/>
      <c r="AD249" s="416"/>
      <c r="AE249" s="416"/>
      <c r="AF249" s="416"/>
      <c r="AG249" s="416"/>
      <c r="AH249" s="416"/>
      <c r="AI249" s="416"/>
      <c r="AJ249" s="416"/>
      <c r="AK249" s="416"/>
      <c r="AL249" s="416"/>
      <c r="AM249" s="416"/>
      <c r="AN249" s="416"/>
      <c r="AO249" s="416"/>
      <c r="AP249" s="416"/>
      <c r="AQ249" s="416"/>
      <c r="AR249" s="416"/>
      <c r="AS249" s="416"/>
      <c r="AT249" s="416"/>
      <c r="AU249" s="416"/>
      <c r="AV249" s="416"/>
    </row>
    <row r="250" spans="24:48" ht="12.75">
      <c r="X250" s="416"/>
      <c r="Y250" s="416"/>
      <c r="Z250" s="416"/>
      <c r="AA250" s="416"/>
      <c r="AB250" s="416"/>
      <c r="AC250" s="416"/>
      <c r="AD250" s="416"/>
      <c r="AE250" s="416"/>
      <c r="AF250" s="416"/>
      <c r="AG250" s="416"/>
      <c r="AH250" s="416"/>
      <c r="AI250" s="416"/>
      <c r="AJ250" s="416"/>
      <c r="AK250" s="416"/>
      <c r="AL250" s="416"/>
      <c r="AM250" s="416"/>
      <c r="AN250" s="416"/>
      <c r="AO250" s="416"/>
      <c r="AP250" s="416"/>
      <c r="AQ250" s="416"/>
      <c r="AR250" s="416"/>
      <c r="AS250" s="416"/>
      <c r="AT250" s="416"/>
      <c r="AU250" s="416"/>
      <c r="AV250" s="416"/>
    </row>
    <row r="251" spans="24:48" ht="12.75">
      <c r="X251" s="416"/>
      <c r="Y251" s="416"/>
      <c r="Z251" s="416"/>
      <c r="AA251" s="416"/>
      <c r="AB251" s="416"/>
      <c r="AC251" s="416"/>
      <c r="AD251" s="416"/>
      <c r="AE251" s="416"/>
      <c r="AF251" s="416"/>
      <c r="AG251" s="416"/>
      <c r="AH251" s="416"/>
      <c r="AI251" s="416"/>
      <c r="AJ251" s="416"/>
      <c r="AK251" s="416"/>
      <c r="AL251" s="416"/>
      <c r="AM251" s="416"/>
      <c r="AN251" s="416"/>
      <c r="AO251" s="416"/>
      <c r="AP251" s="416"/>
      <c r="AQ251" s="416"/>
      <c r="AR251" s="416"/>
      <c r="AS251" s="416"/>
      <c r="AT251" s="416"/>
      <c r="AU251" s="416"/>
      <c r="AV251" s="416"/>
    </row>
    <row r="252" spans="24:48" ht="12.75">
      <c r="X252" s="416"/>
      <c r="Y252" s="416"/>
      <c r="Z252" s="416"/>
      <c r="AA252" s="416"/>
      <c r="AB252" s="416"/>
      <c r="AC252" s="416"/>
      <c r="AD252" s="416"/>
      <c r="AE252" s="416"/>
      <c r="AF252" s="416"/>
      <c r="AG252" s="416"/>
      <c r="AH252" s="416"/>
      <c r="AI252" s="416"/>
      <c r="AJ252" s="416"/>
      <c r="AK252" s="416"/>
      <c r="AL252" s="416"/>
      <c r="AM252" s="416"/>
      <c r="AN252" s="416"/>
      <c r="AO252" s="416"/>
      <c r="AP252" s="416"/>
      <c r="AQ252" s="416"/>
      <c r="AR252" s="416"/>
      <c r="AS252" s="416"/>
      <c r="AT252" s="416"/>
      <c r="AU252" s="416"/>
      <c r="AV252" s="416"/>
    </row>
    <row r="253" spans="24:48" ht="12.75">
      <c r="X253" s="416"/>
      <c r="Y253" s="416"/>
      <c r="Z253" s="416"/>
      <c r="AA253" s="416"/>
      <c r="AB253" s="416"/>
      <c r="AC253" s="416"/>
      <c r="AD253" s="416"/>
      <c r="AE253" s="416"/>
      <c r="AF253" s="416"/>
      <c r="AG253" s="416"/>
      <c r="AH253" s="416"/>
      <c r="AI253" s="416"/>
      <c r="AJ253" s="416"/>
      <c r="AK253" s="416"/>
      <c r="AL253" s="416"/>
      <c r="AM253" s="416"/>
      <c r="AN253" s="416"/>
      <c r="AO253" s="416"/>
      <c r="AP253" s="416"/>
      <c r="AQ253" s="416"/>
      <c r="AR253" s="416"/>
      <c r="AS253" s="416"/>
      <c r="AT253" s="416"/>
      <c r="AU253" s="416"/>
      <c r="AV253" s="416"/>
    </row>
    <row r="254" spans="24:48" ht="12.75">
      <c r="X254" s="416"/>
      <c r="Y254" s="416"/>
      <c r="Z254" s="416"/>
      <c r="AA254" s="416"/>
      <c r="AB254" s="416"/>
      <c r="AC254" s="416"/>
      <c r="AD254" s="416"/>
      <c r="AE254" s="416"/>
      <c r="AF254" s="416"/>
      <c r="AG254" s="416"/>
      <c r="AH254" s="416"/>
      <c r="AI254" s="416"/>
      <c r="AJ254" s="416"/>
      <c r="AK254" s="416"/>
      <c r="AL254" s="416"/>
      <c r="AM254" s="416"/>
      <c r="AN254" s="416"/>
      <c r="AO254" s="416"/>
      <c r="AP254" s="416"/>
      <c r="AQ254" s="416"/>
      <c r="AR254" s="416"/>
      <c r="AS254" s="416"/>
      <c r="AT254" s="416"/>
      <c r="AU254" s="416"/>
      <c r="AV254" s="416"/>
    </row>
    <row r="255" spans="24:48" ht="12.75">
      <c r="X255" s="416"/>
      <c r="Y255" s="416"/>
      <c r="Z255" s="416"/>
      <c r="AA255" s="416"/>
      <c r="AB255" s="416"/>
      <c r="AC255" s="416"/>
      <c r="AD255" s="416"/>
      <c r="AE255" s="416"/>
      <c r="AF255" s="416"/>
      <c r="AG255" s="416"/>
      <c r="AH255" s="416"/>
      <c r="AI255" s="416"/>
      <c r="AJ255" s="416"/>
      <c r="AK255" s="416"/>
      <c r="AL255" s="416"/>
      <c r="AM255" s="416"/>
      <c r="AN255" s="416"/>
      <c r="AO255" s="416"/>
      <c r="AP255" s="416"/>
      <c r="AQ255" s="416"/>
      <c r="AR255" s="416"/>
      <c r="AS255" s="416"/>
      <c r="AT255" s="416"/>
      <c r="AU255" s="416"/>
      <c r="AV255" s="416"/>
    </row>
    <row r="256" spans="24:48" ht="12.75">
      <c r="X256" s="416"/>
      <c r="Y256" s="416"/>
      <c r="Z256" s="416"/>
      <c r="AA256" s="416"/>
      <c r="AB256" s="416"/>
      <c r="AC256" s="416"/>
      <c r="AD256" s="416"/>
      <c r="AE256" s="416"/>
      <c r="AF256" s="416"/>
      <c r="AG256" s="416"/>
      <c r="AH256" s="416"/>
      <c r="AI256" s="416"/>
      <c r="AJ256" s="416"/>
      <c r="AK256" s="416"/>
      <c r="AL256" s="416"/>
      <c r="AM256" s="416"/>
      <c r="AN256" s="416"/>
      <c r="AO256" s="416"/>
      <c r="AP256" s="416"/>
      <c r="AQ256" s="416"/>
      <c r="AR256" s="416"/>
      <c r="AS256" s="416"/>
      <c r="AT256" s="416"/>
      <c r="AU256" s="416"/>
      <c r="AV256" s="416"/>
    </row>
    <row r="257" spans="24:48" ht="12.75">
      <c r="X257" s="416"/>
      <c r="Y257" s="416"/>
      <c r="Z257" s="416"/>
      <c r="AA257" s="416"/>
      <c r="AB257" s="416"/>
      <c r="AC257" s="416"/>
      <c r="AD257" s="416"/>
      <c r="AE257" s="416"/>
      <c r="AF257" s="416"/>
      <c r="AG257" s="416"/>
      <c r="AH257" s="416"/>
      <c r="AI257" s="416"/>
      <c r="AJ257" s="416"/>
      <c r="AK257" s="416"/>
      <c r="AL257" s="416"/>
      <c r="AM257" s="416"/>
      <c r="AN257" s="416"/>
      <c r="AO257" s="416"/>
      <c r="AP257" s="416"/>
      <c r="AQ257" s="416"/>
      <c r="AR257" s="416"/>
      <c r="AS257" s="416"/>
      <c r="AT257" s="416"/>
      <c r="AU257" s="416"/>
      <c r="AV257" s="416"/>
    </row>
    <row r="258" spans="24:48" ht="12.75">
      <c r="X258" s="416"/>
      <c r="Y258" s="416"/>
      <c r="Z258" s="416"/>
      <c r="AA258" s="416"/>
      <c r="AB258" s="416"/>
      <c r="AC258" s="416"/>
      <c r="AD258" s="416"/>
      <c r="AE258" s="416"/>
      <c r="AF258" s="416"/>
      <c r="AG258" s="416"/>
      <c r="AH258" s="416"/>
      <c r="AI258" s="416"/>
      <c r="AJ258" s="416"/>
      <c r="AK258" s="416"/>
      <c r="AL258" s="416"/>
      <c r="AM258" s="416"/>
      <c r="AN258" s="416"/>
      <c r="AO258" s="416"/>
      <c r="AP258" s="416"/>
      <c r="AQ258" s="416"/>
      <c r="AR258" s="416"/>
      <c r="AS258" s="416"/>
      <c r="AT258" s="416"/>
      <c r="AU258" s="416"/>
      <c r="AV258" s="416"/>
    </row>
    <row r="259" spans="24:48" ht="12.75">
      <c r="X259" s="416"/>
      <c r="Y259" s="416"/>
      <c r="Z259" s="416"/>
      <c r="AA259" s="416"/>
      <c r="AB259" s="416"/>
      <c r="AC259" s="416"/>
      <c r="AD259" s="416"/>
      <c r="AE259" s="416"/>
      <c r="AF259" s="416"/>
      <c r="AG259" s="416"/>
      <c r="AH259" s="416"/>
      <c r="AI259" s="416"/>
      <c r="AJ259" s="416"/>
      <c r="AK259" s="416"/>
      <c r="AL259" s="416"/>
      <c r="AM259" s="416"/>
      <c r="AN259" s="416"/>
      <c r="AO259" s="416"/>
      <c r="AP259" s="416"/>
      <c r="AQ259" s="416"/>
      <c r="AR259" s="416"/>
      <c r="AS259" s="416"/>
      <c r="AT259" s="416"/>
      <c r="AU259" s="416"/>
      <c r="AV259" s="416"/>
    </row>
    <row r="260" spans="24:48" ht="12.75">
      <c r="X260" s="416"/>
      <c r="Y260" s="416"/>
      <c r="Z260" s="416"/>
      <c r="AA260" s="416"/>
      <c r="AB260" s="416"/>
      <c r="AC260" s="416"/>
      <c r="AD260" s="416"/>
      <c r="AE260" s="416"/>
      <c r="AF260" s="416"/>
      <c r="AG260" s="416"/>
      <c r="AH260" s="416"/>
      <c r="AI260" s="416"/>
      <c r="AJ260" s="416"/>
      <c r="AK260" s="416"/>
      <c r="AL260" s="416"/>
      <c r="AM260" s="416"/>
      <c r="AN260" s="416"/>
      <c r="AO260" s="416"/>
      <c r="AP260" s="416"/>
      <c r="AQ260" s="416"/>
      <c r="AR260" s="416"/>
      <c r="AS260" s="416"/>
      <c r="AT260" s="416"/>
      <c r="AU260" s="416"/>
      <c r="AV260" s="416"/>
    </row>
    <row r="261" spans="24:48" ht="12.75">
      <c r="X261" s="416"/>
      <c r="Y261" s="416"/>
      <c r="Z261" s="416"/>
      <c r="AA261" s="416"/>
      <c r="AB261" s="416"/>
      <c r="AC261" s="416"/>
      <c r="AD261" s="416"/>
      <c r="AE261" s="416"/>
      <c r="AF261" s="416"/>
      <c r="AG261" s="416"/>
      <c r="AH261" s="416"/>
      <c r="AI261" s="416"/>
      <c r="AJ261" s="416"/>
      <c r="AK261" s="416"/>
      <c r="AL261" s="416"/>
      <c r="AM261" s="416"/>
      <c r="AN261" s="416"/>
      <c r="AO261" s="416"/>
      <c r="AP261" s="416"/>
      <c r="AQ261" s="416"/>
      <c r="AR261" s="416"/>
      <c r="AS261" s="416"/>
      <c r="AT261" s="416"/>
      <c r="AU261" s="416"/>
      <c r="AV261" s="416"/>
    </row>
    <row r="262" spans="24:48" ht="12.75">
      <c r="X262" s="416"/>
      <c r="Y262" s="416"/>
      <c r="Z262" s="416"/>
      <c r="AA262" s="416"/>
      <c r="AB262" s="416"/>
      <c r="AC262" s="416"/>
      <c r="AD262" s="416"/>
      <c r="AE262" s="416"/>
      <c r="AF262" s="416"/>
      <c r="AG262" s="416"/>
      <c r="AH262" s="416"/>
      <c r="AI262" s="416"/>
      <c r="AJ262" s="416"/>
      <c r="AK262" s="416"/>
      <c r="AL262" s="416"/>
      <c r="AM262" s="416"/>
      <c r="AN262" s="416"/>
      <c r="AO262" s="416"/>
      <c r="AP262" s="416"/>
      <c r="AQ262" s="416"/>
      <c r="AR262" s="416"/>
      <c r="AS262" s="416"/>
      <c r="AT262" s="416"/>
      <c r="AU262" s="416"/>
      <c r="AV262" s="416"/>
    </row>
    <row r="263" spans="24:48" ht="12.75">
      <c r="X263" s="416"/>
      <c r="Y263" s="416"/>
      <c r="Z263" s="416"/>
      <c r="AA263" s="416"/>
      <c r="AB263" s="416"/>
      <c r="AC263" s="416"/>
      <c r="AD263" s="416"/>
      <c r="AE263" s="416"/>
      <c r="AF263" s="416"/>
      <c r="AG263" s="416"/>
      <c r="AH263" s="416"/>
      <c r="AI263" s="416"/>
      <c r="AJ263" s="416"/>
      <c r="AK263" s="416"/>
      <c r="AL263" s="416"/>
      <c r="AM263" s="416"/>
      <c r="AN263" s="416"/>
      <c r="AO263" s="416"/>
      <c r="AP263" s="416"/>
      <c r="AQ263" s="416"/>
      <c r="AR263" s="416"/>
      <c r="AS263" s="416"/>
      <c r="AT263" s="416"/>
      <c r="AU263" s="416"/>
      <c r="AV263" s="416"/>
    </row>
    <row r="264" spans="24:48" ht="12.75">
      <c r="X264" s="416"/>
      <c r="Y264" s="416"/>
      <c r="Z264" s="416"/>
      <c r="AA264" s="416"/>
      <c r="AB264" s="416"/>
      <c r="AC264" s="416"/>
      <c r="AD264" s="416"/>
      <c r="AE264" s="416"/>
      <c r="AF264" s="416"/>
      <c r="AG264" s="416"/>
      <c r="AH264" s="416"/>
      <c r="AI264" s="416"/>
      <c r="AJ264" s="416"/>
      <c r="AK264" s="416"/>
      <c r="AL264" s="416"/>
      <c r="AM264" s="416"/>
      <c r="AN264" s="416"/>
      <c r="AO264" s="416"/>
      <c r="AP264" s="416"/>
      <c r="AQ264" s="416"/>
      <c r="AR264" s="416"/>
      <c r="AS264" s="416"/>
      <c r="AT264" s="416"/>
      <c r="AU264" s="416"/>
      <c r="AV264" s="416"/>
    </row>
    <row r="265" spans="24:48" ht="12.75">
      <c r="X265" s="416"/>
      <c r="Y265" s="416"/>
      <c r="Z265" s="416"/>
      <c r="AA265" s="416"/>
      <c r="AB265" s="416"/>
      <c r="AC265" s="416"/>
      <c r="AD265" s="416"/>
      <c r="AE265" s="416"/>
      <c r="AF265" s="416"/>
      <c r="AG265" s="416"/>
      <c r="AH265" s="416"/>
      <c r="AI265" s="416"/>
      <c r="AJ265" s="416"/>
      <c r="AK265" s="416"/>
      <c r="AL265" s="416"/>
      <c r="AM265" s="416"/>
      <c r="AN265" s="416"/>
      <c r="AO265" s="416"/>
      <c r="AP265" s="416"/>
      <c r="AQ265" s="416"/>
      <c r="AR265" s="416"/>
      <c r="AS265" s="416"/>
      <c r="AT265" s="416"/>
      <c r="AU265" s="416"/>
      <c r="AV265" s="416"/>
    </row>
    <row r="266" spans="24:48" ht="12.75">
      <c r="X266" s="416"/>
      <c r="Y266" s="416"/>
      <c r="Z266" s="416"/>
      <c r="AA266" s="416"/>
      <c r="AB266" s="416"/>
      <c r="AC266" s="416"/>
      <c r="AD266" s="416"/>
      <c r="AE266" s="416"/>
      <c r="AF266" s="416"/>
      <c r="AG266" s="416"/>
      <c r="AH266" s="416"/>
      <c r="AI266" s="416"/>
      <c r="AJ266" s="416"/>
      <c r="AK266" s="416"/>
      <c r="AL266" s="416"/>
      <c r="AM266" s="416"/>
      <c r="AN266" s="416"/>
      <c r="AO266" s="416"/>
      <c r="AP266" s="416"/>
      <c r="AQ266" s="416"/>
      <c r="AR266" s="416"/>
      <c r="AS266" s="416"/>
      <c r="AT266" s="416"/>
      <c r="AU266" s="416"/>
      <c r="AV266" s="416"/>
    </row>
    <row r="267" spans="24:48" ht="12.75">
      <c r="X267" s="416"/>
      <c r="Y267" s="416"/>
      <c r="Z267" s="416"/>
      <c r="AA267" s="416"/>
      <c r="AB267" s="416"/>
      <c r="AC267" s="416"/>
      <c r="AD267" s="416"/>
      <c r="AE267" s="416"/>
      <c r="AF267" s="416"/>
      <c r="AG267" s="416"/>
      <c r="AH267" s="416"/>
      <c r="AI267" s="416"/>
      <c r="AJ267" s="416"/>
      <c r="AK267" s="416"/>
      <c r="AL267" s="416"/>
      <c r="AM267" s="416"/>
      <c r="AN267" s="416"/>
      <c r="AO267" s="416"/>
      <c r="AP267" s="416"/>
      <c r="AQ267" s="416"/>
      <c r="AR267" s="416"/>
      <c r="AS267" s="416"/>
      <c r="AT267" s="416"/>
      <c r="AU267" s="416"/>
      <c r="AV267" s="416"/>
    </row>
    <row r="268" spans="24:48" ht="12.75">
      <c r="X268" s="416"/>
      <c r="Y268" s="416"/>
      <c r="Z268" s="416"/>
      <c r="AA268" s="416"/>
      <c r="AB268" s="416"/>
      <c r="AC268" s="416"/>
      <c r="AD268" s="416"/>
      <c r="AE268" s="416"/>
      <c r="AF268" s="416"/>
      <c r="AG268" s="416"/>
      <c r="AH268" s="416"/>
      <c r="AI268" s="416"/>
      <c r="AJ268" s="416"/>
      <c r="AK268" s="416"/>
      <c r="AL268" s="416"/>
      <c r="AM268" s="416"/>
      <c r="AN268" s="416"/>
      <c r="AO268" s="416"/>
      <c r="AP268" s="416"/>
      <c r="AQ268" s="416"/>
      <c r="AR268" s="416"/>
      <c r="AS268" s="416"/>
      <c r="AT268" s="416"/>
      <c r="AU268" s="416"/>
      <c r="AV268" s="416"/>
    </row>
    <row r="269" spans="24:48" ht="12.75">
      <c r="X269" s="416"/>
      <c r="Y269" s="416"/>
      <c r="Z269" s="416"/>
      <c r="AA269" s="416"/>
      <c r="AB269" s="416"/>
      <c r="AC269" s="416"/>
      <c r="AD269" s="416"/>
      <c r="AE269" s="416"/>
      <c r="AF269" s="416"/>
      <c r="AG269" s="416"/>
      <c r="AH269" s="416"/>
      <c r="AI269" s="416"/>
      <c r="AJ269" s="416"/>
      <c r="AK269" s="416"/>
      <c r="AL269" s="416"/>
      <c r="AM269" s="416"/>
      <c r="AN269" s="416"/>
      <c r="AO269" s="416"/>
      <c r="AP269" s="416"/>
      <c r="AQ269" s="416"/>
      <c r="AR269" s="416"/>
      <c r="AS269" s="416"/>
      <c r="AT269" s="416"/>
      <c r="AU269" s="416"/>
      <c r="AV269" s="416"/>
    </row>
    <row r="270" spans="24:48" ht="12.75">
      <c r="X270" s="416"/>
      <c r="Y270" s="416"/>
      <c r="Z270" s="416"/>
      <c r="AA270" s="416"/>
      <c r="AB270" s="416"/>
      <c r="AC270" s="416"/>
      <c r="AD270" s="416"/>
      <c r="AE270" s="416"/>
      <c r="AF270" s="416"/>
      <c r="AG270" s="416"/>
      <c r="AH270" s="416"/>
      <c r="AI270" s="416"/>
      <c r="AJ270" s="416"/>
      <c r="AK270" s="416"/>
      <c r="AL270" s="416"/>
      <c r="AM270" s="416"/>
      <c r="AN270" s="416"/>
      <c r="AO270" s="416"/>
      <c r="AP270" s="416"/>
      <c r="AQ270" s="416"/>
      <c r="AR270" s="416"/>
      <c r="AS270" s="416"/>
      <c r="AT270" s="416"/>
      <c r="AU270" s="416"/>
      <c r="AV270" s="416"/>
    </row>
    <row r="271" spans="24:48" ht="12.75">
      <c r="X271" s="416"/>
      <c r="Y271" s="416"/>
      <c r="Z271" s="416"/>
      <c r="AA271" s="416"/>
      <c r="AB271" s="416"/>
      <c r="AC271" s="416"/>
      <c r="AD271" s="416"/>
      <c r="AE271" s="416"/>
      <c r="AF271" s="416"/>
      <c r="AG271" s="416"/>
      <c r="AH271" s="416"/>
      <c r="AI271" s="416"/>
      <c r="AJ271" s="416"/>
      <c r="AK271" s="416"/>
      <c r="AL271" s="416"/>
      <c r="AM271" s="416"/>
      <c r="AN271" s="416"/>
      <c r="AO271" s="416"/>
      <c r="AP271" s="416"/>
      <c r="AQ271" s="416"/>
      <c r="AR271" s="416"/>
      <c r="AS271" s="416"/>
      <c r="AT271" s="416"/>
      <c r="AU271" s="416"/>
      <c r="AV271" s="416"/>
    </row>
    <row r="272" spans="24:48" ht="12.75">
      <c r="X272" s="416"/>
      <c r="Y272" s="416"/>
      <c r="Z272" s="416"/>
      <c r="AA272" s="416"/>
      <c r="AB272" s="416"/>
      <c r="AC272" s="416"/>
      <c r="AD272" s="416"/>
      <c r="AE272" s="416"/>
      <c r="AF272" s="416"/>
      <c r="AG272" s="416"/>
      <c r="AH272" s="416"/>
      <c r="AI272" s="416"/>
      <c r="AJ272" s="416"/>
      <c r="AK272" s="416"/>
      <c r="AL272" s="416"/>
      <c r="AM272" s="416"/>
      <c r="AN272" s="416"/>
      <c r="AO272" s="416"/>
      <c r="AP272" s="416"/>
      <c r="AQ272" s="416"/>
      <c r="AR272" s="416"/>
      <c r="AS272" s="416"/>
      <c r="AT272" s="416"/>
      <c r="AU272" s="416"/>
      <c r="AV272" s="416"/>
    </row>
    <row r="273" spans="24:48" ht="12.75">
      <c r="X273" s="416"/>
      <c r="Y273" s="416"/>
      <c r="Z273" s="416"/>
      <c r="AA273" s="416"/>
      <c r="AB273" s="416"/>
      <c r="AC273" s="416"/>
      <c r="AD273" s="416"/>
      <c r="AE273" s="416"/>
      <c r="AF273" s="416"/>
      <c r="AG273" s="416"/>
      <c r="AH273" s="416"/>
      <c r="AI273" s="416"/>
      <c r="AJ273" s="416"/>
      <c r="AK273" s="416"/>
      <c r="AL273" s="416"/>
      <c r="AM273" s="416"/>
      <c r="AN273" s="416"/>
      <c r="AO273" s="416"/>
      <c r="AP273" s="416"/>
      <c r="AQ273" s="416"/>
      <c r="AR273" s="416"/>
      <c r="AS273" s="416"/>
      <c r="AT273" s="416"/>
      <c r="AU273" s="416"/>
      <c r="AV273" s="416"/>
    </row>
    <row r="274" spans="24:48" ht="12.75">
      <c r="X274" s="416"/>
      <c r="Y274" s="416"/>
      <c r="Z274" s="416"/>
      <c r="AA274" s="416"/>
      <c r="AB274" s="416"/>
      <c r="AC274" s="416"/>
      <c r="AD274" s="416"/>
      <c r="AE274" s="416"/>
      <c r="AF274" s="416"/>
      <c r="AG274" s="416"/>
      <c r="AH274" s="416"/>
      <c r="AI274" s="416"/>
      <c r="AJ274" s="416"/>
      <c r="AK274" s="416"/>
      <c r="AL274" s="416"/>
      <c r="AM274" s="416"/>
      <c r="AN274" s="416"/>
      <c r="AO274" s="416"/>
      <c r="AP274" s="416"/>
      <c r="AQ274" s="416"/>
      <c r="AR274" s="416"/>
      <c r="AS274" s="416"/>
      <c r="AT274" s="416"/>
      <c r="AU274" s="416"/>
      <c r="AV274" s="416"/>
    </row>
    <row r="275" spans="24:48" ht="12.75">
      <c r="X275" s="416"/>
      <c r="Y275" s="416"/>
      <c r="Z275" s="416"/>
      <c r="AA275" s="416"/>
      <c r="AB275" s="416"/>
      <c r="AC275" s="416"/>
      <c r="AD275" s="416"/>
      <c r="AE275" s="416"/>
      <c r="AF275" s="416"/>
      <c r="AG275" s="416"/>
      <c r="AH275" s="416"/>
      <c r="AI275" s="416"/>
      <c r="AJ275" s="416"/>
      <c r="AK275" s="416"/>
      <c r="AL275" s="416"/>
      <c r="AM275" s="416"/>
      <c r="AN275" s="416"/>
      <c r="AO275" s="416"/>
      <c r="AP275" s="416"/>
      <c r="AQ275" s="416"/>
      <c r="AR275" s="416"/>
      <c r="AS275" s="416"/>
      <c r="AT275" s="416"/>
      <c r="AU275" s="416"/>
      <c r="AV275" s="416"/>
    </row>
    <row r="276" spans="24:48" ht="12.75">
      <c r="X276" s="416"/>
      <c r="Y276" s="416"/>
      <c r="Z276" s="416"/>
      <c r="AA276" s="416"/>
      <c r="AB276" s="416"/>
      <c r="AC276" s="416"/>
      <c r="AD276" s="416"/>
      <c r="AE276" s="416"/>
      <c r="AF276" s="416"/>
      <c r="AG276" s="416"/>
      <c r="AH276" s="416"/>
      <c r="AI276" s="416"/>
      <c r="AJ276" s="416"/>
      <c r="AK276" s="416"/>
      <c r="AL276" s="416"/>
      <c r="AM276" s="416"/>
      <c r="AN276" s="416"/>
      <c r="AO276" s="416"/>
      <c r="AP276" s="416"/>
      <c r="AQ276" s="416"/>
      <c r="AR276" s="416"/>
      <c r="AS276" s="416"/>
      <c r="AT276" s="416"/>
      <c r="AU276" s="416"/>
      <c r="AV276" s="416"/>
    </row>
    <row r="277" spans="24:48" ht="12.75">
      <c r="X277" s="416"/>
      <c r="Y277" s="416"/>
      <c r="Z277" s="416"/>
      <c r="AA277" s="416"/>
      <c r="AB277" s="416"/>
      <c r="AC277" s="416"/>
      <c r="AD277" s="416"/>
      <c r="AE277" s="416"/>
      <c r="AF277" s="416"/>
      <c r="AG277" s="416"/>
      <c r="AH277" s="416"/>
      <c r="AI277" s="416"/>
      <c r="AJ277" s="416"/>
      <c r="AK277" s="416"/>
      <c r="AL277" s="416"/>
      <c r="AM277" s="416"/>
      <c r="AN277" s="416"/>
      <c r="AO277" s="416"/>
      <c r="AP277" s="416"/>
      <c r="AQ277" s="416"/>
      <c r="AR277" s="416"/>
      <c r="AS277" s="416"/>
      <c r="AT277" s="416"/>
      <c r="AU277" s="416"/>
      <c r="AV277" s="416"/>
    </row>
    <row r="278" spans="24:48" ht="12.75">
      <c r="X278" s="416"/>
      <c r="Y278" s="416"/>
      <c r="Z278" s="416"/>
      <c r="AA278" s="416"/>
      <c r="AB278" s="416"/>
      <c r="AC278" s="416"/>
      <c r="AD278" s="416"/>
      <c r="AE278" s="416"/>
      <c r="AF278" s="416"/>
      <c r="AG278" s="416"/>
      <c r="AH278" s="416"/>
      <c r="AI278" s="416"/>
      <c r="AJ278" s="416"/>
      <c r="AK278" s="416"/>
      <c r="AL278" s="416"/>
      <c r="AM278" s="416"/>
      <c r="AN278" s="416"/>
      <c r="AO278" s="416"/>
      <c r="AP278" s="416"/>
      <c r="AQ278" s="416"/>
      <c r="AR278" s="416"/>
      <c r="AS278" s="416"/>
      <c r="AT278" s="416"/>
      <c r="AU278" s="416"/>
      <c r="AV278" s="416"/>
    </row>
    <row r="279" spans="24:48" ht="12.75">
      <c r="X279" s="416"/>
      <c r="Y279" s="416"/>
      <c r="Z279" s="416"/>
      <c r="AA279" s="416"/>
      <c r="AB279" s="416"/>
      <c r="AC279" s="416"/>
      <c r="AD279" s="416"/>
      <c r="AE279" s="416"/>
      <c r="AF279" s="416"/>
      <c r="AG279" s="416"/>
      <c r="AH279" s="416"/>
      <c r="AI279" s="416"/>
      <c r="AJ279" s="416"/>
      <c r="AK279" s="416"/>
      <c r="AL279" s="416"/>
      <c r="AM279" s="416"/>
      <c r="AN279" s="416"/>
      <c r="AO279" s="416"/>
      <c r="AP279" s="416"/>
      <c r="AQ279" s="416"/>
      <c r="AR279" s="416"/>
      <c r="AS279" s="416"/>
      <c r="AT279" s="416"/>
      <c r="AU279" s="416"/>
      <c r="AV279" s="416"/>
    </row>
    <row r="280" spans="24:48" ht="12.75">
      <c r="X280" s="416"/>
      <c r="Y280" s="416"/>
      <c r="Z280" s="416"/>
      <c r="AA280" s="416"/>
      <c r="AB280" s="416"/>
      <c r="AC280" s="416"/>
      <c r="AD280" s="416"/>
      <c r="AE280" s="416"/>
      <c r="AF280" s="416"/>
      <c r="AG280" s="416"/>
      <c r="AH280" s="416"/>
      <c r="AI280" s="416"/>
      <c r="AJ280" s="416"/>
      <c r="AK280" s="416"/>
      <c r="AL280" s="416"/>
      <c r="AM280" s="416"/>
      <c r="AN280" s="416"/>
      <c r="AO280" s="416"/>
      <c r="AP280" s="416"/>
      <c r="AQ280" s="416"/>
      <c r="AR280" s="416"/>
      <c r="AS280" s="416"/>
      <c r="AT280" s="416"/>
      <c r="AU280" s="416"/>
      <c r="AV280" s="416"/>
    </row>
    <row r="281" spans="24:48" ht="12.75">
      <c r="X281" s="416"/>
      <c r="Y281" s="416"/>
      <c r="Z281" s="416"/>
      <c r="AA281" s="416"/>
      <c r="AB281" s="416"/>
      <c r="AC281" s="416"/>
      <c r="AD281" s="416"/>
      <c r="AE281" s="416"/>
      <c r="AF281" s="416"/>
      <c r="AG281" s="416"/>
      <c r="AH281" s="416"/>
      <c r="AI281" s="416"/>
      <c r="AJ281" s="416"/>
      <c r="AK281" s="416"/>
      <c r="AL281" s="416"/>
      <c r="AM281" s="416"/>
      <c r="AN281" s="416"/>
      <c r="AO281" s="416"/>
      <c r="AP281" s="416"/>
      <c r="AQ281" s="416"/>
      <c r="AR281" s="416"/>
      <c r="AS281" s="416"/>
      <c r="AT281" s="416"/>
      <c r="AU281" s="416"/>
      <c r="AV281" s="416"/>
    </row>
    <row r="282" spans="24:48" ht="12.75">
      <c r="X282" s="416"/>
      <c r="Y282" s="416"/>
      <c r="Z282" s="416"/>
      <c r="AA282" s="416"/>
      <c r="AB282" s="416"/>
      <c r="AC282" s="416"/>
      <c r="AD282" s="416"/>
      <c r="AE282" s="416"/>
      <c r="AF282" s="416"/>
      <c r="AG282" s="416"/>
      <c r="AH282" s="416"/>
      <c r="AI282" s="416"/>
      <c r="AJ282" s="416"/>
      <c r="AK282" s="416"/>
      <c r="AL282" s="416"/>
      <c r="AM282" s="416"/>
      <c r="AN282" s="416"/>
      <c r="AO282" s="416"/>
      <c r="AP282" s="416"/>
      <c r="AQ282" s="416"/>
      <c r="AR282" s="416"/>
      <c r="AS282" s="416"/>
      <c r="AT282" s="416"/>
      <c r="AU282" s="416"/>
      <c r="AV282" s="416"/>
    </row>
    <row r="283" spans="24:48" ht="12.75">
      <c r="X283" s="416"/>
      <c r="Y283" s="416"/>
      <c r="Z283" s="416"/>
      <c r="AA283" s="416"/>
      <c r="AB283" s="416"/>
      <c r="AC283" s="416"/>
      <c r="AD283" s="416"/>
      <c r="AE283" s="416"/>
      <c r="AF283" s="416"/>
      <c r="AG283" s="416"/>
      <c r="AH283" s="416"/>
      <c r="AI283" s="416"/>
      <c r="AJ283" s="416"/>
      <c r="AK283" s="416"/>
      <c r="AL283" s="416"/>
      <c r="AM283" s="416"/>
      <c r="AN283" s="416"/>
      <c r="AO283" s="416"/>
      <c r="AP283" s="416"/>
      <c r="AQ283" s="416"/>
      <c r="AR283" s="416"/>
      <c r="AS283" s="416"/>
      <c r="AT283" s="416"/>
      <c r="AU283" s="416"/>
      <c r="AV283" s="416"/>
    </row>
    <row r="284" spans="24:48" ht="12.75">
      <c r="X284" s="416"/>
      <c r="Y284" s="416"/>
      <c r="Z284" s="416"/>
      <c r="AA284" s="416"/>
      <c r="AB284" s="416"/>
      <c r="AC284" s="416"/>
      <c r="AD284" s="416"/>
      <c r="AE284" s="416"/>
      <c r="AF284" s="416"/>
      <c r="AG284" s="416"/>
      <c r="AH284" s="416"/>
      <c r="AI284" s="416"/>
      <c r="AJ284" s="416"/>
      <c r="AK284" s="416"/>
      <c r="AL284" s="416"/>
      <c r="AM284" s="416"/>
      <c r="AN284" s="416"/>
      <c r="AO284" s="416"/>
      <c r="AP284" s="416"/>
      <c r="AQ284" s="416"/>
      <c r="AR284" s="416"/>
      <c r="AS284" s="416"/>
      <c r="AT284" s="416"/>
      <c r="AU284" s="416"/>
      <c r="AV284" s="416"/>
    </row>
    <row r="285" spans="24:48" ht="12.75">
      <c r="X285" s="416"/>
      <c r="Y285" s="416"/>
      <c r="Z285" s="416"/>
      <c r="AA285" s="416"/>
      <c r="AB285" s="416"/>
      <c r="AC285" s="416"/>
      <c r="AD285" s="416"/>
      <c r="AE285" s="416"/>
      <c r="AF285" s="416"/>
      <c r="AG285" s="416"/>
      <c r="AH285" s="416"/>
      <c r="AI285" s="416"/>
      <c r="AJ285" s="416"/>
      <c r="AK285" s="416"/>
      <c r="AL285" s="416"/>
      <c r="AM285" s="416"/>
      <c r="AN285" s="416"/>
      <c r="AO285" s="416"/>
      <c r="AP285" s="416"/>
      <c r="AQ285" s="416"/>
      <c r="AR285" s="416"/>
      <c r="AS285" s="416"/>
      <c r="AT285" s="416"/>
      <c r="AU285" s="416"/>
      <c r="AV285" s="416"/>
    </row>
    <row r="286" spans="24:48" ht="12.75">
      <c r="X286" s="416"/>
      <c r="Y286" s="416"/>
      <c r="Z286" s="416"/>
      <c r="AA286" s="416"/>
      <c r="AB286" s="416"/>
      <c r="AC286" s="416"/>
      <c r="AD286" s="416"/>
      <c r="AE286" s="416"/>
      <c r="AF286" s="416"/>
      <c r="AG286" s="416"/>
      <c r="AH286" s="416"/>
      <c r="AI286" s="416"/>
      <c r="AJ286" s="416"/>
      <c r="AK286" s="416"/>
      <c r="AL286" s="416"/>
      <c r="AM286" s="416"/>
      <c r="AN286" s="416"/>
      <c r="AO286" s="416"/>
      <c r="AP286" s="416"/>
      <c r="AQ286" s="416"/>
      <c r="AR286" s="416"/>
      <c r="AS286" s="416"/>
      <c r="AT286" s="416"/>
      <c r="AU286" s="416"/>
      <c r="AV286" s="416"/>
    </row>
    <row r="287" spans="24:48" ht="12.75">
      <c r="X287" s="416"/>
      <c r="Y287" s="416"/>
      <c r="Z287" s="416"/>
      <c r="AA287" s="416"/>
      <c r="AB287" s="416"/>
      <c r="AC287" s="416"/>
      <c r="AD287" s="416"/>
      <c r="AE287" s="416"/>
      <c r="AF287" s="416"/>
      <c r="AG287" s="416"/>
      <c r="AH287" s="416"/>
      <c r="AI287" s="416"/>
      <c r="AJ287" s="416"/>
      <c r="AK287" s="416"/>
      <c r="AL287" s="416"/>
      <c r="AM287" s="416"/>
      <c r="AN287" s="416"/>
      <c r="AO287" s="416"/>
      <c r="AP287" s="416"/>
      <c r="AQ287" s="416"/>
      <c r="AR287" s="416"/>
      <c r="AS287" s="416"/>
      <c r="AT287" s="416"/>
      <c r="AU287" s="416"/>
      <c r="AV287" s="416"/>
    </row>
    <row r="288" spans="24:48" ht="12.75">
      <c r="X288" s="416"/>
      <c r="Y288" s="416"/>
      <c r="Z288" s="416"/>
      <c r="AA288" s="416"/>
      <c r="AB288" s="416"/>
      <c r="AC288" s="416"/>
      <c r="AD288" s="416"/>
      <c r="AE288" s="416"/>
      <c r="AF288" s="416"/>
      <c r="AG288" s="416"/>
      <c r="AH288" s="416"/>
      <c r="AI288" s="416"/>
      <c r="AJ288" s="416"/>
      <c r="AK288" s="416"/>
      <c r="AL288" s="416"/>
      <c r="AM288" s="416"/>
      <c r="AN288" s="416"/>
      <c r="AO288" s="416"/>
      <c r="AP288" s="416"/>
      <c r="AQ288" s="416"/>
      <c r="AR288" s="416"/>
      <c r="AS288" s="416"/>
      <c r="AT288" s="416"/>
      <c r="AU288" s="416"/>
      <c r="AV288" s="416"/>
    </row>
    <row r="289" spans="24:48" ht="12.75">
      <c r="X289" s="416"/>
      <c r="Y289" s="416"/>
      <c r="Z289" s="416"/>
      <c r="AA289" s="416"/>
      <c r="AB289" s="416"/>
      <c r="AC289" s="416"/>
      <c r="AD289" s="416"/>
      <c r="AE289" s="416"/>
      <c r="AF289" s="416"/>
      <c r="AG289" s="416"/>
      <c r="AH289" s="416"/>
      <c r="AI289" s="416"/>
      <c r="AJ289" s="416"/>
      <c r="AK289" s="416"/>
      <c r="AL289" s="416"/>
      <c r="AM289" s="416"/>
      <c r="AN289" s="416"/>
      <c r="AO289" s="416"/>
      <c r="AP289" s="416"/>
      <c r="AQ289" s="416"/>
      <c r="AR289" s="416"/>
      <c r="AS289" s="416"/>
      <c r="AT289" s="416"/>
      <c r="AU289" s="416"/>
      <c r="AV289" s="416"/>
    </row>
    <row r="290" spans="24:48" ht="12.75">
      <c r="X290" s="416"/>
      <c r="Y290" s="416"/>
      <c r="Z290" s="416"/>
      <c r="AA290" s="416"/>
      <c r="AB290" s="416"/>
      <c r="AC290" s="416"/>
      <c r="AD290" s="416"/>
      <c r="AE290" s="416"/>
      <c r="AF290" s="416"/>
      <c r="AG290" s="416"/>
      <c r="AH290" s="416"/>
      <c r="AI290" s="416"/>
      <c r="AJ290" s="416"/>
      <c r="AK290" s="416"/>
      <c r="AL290" s="416"/>
      <c r="AM290" s="416"/>
      <c r="AN290" s="416"/>
      <c r="AO290" s="416"/>
      <c r="AP290" s="416"/>
      <c r="AQ290" s="416"/>
      <c r="AR290" s="416"/>
      <c r="AS290" s="416"/>
      <c r="AT290" s="416"/>
      <c r="AU290" s="416"/>
      <c r="AV290" s="416"/>
    </row>
    <row r="291" spans="24:48" ht="12.75">
      <c r="X291" s="416"/>
      <c r="Y291" s="416"/>
      <c r="Z291" s="416"/>
      <c r="AA291" s="416"/>
      <c r="AB291" s="416"/>
      <c r="AC291" s="416"/>
      <c r="AD291" s="416"/>
      <c r="AE291" s="416"/>
      <c r="AF291" s="416"/>
      <c r="AG291" s="416"/>
      <c r="AH291" s="416"/>
      <c r="AI291" s="416"/>
      <c r="AJ291" s="416"/>
      <c r="AK291" s="416"/>
      <c r="AL291" s="416"/>
      <c r="AM291" s="416"/>
      <c r="AN291" s="416"/>
      <c r="AO291" s="416"/>
      <c r="AP291" s="416"/>
      <c r="AQ291" s="416"/>
      <c r="AR291" s="416"/>
      <c r="AS291" s="416"/>
      <c r="AT291" s="416"/>
      <c r="AU291" s="416"/>
      <c r="AV291" s="416"/>
    </row>
    <row r="292" spans="24:48" ht="12.75">
      <c r="X292" s="416"/>
      <c r="Y292" s="416"/>
      <c r="Z292" s="416"/>
      <c r="AA292" s="416"/>
      <c r="AB292" s="416"/>
      <c r="AC292" s="416"/>
      <c r="AD292" s="416"/>
      <c r="AE292" s="416"/>
      <c r="AF292" s="416"/>
      <c r="AG292" s="416"/>
      <c r="AH292" s="416"/>
      <c r="AI292" s="416"/>
      <c r="AJ292" s="416"/>
      <c r="AK292" s="416"/>
      <c r="AL292" s="416"/>
      <c r="AM292" s="416"/>
      <c r="AN292" s="416"/>
      <c r="AO292" s="416"/>
      <c r="AP292" s="416"/>
      <c r="AQ292" s="416"/>
      <c r="AR292" s="416"/>
      <c r="AS292" s="416"/>
      <c r="AT292" s="416"/>
      <c r="AU292" s="416"/>
      <c r="AV292" s="416"/>
    </row>
    <row r="293" spans="24:48" ht="12.75">
      <c r="X293" s="416"/>
      <c r="Y293" s="416"/>
      <c r="Z293" s="416"/>
      <c r="AA293" s="416"/>
      <c r="AB293" s="416"/>
      <c r="AC293" s="416"/>
      <c r="AD293" s="416"/>
      <c r="AE293" s="416"/>
      <c r="AF293" s="416"/>
      <c r="AG293" s="416"/>
      <c r="AH293" s="416"/>
      <c r="AI293" s="416"/>
      <c r="AJ293" s="416"/>
      <c r="AK293" s="416"/>
      <c r="AL293" s="416"/>
      <c r="AM293" s="416"/>
      <c r="AN293" s="416"/>
      <c r="AO293" s="416"/>
      <c r="AP293" s="416"/>
      <c r="AQ293" s="416"/>
      <c r="AR293" s="416"/>
      <c r="AS293" s="416"/>
      <c r="AT293" s="416"/>
      <c r="AU293" s="416"/>
      <c r="AV293" s="416"/>
    </row>
    <row r="294" spans="24:48" ht="12.75">
      <c r="X294" s="416"/>
      <c r="Y294" s="416"/>
      <c r="Z294" s="416"/>
      <c r="AA294" s="416"/>
      <c r="AB294" s="416"/>
      <c r="AC294" s="416"/>
      <c r="AD294" s="416"/>
      <c r="AE294" s="416"/>
      <c r="AF294" s="416"/>
      <c r="AG294" s="416"/>
      <c r="AH294" s="416"/>
      <c r="AI294" s="416"/>
      <c r="AJ294" s="416"/>
      <c r="AK294" s="416"/>
      <c r="AL294" s="416"/>
      <c r="AM294" s="416"/>
      <c r="AN294" s="416"/>
      <c r="AO294" s="416"/>
      <c r="AP294" s="416"/>
      <c r="AQ294" s="416"/>
      <c r="AR294" s="416"/>
      <c r="AS294" s="416"/>
      <c r="AT294" s="416"/>
      <c r="AU294" s="416"/>
      <c r="AV294" s="416"/>
    </row>
    <row r="295" spans="24:48" ht="12.75">
      <c r="X295" s="416"/>
      <c r="Y295" s="416"/>
      <c r="Z295" s="416"/>
      <c r="AA295" s="416"/>
      <c r="AB295" s="416"/>
      <c r="AC295" s="416"/>
      <c r="AD295" s="416"/>
      <c r="AE295" s="416"/>
      <c r="AF295" s="416"/>
      <c r="AG295" s="416"/>
      <c r="AH295" s="416"/>
      <c r="AI295" s="416"/>
      <c r="AJ295" s="416"/>
      <c r="AK295" s="416"/>
      <c r="AL295" s="416"/>
      <c r="AM295" s="416"/>
      <c r="AN295" s="416"/>
      <c r="AO295" s="416"/>
      <c r="AP295" s="416"/>
      <c r="AQ295" s="416"/>
      <c r="AR295" s="416"/>
      <c r="AS295" s="416"/>
      <c r="AT295" s="416"/>
      <c r="AU295" s="416"/>
      <c r="AV295" s="416"/>
    </row>
    <row r="296" spans="24:48" ht="12.75">
      <c r="X296" s="416"/>
      <c r="Y296" s="416"/>
      <c r="Z296" s="416"/>
      <c r="AA296" s="416"/>
      <c r="AB296" s="416"/>
      <c r="AC296" s="416"/>
      <c r="AD296" s="416"/>
      <c r="AE296" s="416"/>
      <c r="AF296" s="416"/>
      <c r="AG296" s="416"/>
      <c r="AH296" s="416"/>
      <c r="AI296" s="416"/>
      <c r="AJ296" s="416"/>
      <c r="AK296" s="416"/>
      <c r="AL296" s="416"/>
      <c r="AM296" s="416"/>
      <c r="AN296" s="416"/>
      <c r="AO296" s="416"/>
      <c r="AP296" s="416"/>
      <c r="AQ296" s="416"/>
      <c r="AR296" s="416"/>
      <c r="AS296" s="416"/>
      <c r="AT296" s="416"/>
      <c r="AU296" s="416"/>
      <c r="AV296" s="416"/>
    </row>
    <row r="297" spans="24:48" ht="12.75">
      <c r="X297" s="416"/>
      <c r="Y297" s="416"/>
      <c r="Z297" s="416"/>
      <c r="AA297" s="416"/>
      <c r="AB297" s="416"/>
      <c r="AC297" s="416"/>
      <c r="AD297" s="416"/>
      <c r="AE297" s="416"/>
      <c r="AF297" s="416"/>
      <c r="AG297" s="416"/>
      <c r="AH297" s="416"/>
      <c r="AI297" s="416"/>
      <c r="AJ297" s="416"/>
      <c r="AK297" s="416"/>
      <c r="AL297" s="416"/>
      <c r="AM297" s="416"/>
      <c r="AN297" s="416"/>
      <c r="AO297" s="416"/>
      <c r="AP297" s="416"/>
      <c r="AQ297" s="416"/>
      <c r="AR297" s="416"/>
      <c r="AS297" s="416"/>
      <c r="AT297" s="416"/>
      <c r="AU297" s="416"/>
      <c r="AV297" s="416"/>
    </row>
    <row r="298" spans="24:48" ht="12.75">
      <c r="X298" s="416"/>
      <c r="Y298" s="416"/>
      <c r="Z298" s="416"/>
      <c r="AA298" s="416"/>
      <c r="AB298" s="416"/>
      <c r="AC298" s="416"/>
      <c r="AD298" s="416"/>
      <c r="AE298" s="416"/>
      <c r="AF298" s="416"/>
      <c r="AG298" s="416"/>
      <c r="AH298" s="416"/>
      <c r="AI298" s="416"/>
      <c r="AJ298" s="416"/>
      <c r="AK298" s="416"/>
      <c r="AL298" s="416"/>
      <c r="AM298" s="416"/>
      <c r="AN298" s="416"/>
      <c r="AO298" s="416"/>
      <c r="AP298" s="416"/>
      <c r="AQ298" s="416"/>
      <c r="AR298" s="416"/>
      <c r="AS298" s="416"/>
      <c r="AT298" s="416"/>
      <c r="AU298" s="416"/>
      <c r="AV298" s="416"/>
    </row>
    <row r="299" spans="24:48" ht="12.75">
      <c r="X299" s="416"/>
      <c r="Y299" s="416"/>
      <c r="Z299" s="416"/>
      <c r="AA299" s="416"/>
      <c r="AB299" s="416"/>
      <c r="AC299" s="416"/>
      <c r="AD299" s="416"/>
      <c r="AE299" s="416"/>
      <c r="AF299" s="416"/>
      <c r="AG299" s="416"/>
      <c r="AH299" s="416"/>
      <c r="AI299" s="416"/>
      <c r="AJ299" s="416"/>
      <c r="AK299" s="416"/>
      <c r="AL299" s="416"/>
      <c r="AM299" s="416"/>
      <c r="AN299" s="416"/>
      <c r="AO299" s="416"/>
      <c r="AP299" s="416"/>
      <c r="AQ299" s="416"/>
      <c r="AR299" s="416"/>
      <c r="AS299" s="416"/>
      <c r="AT299" s="416"/>
      <c r="AU299" s="416"/>
      <c r="AV299" s="416"/>
    </row>
    <row r="300" spans="24:48" ht="12.75">
      <c r="X300" s="416"/>
      <c r="Y300" s="416"/>
      <c r="Z300" s="416"/>
      <c r="AA300" s="416"/>
      <c r="AB300" s="416"/>
      <c r="AC300" s="416"/>
      <c r="AD300" s="416"/>
      <c r="AE300" s="416"/>
      <c r="AF300" s="416"/>
      <c r="AG300" s="416"/>
      <c r="AH300" s="416"/>
      <c r="AI300" s="416"/>
      <c r="AJ300" s="416"/>
      <c r="AK300" s="416"/>
      <c r="AL300" s="416"/>
      <c r="AM300" s="416"/>
      <c r="AN300" s="416"/>
      <c r="AO300" s="416"/>
      <c r="AP300" s="416"/>
      <c r="AQ300" s="416"/>
      <c r="AR300" s="416"/>
      <c r="AS300" s="416"/>
      <c r="AT300" s="416"/>
      <c r="AU300" s="416"/>
      <c r="AV300" s="416"/>
    </row>
    <row r="301" spans="24:48" ht="12.75">
      <c r="X301" s="416"/>
      <c r="Y301" s="416"/>
      <c r="Z301" s="416"/>
      <c r="AA301" s="416"/>
      <c r="AB301" s="416"/>
      <c r="AC301" s="416"/>
      <c r="AD301" s="416"/>
      <c r="AE301" s="416"/>
      <c r="AF301" s="416"/>
      <c r="AG301" s="416"/>
      <c r="AH301" s="416"/>
      <c r="AI301" s="416"/>
      <c r="AJ301" s="416"/>
      <c r="AK301" s="416"/>
      <c r="AL301" s="416"/>
      <c r="AM301" s="416"/>
      <c r="AN301" s="416"/>
      <c r="AO301" s="416"/>
      <c r="AP301" s="416"/>
      <c r="AQ301" s="416"/>
      <c r="AR301" s="416"/>
      <c r="AS301" s="416"/>
      <c r="AT301" s="416"/>
      <c r="AU301" s="416"/>
      <c r="AV301" s="416"/>
    </row>
    <row r="302" spans="24:48" ht="12.75">
      <c r="X302" s="416"/>
      <c r="Y302" s="416"/>
      <c r="Z302" s="416"/>
      <c r="AA302" s="416"/>
      <c r="AB302" s="416"/>
      <c r="AC302" s="416"/>
      <c r="AD302" s="416"/>
      <c r="AE302" s="416"/>
      <c r="AF302" s="416"/>
      <c r="AG302" s="416"/>
      <c r="AH302" s="416"/>
      <c r="AI302" s="416"/>
      <c r="AJ302" s="416"/>
      <c r="AK302" s="416"/>
      <c r="AL302" s="416"/>
      <c r="AM302" s="416"/>
      <c r="AN302" s="416"/>
      <c r="AO302" s="416"/>
      <c r="AP302" s="416"/>
      <c r="AQ302" s="416"/>
      <c r="AR302" s="416"/>
      <c r="AS302" s="416"/>
      <c r="AT302" s="416"/>
      <c r="AU302" s="416"/>
      <c r="AV302" s="416"/>
    </row>
    <row r="303" spans="24:48" ht="12.75">
      <c r="X303" s="416"/>
      <c r="Y303" s="416"/>
      <c r="Z303" s="416"/>
      <c r="AA303" s="416"/>
      <c r="AB303" s="416"/>
      <c r="AC303" s="416"/>
      <c r="AD303" s="416"/>
      <c r="AE303" s="416"/>
      <c r="AF303" s="416"/>
      <c r="AG303" s="416"/>
      <c r="AH303" s="416"/>
      <c r="AI303" s="416"/>
      <c r="AJ303" s="416"/>
      <c r="AK303" s="416"/>
      <c r="AL303" s="416"/>
      <c r="AM303" s="416"/>
      <c r="AN303" s="416"/>
      <c r="AO303" s="416"/>
      <c r="AP303" s="416"/>
      <c r="AQ303" s="416"/>
      <c r="AR303" s="416"/>
      <c r="AS303" s="416"/>
      <c r="AT303" s="416"/>
      <c r="AU303" s="416"/>
      <c r="AV303" s="416"/>
    </row>
    <row r="304" spans="24:48" ht="12.75">
      <c r="X304" s="416"/>
      <c r="Y304" s="416"/>
      <c r="Z304" s="416"/>
      <c r="AA304" s="416"/>
      <c r="AB304" s="416"/>
      <c r="AC304" s="416"/>
      <c r="AD304" s="416"/>
      <c r="AE304" s="416"/>
      <c r="AF304" s="416"/>
      <c r="AG304" s="416"/>
      <c r="AH304" s="416"/>
      <c r="AI304" s="416"/>
      <c r="AJ304" s="416"/>
      <c r="AK304" s="416"/>
      <c r="AL304" s="416"/>
      <c r="AM304" s="416"/>
      <c r="AN304" s="416"/>
      <c r="AO304" s="416"/>
      <c r="AP304" s="416"/>
      <c r="AQ304" s="416"/>
      <c r="AR304" s="416"/>
      <c r="AS304" s="416"/>
      <c r="AT304" s="416"/>
      <c r="AU304" s="416"/>
      <c r="AV304" s="416"/>
    </row>
    <row r="305" spans="24:48" ht="12.75">
      <c r="X305" s="416"/>
      <c r="Y305" s="416"/>
      <c r="Z305" s="416"/>
      <c r="AA305" s="416"/>
      <c r="AB305" s="416"/>
      <c r="AC305" s="416"/>
      <c r="AD305" s="416"/>
      <c r="AE305" s="416"/>
      <c r="AF305" s="416"/>
      <c r="AG305" s="416"/>
      <c r="AH305" s="416"/>
      <c r="AI305" s="416"/>
      <c r="AJ305" s="416"/>
      <c r="AK305" s="416"/>
      <c r="AL305" s="416"/>
      <c r="AM305" s="416"/>
      <c r="AN305" s="416"/>
      <c r="AO305" s="416"/>
      <c r="AP305" s="416"/>
      <c r="AQ305" s="416"/>
      <c r="AR305" s="416"/>
      <c r="AS305" s="416"/>
      <c r="AT305" s="416"/>
      <c r="AU305" s="416"/>
      <c r="AV305" s="416"/>
    </row>
    <row r="306" spans="24:48" ht="12.75">
      <c r="X306" s="416"/>
      <c r="Y306" s="416"/>
      <c r="Z306" s="416"/>
      <c r="AA306" s="416"/>
      <c r="AB306" s="416"/>
      <c r="AC306" s="416"/>
      <c r="AD306" s="416"/>
      <c r="AE306" s="416"/>
      <c r="AF306" s="416"/>
      <c r="AG306" s="416"/>
      <c r="AH306" s="416"/>
      <c r="AI306" s="416"/>
      <c r="AJ306" s="416"/>
      <c r="AK306" s="416"/>
      <c r="AL306" s="416"/>
      <c r="AM306" s="416"/>
      <c r="AN306" s="416"/>
      <c r="AO306" s="416"/>
      <c r="AP306" s="416"/>
      <c r="AQ306" s="416"/>
      <c r="AR306" s="416"/>
      <c r="AS306" s="416"/>
      <c r="AT306" s="416"/>
      <c r="AU306" s="416"/>
      <c r="AV306" s="416"/>
    </row>
    <row r="307" spans="24:48" ht="12.75">
      <c r="X307" s="416"/>
      <c r="Y307" s="416"/>
      <c r="Z307" s="416"/>
      <c r="AA307" s="416"/>
      <c r="AB307" s="416"/>
      <c r="AC307" s="416"/>
      <c r="AD307" s="416"/>
      <c r="AE307" s="416"/>
      <c r="AF307" s="416"/>
      <c r="AG307" s="416"/>
      <c r="AH307" s="416"/>
      <c r="AI307" s="416"/>
      <c r="AJ307" s="416"/>
      <c r="AK307" s="416"/>
      <c r="AL307" s="416"/>
      <c r="AM307" s="416"/>
      <c r="AN307" s="416"/>
      <c r="AO307" s="416"/>
      <c r="AP307" s="416"/>
      <c r="AQ307" s="416"/>
      <c r="AR307" s="416"/>
      <c r="AS307" s="416"/>
      <c r="AT307" s="416"/>
      <c r="AU307" s="416"/>
      <c r="AV307" s="416"/>
    </row>
    <row r="308" spans="24:48" ht="12.75">
      <c r="X308" s="416"/>
      <c r="Y308" s="416"/>
      <c r="Z308" s="416"/>
      <c r="AA308" s="416"/>
      <c r="AB308" s="416"/>
      <c r="AC308" s="416"/>
      <c r="AD308" s="416"/>
      <c r="AE308" s="416"/>
      <c r="AF308" s="416"/>
      <c r="AG308" s="416"/>
      <c r="AH308" s="416"/>
      <c r="AI308" s="416"/>
      <c r="AJ308" s="416"/>
      <c r="AK308" s="416"/>
      <c r="AL308" s="416"/>
      <c r="AM308" s="416"/>
      <c r="AN308" s="416"/>
      <c r="AO308" s="416"/>
      <c r="AP308" s="416"/>
      <c r="AQ308" s="416"/>
      <c r="AR308" s="416"/>
      <c r="AS308" s="416"/>
      <c r="AT308" s="416"/>
      <c r="AU308" s="416"/>
      <c r="AV308" s="416"/>
    </row>
    <row r="309" spans="24:48" ht="12.75">
      <c r="X309" s="416"/>
      <c r="Y309" s="416"/>
      <c r="Z309" s="416"/>
      <c r="AA309" s="416"/>
      <c r="AB309" s="416"/>
      <c r="AC309" s="416"/>
      <c r="AD309" s="416"/>
      <c r="AE309" s="416"/>
      <c r="AF309" s="416"/>
      <c r="AG309" s="416"/>
      <c r="AH309" s="416"/>
      <c r="AI309" s="416"/>
      <c r="AJ309" s="416"/>
      <c r="AK309" s="416"/>
      <c r="AL309" s="416"/>
      <c r="AM309" s="416"/>
      <c r="AN309" s="416"/>
      <c r="AO309" s="416"/>
      <c r="AP309" s="416"/>
      <c r="AQ309" s="416"/>
      <c r="AR309" s="416"/>
      <c r="AS309" s="416"/>
      <c r="AT309" s="416"/>
      <c r="AU309" s="416"/>
      <c r="AV309" s="416"/>
    </row>
    <row r="310" spans="24:48" ht="12.75">
      <c r="X310" s="416"/>
      <c r="Y310" s="416"/>
      <c r="Z310" s="416"/>
      <c r="AA310" s="416"/>
      <c r="AB310" s="416"/>
      <c r="AC310" s="416"/>
      <c r="AD310" s="416"/>
      <c r="AE310" s="416"/>
      <c r="AF310" s="416"/>
      <c r="AG310" s="416"/>
      <c r="AH310" s="416"/>
      <c r="AI310" s="416"/>
      <c r="AJ310" s="416"/>
      <c r="AK310" s="416"/>
      <c r="AL310" s="416"/>
      <c r="AM310" s="416"/>
      <c r="AN310" s="416"/>
      <c r="AO310" s="416"/>
      <c r="AP310" s="416"/>
      <c r="AQ310" s="416"/>
      <c r="AR310" s="416"/>
      <c r="AS310" s="416"/>
      <c r="AT310" s="416"/>
      <c r="AU310" s="416"/>
      <c r="AV310" s="416"/>
    </row>
    <row r="311" spans="24:48" ht="12.75">
      <c r="X311" s="416"/>
      <c r="Y311" s="416"/>
      <c r="Z311" s="416"/>
      <c r="AA311" s="416"/>
      <c r="AB311" s="416"/>
      <c r="AC311" s="416"/>
      <c r="AD311" s="416"/>
      <c r="AE311" s="416"/>
      <c r="AF311" s="416"/>
      <c r="AG311" s="416"/>
      <c r="AH311" s="416"/>
      <c r="AI311" s="416"/>
      <c r="AJ311" s="416"/>
      <c r="AK311" s="416"/>
      <c r="AL311" s="416"/>
      <c r="AM311" s="416"/>
      <c r="AN311" s="416"/>
      <c r="AO311" s="416"/>
      <c r="AP311" s="416"/>
      <c r="AQ311" s="416"/>
      <c r="AR311" s="416"/>
      <c r="AS311" s="416"/>
      <c r="AT311" s="416"/>
      <c r="AU311" s="416"/>
      <c r="AV311" s="416"/>
    </row>
    <row r="312" spans="24:48" ht="12.75">
      <c r="X312" s="416"/>
      <c r="Y312" s="416"/>
      <c r="Z312" s="416"/>
      <c r="AA312" s="416"/>
      <c r="AB312" s="416"/>
      <c r="AC312" s="416"/>
      <c r="AD312" s="416"/>
      <c r="AE312" s="416"/>
      <c r="AF312" s="416"/>
      <c r="AG312" s="416"/>
      <c r="AH312" s="416"/>
      <c r="AI312" s="416"/>
      <c r="AJ312" s="416"/>
      <c r="AK312" s="416"/>
      <c r="AL312" s="416"/>
      <c r="AM312" s="416"/>
      <c r="AN312" s="416"/>
      <c r="AO312" s="416"/>
      <c r="AP312" s="416"/>
      <c r="AQ312" s="416"/>
      <c r="AR312" s="416"/>
      <c r="AS312" s="416"/>
      <c r="AT312" s="416"/>
      <c r="AU312" s="416"/>
      <c r="AV312" s="416"/>
    </row>
    <row r="313" spans="24:48" ht="12.75">
      <c r="X313" s="416"/>
      <c r="Y313" s="416"/>
      <c r="Z313" s="416"/>
      <c r="AA313" s="416"/>
      <c r="AB313" s="416"/>
      <c r="AC313" s="416"/>
      <c r="AD313" s="416"/>
      <c r="AE313" s="416"/>
      <c r="AF313" s="416"/>
      <c r="AG313" s="416"/>
      <c r="AH313" s="416"/>
      <c r="AI313" s="416"/>
      <c r="AJ313" s="416"/>
      <c r="AK313" s="416"/>
      <c r="AL313" s="416"/>
      <c r="AM313" s="416"/>
      <c r="AN313" s="416"/>
      <c r="AO313" s="416"/>
      <c r="AP313" s="416"/>
      <c r="AQ313" s="416"/>
      <c r="AR313" s="416"/>
      <c r="AS313" s="416"/>
      <c r="AT313" s="416"/>
      <c r="AU313" s="416"/>
      <c r="AV313" s="416"/>
    </row>
    <row r="314" spans="24:48" ht="12.75">
      <c r="X314" s="416"/>
      <c r="Y314" s="416"/>
      <c r="Z314" s="416"/>
      <c r="AA314" s="416"/>
      <c r="AB314" s="416"/>
      <c r="AC314" s="416"/>
      <c r="AD314" s="416"/>
      <c r="AE314" s="416"/>
      <c r="AF314" s="416"/>
      <c r="AG314" s="416"/>
      <c r="AH314" s="416"/>
      <c r="AI314" s="416"/>
      <c r="AJ314" s="416"/>
      <c r="AK314" s="416"/>
      <c r="AL314" s="416"/>
      <c r="AM314" s="416"/>
      <c r="AN314" s="416"/>
      <c r="AO314" s="416"/>
      <c r="AP314" s="416"/>
      <c r="AQ314" s="416"/>
      <c r="AR314" s="416"/>
      <c r="AS314" s="416"/>
      <c r="AT314" s="416"/>
      <c r="AU314" s="416"/>
      <c r="AV314" s="416"/>
    </row>
    <row r="315" spans="24:48" ht="12.75">
      <c r="X315" s="416"/>
      <c r="Y315" s="416"/>
      <c r="Z315" s="416"/>
      <c r="AA315" s="416"/>
      <c r="AB315" s="416"/>
      <c r="AC315" s="416"/>
      <c r="AD315" s="416"/>
      <c r="AE315" s="416"/>
      <c r="AF315" s="416"/>
      <c r="AG315" s="416"/>
      <c r="AH315" s="416"/>
      <c r="AI315" s="416"/>
      <c r="AJ315" s="416"/>
      <c r="AK315" s="416"/>
      <c r="AL315" s="416"/>
      <c r="AM315" s="416"/>
      <c r="AN315" s="416"/>
      <c r="AO315" s="416"/>
      <c r="AP315" s="416"/>
      <c r="AQ315" s="416"/>
      <c r="AR315" s="416"/>
      <c r="AS315" s="416"/>
      <c r="AT315" s="416"/>
      <c r="AU315" s="416"/>
      <c r="AV315" s="416"/>
    </row>
    <row r="316" spans="24:48" ht="12.75">
      <c r="X316" s="416"/>
      <c r="Y316" s="416"/>
      <c r="Z316" s="416"/>
      <c r="AA316" s="416"/>
      <c r="AB316" s="416"/>
      <c r="AC316" s="416"/>
      <c r="AD316" s="416"/>
      <c r="AE316" s="416"/>
      <c r="AF316" s="416"/>
      <c r="AG316" s="416"/>
      <c r="AH316" s="416"/>
      <c r="AI316" s="416"/>
      <c r="AJ316" s="416"/>
      <c r="AK316" s="416"/>
      <c r="AL316" s="416"/>
      <c r="AM316" s="416"/>
      <c r="AN316" s="416"/>
      <c r="AO316" s="416"/>
      <c r="AP316" s="416"/>
      <c r="AQ316" s="416"/>
      <c r="AR316" s="416"/>
      <c r="AS316" s="416"/>
      <c r="AT316" s="416"/>
      <c r="AU316" s="416"/>
      <c r="AV316" s="416"/>
    </row>
    <row r="317" spans="24:48" ht="12.75">
      <c r="X317" s="416"/>
      <c r="Y317" s="416"/>
      <c r="Z317" s="416"/>
      <c r="AA317" s="416"/>
      <c r="AB317" s="416"/>
      <c r="AC317" s="416"/>
      <c r="AD317" s="416"/>
      <c r="AE317" s="416"/>
      <c r="AF317" s="416"/>
      <c r="AG317" s="416"/>
      <c r="AH317" s="416"/>
      <c r="AI317" s="416"/>
      <c r="AJ317" s="416"/>
      <c r="AK317" s="416"/>
      <c r="AL317" s="416"/>
      <c r="AM317" s="416"/>
      <c r="AN317" s="416"/>
      <c r="AO317" s="416"/>
      <c r="AP317" s="416"/>
      <c r="AQ317" s="416"/>
      <c r="AR317" s="416"/>
      <c r="AS317" s="416"/>
      <c r="AT317" s="416"/>
      <c r="AU317" s="416"/>
      <c r="AV317" s="416"/>
    </row>
    <row r="318" spans="24:48" ht="12.75">
      <c r="X318" s="416"/>
      <c r="Y318" s="416"/>
      <c r="Z318" s="416"/>
      <c r="AA318" s="416"/>
      <c r="AB318" s="416"/>
      <c r="AC318" s="416"/>
      <c r="AD318" s="416"/>
      <c r="AE318" s="416"/>
      <c r="AF318" s="416"/>
      <c r="AG318" s="416"/>
      <c r="AH318" s="416"/>
      <c r="AI318" s="416"/>
      <c r="AJ318" s="416"/>
      <c r="AK318" s="416"/>
      <c r="AL318" s="416"/>
      <c r="AM318" s="416"/>
      <c r="AN318" s="416"/>
      <c r="AO318" s="416"/>
      <c r="AP318" s="416"/>
      <c r="AQ318" s="416"/>
      <c r="AR318" s="416"/>
      <c r="AS318" s="416"/>
      <c r="AT318" s="416"/>
      <c r="AU318" s="416"/>
      <c r="AV318" s="416"/>
    </row>
    <row r="319" spans="24:48" ht="12.75">
      <c r="X319" s="416"/>
      <c r="Y319" s="416"/>
      <c r="Z319" s="416"/>
      <c r="AA319" s="416"/>
      <c r="AB319" s="416"/>
      <c r="AC319" s="416"/>
      <c r="AD319" s="416"/>
      <c r="AE319" s="416"/>
      <c r="AF319" s="416"/>
      <c r="AG319" s="416"/>
      <c r="AH319" s="416"/>
      <c r="AI319" s="416"/>
      <c r="AJ319" s="416"/>
      <c r="AK319" s="416"/>
      <c r="AL319" s="416"/>
      <c r="AM319" s="416"/>
      <c r="AN319" s="416"/>
      <c r="AO319" s="416"/>
      <c r="AP319" s="416"/>
      <c r="AQ319" s="416"/>
      <c r="AR319" s="416"/>
      <c r="AS319" s="416"/>
      <c r="AT319" s="416"/>
      <c r="AU319" s="416"/>
      <c r="AV319" s="416"/>
    </row>
    <row r="320" spans="24:48" ht="12.75">
      <c r="X320" s="416"/>
      <c r="Y320" s="416"/>
      <c r="Z320" s="416"/>
      <c r="AA320" s="416"/>
      <c r="AB320" s="416"/>
      <c r="AC320" s="416"/>
      <c r="AD320" s="416"/>
      <c r="AE320" s="416"/>
      <c r="AF320" s="416"/>
      <c r="AG320" s="416"/>
      <c r="AH320" s="416"/>
      <c r="AI320" s="416"/>
      <c r="AJ320" s="416"/>
      <c r="AK320" s="416"/>
      <c r="AL320" s="416"/>
      <c r="AM320" s="416"/>
      <c r="AN320" s="416"/>
      <c r="AO320" s="416"/>
      <c r="AP320" s="416"/>
      <c r="AQ320" s="416"/>
      <c r="AR320" s="416"/>
      <c r="AS320" s="416"/>
      <c r="AT320" s="416"/>
      <c r="AU320" s="416"/>
      <c r="AV320" s="416"/>
    </row>
    <row r="321" spans="5:48" ht="12.75">
      <c r="X321" s="416"/>
      <c r="Y321" s="416"/>
      <c r="Z321" s="416"/>
      <c r="AA321" s="416"/>
      <c r="AB321" s="416"/>
      <c r="AC321" s="416"/>
      <c r="AD321" s="416"/>
      <c r="AE321" s="416"/>
      <c r="AF321" s="416"/>
      <c r="AG321" s="416"/>
      <c r="AH321" s="416"/>
      <c r="AI321" s="416"/>
      <c r="AJ321" s="416"/>
      <c r="AK321" s="416"/>
      <c r="AL321" s="416"/>
      <c r="AM321" s="416"/>
      <c r="AN321" s="416"/>
      <c r="AO321" s="416"/>
      <c r="AP321" s="416"/>
      <c r="AQ321" s="416"/>
      <c r="AR321" s="416"/>
      <c r="AS321" s="416"/>
      <c r="AT321" s="416"/>
      <c r="AU321" s="416"/>
      <c r="AV321" s="416"/>
    </row>
    <row r="322" spans="5:48" ht="12.75">
      <c r="X322" s="416"/>
      <c r="Y322" s="416"/>
      <c r="Z322" s="416"/>
      <c r="AA322" s="416"/>
      <c r="AB322" s="416"/>
      <c r="AC322" s="416"/>
      <c r="AD322" s="416"/>
      <c r="AE322" s="416"/>
      <c r="AF322" s="416"/>
      <c r="AG322" s="416"/>
      <c r="AH322" s="416"/>
      <c r="AI322" s="416"/>
      <c r="AJ322" s="416"/>
      <c r="AK322" s="416"/>
      <c r="AL322" s="416"/>
      <c r="AM322" s="416"/>
      <c r="AN322" s="416"/>
      <c r="AO322" s="416"/>
      <c r="AP322" s="416"/>
      <c r="AQ322" s="416"/>
      <c r="AR322" s="416"/>
      <c r="AS322" s="416"/>
      <c r="AT322" s="416"/>
      <c r="AU322" s="416"/>
      <c r="AV322" s="416"/>
    </row>
    <row r="323" spans="5:48" ht="12.75">
      <c r="X323" s="416"/>
      <c r="Y323" s="416"/>
      <c r="Z323" s="416"/>
      <c r="AA323" s="416"/>
      <c r="AB323" s="416"/>
      <c r="AC323" s="416"/>
      <c r="AD323" s="416"/>
      <c r="AE323" s="416"/>
      <c r="AF323" s="416"/>
      <c r="AG323" s="416"/>
      <c r="AH323" s="416"/>
      <c r="AI323" s="416"/>
      <c r="AJ323" s="416"/>
      <c r="AK323" s="416"/>
      <c r="AL323" s="416"/>
      <c r="AM323" s="416"/>
      <c r="AN323" s="416"/>
      <c r="AO323" s="416"/>
      <c r="AP323" s="416"/>
      <c r="AQ323" s="416"/>
      <c r="AR323" s="416"/>
      <c r="AS323" s="416"/>
      <c r="AT323" s="416"/>
      <c r="AU323" s="416"/>
      <c r="AV323" s="416"/>
    </row>
    <row r="324" spans="5:48" ht="12.75">
      <c r="X324" s="416"/>
      <c r="Y324" s="416"/>
      <c r="Z324" s="416"/>
      <c r="AA324" s="416"/>
      <c r="AB324" s="416"/>
      <c r="AC324" s="416"/>
      <c r="AD324" s="416"/>
      <c r="AE324" s="416"/>
      <c r="AF324" s="416"/>
      <c r="AG324" s="416"/>
      <c r="AH324" s="416"/>
      <c r="AI324" s="416"/>
      <c r="AJ324" s="416"/>
      <c r="AK324" s="416"/>
      <c r="AL324" s="416"/>
      <c r="AM324" s="416"/>
      <c r="AN324" s="416"/>
      <c r="AO324" s="416"/>
      <c r="AP324" s="416"/>
      <c r="AQ324" s="416"/>
      <c r="AR324" s="416"/>
      <c r="AS324" s="416"/>
      <c r="AT324" s="416"/>
      <c r="AU324" s="416"/>
      <c r="AV324" s="416"/>
    </row>
    <row r="325" spans="5:48" ht="12.75">
      <c r="X325" s="416"/>
      <c r="Y325" s="416"/>
      <c r="Z325" s="416"/>
      <c r="AA325" s="416"/>
      <c r="AB325" s="416"/>
      <c r="AC325" s="416"/>
      <c r="AD325" s="416"/>
      <c r="AE325" s="416"/>
      <c r="AF325" s="416"/>
      <c r="AG325" s="416"/>
      <c r="AH325" s="416"/>
      <c r="AI325" s="416"/>
      <c r="AJ325" s="416"/>
      <c r="AK325" s="416"/>
      <c r="AL325" s="416"/>
      <c r="AM325" s="416"/>
      <c r="AN325" s="416"/>
      <c r="AO325" s="416"/>
      <c r="AP325" s="416"/>
      <c r="AQ325" s="416"/>
      <c r="AR325" s="416"/>
      <c r="AS325" s="416"/>
      <c r="AT325" s="416"/>
      <c r="AU325" s="416"/>
      <c r="AV325" s="416"/>
    </row>
    <row r="326" spans="5:48" ht="12.75">
      <c r="X326" s="416"/>
      <c r="Y326" s="416"/>
      <c r="Z326" s="416"/>
      <c r="AA326" s="416"/>
      <c r="AB326" s="416"/>
      <c r="AC326" s="416"/>
      <c r="AD326" s="416"/>
      <c r="AE326" s="416"/>
      <c r="AF326" s="416"/>
      <c r="AG326" s="416"/>
      <c r="AH326" s="416"/>
      <c r="AI326" s="416"/>
      <c r="AJ326" s="416"/>
      <c r="AK326" s="416"/>
      <c r="AL326" s="416"/>
      <c r="AM326" s="416"/>
      <c r="AN326" s="416"/>
      <c r="AO326" s="416"/>
      <c r="AP326" s="416"/>
      <c r="AQ326" s="416"/>
      <c r="AR326" s="416"/>
      <c r="AS326" s="416"/>
      <c r="AT326" s="416"/>
      <c r="AU326" s="416"/>
      <c r="AV326" s="416"/>
    </row>
    <row r="327" spans="5:48" ht="12.75">
      <c r="X327" s="416"/>
      <c r="Y327" s="416"/>
      <c r="Z327" s="416"/>
      <c r="AA327" s="416"/>
      <c r="AB327" s="416"/>
      <c r="AC327" s="416"/>
      <c r="AD327" s="416"/>
      <c r="AE327" s="416"/>
      <c r="AF327" s="416"/>
      <c r="AG327" s="416"/>
      <c r="AH327" s="416"/>
      <c r="AI327" s="416"/>
      <c r="AJ327" s="416"/>
      <c r="AK327" s="416"/>
      <c r="AL327" s="416"/>
      <c r="AM327" s="416"/>
      <c r="AN327" s="416"/>
      <c r="AO327" s="416"/>
      <c r="AP327" s="416"/>
      <c r="AQ327" s="416"/>
      <c r="AR327" s="416"/>
      <c r="AS327" s="416"/>
      <c r="AT327" s="416"/>
      <c r="AU327" s="416"/>
      <c r="AV327" s="416"/>
    </row>
    <row r="328" spans="5:48" ht="12.75">
      <c r="X328" s="416"/>
      <c r="Y328" s="416"/>
      <c r="Z328" s="416"/>
      <c r="AA328" s="416"/>
      <c r="AB328" s="416"/>
      <c r="AC328" s="416"/>
      <c r="AD328" s="416"/>
      <c r="AE328" s="416"/>
      <c r="AF328" s="416"/>
      <c r="AG328" s="416"/>
      <c r="AH328" s="416"/>
      <c r="AI328" s="416"/>
      <c r="AJ328" s="416"/>
      <c r="AK328" s="416"/>
      <c r="AL328" s="416"/>
      <c r="AM328" s="416"/>
      <c r="AN328" s="416"/>
      <c r="AO328" s="416"/>
      <c r="AP328" s="416"/>
      <c r="AQ328" s="416"/>
      <c r="AR328" s="416"/>
      <c r="AS328" s="416"/>
      <c r="AT328" s="416"/>
      <c r="AU328" s="416"/>
      <c r="AV328" s="416"/>
    </row>
    <row r="329" spans="5:48" ht="13.7" customHeight="1">
      <c r="X329" s="416"/>
      <c r="Y329" s="416"/>
      <c r="Z329" s="416"/>
      <c r="AA329" s="416"/>
      <c r="AB329" s="416"/>
      <c r="AC329" s="416"/>
      <c r="AD329" s="416"/>
      <c r="AE329" s="416"/>
      <c r="AF329" s="416"/>
      <c r="AG329" s="416"/>
      <c r="AH329" s="416"/>
      <c r="AI329" s="416"/>
      <c r="AJ329" s="416"/>
      <c r="AK329" s="416"/>
      <c r="AL329" s="416"/>
      <c r="AM329" s="416"/>
      <c r="AN329" s="416"/>
      <c r="AO329" s="416"/>
      <c r="AP329" s="416"/>
      <c r="AQ329" s="416"/>
      <c r="AR329" s="416"/>
      <c r="AS329" s="416"/>
      <c r="AT329" s="416"/>
      <c r="AU329" s="416"/>
      <c r="AV329" s="416"/>
    </row>
    <row r="330" spans="5:48" ht="21.75" thickBot="1">
      <c r="E330" s="425" t="s">
        <v>2213</v>
      </c>
      <c r="F330" s="425"/>
      <c r="X330" s="416"/>
      <c r="Y330" s="416"/>
      <c r="Z330" s="416"/>
      <c r="AA330" s="416"/>
      <c r="AB330" s="416"/>
      <c r="AC330" s="416"/>
      <c r="AD330" s="416"/>
      <c r="AE330" s="416"/>
      <c r="AF330" s="416"/>
      <c r="AG330" s="416"/>
      <c r="AH330" s="416"/>
      <c r="AI330" s="416"/>
      <c r="AJ330" s="416"/>
      <c r="AK330" s="416"/>
      <c r="AL330" s="416"/>
      <c r="AM330" s="416"/>
      <c r="AN330" s="416"/>
      <c r="AO330" s="416"/>
      <c r="AP330" s="416"/>
      <c r="AQ330" s="416"/>
      <c r="AR330" s="416"/>
      <c r="AS330" s="416"/>
      <c r="AT330" s="416"/>
      <c r="AU330" s="416"/>
      <c r="AV330" s="416"/>
    </row>
    <row r="331" spans="5:48" ht="12.75">
      <c r="X331" s="416"/>
      <c r="Y331" s="416"/>
      <c r="Z331" s="416"/>
      <c r="AA331" s="416"/>
      <c r="AB331" s="416"/>
      <c r="AC331" s="416"/>
      <c r="AD331" s="416"/>
      <c r="AE331" s="416"/>
      <c r="AF331" s="416"/>
      <c r="AG331" s="416"/>
      <c r="AH331" s="416"/>
      <c r="AI331" s="416"/>
      <c r="AJ331" s="416"/>
      <c r="AK331" s="416"/>
      <c r="AL331" s="416"/>
      <c r="AM331" s="416"/>
      <c r="AN331" s="416"/>
      <c r="AO331" s="416"/>
      <c r="AP331" s="416"/>
      <c r="AQ331" s="416"/>
      <c r="AR331" s="416"/>
      <c r="AS331" s="416"/>
      <c r="AT331" s="416"/>
      <c r="AU331" s="416"/>
      <c r="AV331" s="416"/>
    </row>
    <row r="332" spans="5:48" ht="12.75">
      <c r="X332" s="416"/>
      <c r="Y332" s="416"/>
      <c r="Z332" s="416"/>
      <c r="AA332" s="416"/>
      <c r="AB332" s="416"/>
      <c r="AC332" s="416"/>
      <c r="AD332" s="416"/>
      <c r="AE332" s="416"/>
      <c r="AF332" s="416"/>
      <c r="AG332" s="416"/>
      <c r="AH332" s="416"/>
      <c r="AI332" s="416"/>
      <c r="AJ332" s="416"/>
      <c r="AK332" s="416"/>
      <c r="AL332" s="416"/>
      <c r="AM332" s="416"/>
      <c r="AN332" s="416"/>
      <c r="AO332" s="416"/>
      <c r="AP332" s="416"/>
      <c r="AQ332" s="416"/>
      <c r="AR332" s="416"/>
      <c r="AS332" s="416"/>
      <c r="AT332" s="416"/>
      <c r="AU332" s="416"/>
      <c r="AV332" s="416"/>
    </row>
    <row r="333" spans="5:48" ht="12.75">
      <c r="X333" s="416"/>
      <c r="Y333" s="416"/>
      <c r="Z333" s="416"/>
      <c r="AA333" s="416"/>
      <c r="AB333" s="416"/>
      <c r="AC333" s="416"/>
      <c r="AD333" s="416"/>
      <c r="AE333" s="416"/>
      <c r="AF333" s="416"/>
      <c r="AG333" s="416"/>
      <c r="AH333" s="416"/>
      <c r="AI333" s="416"/>
      <c r="AJ333" s="416"/>
      <c r="AK333" s="416"/>
      <c r="AL333" s="416"/>
      <c r="AM333" s="416"/>
      <c r="AN333" s="416"/>
      <c r="AO333" s="416"/>
      <c r="AP333" s="416"/>
      <c r="AQ333" s="416"/>
      <c r="AR333" s="416"/>
      <c r="AS333" s="416"/>
      <c r="AT333" s="416"/>
      <c r="AU333" s="416"/>
      <c r="AV333" s="416"/>
    </row>
    <row r="334" spans="5:48" ht="12.75">
      <c r="X334" s="416"/>
      <c r="Y334" s="416"/>
      <c r="Z334" s="416"/>
      <c r="AA334" s="416"/>
      <c r="AB334" s="416"/>
      <c r="AC334" s="416"/>
      <c r="AD334" s="416"/>
      <c r="AE334" s="416"/>
      <c r="AF334" s="416"/>
      <c r="AG334" s="416"/>
      <c r="AH334" s="416"/>
      <c r="AI334" s="416"/>
      <c r="AJ334" s="416"/>
      <c r="AK334" s="416"/>
      <c r="AL334" s="416"/>
      <c r="AM334" s="416"/>
      <c r="AN334" s="416"/>
      <c r="AO334" s="416"/>
      <c r="AP334" s="416"/>
      <c r="AQ334" s="416"/>
      <c r="AR334" s="416"/>
      <c r="AS334" s="416"/>
      <c r="AT334" s="416"/>
      <c r="AU334" s="416"/>
      <c r="AV334" s="416"/>
    </row>
    <row r="335" spans="5:48" ht="12.75">
      <c r="X335" s="416"/>
      <c r="Y335" s="416"/>
      <c r="Z335" s="416"/>
      <c r="AA335" s="416"/>
      <c r="AB335" s="416"/>
      <c r="AC335" s="416"/>
      <c r="AD335" s="416"/>
      <c r="AE335" s="416"/>
      <c r="AF335" s="416"/>
      <c r="AG335" s="416"/>
      <c r="AH335" s="416"/>
      <c r="AI335" s="416"/>
      <c r="AJ335" s="416"/>
      <c r="AK335" s="416"/>
      <c r="AL335" s="416"/>
      <c r="AM335" s="416"/>
      <c r="AN335" s="416"/>
      <c r="AO335" s="416"/>
      <c r="AP335" s="416"/>
      <c r="AQ335" s="416"/>
      <c r="AR335" s="416"/>
      <c r="AS335" s="416"/>
      <c r="AT335" s="416"/>
      <c r="AU335" s="416"/>
      <c r="AV335" s="416"/>
    </row>
    <row r="336" spans="5:48" ht="12.75">
      <c r="X336" s="416"/>
      <c r="Y336" s="416"/>
      <c r="Z336" s="416"/>
      <c r="AA336" s="416"/>
      <c r="AB336" s="416"/>
      <c r="AC336" s="416"/>
      <c r="AD336" s="416"/>
      <c r="AE336" s="416"/>
      <c r="AF336" s="416"/>
      <c r="AG336" s="416"/>
      <c r="AH336" s="416"/>
      <c r="AI336" s="416"/>
      <c r="AJ336" s="416"/>
      <c r="AK336" s="416"/>
      <c r="AL336" s="416"/>
      <c r="AM336" s="416"/>
      <c r="AN336" s="416"/>
      <c r="AO336" s="416"/>
      <c r="AP336" s="416"/>
      <c r="AQ336" s="416"/>
      <c r="AR336" s="416"/>
      <c r="AS336" s="416"/>
      <c r="AT336" s="416"/>
      <c r="AU336" s="416"/>
      <c r="AV336" s="416"/>
    </row>
    <row r="337" spans="24:48" ht="12.75">
      <c r="X337" s="416"/>
      <c r="Y337" s="416"/>
      <c r="Z337" s="416"/>
      <c r="AA337" s="416"/>
      <c r="AB337" s="416"/>
      <c r="AC337" s="416"/>
      <c r="AD337" s="416"/>
      <c r="AE337" s="416"/>
      <c r="AF337" s="416"/>
      <c r="AG337" s="416"/>
      <c r="AH337" s="416"/>
      <c r="AI337" s="416"/>
      <c r="AJ337" s="416"/>
      <c r="AK337" s="416"/>
      <c r="AL337" s="416"/>
      <c r="AM337" s="416"/>
      <c r="AN337" s="416"/>
      <c r="AO337" s="416"/>
      <c r="AP337" s="416"/>
      <c r="AQ337" s="416"/>
      <c r="AR337" s="416"/>
      <c r="AS337" s="416"/>
      <c r="AT337" s="416"/>
      <c r="AU337" s="416"/>
      <c r="AV337" s="416"/>
    </row>
    <row r="338" spans="24:48" ht="12.75">
      <c r="X338" s="416"/>
      <c r="Y338" s="416"/>
      <c r="Z338" s="416"/>
      <c r="AA338" s="416"/>
      <c r="AB338" s="416"/>
      <c r="AC338" s="416"/>
      <c r="AD338" s="416"/>
      <c r="AE338" s="416"/>
      <c r="AF338" s="416"/>
      <c r="AG338" s="416"/>
      <c r="AH338" s="416"/>
      <c r="AI338" s="416"/>
      <c r="AJ338" s="416"/>
      <c r="AK338" s="416"/>
      <c r="AL338" s="416"/>
      <c r="AM338" s="416"/>
      <c r="AN338" s="416"/>
      <c r="AO338" s="416"/>
      <c r="AP338" s="416"/>
      <c r="AQ338" s="416"/>
      <c r="AR338" s="416"/>
      <c r="AS338" s="416"/>
      <c r="AT338" s="416"/>
      <c r="AU338" s="416"/>
      <c r="AV338" s="416"/>
    </row>
    <row r="339" spans="24:48" ht="12.75">
      <c r="X339" s="416"/>
      <c r="Y339" s="416"/>
      <c r="Z339" s="416"/>
      <c r="AA339" s="416"/>
      <c r="AB339" s="416"/>
      <c r="AC339" s="416"/>
      <c r="AD339" s="416"/>
      <c r="AE339" s="416"/>
      <c r="AF339" s="416"/>
      <c r="AG339" s="416"/>
      <c r="AH339" s="416"/>
      <c r="AI339" s="416"/>
      <c r="AJ339" s="416"/>
      <c r="AK339" s="416"/>
      <c r="AL339" s="416"/>
      <c r="AM339" s="416"/>
      <c r="AN339" s="416"/>
      <c r="AO339" s="416"/>
      <c r="AP339" s="416"/>
      <c r="AQ339" s="416"/>
      <c r="AR339" s="416"/>
      <c r="AS339" s="416"/>
      <c r="AT339" s="416"/>
      <c r="AU339" s="416"/>
      <c r="AV339" s="416"/>
    </row>
    <row r="340" spans="24:48" ht="12.75">
      <c r="X340" s="416"/>
      <c r="Y340" s="416"/>
      <c r="Z340" s="416"/>
      <c r="AA340" s="416"/>
      <c r="AB340" s="416"/>
      <c r="AC340" s="416"/>
      <c r="AD340" s="416"/>
      <c r="AE340" s="416"/>
      <c r="AF340" s="416"/>
      <c r="AG340" s="416"/>
      <c r="AH340" s="416"/>
      <c r="AI340" s="416"/>
      <c r="AJ340" s="416"/>
      <c r="AK340" s="416"/>
      <c r="AL340" s="416"/>
      <c r="AM340" s="416"/>
      <c r="AN340" s="416"/>
      <c r="AO340" s="416"/>
      <c r="AP340" s="416"/>
      <c r="AQ340" s="416"/>
      <c r="AR340" s="416"/>
      <c r="AS340" s="416"/>
      <c r="AT340" s="416"/>
      <c r="AU340" s="416"/>
      <c r="AV340" s="416"/>
    </row>
    <row r="341" spans="24:48" ht="12.75">
      <c r="X341" s="416"/>
      <c r="Y341" s="416"/>
      <c r="Z341" s="416"/>
      <c r="AA341" s="416"/>
      <c r="AB341" s="416"/>
      <c r="AC341" s="416"/>
      <c r="AD341" s="416"/>
      <c r="AE341" s="416"/>
      <c r="AF341" s="416"/>
      <c r="AG341" s="416"/>
      <c r="AH341" s="416"/>
      <c r="AI341" s="416"/>
      <c r="AJ341" s="416"/>
      <c r="AK341" s="416"/>
      <c r="AL341" s="416"/>
      <c r="AM341" s="416"/>
      <c r="AN341" s="416"/>
      <c r="AO341" s="416"/>
      <c r="AP341" s="416"/>
      <c r="AQ341" s="416"/>
      <c r="AR341" s="416"/>
      <c r="AS341" s="416"/>
      <c r="AT341" s="416"/>
      <c r="AU341" s="416"/>
      <c r="AV341" s="416"/>
    </row>
    <row r="342" spans="24:48" ht="12.75">
      <c r="X342" s="416"/>
      <c r="Y342" s="416"/>
      <c r="Z342" s="416"/>
      <c r="AA342" s="416"/>
      <c r="AB342" s="416"/>
      <c r="AC342" s="416"/>
      <c r="AD342" s="416"/>
      <c r="AE342" s="416"/>
      <c r="AF342" s="416"/>
      <c r="AG342" s="416"/>
      <c r="AH342" s="416"/>
      <c r="AI342" s="416"/>
      <c r="AJ342" s="416"/>
      <c r="AK342" s="416"/>
      <c r="AL342" s="416"/>
      <c r="AM342" s="416"/>
      <c r="AN342" s="416"/>
      <c r="AO342" s="416"/>
      <c r="AP342" s="416"/>
      <c r="AQ342" s="416"/>
      <c r="AR342" s="416"/>
      <c r="AS342" s="416"/>
      <c r="AT342" s="416"/>
      <c r="AU342" s="416"/>
      <c r="AV342" s="416"/>
    </row>
    <row r="343" spans="24:48" ht="12.75">
      <c r="X343" s="416"/>
      <c r="Y343" s="416"/>
      <c r="Z343" s="416"/>
      <c r="AA343" s="416"/>
      <c r="AB343" s="416"/>
      <c r="AC343" s="416"/>
      <c r="AD343" s="416"/>
      <c r="AE343" s="416"/>
      <c r="AF343" s="416"/>
      <c r="AG343" s="416"/>
      <c r="AH343" s="416"/>
      <c r="AI343" s="416"/>
      <c r="AJ343" s="416"/>
      <c r="AK343" s="416"/>
      <c r="AL343" s="416"/>
      <c r="AM343" s="416"/>
      <c r="AN343" s="416"/>
      <c r="AO343" s="416"/>
      <c r="AP343" s="416"/>
      <c r="AQ343" s="416"/>
      <c r="AR343" s="416"/>
      <c r="AS343" s="416"/>
      <c r="AT343" s="416"/>
      <c r="AU343" s="416"/>
      <c r="AV343" s="416"/>
    </row>
    <row r="344" spans="24:48" ht="12.75">
      <c r="X344" s="416"/>
      <c r="Y344" s="416"/>
      <c r="Z344" s="416"/>
      <c r="AA344" s="416"/>
      <c r="AB344" s="416"/>
      <c r="AC344" s="416"/>
      <c r="AD344" s="416"/>
      <c r="AE344" s="416"/>
      <c r="AF344" s="416"/>
      <c r="AG344" s="416"/>
      <c r="AH344" s="416"/>
      <c r="AI344" s="416"/>
      <c r="AJ344" s="416"/>
      <c r="AK344" s="416"/>
      <c r="AL344" s="416"/>
      <c r="AM344" s="416"/>
      <c r="AN344" s="416"/>
      <c r="AO344" s="416"/>
      <c r="AP344" s="416"/>
      <c r="AQ344" s="416"/>
      <c r="AR344" s="416"/>
      <c r="AS344" s="416"/>
      <c r="AT344" s="416"/>
      <c r="AU344" s="416"/>
      <c r="AV344" s="416"/>
    </row>
    <row r="345" spans="24:48" ht="12.75">
      <c r="X345" s="416"/>
      <c r="Y345" s="416"/>
      <c r="Z345" s="416"/>
      <c r="AA345" s="416"/>
      <c r="AB345" s="416"/>
      <c r="AC345" s="416"/>
      <c r="AD345" s="416"/>
      <c r="AE345" s="416"/>
      <c r="AF345" s="416"/>
      <c r="AG345" s="416"/>
      <c r="AH345" s="416"/>
      <c r="AI345" s="416"/>
      <c r="AJ345" s="416"/>
      <c r="AK345" s="416"/>
      <c r="AL345" s="416"/>
      <c r="AM345" s="416"/>
      <c r="AN345" s="416"/>
      <c r="AO345" s="416"/>
      <c r="AP345" s="416"/>
      <c r="AQ345" s="416"/>
      <c r="AR345" s="416"/>
      <c r="AS345" s="416"/>
      <c r="AT345" s="416"/>
      <c r="AU345" s="416"/>
      <c r="AV345" s="416"/>
    </row>
    <row r="346" spans="24:48" ht="12.75">
      <c r="X346" s="416"/>
      <c r="Y346" s="416"/>
      <c r="Z346" s="416"/>
      <c r="AA346" s="416"/>
      <c r="AB346" s="416"/>
      <c r="AC346" s="416"/>
      <c r="AD346" s="416"/>
      <c r="AE346" s="416"/>
      <c r="AF346" s="416"/>
      <c r="AG346" s="416"/>
      <c r="AH346" s="416"/>
      <c r="AI346" s="416"/>
      <c r="AJ346" s="416"/>
      <c r="AK346" s="416"/>
      <c r="AL346" s="416"/>
      <c r="AM346" s="416"/>
      <c r="AN346" s="416"/>
      <c r="AO346" s="416"/>
      <c r="AP346" s="416"/>
      <c r="AQ346" s="416"/>
      <c r="AR346" s="416"/>
      <c r="AS346" s="416"/>
      <c r="AT346" s="416"/>
      <c r="AU346" s="416"/>
      <c r="AV346" s="416"/>
    </row>
    <row r="347" spans="24:48" ht="12.75">
      <c r="X347" s="416"/>
      <c r="Y347" s="416"/>
      <c r="Z347" s="416"/>
      <c r="AA347" s="416"/>
      <c r="AB347" s="416"/>
      <c r="AC347" s="416"/>
      <c r="AD347" s="416"/>
      <c r="AE347" s="416"/>
      <c r="AF347" s="416"/>
      <c r="AG347" s="416"/>
      <c r="AH347" s="416"/>
      <c r="AI347" s="416"/>
      <c r="AJ347" s="416"/>
      <c r="AK347" s="416"/>
      <c r="AL347" s="416"/>
      <c r="AM347" s="416"/>
      <c r="AN347" s="416"/>
      <c r="AO347" s="416"/>
      <c r="AP347" s="416"/>
      <c r="AQ347" s="416"/>
      <c r="AR347" s="416"/>
      <c r="AS347" s="416"/>
      <c r="AT347" s="416"/>
      <c r="AU347" s="416"/>
      <c r="AV347" s="416"/>
    </row>
    <row r="348" spans="24:48" ht="12.75">
      <c r="X348" s="416"/>
      <c r="Y348" s="416"/>
      <c r="Z348" s="416"/>
      <c r="AA348" s="416"/>
      <c r="AB348" s="416"/>
      <c r="AC348" s="416"/>
      <c r="AD348" s="416"/>
      <c r="AE348" s="416"/>
      <c r="AF348" s="416"/>
      <c r="AG348" s="416"/>
      <c r="AH348" s="416"/>
      <c r="AI348" s="416"/>
      <c r="AJ348" s="416"/>
      <c r="AK348" s="416"/>
      <c r="AL348" s="416"/>
      <c r="AM348" s="416"/>
      <c r="AN348" s="416"/>
      <c r="AO348" s="416"/>
      <c r="AP348" s="416"/>
      <c r="AQ348" s="416"/>
      <c r="AR348" s="416"/>
      <c r="AS348" s="416"/>
      <c r="AT348" s="416"/>
      <c r="AU348" s="416"/>
      <c r="AV348" s="416"/>
    </row>
    <row r="349" spans="24:48" ht="12.75">
      <c r="X349" s="416"/>
      <c r="Y349" s="416"/>
      <c r="Z349" s="416"/>
      <c r="AA349" s="416"/>
      <c r="AB349" s="416"/>
      <c r="AC349" s="416"/>
      <c r="AD349" s="416"/>
      <c r="AE349" s="416"/>
      <c r="AF349" s="416"/>
      <c r="AG349" s="416"/>
      <c r="AH349" s="416"/>
      <c r="AI349" s="416"/>
      <c r="AJ349" s="416"/>
      <c r="AK349" s="416"/>
      <c r="AL349" s="416"/>
      <c r="AM349" s="416"/>
      <c r="AN349" s="416"/>
      <c r="AO349" s="416"/>
      <c r="AP349" s="416"/>
      <c r="AQ349" s="416"/>
      <c r="AR349" s="416"/>
      <c r="AS349" s="416"/>
      <c r="AT349" s="416"/>
      <c r="AU349" s="416"/>
      <c r="AV349" s="416"/>
    </row>
    <row r="350" spans="24:48" ht="12.75">
      <c r="X350" s="416"/>
      <c r="Y350" s="416"/>
      <c r="Z350" s="416"/>
      <c r="AA350" s="416"/>
      <c r="AB350" s="416"/>
      <c r="AC350" s="416"/>
      <c r="AD350" s="416"/>
      <c r="AE350" s="416"/>
      <c r="AF350" s="416"/>
      <c r="AG350" s="416"/>
      <c r="AH350" s="416"/>
      <c r="AI350" s="416"/>
      <c r="AJ350" s="416"/>
      <c r="AK350" s="416"/>
      <c r="AL350" s="416"/>
      <c r="AM350" s="416"/>
      <c r="AN350" s="416"/>
      <c r="AO350" s="416"/>
      <c r="AP350" s="416"/>
      <c r="AQ350" s="416"/>
      <c r="AR350" s="416"/>
      <c r="AS350" s="416"/>
      <c r="AT350" s="416"/>
      <c r="AU350" s="416"/>
      <c r="AV350" s="416"/>
    </row>
    <row r="351" spans="24:48" ht="12.75">
      <c r="X351" s="416"/>
      <c r="Y351" s="416"/>
      <c r="Z351" s="416"/>
      <c r="AA351" s="416"/>
      <c r="AB351" s="416"/>
      <c r="AC351" s="416"/>
      <c r="AD351" s="416"/>
      <c r="AE351" s="416"/>
      <c r="AF351" s="416"/>
      <c r="AG351" s="416"/>
      <c r="AH351" s="416"/>
      <c r="AI351" s="416"/>
      <c r="AJ351" s="416"/>
      <c r="AK351" s="416"/>
      <c r="AL351" s="416"/>
      <c r="AM351" s="416"/>
      <c r="AN351" s="416"/>
      <c r="AO351" s="416"/>
      <c r="AP351" s="416"/>
      <c r="AQ351" s="416"/>
      <c r="AR351" s="416"/>
      <c r="AS351" s="416"/>
      <c r="AT351" s="416"/>
      <c r="AU351" s="416"/>
      <c r="AV351" s="416"/>
    </row>
    <row r="352" spans="24:48" ht="12.75">
      <c r="X352" s="416"/>
      <c r="Y352" s="416"/>
      <c r="Z352" s="416"/>
      <c r="AA352" s="416"/>
      <c r="AB352" s="416"/>
      <c r="AC352" s="416"/>
      <c r="AD352" s="416"/>
      <c r="AE352" s="416"/>
      <c r="AF352" s="416"/>
      <c r="AG352" s="416"/>
      <c r="AH352" s="416"/>
      <c r="AI352" s="416"/>
      <c r="AJ352" s="416"/>
      <c r="AK352" s="416"/>
      <c r="AL352" s="416"/>
      <c r="AM352" s="416"/>
      <c r="AN352" s="416"/>
      <c r="AO352" s="416"/>
      <c r="AP352" s="416"/>
      <c r="AQ352" s="416"/>
      <c r="AR352" s="416"/>
      <c r="AS352" s="416"/>
      <c r="AT352" s="416"/>
      <c r="AU352" s="416"/>
      <c r="AV352" s="416"/>
    </row>
    <row r="353" spans="24:48" ht="12.75">
      <c r="X353" s="416"/>
      <c r="Y353" s="416"/>
      <c r="Z353" s="416"/>
      <c r="AA353" s="416"/>
      <c r="AB353" s="416"/>
      <c r="AC353" s="416"/>
      <c r="AD353" s="416"/>
      <c r="AE353" s="416"/>
      <c r="AF353" s="416"/>
      <c r="AG353" s="416"/>
      <c r="AH353" s="416"/>
      <c r="AI353" s="416"/>
      <c r="AJ353" s="416"/>
      <c r="AK353" s="416"/>
      <c r="AL353" s="416"/>
      <c r="AM353" s="416"/>
      <c r="AN353" s="416"/>
      <c r="AO353" s="416"/>
      <c r="AP353" s="416"/>
      <c r="AQ353" s="416"/>
      <c r="AR353" s="416"/>
      <c r="AS353" s="416"/>
      <c r="AT353" s="416"/>
      <c r="AU353" s="416"/>
      <c r="AV353" s="416"/>
    </row>
    <row r="354" spans="24:48" ht="12.75">
      <c r="X354" s="416"/>
      <c r="Y354" s="416"/>
      <c r="Z354" s="416"/>
      <c r="AA354" s="416"/>
      <c r="AB354" s="416"/>
      <c r="AC354" s="416"/>
      <c r="AD354" s="416"/>
      <c r="AE354" s="416"/>
      <c r="AF354" s="416"/>
      <c r="AG354" s="416"/>
      <c r="AH354" s="416"/>
      <c r="AI354" s="416"/>
      <c r="AJ354" s="416"/>
      <c r="AK354" s="416"/>
      <c r="AL354" s="416"/>
      <c r="AM354" s="416"/>
      <c r="AN354" s="416"/>
      <c r="AO354" s="416"/>
      <c r="AP354" s="416"/>
      <c r="AQ354" s="416"/>
      <c r="AR354" s="416"/>
      <c r="AS354" s="416"/>
      <c r="AT354" s="416"/>
      <c r="AU354" s="416"/>
      <c r="AV354" s="416"/>
    </row>
    <row r="355" spans="24:48" ht="12.75">
      <c r="X355" s="416"/>
      <c r="Y355" s="416"/>
      <c r="Z355" s="416"/>
      <c r="AA355" s="416"/>
      <c r="AB355" s="416"/>
      <c r="AC355" s="416"/>
      <c r="AD355" s="416"/>
      <c r="AE355" s="416"/>
      <c r="AF355" s="416"/>
      <c r="AG355" s="416"/>
      <c r="AH355" s="416"/>
      <c r="AI355" s="416"/>
      <c r="AJ355" s="416"/>
      <c r="AK355" s="416"/>
      <c r="AL355" s="416"/>
      <c r="AM355" s="416"/>
      <c r="AN355" s="416"/>
      <c r="AO355" s="416"/>
      <c r="AP355" s="416"/>
      <c r="AQ355" s="416"/>
      <c r="AR355" s="416"/>
      <c r="AS355" s="416"/>
      <c r="AT355" s="416"/>
      <c r="AU355" s="416"/>
      <c r="AV355" s="416"/>
    </row>
    <row r="356" spans="24:48" ht="12.75">
      <c r="X356" s="416"/>
      <c r="Y356" s="416"/>
      <c r="Z356" s="416"/>
      <c r="AA356" s="416"/>
      <c r="AB356" s="416"/>
      <c r="AC356" s="416"/>
      <c r="AD356" s="416"/>
      <c r="AE356" s="416"/>
      <c r="AF356" s="416"/>
      <c r="AG356" s="416"/>
      <c r="AH356" s="416"/>
      <c r="AI356" s="416"/>
      <c r="AJ356" s="416"/>
      <c r="AK356" s="416"/>
      <c r="AL356" s="416"/>
      <c r="AM356" s="416"/>
      <c r="AN356" s="416"/>
      <c r="AO356" s="416"/>
      <c r="AP356" s="416"/>
      <c r="AQ356" s="416"/>
      <c r="AR356" s="416"/>
      <c r="AS356" s="416"/>
      <c r="AT356" s="416"/>
      <c r="AU356" s="416"/>
      <c r="AV356" s="416"/>
    </row>
    <row r="357" spans="24:48" ht="12.75">
      <c r="X357" s="416"/>
      <c r="Y357" s="416"/>
      <c r="Z357" s="416"/>
      <c r="AA357" s="416"/>
      <c r="AB357" s="416"/>
      <c r="AC357" s="416"/>
      <c r="AD357" s="416"/>
      <c r="AE357" s="416"/>
      <c r="AF357" s="416"/>
      <c r="AG357" s="416"/>
      <c r="AH357" s="416"/>
      <c r="AI357" s="416"/>
      <c r="AJ357" s="416"/>
      <c r="AK357" s="416"/>
      <c r="AL357" s="416"/>
      <c r="AM357" s="416"/>
      <c r="AN357" s="416"/>
      <c r="AO357" s="416"/>
      <c r="AP357" s="416"/>
      <c r="AQ357" s="416"/>
      <c r="AR357" s="416"/>
      <c r="AS357" s="416"/>
      <c r="AT357" s="416"/>
      <c r="AU357" s="416"/>
      <c r="AV357" s="416"/>
    </row>
    <row r="358" spans="24:48" ht="12.75">
      <c r="X358" s="416"/>
      <c r="Y358" s="416"/>
      <c r="Z358" s="416"/>
      <c r="AA358" s="416"/>
      <c r="AB358" s="416"/>
      <c r="AC358" s="416"/>
      <c r="AD358" s="416"/>
      <c r="AE358" s="416"/>
      <c r="AF358" s="416"/>
      <c r="AG358" s="416"/>
      <c r="AH358" s="416"/>
      <c r="AI358" s="416"/>
      <c r="AJ358" s="416"/>
      <c r="AK358" s="416"/>
      <c r="AL358" s="416"/>
      <c r="AM358" s="416"/>
      <c r="AN358" s="416"/>
      <c r="AO358" s="416"/>
      <c r="AP358" s="416"/>
      <c r="AQ358" s="416"/>
      <c r="AR358" s="416"/>
      <c r="AS358" s="416"/>
      <c r="AT358" s="416"/>
      <c r="AU358" s="416"/>
      <c r="AV358" s="416"/>
    </row>
    <row r="359" spans="24:48" ht="12.75">
      <c r="X359" s="416"/>
      <c r="Y359" s="416"/>
      <c r="Z359" s="416"/>
      <c r="AA359" s="416"/>
      <c r="AB359" s="416"/>
      <c r="AC359" s="416"/>
      <c r="AD359" s="416"/>
      <c r="AE359" s="416"/>
      <c r="AF359" s="416"/>
      <c r="AG359" s="416"/>
      <c r="AH359" s="416"/>
      <c r="AI359" s="416"/>
      <c r="AJ359" s="416"/>
      <c r="AK359" s="416"/>
      <c r="AL359" s="416"/>
      <c r="AM359" s="416"/>
      <c r="AN359" s="416"/>
      <c r="AO359" s="416"/>
      <c r="AP359" s="416"/>
      <c r="AQ359" s="416"/>
      <c r="AR359" s="416"/>
      <c r="AS359" s="416"/>
      <c r="AT359" s="416"/>
      <c r="AU359" s="416"/>
      <c r="AV359" s="416"/>
    </row>
    <row r="360" spans="24:48" ht="12.75">
      <c r="X360" s="416"/>
      <c r="Y360" s="416"/>
      <c r="Z360" s="416"/>
      <c r="AA360" s="416"/>
      <c r="AB360" s="416"/>
      <c r="AC360" s="416"/>
      <c r="AD360" s="416"/>
      <c r="AE360" s="416"/>
      <c r="AF360" s="416"/>
      <c r="AG360" s="416"/>
      <c r="AH360" s="416"/>
      <c r="AI360" s="416"/>
      <c r="AJ360" s="416"/>
      <c r="AK360" s="416"/>
      <c r="AL360" s="416"/>
      <c r="AM360" s="416"/>
      <c r="AN360" s="416"/>
      <c r="AO360" s="416"/>
      <c r="AP360" s="416"/>
      <c r="AQ360" s="416"/>
      <c r="AR360" s="416"/>
      <c r="AS360" s="416"/>
      <c r="AT360" s="416"/>
      <c r="AU360" s="416"/>
      <c r="AV360" s="416"/>
    </row>
    <row r="361" spans="24:48" ht="12.75">
      <c r="X361" s="416"/>
      <c r="Y361" s="416"/>
      <c r="Z361" s="416"/>
      <c r="AA361" s="416"/>
      <c r="AB361" s="416"/>
      <c r="AC361" s="416"/>
      <c r="AD361" s="416"/>
      <c r="AE361" s="416"/>
      <c r="AF361" s="416"/>
      <c r="AG361" s="416"/>
      <c r="AH361" s="416"/>
      <c r="AI361" s="416"/>
      <c r="AJ361" s="416"/>
      <c r="AK361" s="416"/>
      <c r="AL361" s="416"/>
      <c r="AM361" s="416"/>
      <c r="AN361" s="416"/>
      <c r="AO361" s="416"/>
      <c r="AP361" s="416"/>
      <c r="AQ361" s="416"/>
      <c r="AR361" s="416"/>
      <c r="AS361" s="416"/>
      <c r="AT361" s="416"/>
      <c r="AU361" s="416"/>
      <c r="AV361" s="416"/>
    </row>
    <row r="362" spans="24:48" ht="12.75">
      <c r="X362" s="416"/>
      <c r="Y362" s="416"/>
      <c r="Z362" s="416"/>
      <c r="AA362" s="416"/>
      <c r="AB362" s="416"/>
      <c r="AC362" s="416"/>
      <c r="AD362" s="416"/>
      <c r="AE362" s="416"/>
      <c r="AF362" s="416"/>
      <c r="AG362" s="416"/>
      <c r="AH362" s="416"/>
      <c r="AI362" s="416"/>
      <c r="AJ362" s="416"/>
      <c r="AK362" s="416"/>
      <c r="AL362" s="416"/>
      <c r="AM362" s="416"/>
      <c r="AN362" s="416"/>
      <c r="AO362" s="416"/>
      <c r="AP362" s="416"/>
      <c r="AQ362" s="416"/>
      <c r="AR362" s="416"/>
      <c r="AS362" s="416"/>
      <c r="AT362" s="416"/>
      <c r="AU362" s="416"/>
      <c r="AV362" s="416"/>
    </row>
    <row r="363" spans="24:48" ht="12.75">
      <c r="X363" s="416"/>
      <c r="Y363" s="416"/>
      <c r="Z363" s="416"/>
      <c r="AA363" s="416"/>
      <c r="AB363" s="416"/>
      <c r="AC363" s="416"/>
      <c r="AD363" s="416"/>
      <c r="AE363" s="416"/>
      <c r="AF363" s="416"/>
      <c r="AG363" s="416"/>
      <c r="AH363" s="416"/>
      <c r="AI363" s="416"/>
      <c r="AJ363" s="416"/>
      <c r="AK363" s="416"/>
      <c r="AL363" s="416"/>
      <c r="AM363" s="416"/>
      <c r="AN363" s="416"/>
      <c r="AO363" s="416"/>
      <c r="AP363" s="416"/>
      <c r="AQ363" s="416"/>
      <c r="AR363" s="416"/>
      <c r="AS363" s="416"/>
      <c r="AT363" s="416"/>
      <c r="AU363" s="416"/>
      <c r="AV363" s="416"/>
    </row>
    <row r="364" spans="24:48" ht="12.75">
      <c r="X364" s="416"/>
      <c r="Y364" s="416"/>
      <c r="Z364" s="416"/>
      <c r="AA364" s="416"/>
      <c r="AB364" s="416"/>
      <c r="AC364" s="416"/>
      <c r="AD364" s="416"/>
      <c r="AE364" s="416"/>
      <c r="AF364" s="416"/>
      <c r="AG364" s="416"/>
      <c r="AH364" s="416"/>
      <c r="AI364" s="416"/>
      <c r="AJ364" s="416"/>
      <c r="AK364" s="416"/>
      <c r="AL364" s="416"/>
      <c r="AM364" s="416"/>
      <c r="AN364" s="416"/>
      <c r="AO364" s="416"/>
      <c r="AP364" s="416"/>
      <c r="AQ364" s="416"/>
      <c r="AR364" s="416"/>
      <c r="AS364" s="416"/>
      <c r="AT364" s="416"/>
      <c r="AU364" s="416"/>
      <c r="AV364" s="416"/>
    </row>
    <row r="365" spans="24:48" ht="12.75">
      <c r="X365" s="416"/>
      <c r="Y365" s="416"/>
      <c r="Z365" s="416"/>
      <c r="AA365" s="416"/>
      <c r="AB365" s="416"/>
      <c r="AC365" s="416"/>
      <c r="AD365" s="416"/>
      <c r="AE365" s="416"/>
      <c r="AF365" s="416"/>
      <c r="AG365" s="416"/>
      <c r="AH365" s="416"/>
      <c r="AI365" s="416"/>
      <c r="AJ365" s="416"/>
      <c r="AK365" s="416"/>
      <c r="AL365" s="416"/>
      <c r="AM365" s="416"/>
      <c r="AN365" s="416"/>
      <c r="AO365" s="416"/>
      <c r="AP365" s="416"/>
      <c r="AQ365" s="416"/>
      <c r="AR365" s="416"/>
      <c r="AS365" s="416"/>
      <c r="AT365" s="416"/>
      <c r="AU365" s="416"/>
      <c r="AV365" s="416"/>
    </row>
    <row r="366" spans="24:48" ht="12.75">
      <c r="X366" s="416"/>
      <c r="Y366" s="416"/>
      <c r="Z366" s="416"/>
      <c r="AA366" s="416"/>
      <c r="AB366" s="416"/>
      <c r="AC366" s="416"/>
      <c r="AD366" s="416"/>
      <c r="AE366" s="416"/>
      <c r="AF366" s="416"/>
      <c r="AG366" s="416"/>
      <c r="AH366" s="416"/>
      <c r="AI366" s="416"/>
      <c r="AJ366" s="416"/>
      <c r="AK366" s="416"/>
      <c r="AL366" s="416"/>
      <c r="AM366" s="416"/>
      <c r="AN366" s="416"/>
      <c r="AO366" s="416"/>
      <c r="AP366" s="416"/>
      <c r="AQ366" s="416"/>
      <c r="AR366" s="416"/>
      <c r="AS366" s="416"/>
      <c r="AT366" s="416"/>
      <c r="AU366" s="416"/>
      <c r="AV366" s="416"/>
    </row>
    <row r="367" spans="24:48" ht="12.75">
      <c r="X367" s="416"/>
      <c r="Y367" s="416"/>
      <c r="Z367" s="416"/>
      <c r="AA367" s="416"/>
      <c r="AB367" s="416"/>
      <c r="AC367" s="416"/>
      <c r="AD367" s="416"/>
      <c r="AE367" s="416"/>
      <c r="AF367" s="416"/>
      <c r="AG367" s="416"/>
      <c r="AH367" s="416"/>
      <c r="AI367" s="416"/>
      <c r="AJ367" s="416"/>
      <c r="AK367" s="416"/>
      <c r="AL367" s="416"/>
      <c r="AM367" s="416"/>
      <c r="AN367" s="416"/>
      <c r="AO367" s="416"/>
      <c r="AP367" s="416"/>
      <c r="AQ367" s="416"/>
      <c r="AR367" s="416"/>
      <c r="AS367" s="416"/>
      <c r="AT367" s="416"/>
      <c r="AU367" s="416"/>
      <c r="AV367" s="416"/>
    </row>
    <row r="368" spans="24:48" ht="12.75">
      <c r="X368" s="416"/>
      <c r="Y368" s="416"/>
      <c r="Z368" s="416"/>
      <c r="AA368" s="416"/>
      <c r="AB368" s="416"/>
      <c r="AC368" s="416"/>
      <c r="AD368" s="416"/>
      <c r="AE368" s="416"/>
      <c r="AF368" s="416"/>
      <c r="AG368" s="416"/>
      <c r="AH368" s="416"/>
      <c r="AI368" s="416"/>
      <c r="AJ368" s="416"/>
      <c r="AK368" s="416"/>
      <c r="AL368" s="416"/>
      <c r="AM368" s="416"/>
      <c r="AN368" s="416"/>
      <c r="AO368" s="416"/>
      <c r="AP368" s="416"/>
      <c r="AQ368" s="416"/>
      <c r="AR368" s="416"/>
      <c r="AS368" s="416"/>
      <c r="AT368" s="416"/>
      <c r="AU368" s="416"/>
      <c r="AV368" s="416"/>
    </row>
    <row r="369" spans="24:48" ht="12.75">
      <c r="X369" s="416"/>
      <c r="Y369" s="416"/>
      <c r="Z369" s="416"/>
      <c r="AA369" s="416"/>
      <c r="AB369" s="416"/>
      <c r="AC369" s="416"/>
      <c r="AD369" s="416"/>
      <c r="AE369" s="416"/>
      <c r="AF369" s="416"/>
      <c r="AG369" s="416"/>
      <c r="AH369" s="416"/>
      <c r="AI369" s="416"/>
      <c r="AJ369" s="416"/>
      <c r="AK369" s="416"/>
      <c r="AL369" s="416"/>
      <c r="AM369" s="416"/>
      <c r="AN369" s="416"/>
      <c r="AO369" s="416"/>
      <c r="AP369" s="416"/>
      <c r="AQ369" s="416"/>
      <c r="AR369" s="416"/>
      <c r="AS369" s="416"/>
      <c r="AT369" s="416"/>
      <c r="AU369" s="416"/>
      <c r="AV369" s="416"/>
    </row>
    <row r="370" spans="24:48" ht="12.75">
      <c r="X370" s="416"/>
      <c r="Y370" s="416"/>
      <c r="Z370" s="416"/>
      <c r="AA370" s="416"/>
      <c r="AB370" s="416"/>
      <c r="AC370" s="416"/>
      <c r="AD370" s="416"/>
      <c r="AE370" s="416"/>
      <c r="AF370" s="416"/>
      <c r="AG370" s="416"/>
      <c r="AH370" s="416"/>
      <c r="AI370" s="416"/>
      <c r="AJ370" s="416"/>
      <c r="AK370" s="416"/>
      <c r="AL370" s="416"/>
      <c r="AM370" s="416"/>
      <c r="AN370" s="416"/>
      <c r="AO370" s="416"/>
      <c r="AP370" s="416"/>
      <c r="AQ370" s="416"/>
      <c r="AR370" s="416"/>
      <c r="AS370" s="416"/>
      <c r="AT370" s="416"/>
      <c r="AU370" s="416"/>
      <c r="AV370" s="416"/>
    </row>
    <row r="371" spans="24:48" ht="12.75">
      <c r="X371" s="416"/>
      <c r="Y371" s="416"/>
      <c r="Z371" s="416"/>
      <c r="AA371" s="416"/>
      <c r="AB371" s="416"/>
      <c r="AC371" s="416"/>
      <c r="AD371" s="416"/>
      <c r="AE371" s="416"/>
      <c r="AF371" s="416"/>
      <c r="AG371" s="416"/>
      <c r="AH371" s="416"/>
      <c r="AI371" s="416"/>
      <c r="AJ371" s="416"/>
      <c r="AK371" s="416"/>
      <c r="AL371" s="416"/>
      <c r="AM371" s="416"/>
      <c r="AN371" s="416"/>
      <c r="AO371" s="416"/>
      <c r="AP371" s="416"/>
      <c r="AQ371" s="416"/>
      <c r="AR371" s="416"/>
      <c r="AS371" s="416"/>
      <c r="AT371" s="416"/>
      <c r="AU371" s="416"/>
      <c r="AV371" s="416"/>
    </row>
    <row r="372" spans="24:48" ht="12.75">
      <c r="X372" s="416"/>
      <c r="Y372" s="416"/>
      <c r="Z372" s="416"/>
      <c r="AA372" s="416"/>
      <c r="AB372" s="416"/>
      <c r="AC372" s="416"/>
      <c r="AD372" s="416"/>
      <c r="AE372" s="416"/>
      <c r="AF372" s="416"/>
      <c r="AG372" s="416"/>
      <c r="AH372" s="416"/>
      <c r="AI372" s="416"/>
      <c r="AJ372" s="416"/>
      <c r="AK372" s="416"/>
      <c r="AL372" s="416"/>
      <c r="AM372" s="416"/>
      <c r="AN372" s="416"/>
      <c r="AO372" s="416"/>
      <c r="AP372" s="416"/>
      <c r="AQ372" s="416"/>
      <c r="AR372" s="416"/>
      <c r="AS372" s="416"/>
      <c r="AT372" s="416"/>
      <c r="AU372" s="416"/>
      <c r="AV372" s="416"/>
    </row>
    <row r="373" spans="24:48" ht="12.75">
      <c r="X373" s="416"/>
      <c r="Y373" s="416"/>
      <c r="Z373" s="416"/>
      <c r="AA373" s="416"/>
      <c r="AB373" s="416"/>
      <c r="AC373" s="416"/>
      <c r="AD373" s="416"/>
      <c r="AE373" s="416"/>
      <c r="AF373" s="416"/>
      <c r="AG373" s="416"/>
      <c r="AH373" s="416"/>
      <c r="AI373" s="416"/>
      <c r="AJ373" s="416"/>
      <c r="AK373" s="416"/>
      <c r="AL373" s="416"/>
      <c r="AM373" s="416"/>
      <c r="AN373" s="416"/>
      <c r="AO373" s="416"/>
      <c r="AP373" s="416"/>
      <c r="AQ373" s="416"/>
      <c r="AR373" s="416"/>
      <c r="AS373" s="416"/>
      <c r="AT373" s="416"/>
      <c r="AU373" s="416"/>
      <c r="AV373" s="416"/>
    </row>
    <row r="374" spans="24:48" ht="12.75">
      <c r="X374" s="416"/>
      <c r="Y374" s="416"/>
      <c r="Z374" s="416"/>
      <c r="AA374" s="416"/>
      <c r="AB374" s="416"/>
      <c r="AC374" s="416"/>
      <c r="AD374" s="416"/>
      <c r="AE374" s="416"/>
      <c r="AF374" s="416"/>
      <c r="AG374" s="416"/>
      <c r="AH374" s="416"/>
      <c r="AI374" s="416"/>
      <c r="AJ374" s="416"/>
      <c r="AK374" s="416"/>
      <c r="AL374" s="416"/>
      <c r="AM374" s="416"/>
      <c r="AN374" s="416"/>
      <c r="AO374" s="416"/>
      <c r="AP374" s="416"/>
      <c r="AQ374" s="416"/>
      <c r="AR374" s="416"/>
      <c r="AS374" s="416"/>
      <c r="AT374" s="416"/>
      <c r="AU374" s="416"/>
      <c r="AV374" s="416"/>
    </row>
    <row r="375" spans="24:48" ht="12.75">
      <c r="X375" s="416"/>
      <c r="Y375" s="416"/>
      <c r="Z375" s="416"/>
      <c r="AA375" s="416"/>
      <c r="AB375" s="416"/>
      <c r="AC375" s="416"/>
      <c r="AD375" s="416"/>
      <c r="AE375" s="416"/>
      <c r="AF375" s="416"/>
      <c r="AG375" s="416"/>
      <c r="AH375" s="416"/>
      <c r="AI375" s="416"/>
      <c r="AJ375" s="416"/>
      <c r="AK375" s="416"/>
      <c r="AL375" s="416"/>
      <c r="AM375" s="416"/>
      <c r="AN375" s="416"/>
      <c r="AO375" s="416"/>
      <c r="AP375" s="416"/>
      <c r="AQ375" s="416"/>
      <c r="AR375" s="416"/>
      <c r="AS375" s="416"/>
      <c r="AT375" s="416"/>
      <c r="AU375" s="416"/>
      <c r="AV375" s="416"/>
    </row>
    <row r="376" spans="24:48" ht="12.75">
      <c r="X376" s="416"/>
      <c r="Y376" s="416"/>
      <c r="Z376" s="416"/>
      <c r="AA376" s="416"/>
      <c r="AB376" s="416"/>
      <c r="AC376" s="416"/>
      <c r="AD376" s="416"/>
      <c r="AE376" s="416"/>
      <c r="AF376" s="416"/>
      <c r="AG376" s="416"/>
      <c r="AH376" s="416"/>
      <c r="AI376" s="416"/>
      <c r="AJ376" s="416"/>
      <c r="AK376" s="416"/>
      <c r="AL376" s="416"/>
      <c r="AM376" s="416"/>
      <c r="AN376" s="416"/>
      <c r="AO376" s="416"/>
      <c r="AP376" s="416"/>
      <c r="AQ376" s="416"/>
      <c r="AR376" s="416"/>
      <c r="AS376" s="416"/>
      <c r="AT376" s="416"/>
      <c r="AU376" s="416"/>
      <c r="AV376" s="416"/>
    </row>
    <row r="377" spans="24:48" ht="12.75">
      <c r="X377" s="416"/>
      <c r="Y377" s="416"/>
      <c r="Z377" s="416"/>
      <c r="AA377" s="416"/>
      <c r="AB377" s="416"/>
      <c r="AC377" s="416"/>
      <c r="AD377" s="416"/>
      <c r="AE377" s="416"/>
      <c r="AF377" s="416"/>
      <c r="AG377" s="416"/>
      <c r="AH377" s="416"/>
      <c r="AI377" s="416"/>
      <c r="AJ377" s="416"/>
      <c r="AK377" s="416"/>
      <c r="AL377" s="416"/>
      <c r="AM377" s="416"/>
      <c r="AN377" s="416"/>
      <c r="AO377" s="416"/>
      <c r="AP377" s="416"/>
      <c r="AQ377" s="416"/>
      <c r="AR377" s="416"/>
      <c r="AS377" s="416"/>
      <c r="AT377" s="416"/>
      <c r="AU377" s="416"/>
      <c r="AV377" s="416"/>
    </row>
    <row r="378" spans="24:48" ht="12.75">
      <c r="X378" s="416"/>
      <c r="Y378" s="416"/>
      <c r="Z378" s="416"/>
      <c r="AA378" s="416"/>
      <c r="AB378" s="416"/>
      <c r="AC378" s="416"/>
      <c r="AD378" s="416"/>
      <c r="AE378" s="416"/>
      <c r="AF378" s="416"/>
      <c r="AG378" s="416"/>
      <c r="AH378" s="416"/>
      <c r="AI378" s="416"/>
      <c r="AJ378" s="416"/>
      <c r="AK378" s="416"/>
      <c r="AL378" s="416"/>
      <c r="AM378" s="416"/>
      <c r="AN378" s="416"/>
      <c r="AO378" s="416"/>
      <c r="AP378" s="416"/>
      <c r="AQ378" s="416"/>
      <c r="AR378" s="416"/>
      <c r="AS378" s="416"/>
      <c r="AT378" s="416"/>
      <c r="AU378" s="416"/>
      <c r="AV378" s="416"/>
    </row>
    <row r="379" spans="24:48" ht="12.75">
      <c r="X379" s="416"/>
      <c r="Y379" s="416"/>
      <c r="Z379" s="416"/>
      <c r="AA379" s="416"/>
      <c r="AB379" s="416"/>
      <c r="AC379" s="416"/>
      <c r="AD379" s="416"/>
      <c r="AE379" s="416"/>
      <c r="AF379" s="416"/>
      <c r="AG379" s="416"/>
      <c r="AH379" s="416"/>
      <c r="AI379" s="416"/>
      <c r="AJ379" s="416"/>
      <c r="AK379" s="416"/>
      <c r="AL379" s="416"/>
      <c r="AM379" s="416"/>
      <c r="AN379" s="416"/>
      <c r="AO379" s="416"/>
      <c r="AP379" s="416"/>
      <c r="AQ379" s="416"/>
      <c r="AR379" s="416"/>
      <c r="AS379" s="416"/>
      <c r="AT379" s="416"/>
      <c r="AU379" s="416"/>
      <c r="AV379" s="416"/>
    </row>
    <row r="380" spans="24:48" ht="12.75">
      <c r="X380" s="416"/>
      <c r="Y380" s="416"/>
      <c r="Z380" s="416"/>
      <c r="AA380" s="416"/>
      <c r="AB380" s="416"/>
      <c r="AC380" s="416"/>
      <c r="AD380" s="416"/>
      <c r="AE380" s="416"/>
      <c r="AF380" s="416"/>
      <c r="AG380" s="416"/>
      <c r="AH380" s="416"/>
      <c r="AI380" s="416"/>
      <c r="AJ380" s="416"/>
      <c r="AK380" s="416"/>
      <c r="AL380" s="416"/>
      <c r="AM380" s="416"/>
      <c r="AN380" s="416"/>
      <c r="AO380" s="416"/>
      <c r="AP380" s="416"/>
      <c r="AQ380" s="416"/>
      <c r="AR380" s="416"/>
      <c r="AS380" s="416"/>
      <c r="AT380" s="416"/>
      <c r="AU380" s="416"/>
      <c r="AV380" s="416"/>
    </row>
    <row r="381" spans="24:48" ht="12.75">
      <c r="X381" s="416"/>
      <c r="Y381" s="416"/>
      <c r="Z381" s="416"/>
      <c r="AA381" s="416"/>
      <c r="AB381" s="416"/>
      <c r="AC381" s="416"/>
      <c r="AD381" s="416"/>
      <c r="AE381" s="416"/>
      <c r="AF381" s="416"/>
      <c r="AG381" s="416"/>
      <c r="AH381" s="416"/>
      <c r="AI381" s="416"/>
      <c r="AJ381" s="416"/>
      <c r="AK381" s="416"/>
      <c r="AL381" s="416"/>
      <c r="AM381" s="416"/>
      <c r="AN381" s="416"/>
      <c r="AO381" s="416"/>
      <c r="AP381" s="416"/>
      <c r="AQ381" s="416"/>
      <c r="AR381" s="416"/>
      <c r="AS381" s="416"/>
      <c r="AT381" s="416"/>
      <c r="AU381" s="416"/>
      <c r="AV381" s="416"/>
    </row>
    <row r="382" spans="24:48" ht="12.75">
      <c r="X382" s="416"/>
      <c r="Y382" s="416"/>
      <c r="Z382" s="416"/>
      <c r="AA382" s="416"/>
      <c r="AB382" s="416"/>
      <c r="AC382" s="416"/>
      <c r="AD382" s="416"/>
      <c r="AE382" s="416"/>
      <c r="AF382" s="416"/>
      <c r="AG382" s="416"/>
      <c r="AH382" s="416"/>
      <c r="AI382" s="416"/>
      <c r="AJ382" s="416"/>
      <c r="AK382" s="416"/>
      <c r="AL382" s="416"/>
      <c r="AM382" s="416"/>
      <c r="AN382" s="416"/>
      <c r="AO382" s="416"/>
      <c r="AP382" s="416"/>
      <c r="AQ382" s="416"/>
      <c r="AR382" s="416"/>
      <c r="AS382" s="416"/>
      <c r="AT382" s="416"/>
      <c r="AU382" s="416"/>
      <c r="AV382" s="416"/>
    </row>
    <row r="383" spans="24:48" ht="12.75">
      <c r="X383" s="416"/>
      <c r="Y383" s="416"/>
      <c r="Z383" s="416"/>
      <c r="AA383" s="416"/>
      <c r="AB383" s="416"/>
      <c r="AC383" s="416"/>
      <c r="AD383" s="416"/>
      <c r="AE383" s="416"/>
      <c r="AF383" s="416"/>
      <c r="AG383" s="416"/>
      <c r="AH383" s="416"/>
      <c r="AI383" s="416"/>
      <c r="AJ383" s="416"/>
      <c r="AK383" s="416"/>
      <c r="AL383" s="416"/>
      <c r="AM383" s="416"/>
      <c r="AN383" s="416"/>
      <c r="AO383" s="416"/>
      <c r="AP383" s="416"/>
      <c r="AQ383" s="416"/>
      <c r="AR383" s="416"/>
      <c r="AS383" s="416"/>
      <c r="AT383" s="416"/>
      <c r="AU383" s="416"/>
      <c r="AV383" s="416"/>
    </row>
    <row r="384" spans="24:48" ht="12.75">
      <c r="X384" s="416"/>
      <c r="Y384" s="416"/>
      <c r="Z384" s="416"/>
      <c r="AA384" s="416"/>
      <c r="AB384" s="416"/>
      <c r="AC384" s="416"/>
      <c r="AD384" s="416"/>
      <c r="AE384" s="416"/>
      <c r="AF384" s="416"/>
      <c r="AG384" s="416"/>
      <c r="AH384" s="416"/>
      <c r="AI384" s="416"/>
      <c r="AJ384" s="416"/>
      <c r="AK384" s="416"/>
      <c r="AL384" s="416"/>
      <c r="AM384" s="416"/>
      <c r="AN384" s="416"/>
      <c r="AO384" s="416"/>
      <c r="AP384" s="416"/>
      <c r="AQ384" s="416"/>
      <c r="AR384" s="416"/>
      <c r="AS384" s="416"/>
      <c r="AT384" s="416"/>
      <c r="AU384" s="416"/>
      <c r="AV384" s="416"/>
    </row>
    <row r="385" spans="24:48" ht="12.75">
      <c r="X385" s="416"/>
      <c r="Y385" s="416"/>
      <c r="Z385" s="416"/>
      <c r="AA385" s="416"/>
      <c r="AB385" s="416"/>
      <c r="AC385" s="416"/>
      <c r="AD385" s="416"/>
      <c r="AE385" s="416"/>
      <c r="AF385" s="416"/>
      <c r="AG385" s="416"/>
      <c r="AH385" s="416"/>
      <c r="AI385" s="416"/>
      <c r="AJ385" s="416"/>
      <c r="AK385" s="416"/>
      <c r="AL385" s="416"/>
      <c r="AM385" s="416"/>
      <c r="AN385" s="416"/>
      <c r="AO385" s="416"/>
      <c r="AP385" s="416"/>
      <c r="AQ385" s="416"/>
      <c r="AR385" s="416"/>
      <c r="AS385" s="416"/>
      <c r="AT385" s="416"/>
      <c r="AU385" s="416"/>
      <c r="AV385" s="416"/>
    </row>
    <row r="386" spans="24:48" ht="12.75">
      <c r="X386" s="416"/>
      <c r="Y386" s="416"/>
      <c r="Z386" s="416"/>
      <c r="AA386" s="416"/>
      <c r="AB386" s="416"/>
      <c r="AC386" s="416"/>
      <c r="AD386" s="416"/>
      <c r="AE386" s="416"/>
      <c r="AF386" s="416"/>
      <c r="AG386" s="416"/>
      <c r="AH386" s="416"/>
      <c r="AI386" s="416"/>
      <c r="AJ386" s="416"/>
      <c r="AK386" s="416"/>
      <c r="AL386" s="416"/>
      <c r="AM386" s="416"/>
      <c r="AN386" s="416"/>
      <c r="AO386" s="416"/>
      <c r="AP386" s="416"/>
      <c r="AQ386" s="416"/>
      <c r="AR386" s="416"/>
      <c r="AS386" s="416"/>
      <c r="AT386" s="416"/>
      <c r="AU386" s="416"/>
      <c r="AV386" s="416"/>
    </row>
    <row r="387" spans="24:48" ht="12.75">
      <c r="X387" s="416"/>
      <c r="Y387" s="416"/>
      <c r="Z387" s="416"/>
      <c r="AA387" s="416"/>
      <c r="AB387" s="416"/>
      <c r="AC387" s="416"/>
      <c r="AD387" s="416"/>
      <c r="AE387" s="416"/>
      <c r="AF387" s="416"/>
      <c r="AG387" s="416"/>
      <c r="AH387" s="416"/>
      <c r="AI387" s="416"/>
      <c r="AJ387" s="416"/>
      <c r="AK387" s="416"/>
      <c r="AL387" s="416"/>
      <c r="AM387" s="416"/>
      <c r="AN387" s="416"/>
      <c r="AO387" s="416"/>
      <c r="AP387" s="416"/>
      <c r="AQ387" s="416"/>
      <c r="AR387" s="416"/>
      <c r="AS387" s="416"/>
      <c r="AT387" s="416"/>
      <c r="AU387" s="416"/>
      <c r="AV387" s="416"/>
    </row>
    <row r="388" spans="24:48" ht="12.75">
      <c r="X388" s="416"/>
      <c r="Y388" s="416"/>
      <c r="Z388" s="416"/>
      <c r="AA388" s="416"/>
      <c r="AB388" s="416"/>
      <c r="AC388" s="416"/>
      <c r="AD388" s="416"/>
      <c r="AE388" s="416"/>
      <c r="AF388" s="416"/>
      <c r="AG388" s="416"/>
      <c r="AH388" s="416"/>
      <c r="AI388" s="416"/>
      <c r="AJ388" s="416"/>
      <c r="AK388" s="416"/>
      <c r="AL388" s="416"/>
      <c r="AM388" s="416"/>
      <c r="AN388" s="416"/>
      <c r="AO388" s="416"/>
      <c r="AP388" s="416"/>
      <c r="AQ388" s="416"/>
      <c r="AR388" s="416"/>
      <c r="AS388" s="416"/>
      <c r="AT388" s="416"/>
      <c r="AU388" s="416"/>
      <c r="AV388" s="416"/>
    </row>
    <row r="389" spans="24:48" ht="12.75">
      <c r="X389" s="416"/>
      <c r="Y389" s="416"/>
      <c r="Z389" s="416"/>
      <c r="AA389" s="416"/>
      <c r="AB389" s="416"/>
      <c r="AC389" s="416"/>
      <c r="AD389" s="416"/>
      <c r="AE389" s="416"/>
      <c r="AF389" s="416"/>
      <c r="AG389" s="416"/>
      <c r="AH389" s="416"/>
      <c r="AI389" s="416"/>
      <c r="AJ389" s="416"/>
      <c r="AK389" s="416"/>
      <c r="AL389" s="416"/>
      <c r="AM389" s="416"/>
      <c r="AN389" s="416"/>
      <c r="AO389" s="416"/>
      <c r="AP389" s="416"/>
      <c r="AQ389" s="416"/>
      <c r="AR389" s="416"/>
      <c r="AS389" s="416"/>
      <c r="AT389" s="416"/>
      <c r="AU389" s="416"/>
      <c r="AV389" s="416"/>
    </row>
    <row r="390" spans="24:48" ht="12.75">
      <c r="X390" s="416"/>
      <c r="Y390" s="416"/>
      <c r="Z390" s="416"/>
      <c r="AA390" s="416"/>
      <c r="AB390" s="416"/>
      <c r="AC390" s="416"/>
      <c r="AD390" s="416"/>
      <c r="AE390" s="416"/>
      <c r="AF390" s="416"/>
      <c r="AG390" s="416"/>
      <c r="AH390" s="416"/>
      <c r="AI390" s="416"/>
      <c r="AJ390" s="416"/>
      <c r="AK390" s="416"/>
      <c r="AL390" s="416"/>
      <c r="AM390" s="416"/>
      <c r="AN390" s="416"/>
      <c r="AO390" s="416"/>
      <c r="AP390" s="416"/>
      <c r="AQ390" s="416"/>
      <c r="AR390" s="416"/>
      <c r="AS390" s="416"/>
      <c r="AT390" s="416"/>
      <c r="AU390" s="416"/>
      <c r="AV390" s="416"/>
    </row>
    <row r="391" spans="24:48" ht="12.75">
      <c r="X391" s="416"/>
      <c r="Y391" s="416"/>
      <c r="Z391" s="416"/>
      <c r="AA391" s="416"/>
      <c r="AB391" s="416"/>
      <c r="AC391" s="416"/>
      <c r="AD391" s="416"/>
      <c r="AE391" s="416"/>
      <c r="AF391" s="416"/>
      <c r="AG391" s="416"/>
      <c r="AH391" s="416"/>
      <c r="AI391" s="416"/>
      <c r="AJ391" s="416"/>
      <c r="AK391" s="416"/>
      <c r="AL391" s="416"/>
      <c r="AM391" s="416"/>
      <c r="AN391" s="416"/>
      <c r="AO391" s="416"/>
      <c r="AP391" s="416"/>
      <c r="AQ391" s="416"/>
      <c r="AR391" s="416"/>
      <c r="AS391" s="416"/>
      <c r="AT391" s="416"/>
      <c r="AU391" s="416"/>
      <c r="AV391" s="416"/>
    </row>
    <row r="392" spans="24:48" ht="12.75">
      <c r="X392" s="416"/>
      <c r="Y392" s="416"/>
      <c r="Z392" s="416"/>
      <c r="AA392" s="416"/>
      <c r="AB392" s="416"/>
      <c r="AC392" s="416"/>
      <c r="AD392" s="416"/>
      <c r="AE392" s="416"/>
      <c r="AF392" s="416"/>
      <c r="AG392" s="416"/>
      <c r="AH392" s="416"/>
      <c r="AI392" s="416"/>
      <c r="AJ392" s="416"/>
      <c r="AK392" s="416"/>
      <c r="AL392" s="416"/>
      <c r="AM392" s="416"/>
      <c r="AN392" s="416"/>
      <c r="AO392" s="416"/>
      <c r="AP392" s="416"/>
      <c r="AQ392" s="416"/>
      <c r="AR392" s="416"/>
      <c r="AS392" s="416"/>
      <c r="AT392" s="416"/>
      <c r="AU392" s="416"/>
      <c r="AV392" s="416"/>
    </row>
    <row r="393" spans="24:48" ht="12.75">
      <c r="X393" s="416"/>
      <c r="Y393" s="416"/>
      <c r="Z393" s="416"/>
      <c r="AA393" s="416"/>
      <c r="AB393" s="416"/>
      <c r="AC393" s="416"/>
      <c r="AD393" s="416"/>
      <c r="AE393" s="416"/>
      <c r="AF393" s="416"/>
      <c r="AG393" s="416"/>
      <c r="AH393" s="416"/>
      <c r="AI393" s="416"/>
      <c r="AJ393" s="416"/>
      <c r="AK393" s="416"/>
      <c r="AL393" s="416"/>
      <c r="AM393" s="416"/>
      <c r="AN393" s="416"/>
      <c r="AO393" s="416"/>
      <c r="AP393" s="416"/>
      <c r="AQ393" s="416"/>
      <c r="AR393" s="416"/>
      <c r="AS393" s="416"/>
      <c r="AT393" s="416"/>
      <c r="AU393" s="416"/>
      <c r="AV393" s="416"/>
    </row>
    <row r="394" spans="24:48" ht="12.75">
      <c r="X394" s="416"/>
      <c r="Y394" s="416"/>
      <c r="Z394" s="416"/>
      <c r="AA394" s="416"/>
      <c r="AB394" s="416"/>
      <c r="AC394" s="416"/>
      <c r="AD394" s="416"/>
      <c r="AE394" s="416"/>
      <c r="AF394" s="416"/>
      <c r="AG394" s="416"/>
      <c r="AH394" s="416"/>
      <c r="AI394" s="416"/>
      <c r="AJ394" s="416"/>
      <c r="AK394" s="416"/>
      <c r="AL394" s="416"/>
      <c r="AM394" s="416"/>
      <c r="AN394" s="416"/>
      <c r="AO394" s="416"/>
      <c r="AP394" s="416"/>
      <c r="AQ394" s="416"/>
      <c r="AR394" s="416"/>
      <c r="AS394" s="416"/>
      <c r="AT394" s="416"/>
      <c r="AU394" s="416"/>
      <c r="AV394" s="416"/>
    </row>
    <row r="395" spans="24:48" ht="12.75">
      <c r="X395" s="416"/>
      <c r="Y395" s="416"/>
      <c r="Z395" s="416"/>
      <c r="AA395" s="416"/>
      <c r="AB395" s="416"/>
      <c r="AC395" s="416"/>
      <c r="AD395" s="416"/>
      <c r="AE395" s="416"/>
      <c r="AF395" s="416"/>
      <c r="AG395" s="416"/>
      <c r="AH395" s="416"/>
      <c r="AI395" s="416"/>
      <c r="AJ395" s="416"/>
      <c r="AK395" s="416"/>
      <c r="AL395" s="416"/>
      <c r="AM395" s="416"/>
      <c r="AN395" s="416"/>
      <c r="AO395" s="416"/>
      <c r="AP395" s="416"/>
      <c r="AQ395" s="416"/>
      <c r="AR395" s="416"/>
      <c r="AS395" s="416"/>
      <c r="AT395" s="416"/>
      <c r="AU395" s="416"/>
      <c r="AV395" s="416"/>
    </row>
    <row r="396" spans="24:48" ht="12.75">
      <c r="X396" s="416"/>
      <c r="Y396" s="416"/>
      <c r="Z396" s="416"/>
      <c r="AA396" s="416"/>
      <c r="AB396" s="416"/>
      <c r="AC396" s="416"/>
      <c r="AD396" s="416"/>
      <c r="AE396" s="416"/>
      <c r="AF396" s="416"/>
      <c r="AG396" s="416"/>
      <c r="AH396" s="416"/>
      <c r="AI396" s="416"/>
      <c r="AJ396" s="416"/>
      <c r="AK396" s="416"/>
      <c r="AL396" s="416"/>
      <c r="AM396" s="416"/>
      <c r="AN396" s="416"/>
      <c r="AO396" s="416"/>
      <c r="AP396" s="416"/>
      <c r="AQ396" s="416"/>
      <c r="AR396" s="416"/>
      <c r="AS396" s="416"/>
      <c r="AT396" s="416"/>
      <c r="AU396" s="416"/>
      <c r="AV396" s="416"/>
    </row>
    <row r="397" spans="24:48" ht="12.75">
      <c r="X397" s="416"/>
      <c r="Y397" s="416"/>
      <c r="Z397" s="416"/>
      <c r="AA397" s="416"/>
      <c r="AB397" s="416"/>
      <c r="AC397" s="416"/>
      <c r="AD397" s="416"/>
      <c r="AE397" s="416"/>
      <c r="AF397" s="416"/>
      <c r="AG397" s="416"/>
      <c r="AH397" s="416"/>
      <c r="AI397" s="416"/>
      <c r="AJ397" s="416"/>
      <c r="AK397" s="416"/>
      <c r="AL397" s="416"/>
      <c r="AM397" s="416"/>
      <c r="AN397" s="416"/>
      <c r="AO397" s="416"/>
      <c r="AP397" s="416"/>
      <c r="AQ397" s="416"/>
      <c r="AR397" s="416"/>
      <c r="AS397" s="416"/>
      <c r="AT397" s="416"/>
      <c r="AU397" s="416"/>
      <c r="AV397" s="416"/>
    </row>
    <row r="398" spans="24:48" ht="12.75">
      <c r="X398" s="416"/>
      <c r="Y398" s="416"/>
      <c r="Z398" s="416"/>
      <c r="AA398" s="416"/>
      <c r="AB398" s="416"/>
      <c r="AC398" s="416"/>
      <c r="AD398" s="416"/>
      <c r="AE398" s="416"/>
      <c r="AF398" s="416"/>
      <c r="AG398" s="416"/>
      <c r="AH398" s="416"/>
      <c r="AI398" s="416"/>
      <c r="AJ398" s="416"/>
      <c r="AK398" s="416"/>
      <c r="AL398" s="416"/>
      <c r="AM398" s="416"/>
      <c r="AN398" s="416"/>
      <c r="AO398" s="416"/>
      <c r="AP398" s="416"/>
      <c r="AQ398" s="416"/>
      <c r="AR398" s="416"/>
      <c r="AS398" s="416"/>
      <c r="AT398" s="416"/>
      <c r="AU398" s="416"/>
      <c r="AV398" s="416"/>
    </row>
    <row r="399" spans="24:48" ht="12.75">
      <c r="X399" s="416"/>
      <c r="Y399" s="416"/>
      <c r="Z399" s="416"/>
      <c r="AA399" s="416"/>
      <c r="AB399" s="416"/>
      <c r="AC399" s="416"/>
      <c r="AD399" s="416"/>
      <c r="AE399" s="416"/>
      <c r="AF399" s="416"/>
      <c r="AG399" s="416"/>
      <c r="AH399" s="416"/>
      <c r="AI399" s="416"/>
      <c r="AJ399" s="416"/>
      <c r="AK399" s="416"/>
      <c r="AL399" s="416"/>
      <c r="AM399" s="416"/>
      <c r="AN399" s="416"/>
      <c r="AO399" s="416"/>
      <c r="AP399" s="416"/>
      <c r="AQ399" s="416"/>
      <c r="AR399" s="416"/>
      <c r="AS399" s="416"/>
      <c r="AT399" s="416"/>
      <c r="AU399" s="416"/>
      <c r="AV399" s="416"/>
    </row>
    <row r="400" spans="24:48" ht="12.75">
      <c r="X400" s="416"/>
      <c r="Y400" s="416"/>
      <c r="Z400" s="416"/>
      <c r="AA400" s="416"/>
      <c r="AB400" s="416"/>
      <c r="AC400" s="416"/>
      <c r="AD400" s="416"/>
      <c r="AE400" s="416"/>
      <c r="AF400" s="416"/>
      <c r="AG400" s="416"/>
      <c r="AH400" s="416"/>
      <c r="AI400" s="416"/>
      <c r="AJ400" s="416"/>
      <c r="AK400" s="416"/>
      <c r="AL400" s="416"/>
      <c r="AM400" s="416"/>
      <c r="AN400" s="416"/>
      <c r="AO400" s="416"/>
      <c r="AP400" s="416"/>
      <c r="AQ400" s="416"/>
      <c r="AR400" s="416"/>
      <c r="AS400" s="416"/>
      <c r="AT400" s="416"/>
      <c r="AU400" s="416"/>
      <c r="AV400" s="416"/>
    </row>
    <row r="401" spans="24:48" ht="12.75">
      <c r="X401" s="416"/>
      <c r="Y401" s="416"/>
      <c r="Z401" s="416"/>
      <c r="AA401" s="416"/>
      <c r="AB401" s="416"/>
      <c r="AC401" s="416"/>
      <c r="AD401" s="416"/>
      <c r="AE401" s="416"/>
      <c r="AF401" s="416"/>
      <c r="AG401" s="416"/>
      <c r="AH401" s="416"/>
      <c r="AI401" s="416"/>
      <c r="AJ401" s="416"/>
      <c r="AK401" s="416"/>
      <c r="AL401" s="416"/>
      <c r="AM401" s="416"/>
      <c r="AN401" s="416"/>
      <c r="AO401" s="416"/>
      <c r="AP401" s="416"/>
      <c r="AQ401" s="416"/>
      <c r="AR401" s="416"/>
      <c r="AS401" s="416"/>
      <c r="AT401" s="416"/>
      <c r="AU401" s="416"/>
      <c r="AV401" s="416"/>
    </row>
    <row r="402" spans="24:48" ht="12.75">
      <c r="X402" s="416"/>
      <c r="Y402" s="416"/>
      <c r="Z402" s="416"/>
      <c r="AA402" s="416"/>
      <c r="AB402" s="416"/>
      <c r="AC402" s="416"/>
      <c r="AD402" s="416"/>
      <c r="AE402" s="416"/>
      <c r="AF402" s="416"/>
      <c r="AG402" s="416"/>
      <c r="AH402" s="416"/>
      <c r="AI402" s="416"/>
      <c r="AJ402" s="416"/>
      <c r="AK402" s="416"/>
      <c r="AL402" s="416"/>
      <c r="AM402" s="416"/>
      <c r="AN402" s="416"/>
      <c r="AO402" s="416"/>
      <c r="AP402" s="416"/>
      <c r="AQ402" s="416"/>
      <c r="AR402" s="416"/>
      <c r="AS402" s="416"/>
      <c r="AT402" s="416"/>
      <c r="AU402" s="416"/>
      <c r="AV402" s="416"/>
    </row>
    <row r="403" spans="24:48" ht="12.75">
      <c r="X403" s="416"/>
      <c r="Y403" s="416"/>
      <c r="Z403" s="416"/>
      <c r="AA403" s="416"/>
      <c r="AB403" s="416"/>
      <c r="AC403" s="416"/>
      <c r="AD403" s="416"/>
      <c r="AE403" s="416"/>
      <c r="AF403" s="416"/>
      <c r="AG403" s="416"/>
      <c r="AH403" s="416"/>
      <c r="AI403" s="416"/>
      <c r="AJ403" s="416"/>
      <c r="AK403" s="416"/>
      <c r="AL403" s="416"/>
      <c r="AM403" s="416"/>
      <c r="AN403" s="416"/>
      <c r="AO403" s="416"/>
      <c r="AP403" s="416"/>
      <c r="AQ403" s="416"/>
      <c r="AR403" s="416"/>
      <c r="AS403" s="416"/>
      <c r="AT403" s="416"/>
      <c r="AU403" s="416"/>
      <c r="AV403" s="416"/>
    </row>
    <row r="404" spans="24:48" ht="12.75">
      <c r="X404" s="416"/>
      <c r="Y404" s="416"/>
      <c r="Z404" s="416"/>
      <c r="AA404" s="416"/>
      <c r="AB404" s="416"/>
      <c r="AC404" s="416"/>
      <c r="AD404" s="416"/>
      <c r="AE404" s="416"/>
      <c r="AF404" s="416"/>
      <c r="AG404" s="416"/>
      <c r="AH404" s="416"/>
      <c r="AI404" s="416"/>
      <c r="AJ404" s="416"/>
      <c r="AK404" s="416"/>
      <c r="AL404" s="416"/>
      <c r="AM404" s="416"/>
      <c r="AN404" s="416"/>
      <c r="AO404" s="416"/>
      <c r="AP404" s="416"/>
      <c r="AQ404" s="416"/>
      <c r="AR404" s="416"/>
      <c r="AS404" s="416"/>
      <c r="AT404" s="416"/>
      <c r="AU404" s="416"/>
      <c r="AV404" s="416"/>
    </row>
    <row r="405" spans="24:48" ht="12.75">
      <c r="X405" s="416"/>
      <c r="Y405" s="416"/>
      <c r="Z405" s="416"/>
      <c r="AA405" s="416"/>
      <c r="AB405" s="416"/>
      <c r="AC405" s="416"/>
      <c r="AD405" s="416"/>
      <c r="AE405" s="416"/>
      <c r="AF405" s="416"/>
      <c r="AG405" s="416"/>
      <c r="AH405" s="416"/>
      <c r="AI405" s="416"/>
      <c r="AJ405" s="416"/>
      <c r="AK405" s="416"/>
      <c r="AL405" s="416"/>
      <c r="AM405" s="416"/>
      <c r="AN405" s="416"/>
      <c r="AO405" s="416"/>
      <c r="AP405" s="416"/>
      <c r="AQ405" s="416"/>
      <c r="AR405" s="416"/>
      <c r="AS405" s="416"/>
      <c r="AT405" s="416"/>
      <c r="AU405" s="416"/>
      <c r="AV405" s="416"/>
    </row>
    <row r="406" spans="24:48" ht="12.75">
      <c r="X406" s="416"/>
      <c r="Y406" s="416"/>
      <c r="Z406" s="416"/>
      <c r="AA406" s="416"/>
      <c r="AB406" s="416"/>
      <c r="AC406" s="416"/>
      <c r="AD406" s="416"/>
      <c r="AE406" s="416"/>
      <c r="AF406" s="416"/>
      <c r="AG406" s="416"/>
      <c r="AH406" s="416"/>
      <c r="AI406" s="416"/>
      <c r="AJ406" s="416"/>
      <c r="AK406" s="416"/>
      <c r="AL406" s="416"/>
      <c r="AM406" s="416"/>
      <c r="AN406" s="416"/>
      <c r="AO406" s="416"/>
      <c r="AP406" s="416"/>
      <c r="AQ406" s="416"/>
      <c r="AR406" s="416"/>
      <c r="AS406" s="416"/>
      <c r="AT406" s="416"/>
      <c r="AU406" s="416"/>
      <c r="AV406" s="416"/>
    </row>
    <row r="407" spans="24:48" ht="12.75">
      <c r="X407" s="416"/>
      <c r="Y407" s="416"/>
      <c r="Z407" s="416"/>
      <c r="AA407" s="416"/>
      <c r="AB407" s="416"/>
      <c r="AC407" s="416"/>
      <c r="AD407" s="416"/>
      <c r="AE407" s="416"/>
      <c r="AF407" s="416"/>
      <c r="AG407" s="416"/>
      <c r="AH407" s="416"/>
      <c r="AI407" s="416"/>
      <c r="AJ407" s="416"/>
      <c r="AK407" s="416"/>
      <c r="AL407" s="416"/>
      <c r="AM407" s="416"/>
      <c r="AN407" s="416"/>
      <c r="AO407" s="416"/>
      <c r="AP407" s="416"/>
      <c r="AQ407" s="416"/>
      <c r="AR407" s="416"/>
      <c r="AS407" s="416"/>
      <c r="AT407" s="416"/>
      <c r="AU407" s="416"/>
      <c r="AV407" s="416"/>
    </row>
    <row r="408" spans="24:48" ht="12.75">
      <c r="X408" s="416"/>
      <c r="Y408" s="416"/>
      <c r="Z408" s="416"/>
      <c r="AA408" s="416"/>
      <c r="AB408" s="416"/>
      <c r="AC408" s="416"/>
      <c r="AD408" s="416"/>
      <c r="AE408" s="416"/>
      <c r="AF408" s="416"/>
      <c r="AG408" s="416"/>
      <c r="AH408" s="416"/>
      <c r="AI408" s="416"/>
      <c r="AJ408" s="416"/>
      <c r="AK408" s="416"/>
      <c r="AL408" s="416"/>
      <c r="AM408" s="416"/>
      <c r="AN408" s="416"/>
      <c r="AO408" s="416"/>
      <c r="AP408" s="416"/>
      <c r="AQ408" s="416"/>
      <c r="AR408" s="416"/>
      <c r="AS408" s="416"/>
      <c r="AT408" s="416"/>
      <c r="AU408" s="416"/>
      <c r="AV408" s="416"/>
    </row>
    <row r="409" spans="24:48" ht="12.75">
      <c r="X409" s="416"/>
      <c r="Y409" s="416"/>
      <c r="Z409" s="416"/>
      <c r="AA409" s="416"/>
      <c r="AB409" s="416"/>
      <c r="AC409" s="416"/>
      <c r="AD409" s="416"/>
      <c r="AE409" s="416"/>
      <c r="AF409" s="416"/>
      <c r="AG409" s="416"/>
      <c r="AH409" s="416"/>
      <c r="AI409" s="416"/>
      <c r="AJ409" s="416"/>
      <c r="AK409" s="416"/>
      <c r="AL409" s="416"/>
      <c r="AM409" s="416"/>
      <c r="AN409" s="416"/>
      <c r="AO409" s="416"/>
      <c r="AP409" s="416"/>
      <c r="AQ409" s="416"/>
      <c r="AR409" s="416"/>
      <c r="AS409" s="416"/>
      <c r="AT409" s="416"/>
      <c r="AU409" s="416"/>
      <c r="AV409" s="416"/>
    </row>
    <row r="410" spans="24:48" ht="12.75">
      <c r="X410" s="416"/>
      <c r="Y410" s="416"/>
      <c r="Z410" s="416"/>
      <c r="AA410" s="416"/>
      <c r="AB410" s="416"/>
      <c r="AC410" s="416"/>
      <c r="AD410" s="416"/>
      <c r="AE410" s="416"/>
      <c r="AF410" s="416"/>
      <c r="AG410" s="416"/>
      <c r="AH410" s="416"/>
      <c r="AI410" s="416"/>
      <c r="AJ410" s="416"/>
      <c r="AK410" s="416"/>
      <c r="AL410" s="416"/>
      <c r="AM410" s="416"/>
      <c r="AN410" s="416"/>
      <c r="AO410" s="416"/>
      <c r="AP410" s="416"/>
      <c r="AQ410" s="416"/>
      <c r="AR410" s="416"/>
      <c r="AS410" s="416"/>
      <c r="AT410" s="416"/>
      <c r="AU410" s="416"/>
      <c r="AV410" s="416"/>
    </row>
    <row r="411" spans="24:48" ht="12.75">
      <c r="X411" s="416"/>
      <c r="Y411" s="416"/>
      <c r="Z411" s="416"/>
      <c r="AA411" s="416"/>
      <c r="AB411" s="416"/>
      <c r="AC411" s="416"/>
      <c r="AD411" s="416"/>
      <c r="AE411" s="416"/>
      <c r="AF411" s="416"/>
      <c r="AG411" s="416"/>
      <c r="AH411" s="416"/>
      <c r="AI411" s="416"/>
      <c r="AJ411" s="416"/>
      <c r="AK411" s="416"/>
      <c r="AL411" s="416"/>
      <c r="AM411" s="416"/>
      <c r="AN411" s="416"/>
      <c r="AO411" s="416"/>
      <c r="AP411" s="416"/>
      <c r="AQ411" s="416"/>
      <c r="AR411" s="416"/>
      <c r="AS411" s="416"/>
      <c r="AT411" s="416"/>
      <c r="AU411" s="416"/>
      <c r="AV411" s="416"/>
    </row>
    <row r="412" spans="24:48" ht="12.75">
      <c r="X412" s="416"/>
      <c r="Y412" s="416"/>
      <c r="Z412" s="416"/>
      <c r="AA412" s="416"/>
      <c r="AB412" s="416"/>
      <c r="AC412" s="416"/>
      <c r="AD412" s="416"/>
      <c r="AE412" s="416"/>
      <c r="AF412" s="416"/>
      <c r="AG412" s="416"/>
      <c r="AH412" s="416"/>
      <c r="AI412" s="416"/>
      <c r="AJ412" s="416"/>
      <c r="AK412" s="416"/>
      <c r="AL412" s="416"/>
      <c r="AM412" s="416"/>
      <c r="AN412" s="416"/>
      <c r="AO412" s="416"/>
      <c r="AP412" s="416"/>
      <c r="AQ412" s="416"/>
      <c r="AR412" s="416"/>
      <c r="AS412" s="416"/>
      <c r="AT412" s="416"/>
      <c r="AU412" s="416"/>
      <c r="AV412" s="416"/>
    </row>
    <row r="413" spans="24:48" ht="12.75">
      <c r="X413" s="416"/>
      <c r="Y413" s="416"/>
      <c r="Z413" s="416"/>
      <c r="AA413" s="416"/>
      <c r="AB413" s="416"/>
      <c r="AC413" s="416"/>
      <c r="AD413" s="416"/>
      <c r="AE413" s="416"/>
      <c r="AF413" s="416"/>
      <c r="AG413" s="416"/>
      <c r="AH413" s="416"/>
      <c r="AI413" s="416"/>
      <c r="AJ413" s="416"/>
      <c r="AK413" s="416"/>
      <c r="AL413" s="416"/>
      <c r="AM413" s="416"/>
      <c r="AN413" s="416"/>
      <c r="AO413" s="416"/>
      <c r="AP413" s="416"/>
      <c r="AQ413" s="416"/>
      <c r="AR413" s="416"/>
      <c r="AS413" s="416"/>
      <c r="AT413" s="416"/>
      <c r="AU413" s="416"/>
      <c r="AV413" s="416"/>
    </row>
    <row r="414" spans="24:48" ht="12.75">
      <c r="X414" s="416"/>
      <c r="Y414" s="416"/>
      <c r="Z414" s="416"/>
      <c r="AA414" s="416"/>
      <c r="AB414" s="416"/>
      <c r="AC414" s="416"/>
      <c r="AD414" s="416"/>
      <c r="AE414" s="416"/>
      <c r="AF414" s="416"/>
      <c r="AG414" s="416"/>
      <c r="AH414" s="416"/>
      <c r="AI414" s="416"/>
      <c r="AJ414" s="416"/>
      <c r="AK414" s="416"/>
      <c r="AL414" s="416"/>
      <c r="AM414" s="416"/>
      <c r="AN414" s="416"/>
      <c r="AO414" s="416"/>
      <c r="AP414" s="416"/>
      <c r="AQ414" s="416"/>
      <c r="AR414" s="416"/>
      <c r="AS414" s="416"/>
      <c r="AT414" s="416"/>
      <c r="AU414" s="416"/>
      <c r="AV414" s="416"/>
    </row>
    <row r="415" spans="24:48" ht="12.75">
      <c r="X415" s="416"/>
      <c r="Y415" s="416"/>
      <c r="Z415" s="416"/>
      <c r="AA415" s="416"/>
      <c r="AB415" s="416"/>
      <c r="AC415" s="416"/>
      <c r="AD415" s="416"/>
      <c r="AE415" s="416"/>
      <c r="AF415" s="416"/>
      <c r="AG415" s="416"/>
      <c r="AH415" s="416"/>
      <c r="AI415" s="416"/>
      <c r="AJ415" s="416"/>
      <c r="AK415" s="416"/>
      <c r="AL415" s="416"/>
      <c r="AM415" s="416"/>
      <c r="AN415" s="416"/>
      <c r="AO415" s="416"/>
      <c r="AP415" s="416"/>
      <c r="AQ415" s="416"/>
      <c r="AR415" s="416"/>
      <c r="AS415" s="416"/>
      <c r="AT415" s="416"/>
      <c r="AU415" s="416"/>
      <c r="AV415" s="416"/>
    </row>
    <row r="416" spans="24:48" ht="12.75">
      <c r="X416" s="416"/>
      <c r="Y416" s="416"/>
      <c r="Z416" s="416"/>
      <c r="AA416" s="416"/>
      <c r="AB416" s="416"/>
      <c r="AC416" s="416"/>
      <c r="AD416" s="416"/>
      <c r="AE416" s="416"/>
      <c r="AF416" s="416"/>
      <c r="AG416" s="416"/>
      <c r="AH416" s="416"/>
      <c r="AI416" s="416"/>
      <c r="AJ416" s="416"/>
      <c r="AK416" s="416"/>
      <c r="AL416" s="416"/>
      <c r="AM416" s="416"/>
      <c r="AN416" s="416"/>
      <c r="AO416" s="416"/>
      <c r="AP416" s="416"/>
      <c r="AQ416" s="416"/>
      <c r="AR416" s="416"/>
      <c r="AS416" s="416"/>
      <c r="AT416" s="416"/>
      <c r="AU416" s="416"/>
      <c r="AV416" s="416"/>
    </row>
    <row r="417" spans="5:48" ht="12.75">
      <c r="X417" s="416"/>
      <c r="Y417" s="416"/>
      <c r="Z417" s="416"/>
      <c r="AA417" s="416"/>
      <c r="AB417" s="416"/>
      <c r="AC417" s="416"/>
      <c r="AD417" s="416"/>
      <c r="AE417" s="416"/>
      <c r="AF417" s="416"/>
      <c r="AG417" s="416"/>
      <c r="AH417" s="416"/>
      <c r="AI417" s="416"/>
      <c r="AJ417" s="416"/>
      <c r="AK417" s="416"/>
      <c r="AL417" s="416"/>
      <c r="AM417" s="416"/>
      <c r="AN417" s="416"/>
      <c r="AO417" s="416"/>
      <c r="AP417" s="416"/>
      <c r="AQ417" s="416"/>
      <c r="AR417" s="416"/>
      <c r="AS417" s="416"/>
      <c r="AT417" s="416"/>
      <c r="AU417" s="416"/>
      <c r="AV417" s="416"/>
    </row>
    <row r="418" spans="5:48" ht="12.75">
      <c r="X418" s="416"/>
      <c r="Y418" s="416"/>
      <c r="Z418" s="416"/>
      <c r="AA418" s="416"/>
      <c r="AB418" s="416"/>
      <c r="AC418" s="416"/>
      <c r="AD418" s="416"/>
      <c r="AE418" s="416"/>
      <c r="AF418" s="416"/>
      <c r="AG418" s="416"/>
      <c r="AH418" s="416"/>
      <c r="AI418" s="416"/>
      <c r="AJ418" s="416"/>
      <c r="AK418" s="416"/>
      <c r="AL418" s="416"/>
      <c r="AM418" s="416"/>
      <c r="AN418" s="416"/>
      <c r="AO418" s="416"/>
      <c r="AP418" s="416"/>
      <c r="AQ418" s="416"/>
      <c r="AR418" s="416"/>
      <c r="AS418" s="416"/>
      <c r="AT418" s="416"/>
      <c r="AU418" s="416"/>
      <c r="AV418" s="416"/>
    </row>
    <row r="419" spans="5:48" ht="12.75">
      <c r="X419" s="416"/>
      <c r="Y419" s="416"/>
      <c r="Z419" s="416"/>
      <c r="AA419" s="416"/>
      <c r="AB419" s="416"/>
      <c r="AC419" s="416"/>
      <c r="AD419" s="416"/>
      <c r="AE419" s="416"/>
      <c r="AF419" s="416"/>
      <c r="AG419" s="416"/>
      <c r="AH419" s="416"/>
      <c r="AI419" s="416"/>
      <c r="AJ419" s="416"/>
      <c r="AK419" s="416"/>
      <c r="AL419" s="416"/>
      <c r="AM419" s="416"/>
      <c r="AN419" s="416"/>
      <c r="AO419" s="416"/>
      <c r="AP419" s="416"/>
      <c r="AQ419" s="416"/>
      <c r="AR419" s="416"/>
      <c r="AS419" s="416"/>
      <c r="AT419" s="416"/>
      <c r="AU419" s="416"/>
      <c r="AV419" s="416"/>
    </row>
    <row r="420" spans="5:48" ht="12.75">
      <c r="X420" s="416"/>
      <c r="Y420" s="416"/>
      <c r="Z420" s="416"/>
      <c r="AA420" s="416"/>
      <c r="AB420" s="416"/>
      <c r="AC420" s="416"/>
      <c r="AD420" s="416"/>
      <c r="AE420" s="416"/>
      <c r="AF420" s="416"/>
      <c r="AG420" s="416"/>
      <c r="AH420" s="416"/>
      <c r="AI420" s="416"/>
      <c r="AJ420" s="416"/>
      <c r="AK420" s="416"/>
      <c r="AL420" s="416"/>
      <c r="AM420" s="416"/>
      <c r="AN420" s="416"/>
      <c r="AO420" s="416"/>
      <c r="AP420" s="416"/>
      <c r="AQ420" s="416"/>
      <c r="AR420" s="416"/>
      <c r="AS420" s="416"/>
      <c r="AT420" s="416"/>
      <c r="AU420" s="416"/>
      <c r="AV420" s="416"/>
    </row>
    <row r="421" spans="5:48" ht="12.75">
      <c r="X421" s="416"/>
      <c r="Y421" s="416"/>
      <c r="Z421" s="416"/>
      <c r="AA421" s="416"/>
      <c r="AB421" s="416"/>
      <c r="AC421" s="416"/>
      <c r="AD421" s="416"/>
      <c r="AE421" s="416"/>
      <c r="AF421" s="416"/>
      <c r="AG421" s="416"/>
      <c r="AH421" s="416"/>
      <c r="AI421" s="416"/>
      <c r="AJ421" s="416"/>
      <c r="AK421" s="416"/>
      <c r="AL421" s="416"/>
      <c r="AM421" s="416"/>
      <c r="AN421" s="416"/>
      <c r="AO421" s="416"/>
      <c r="AP421" s="416"/>
      <c r="AQ421" s="416"/>
      <c r="AR421" s="416"/>
      <c r="AS421" s="416"/>
      <c r="AT421" s="416"/>
      <c r="AU421" s="416"/>
      <c r="AV421" s="416"/>
    </row>
    <row r="422" spans="5:48" ht="12.75">
      <c r="X422" s="416"/>
      <c r="Y422" s="416"/>
      <c r="Z422" s="416"/>
      <c r="AA422" s="416"/>
      <c r="AB422" s="416"/>
      <c r="AC422" s="416"/>
      <c r="AD422" s="416"/>
      <c r="AE422" s="416"/>
      <c r="AF422" s="416"/>
      <c r="AG422" s="416"/>
      <c r="AH422" s="416"/>
      <c r="AI422" s="416"/>
      <c r="AJ422" s="416"/>
      <c r="AK422" s="416"/>
      <c r="AL422" s="416"/>
      <c r="AM422" s="416"/>
      <c r="AN422" s="416"/>
      <c r="AO422" s="416"/>
      <c r="AP422" s="416"/>
      <c r="AQ422" s="416"/>
      <c r="AR422" s="416"/>
      <c r="AS422" s="416"/>
      <c r="AT422" s="416"/>
      <c r="AU422" s="416"/>
      <c r="AV422" s="416"/>
    </row>
    <row r="423" spans="5:48" ht="12.75">
      <c r="X423" s="416"/>
      <c r="Y423" s="416"/>
      <c r="Z423" s="416"/>
      <c r="AA423" s="416"/>
      <c r="AB423" s="416"/>
      <c r="AC423" s="416"/>
      <c r="AD423" s="416"/>
      <c r="AE423" s="416"/>
      <c r="AF423" s="416"/>
      <c r="AG423" s="416"/>
      <c r="AH423" s="416"/>
      <c r="AI423" s="416"/>
      <c r="AJ423" s="416"/>
      <c r="AK423" s="416"/>
      <c r="AL423" s="416"/>
      <c r="AM423" s="416"/>
      <c r="AN423" s="416"/>
      <c r="AO423" s="416"/>
      <c r="AP423" s="416"/>
      <c r="AQ423" s="416"/>
      <c r="AR423" s="416"/>
      <c r="AS423" s="416"/>
      <c r="AT423" s="416"/>
      <c r="AU423" s="416"/>
      <c r="AV423" s="416"/>
    </row>
    <row r="424" spans="5:48" ht="12.75">
      <c r="X424" s="416"/>
      <c r="Y424" s="416"/>
      <c r="Z424" s="416"/>
      <c r="AA424" s="416"/>
      <c r="AB424" s="416"/>
      <c r="AC424" s="416"/>
      <c r="AD424" s="416"/>
      <c r="AE424" s="416"/>
      <c r="AF424" s="416"/>
      <c r="AG424" s="416"/>
      <c r="AH424" s="416"/>
      <c r="AI424" s="416"/>
      <c r="AJ424" s="416"/>
      <c r="AK424" s="416"/>
      <c r="AL424" s="416"/>
      <c r="AM424" s="416"/>
      <c r="AN424" s="416"/>
      <c r="AO424" s="416"/>
      <c r="AP424" s="416"/>
      <c r="AQ424" s="416"/>
      <c r="AR424" s="416"/>
      <c r="AS424" s="416"/>
      <c r="AT424" s="416"/>
      <c r="AU424" s="416"/>
      <c r="AV424" s="416"/>
    </row>
    <row r="425" spans="5:48" ht="12.75">
      <c r="X425" s="416"/>
      <c r="Y425" s="416"/>
      <c r="Z425" s="416"/>
      <c r="AA425" s="416"/>
      <c r="AB425" s="416"/>
      <c r="AC425" s="416"/>
      <c r="AD425" s="416"/>
      <c r="AE425" s="416"/>
      <c r="AF425" s="416"/>
      <c r="AG425" s="416"/>
      <c r="AH425" s="416"/>
      <c r="AI425" s="416"/>
      <c r="AJ425" s="416"/>
      <c r="AK425" s="416"/>
      <c r="AL425" s="416"/>
      <c r="AM425" s="416"/>
      <c r="AN425" s="416"/>
      <c r="AO425" s="416"/>
      <c r="AP425" s="416"/>
      <c r="AQ425" s="416"/>
      <c r="AR425" s="416"/>
      <c r="AS425" s="416"/>
      <c r="AT425" s="416"/>
      <c r="AU425" s="416"/>
      <c r="AV425" s="416"/>
    </row>
    <row r="426" spans="5:48" ht="12.75">
      <c r="X426" s="416"/>
      <c r="Y426" s="416"/>
      <c r="Z426" s="416"/>
      <c r="AA426" s="416"/>
      <c r="AB426" s="416"/>
      <c r="AC426" s="416"/>
      <c r="AD426" s="416"/>
      <c r="AE426" s="416"/>
      <c r="AF426" s="416"/>
      <c r="AG426" s="416"/>
      <c r="AH426" s="416"/>
      <c r="AI426" s="416"/>
      <c r="AJ426" s="416"/>
      <c r="AK426" s="416"/>
      <c r="AL426" s="416"/>
      <c r="AM426" s="416"/>
      <c r="AN426" s="416"/>
      <c r="AO426" s="416"/>
      <c r="AP426" s="416"/>
      <c r="AQ426" s="416"/>
      <c r="AR426" s="416"/>
      <c r="AS426" s="416"/>
      <c r="AT426" s="416"/>
      <c r="AU426" s="416"/>
      <c r="AV426" s="416"/>
    </row>
    <row r="427" spans="5:48" ht="12.75">
      <c r="X427" s="416"/>
      <c r="Y427" s="416"/>
      <c r="Z427" s="416"/>
      <c r="AA427" s="416"/>
      <c r="AB427" s="416"/>
      <c r="AC427" s="416"/>
      <c r="AD427" s="416"/>
      <c r="AE427" s="416"/>
      <c r="AF427" s="416"/>
      <c r="AG427" s="416"/>
      <c r="AH427" s="416"/>
      <c r="AI427" s="416"/>
      <c r="AJ427" s="416"/>
      <c r="AK427" s="416"/>
      <c r="AL427" s="416"/>
      <c r="AM427" s="416"/>
      <c r="AN427" s="416"/>
      <c r="AO427" s="416"/>
      <c r="AP427" s="416"/>
      <c r="AQ427" s="416"/>
      <c r="AR427" s="416"/>
      <c r="AS427" s="416"/>
      <c r="AT427" s="416"/>
      <c r="AU427" s="416"/>
      <c r="AV427" s="416"/>
    </row>
    <row r="428" spans="5:48" ht="12.75">
      <c r="X428" s="416"/>
      <c r="Y428" s="416"/>
      <c r="Z428" s="416"/>
      <c r="AA428" s="416"/>
      <c r="AB428" s="416"/>
      <c r="AC428" s="416"/>
      <c r="AD428" s="416"/>
      <c r="AE428" s="416"/>
      <c r="AF428" s="416"/>
      <c r="AG428" s="416"/>
      <c r="AH428" s="416"/>
      <c r="AI428" s="416"/>
      <c r="AJ428" s="416"/>
      <c r="AK428" s="416"/>
      <c r="AL428" s="416"/>
      <c r="AM428" s="416"/>
      <c r="AN428" s="416"/>
      <c r="AO428" s="416"/>
      <c r="AP428" s="416"/>
      <c r="AQ428" s="416"/>
      <c r="AR428" s="416"/>
      <c r="AS428" s="416"/>
      <c r="AT428" s="416"/>
      <c r="AU428" s="416"/>
      <c r="AV428" s="416"/>
    </row>
    <row r="429" spans="5:48" ht="12.75">
      <c r="X429" s="416"/>
      <c r="Y429" s="416"/>
      <c r="Z429" s="416"/>
      <c r="AA429" s="416"/>
      <c r="AB429" s="416"/>
      <c r="AC429" s="416"/>
      <c r="AD429" s="416"/>
      <c r="AE429" s="416"/>
      <c r="AF429" s="416"/>
      <c r="AG429" s="416"/>
      <c r="AH429" s="416"/>
      <c r="AI429" s="416"/>
      <c r="AJ429" s="416"/>
      <c r="AK429" s="416"/>
      <c r="AL429" s="416"/>
      <c r="AM429" s="416"/>
      <c r="AN429" s="416"/>
      <c r="AO429" s="416"/>
      <c r="AP429" s="416"/>
      <c r="AQ429" s="416"/>
      <c r="AR429" s="416"/>
      <c r="AS429" s="416"/>
      <c r="AT429" s="416"/>
      <c r="AU429" s="416"/>
      <c r="AV429" s="416"/>
    </row>
    <row r="430" spans="5:48" ht="12.75">
      <c r="X430" s="416"/>
      <c r="Y430" s="416"/>
      <c r="Z430" s="416"/>
      <c r="AA430" s="416"/>
      <c r="AB430" s="416"/>
      <c r="AC430" s="416"/>
      <c r="AD430" s="416"/>
      <c r="AE430" s="416"/>
      <c r="AF430" s="416"/>
      <c r="AG430" s="416"/>
      <c r="AH430" s="416"/>
      <c r="AI430" s="416"/>
      <c r="AJ430" s="416"/>
      <c r="AK430" s="416"/>
      <c r="AL430" s="416"/>
      <c r="AM430" s="416"/>
      <c r="AN430" s="416"/>
      <c r="AO430" s="416"/>
      <c r="AP430" s="416"/>
      <c r="AQ430" s="416"/>
      <c r="AR430" s="416"/>
      <c r="AS430" s="416"/>
      <c r="AT430" s="416"/>
      <c r="AU430" s="416"/>
      <c r="AV430" s="416"/>
    </row>
    <row r="431" spans="5:48" ht="12.75">
      <c r="X431" s="416"/>
      <c r="Y431" s="416"/>
      <c r="Z431" s="416"/>
      <c r="AA431" s="416"/>
      <c r="AB431" s="416"/>
      <c r="AC431" s="416"/>
      <c r="AD431" s="416"/>
      <c r="AE431" s="416"/>
      <c r="AF431" s="416"/>
      <c r="AG431" s="416"/>
      <c r="AH431" s="416"/>
      <c r="AI431" s="416"/>
      <c r="AJ431" s="416"/>
      <c r="AK431" s="416"/>
      <c r="AL431" s="416"/>
      <c r="AM431" s="416"/>
      <c r="AN431" s="416"/>
      <c r="AO431" s="416"/>
      <c r="AP431" s="416"/>
      <c r="AQ431" s="416"/>
      <c r="AR431" s="416"/>
      <c r="AS431" s="416"/>
      <c r="AT431" s="416"/>
      <c r="AU431" s="416"/>
      <c r="AV431" s="416"/>
    </row>
    <row r="432" spans="5:48" ht="21.75" thickBot="1">
      <c r="E432" s="425" t="s">
        <v>2214</v>
      </c>
      <c r="F432" s="425"/>
      <c r="X432" s="416"/>
      <c r="Y432" s="416"/>
      <c r="Z432" s="416"/>
      <c r="AA432" s="416"/>
      <c r="AB432" s="416"/>
      <c r="AC432" s="416"/>
      <c r="AD432" s="416"/>
      <c r="AE432" s="416"/>
      <c r="AF432" s="416"/>
      <c r="AG432" s="416"/>
      <c r="AH432" s="416"/>
      <c r="AI432" s="416"/>
      <c r="AJ432" s="416"/>
      <c r="AK432" s="416"/>
      <c r="AL432" s="416"/>
      <c r="AM432" s="416"/>
      <c r="AN432" s="416"/>
      <c r="AO432" s="416"/>
      <c r="AP432" s="416"/>
      <c r="AQ432" s="416"/>
      <c r="AR432" s="416"/>
      <c r="AS432" s="416"/>
      <c r="AT432" s="416"/>
      <c r="AU432" s="416"/>
      <c r="AV432" s="416"/>
    </row>
    <row r="433" spans="24:48" ht="12.75">
      <c r="X433" s="416"/>
      <c r="Y433" s="416"/>
      <c r="Z433" s="416"/>
      <c r="AA433" s="416"/>
      <c r="AB433" s="416"/>
      <c r="AC433" s="416"/>
      <c r="AD433" s="416"/>
      <c r="AE433" s="416"/>
      <c r="AF433" s="416"/>
      <c r="AG433" s="416"/>
      <c r="AH433" s="416"/>
      <c r="AI433" s="416"/>
      <c r="AJ433" s="416"/>
      <c r="AK433" s="416"/>
      <c r="AL433" s="416"/>
      <c r="AM433" s="416"/>
      <c r="AN433" s="416"/>
      <c r="AO433" s="416"/>
      <c r="AP433" s="416"/>
      <c r="AQ433" s="416"/>
      <c r="AR433" s="416"/>
      <c r="AS433" s="416"/>
      <c r="AT433" s="416"/>
      <c r="AU433" s="416"/>
      <c r="AV433" s="416"/>
    </row>
    <row r="434" spans="24:48" ht="12.75">
      <c r="X434" s="416"/>
      <c r="Y434" s="416"/>
      <c r="Z434" s="416"/>
      <c r="AA434" s="416"/>
      <c r="AB434" s="416"/>
      <c r="AC434" s="416"/>
      <c r="AD434" s="416"/>
      <c r="AE434" s="416"/>
      <c r="AF434" s="416"/>
      <c r="AG434" s="416"/>
      <c r="AH434" s="416"/>
      <c r="AI434" s="416"/>
      <c r="AJ434" s="416"/>
      <c r="AK434" s="416"/>
      <c r="AL434" s="416"/>
      <c r="AM434" s="416"/>
      <c r="AN434" s="416"/>
      <c r="AO434" s="416"/>
      <c r="AP434" s="416"/>
      <c r="AQ434" s="416"/>
      <c r="AR434" s="416"/>
      <c r="AS434" s="416"/>
      <c r="AT434" s="416"/>
      <c r="AU434" s="416"/>
      <c r="AV434" s="416"/>
    </row>
    <row r="435" spans="24:48" ht="12.75">
      <c r="X435" s="416"/>
      <c r="Y435" s="416"/>
      <c r="Z435" s="416"/>
      <c r="AA435" s="416"/>
      <c r="AB435" s="416"/>
      <c r="AC435" s="416"/>
      <c r="AD435" s="416"/>
      <c r="AE435" s="416"/>
      <c r="AF435" s="416"/>
      <c r="AG435" s="416"/>
      <c r="AH435" s="416"/>
      <c r="AI435" s="416"/>
      <c r="AJ435" s="416"/>
      <c r="AK435" s="416"/>
      <c r="AL435" s="416"/>
      <c r="AM435" s="416"/>
      <c r="AN435" s="416"/>
      <c r="AO435" s="416"/>
      <c r="AP435" s="416"/>
      <c r="AQ435" s="416"/>
      <c r="AR435" s="416"/>
      <c r="AS435" s="416"/>
      <c r="AT435" s="416"/>
      <c r="AU435" s="416"/>
      <c r="AV435" s="416"/>
    </row>
    <row r="436" spans="24:48" ht="12.75">
      <c r="X436" s="416"/>
      <c r="Y436" s="416"/>
      <c r="Z436" s="416"/>
      <c r="AA436" s="416"/>
      <c r="AB436" s="416"/>
      <c r="AC436" s="416"/>
      <c r="AD436" s="416"/>
      <c r="AE436" s="416"/>
      <c r="AF436" s="416"/>
      <c r="AG436" s="416"/>
      <c r="AH436" s="416"/>
      <c r="AI436" s="416"/>
      <c r="AJ436" s="416"/>
      <c r="AK436" s="416"/>
      <c r="AL436" s="416"/>
      <c r="AM436" s="416"/>
      <c r="AN436" s="416"/>
      <c r="AO436" s="416"/>
      <c r="AP436" s="416"/>
      <c r="AQ436" s="416"/>
      <c r="AR436" s="416"/>
      <c r="AS436" s="416"/>
      <c r="AT436" s="416"/>
      <c r="AU436" s="416"/>
      <c r="AV436" s="416"/>
    </row>
    <row r="437" spans="24:48" ht="12.75">
      <c r="X437" s="416"/>
      <c r="Y437" s="416"/>
      <c r="Z437" s="416"/>
      <c r="AA437" s="416"/>
      <c r="AB437" s="416"/>
      <c r="AC437" s="416"/>
      <c r="AD437" s="416"/>
      <c r="AE437" s="416"/>
      <c r="AF437" s="416"/>
      <c r="AG437" s="416"/>
      <c r="AH437" s="416"/>
      <c r="AI437" s="416"/>
      <c r="AJ437" s="416"/>
      <c r="AK437" s="416"/>
      <c r="AL437" s="416"/>
      <c r="AM437" s="416"/>
      <c r="AN437" s="416"/>
      <c r="AO437" s="416"/>
      <c r="AP437" s="416"/>
      <c r="AQ437" s="416"/>
      <c r="AR437" s="416"/>
      <c r="AS437" s="416"/>
      <c r="AT437" s="416"/>
      <c r="AU437" s="416"/>
      <c r="AV437" s="416"/>
    </row>
    <row r="438" spans="24:48" ht="12.75">
      <c r="X438" s="416"/>
      <c r="Y438" s="416"/>
      <c r="Z438" s="416"/>
      <c r="AA438" s="416"/>
      <c r="AB438" s="416"/>
      <c r="AC438" s="416"/>
      <c r="AD438" s="416"/>
      <c r="AE438" s="416"/>
      <c r="AF438" s="416"/>
      <c r="AG438" s="416"/>
      <c r="AH438" s="416"/>
      <c r="AI438" s="416"/>
      <c r="AJ438" s="416"/>
      <c r="AK438" s="416"/>
      <c r="AL438" s="416"/>
      <c r="AM438" s="416"/>
      <c r="AN438" s="416"/>
      <c r="AO438" s="416"/>
      <c r="AP438" s="416"/>
      <c r="AQ438" s="416"/>
      <c r="AR438" s="416"/>
      <c r="AS438" s="416"/>
      <c r="AT438" s="416"/>
      <c r="AU438" s="416"/>
      <c r="AV438" s="416"/>
    </row>
    <row r="439" spans="24:48" ht="12.75">
      <c r="X439" s="416"/>
      <c r="Y439" s="416"/>
      <c r="Z439" s="416"/>
      <c r="AA439" s="416"/>
      <c r="AB439" s="416"/>
      <c r="AC439" s="416"/>
      <c r="AD439" s="416"/>
      <c r="AE439" s="416"/>
      <c r="AF439" s="416"/>
      <c r="AG439" s="416"/>
      <c r="AH439" s="416"/>
      <c r="AI439" s="416"/>
      <c r="AJ439" s="416"/>
      <c r="AK439" s="416"/>
      <c r="AL439" s="416"/>
      <c r="AM439" s="416"/>
      <c r="AN439" s="416"/>
      <c r="AO439" s="416"/>
      <c r="AP439" s="416"/>
      <c r="AQ439" s="416"/>
      <c r="AR439" s="416"/>
      <c r="AS439" s="416"/>
      <c r="AT439" s="416"/>
      <c r="AU439" s="416"/>
      <c r="AV439" s="416"/>
    </row>
    <row r="440" spans="24:48" ht="12.75">
      <c r="X440" s="416"/>
      <c r="Y440" s="416"/>
      <c r="Z440" s="416"/>
      <c r="AA440" s="416"/>
      <c r="AB440" s="416"/>
      <c r="AC440" s="416"/>
      <c r="AD440" s="416"/>
      <c r="AE440" s="416"/>
      <c r="AF440" s="416"/>
      <c r="AG440" s="416"/>
      <c r="AH440" s="416"/>
      <c r="AI440" s="416"/>
      <c r="AJ440" s="416"/>
      <c r="AK440" s="416"/>
      <c r="AL440" s="416"/>
      <c r="AM440" s="416"/>
      <c r="AN440" s="416"/>
      <c r="AO440" s="416"/>
      <c r="AP440" s="416"/>
      <c r="AQ440" s="416"/>
      <c r="AR440" s="416"/>
      <c r="AS440" s="416"/>
      <c r="AT440" s="416"/>
      <c r="AU440" s="416"/>
      <c r="AV440" s="416"/>
    </row>
    <row r="441" spans="24:48" ht="12.75">
      <c r="X441" s="416"/>
      <c r="Y441" s="416"/>
      <c r="Z441" s="416"/>
      <c r="AA441" s="416"/>
      <c r="AB441" s="416"/>
      <c r="AC441" s="416"/>
      <c r="AD441" s="416"/>
      <c r="AE441" s="416"/>
      <c r="AF441" s="416"/>
      <c r="AG441" s="416"/>
      <c r="AH441" s="416"/>
      <c r="AI441" s="416"/>
      <c r="AJ441" s="416"/>
      <c r="AK441" s="416"/>
      <c r="AL441" s="416"/>
      <c r="AM441" s="416"/>
      <c r="AN441" s="416"/>
      <c r="AO441" s="416"/>
      <c r="AP441" s="416"/>
      <c r="AQ441" s="416"/>
      <c r="AR441" s="416"/>
      <c r="AS441" s="416"/>
      <c r="AT441" s="416"/>
      <c r="AU441" s="416"/>
      <c r="AV441" s="416"/>
    </row>
    <row r="442" spans="24:48" ht="12.75">
      <c r="X442" s="416"/>
      <c r="Y442" s="416"/>
      <c r="Z442" s="416"/>
      <c r="AA442" s="416"/>
      <c r="AB442" s="416"/>
      <c r="AC442" s="416"/>
      <c r="AD442" s="416"/>
      <c r="AE442" s="416"/>
      <c r="AF442" s="416"/>
      <c r="AG442" s="416"/>
      <c r="AH442" s="416"/>
      <c r="AI442" s="416"/>
      <c r="AJ442" s="416"/>
      <c r="AK442" s="416"/>
      <c r="AL442" s="416"/>
      <c r="AM442" s="416"/>
      <c r="AN442" s="416"/>
      <c r="AO442" s="416"/>
      <c r="AP442" s="416"/>
      <c r="AQ442" s="416"/>
      <c r="AR442" s="416"/>
      <c r="AS442" s="416"/>
      <c r="AT442" s="416"/>
      <c r="AU442" s="416"/>
      <c r="AV442" s="416"/>
    </row>
    <row r="443" spans="24:48" ht="12.75">
      <c r="X443" s="416"/>
      <c r="Y443" s="416"/>
      <c r="Z443" s="416"/>
      <c r="AA443" s="416"/>
      <c r="AB443" s="416"/>
      <c r="AC443" s="416"/>
      <c r="AD443" s="416"/>
      <c r="AE443" s="416"/>
      <c r="AF443" s="416"/>
      <c r="AG443" s="416"/>
      <c r="AH443" s="416"/>
      <c r="AI443" s="416"/>
      <c r="AJ443" s="416"/>
      <c r="AK443" s="416"/>
      <c r="AL443" s="416"/>
      <c r="AM443" s="416"/>
      <c r="AN443" s="416"/>
      <c r="AO443" s="416"/>
      <c r="AP443" s="416"/>
      <c r="AQ443" s="416"/>
      <c r="AR443" s="416"/>
      <c r="AS443" s="416"/>
      <c r="AT443" s="416"/>
      <c r="AU443" s="416"/>
      <c r="AV443" s="416"/>
    </row>
    <row r="444" spans="24:48" ht="12.75">
      <c r="X444" s="416"/>
      <c r="Y444" s="416"/>
      <c r="Z444" s="416"/>
      <c r="AA444" s="416"/>
      <c r="AB444" s="416"/>
      <c r="AC444" s="416"/>
      <c r="AD444" s="416"/>
      <c r="AE444" s="416"/>
      <c r="AF444" s="416"/>
      <c r="AG444" s="416"/>
      <c r="AH444" s="416"/>
      <c r="AI444" s="416"/>
      <c r="AJ444" s="416"/>
      <c r="AK444" s="416"/>
      <c r="AL444" s="416"/>
      <c r="AM444" s="416"/>
      <c r="AN444" s="416"/>
      <c r="AO444" s="416"/>
      <c r="AP444" s="416"/>
      <c r="AQ444" s="416"/>
      <c r="AR444" s="416"/>
      <c r="AS444" s="416"/>
      <c r="AT444" s="416"/>
      <c r="AU444" s="416"/>
      <c r="AV444" s="416"/>
    </row>
    <row r="445" spans="24:48" ht="12.75">
      <c r="X445" s="416"/>
      <c r="Y445" s="416"/>
      <c r="Z445" s="416"/>
      <c r="AA445" s="416"/>
      <c r="AB445" s="416"/>
      <c r="AC445" s="416"/>
      <c r="AD445" s="416"/>
      <c r="AE445" s="416"/>
      <c r="AF445" s="416"/>
      <c r="AG445" s="416"/>
      <c r="AH445" s="416"/>
      <c r="AI445" s="416"/>
      <c r="AJ445" s="416"/>
      <c r="AK445" s="416"/>
      <c r="AL445" s="416"/>
      <c r="AM445" s="416"/>
      <c r="AN445" s="416"/>
      <c r="AO445" s="416"/>
      <c r="AP445" s="416"/>
      <c r="AQ445" s="416"/>
      <c r="AR445" s="416"/>
      <c r="AS445" s="416"/>
      <c r="AT445" s="416"/>
      <c r="AU445" s="416"/>
      <c r="AV445" s="416"/>
    </row>
    <row r="446" spans="24:48" ht="12.75">
      <c r="X446" s="416"/>
      <c r="Y446" s="416"/>
      <c r="Z446" s="416"/>
      <c r="AA446" s="416"/>
      <c r="AB446" s="416"/>
      <c r="AC446" s="416"/>
      <c r="AD446" s="416"/>
      <c r="AE446" s="416"/>
      <c r="AF446" s="416"/>
      <c r="AG446" s="416"/>
      <c r="AH446" s="416"/>
      <c r="AI446" s="416"/>
      <c r="AJ446" s="416"/>
      <c r="AK446" s="416"/>
      <c r="AL446" s="416"/>
      <c r="AM446" s="416"/>
      <c r="AN446" s="416"/>
      <c r="AO446" s="416"/>
      <c r="AP446" s="416"/>
      <c r="AQ446" s="416"/>
      <c r="AR446" s="416"/>
      <c r="AS446" s="416"/>
      <c r="AT446" s="416"/>
      <c r="AU446" s="416"/>
      <c r="AV446" s="416"/>
    </row>
    <row r="447" spans="24:48" ht="12.75">
      <c r="X447" s="416"/>
      <c r="Y447" s="416"/>
      <c r="Z447" s="416"/>
      <c r="AA447" s="416"/>
      <c r="AB447" s="416"/>
      <c r="AC447" s="416"/>
      <c r="AD447" s="416"/>
      <c r="AE447" s="416"/>
      <c r="AF447" s="416"/>
      <c r="AG447" s="416"/>
      <c r="AH447" s="416"/>
      <c r="AI447" s="416"/>
      <c r="AJ447" s="416"/>
      <c r="AK447" s="416"/>
      <c r="AL447" s="416"/>
      <c r="AM447" s="416"/>
      <c r="AN447" s="416"/>
      <c r="AO447" s="416"/>
      <c r="AP447" s="416"/>
      <c r="AQ447" s="416"/>
      <c r="AR447" s="416"/>
      <c r="AS447" s="416"/>
      <c r="AT447" s="416"/>
      <c r="AU447" s="416"/>
      <c r="AV447" s="416"/>
    </row>
    <row r="448" spans="24:48" ht="12.75">
      <c r="X448" s="416"/>
      <c r="Y448" s="416"/>
      <c r="Z448" s="416"/>
      <c r="AA448" s="416"/>
      <c r="AB448" s="416"/>
      <c r="AC448" s="416"/>
      <c r="AD448" s="416"/>
      <c r="AE448" s="416"/>
      <c r="AF448" s="416"/>
      <c r="AG448" s="416"/>
      <c r="AH448" s="416"/>
      <c r="AI448" s="416"/>
      <c r="AJ448" s="416"/>
      <c r="AK448" s="416"/>
      <c r="AL448" s="416"/>
      <c r="AM448" s="416"/>
      <c r="AN448" s="416"/>
      <c r="AO448" s="416"/>
      <c r="AP448" s="416"/>
      <c r="AQ448" s="416"/>
      <c r="AR448" s="416"/>
      <c r="AS448" s="416"/>
      <c r="AT448" s="416"/>
      <c r="AU448" s="416"/>
      <c r="AV448" s="416"/>
    </row>
    <row r="449" spans="24:48" ht="12.75">
      <c r="X449" s="416"/>
      <c r="Y449" s="416"/>
      <c r="Z449" s="416"/>
      <c r="AA449" s="416"/>
      <c r="AB449" s="416"/>
      <c r="AC449" s="416"/>
      <c r="AD449" s="416"/>
      <c r="AE449" s="416"/>
      <c r="AF449" s="416"/>
      <c r="AG449" s="416"/>
      <c r="AH449" s="416"/>
      <c r="AI449" s="416"/>
      <c r="AJ449" s="416"/>
      <c r="AK449" s="416"/>
      <c r="AL449" s="416"/>
      <c r="AM449" s="416"/>
      <c r="AN449" s="416"/>
      <c r="AO449" s="416"/>
      <c r="AP449" s="416"/>
      <c r="AQ449" s="416"/>
      <c r="AR449" s="416"/>
      <c r="AS449" s="416"/>
      <c r="AT449" s="416"/>
      <c r="AU449" s="416"/>
      <c r="AV449" s="416"/>
    </row>
    <row r="450" spans="24:48" ht="12.75">
      <c r="X450" s="416"/>
      <c r="Y450" s="416"/>
      <c r="Z450" s="416"/>
      <c r="AA450" s="416"/>
      <c r="AB450" s="416"/>
      <c r="AC450" s="416"/>
      <c r="AD450" s="416"/>
      <c r="AE450" s="416"/>
      <c r="AF450" s="416"/>
      <c r="AG450" s="416"/>
      <c r="AH450" s="416"/>
      <c r="AI450" s="416"/>
      <c r="AJ450" s="416"/>
      <c r="AK450" s="416"/>
      <c r="AL450" s="416"/>
      <c r="AM450" s="416"/>
      <c r="AN450" s="416"/>
      <c r="AO450" s="416"/>
      <c r="AP450" s="416"/>
      <c r="AQ450" s="416"/>
      <c r="AR450" s="416"/>
      <c r="AS450" s="416"/>
      <c r="AT450" s="416"/>
      <c r="AU450" s="416"/>
      <c r="AV450" s="416"/>
    </row>
    <row r="451" spans="24:48" ht="12.75">
      <c r="X451" s="416"/>
      <c r="Y451" s="416"/>
      <c r="Z451" s="416"/>
      <c r="AA451" s="416"/>
      <c r="AB451" s="416"/>
      <c r="AC451" s="416"/>
      <c r="AD451" s="416"/>
      <c r="AE451" s="416"/>
      <c r="AF451" s="416"/>
      <c r="AG451" s="416"/>
      <c r="AH451" s="416"/>
      <c r="AI451" s="416"/>
      <c r="AJ451" s="416"/>
      <c r="AK451" s="416"/>
      <c r="AL451" s="416"/>
      <c r="AM451" s="416"/>
      <c r="AN451" s="416"/>
      <c r="AO451" s="416"/>
      <c r="AP451" s="416"/>
      <c r="AQ451" s="416"/>
      <c r="AR451" s="416"/>
      <c r="AS451" s="416"/>
      <c r="AT451" s="416"/>
      <c r="AU451" s="416"/>
      <c r="AV451" s="416"/>
    </row>
    <row r="452" spans="24:48" ht="12.75">
      <c r="X452" s="416"/>
      <c r="Y452" s="416"/>
      <c r="Z452" s="416"/>
      <c r="AA452" s="416"/>
      <c r="AB452" s="416"/>
      <c r="AC452" s="416"/>
      <c r="AD452" s="416"/>
      <c r="AE452" s="416"/>
      <c r="AF452" s="416"/>
      <c r="AG452" s="416"/>
      <c r="AH452" s="416"/>
      <c r="AI452" s="416"/>
      <c r="AJ452" s="416"/>
      <c r="AK452" s="416"/>
      <c r="AL452" s="416"/>
      <c r="AM452" s="416"/>
      <c r="AN452" s="416"/>
      <c r="AO452" s="416"/>
      <c r="AP452" s="416"/>
      <c r="AQ452" s="416"/>
      <c r="AR452" s="416"/>
      <c r="AS452" s="416"/>
      <c r="AT452" s="416"/>
      <c r="AU452" s="416"/>
      <c r="AV452" s="416"/>
    </row>
    <row r="453" spans="24:48" ht="12.75">
      <c r="X453" s="416"/>
      <c r="Y453" s="416"/>
      <c r="Z453" s="416"/>
      <c r="AA453" s="416"/>
      <c r="AB453" s="416"/>
      <c r="AC453" s="416"/>
      <c r="AD453" s="416"/>
      <c r="AE453" s="416"/>
      <c r="AF453" s="416"/>
      <c r="AG453" s="416"/>
      <c r="AH453" s="416"/>
      <c r="AI453" s="416"/>
      <c r="AJ453" s="416"/>
      <c r="AK453" s="416"/>
      <c r="AL453" s="416"/>
      <c r="AM453" s="416"/>
      <c r="AN453" s="416"/>
      <c r="AO453" s="416"/>
      <c r="AP453" s="416"/>
      <c r="AQ453" s="416"/>
      <c r="AR453" s="416"/>
      <c r="AS453" s="416"/>
      <c r="AT453" s="416"/>
      <c r="AU453" s="416"/>
      <c r="AV453" s="416"/>
    </row>
    <row r="454" spans="24:48" ht="12.75">
      <c r="X454" s="416"/>
      <c r="Y454" s="416"/>
      <c r="Z454" s="416"/>
      <c r="AA454" s="416"/>
      <c r="AB454" s="416"/>
      <c r="AC454" s="416"/>
      <c r="AD454" s="416"/>
      <c r="AE454" s="416"/>
      <c r="AF454" s="416"/>
      <c r="AG454" s="416"/>
      <c r="AH454" s="416"/>
      <c r="AI454" s="416"/>
      <c r="AJ454" s="416"/>
      <c r="AK454" s="416"/>
      <c r="AL454" s="416"/>
      <c r="AM454" s="416"/>
      <c r="AN454" s="416"/>
      <c r="AO454" s="416"/>
      <c r="AP454" s="416"/>
      <c r="AQ454" s="416"/>
      <c r="AR454" s="416"/>
      <c r="AS454" s="416"/>
      <c r="AT454" s="416"/>
      <c r="AU454" s="416"/>
      <c r="AV454" s="416"/>
    </row>
    <row r="455" spans="24:48" ht="12.75">
      <c r="X455" s="416"/>
      <c r="Y455" s="416"/>
      <c r="Z455" s="416"/>
      <c r="AA455" s="416"/>
      <c r="AB455" s="416"/>
      <c r="AC455" s="416"/>
      <c r="AD455" s="416"/>
      <c r="AE455" s="416"/>
      <c r="AF455" s="416"/>
      <c r="AG455" s="416"/>
      <c r="AH455" s="416"/>
      <c r="AI455" s="416"/>
      <c r="AJ455" s="416"/>
      <c r="AK455" s="416"/>
      <c r="AL455" s="416"/>
      <c r="AM455" s="416"/>
      <c r="AN455" s="416"/>
      <c r="AO455" s="416"/>
      <c r="AP455" s="416"/>
      <c r="AQ455" s="416"/>
      <c r="AR455" s="416"/>
      <c r="AS455" s="416"/>
      <c r="AT455" s="416"/>
      <c r="AU455" s="416"/>
      <c r="AV455" s="416"/>
    </row>
    <row r="456" spans="24:48" ht="12.75">
      <c r="X456" s="416"/>
      <c r="Y456" s="416"/>
      <c r="Z456" s="416"/>
      <c r="AA456" s="416"/>
      <c r="AB456" s="416"/>
      <c r="AC456" s="416"/>
      <c r="AD456" s="416"/>
      <c r="AE456" s="416"/>
      <c r="AF456" s="416"/>
      <c r="AG456" s="416"/>
      <c r="AH456" s="416"/>
      <c r="AI456" s="416"/>
      <c r="AJ456" s="416"/>
      <c r="AK456" s="416"/>
      <c r="AL456" s="416"/>
      <c r="AM456" s="416"/>
      <c r="AN456" s="416"/>
      <c r="AO456" s="416"/>
      <c r="AP456" s="416"/>
      <c r="AQ456" s="416"/>
      <c r="AR456" s="416"/>
      <c r="AS456" s="416"/>
      <c r="AT456" s="416"/>
      <c r="AU456" s="416"/>
      <c r="AV456" s="416"/>
    </row>
    <row r="457" spans="24:48" ht="12.75">
      <c r="X457" s="416"/>
      <c r="Y457" s="416"/>
      <c r="Z457" s="416"/>
      <c r="AA457" s="416"/>
      <c r="AB457" s="416"/>
      <c r="AC457" s="416"/>
      <c r="AD457" s="416"/>
      <c r="AE457" s="416"/>
      <c r="AF457" s="416"/>
      <c r="AG457" s="416"/>
      <c r="AH457" s="416"/>
      <c r="AI457" s="416"/>
      <c r="AJ457" s="416"/>
      <c r="AK457" s="416"/>
      <c r="AL457" s="416"/>
      <c r="AM457" s="416"/>
      <c r="AN457" s="416"/>
      <c r="AO457" s="416"/>
      <c r="AP457" s="416"/>
      <c r="AQ457" s="416"/>
      <c r="AR457" s="416"/>
      <c r="AS457" s="416"/>
      <c r="AT457" s="416"/>
      <c r="AU457" s="416"/>
      <c r="AV457" s="416"/>
    </row>
    <row r="458" spans="24:48" ht="12.75">
      <c r="X458" s="416"/>
      <c r="Y458" s="416"/>
      <c r="Z458" s="416"/>
      <c r="AA458" s="416"/>
      <c r="AB458" s="416"/>
      <c r="AC458" s="416"/>
      <c r="AD458" s="416"/>
      <c r="AE458" s="416"/>
      <c r="AF458" s="416"/>
      <c r="AG458" s="416"/>
      <c r="AH458" s="416"/>
      <c r="AI458" s="416"/>
      <c r="AJ458" s="416"/>
      <c r="AK458" s="416"/>
      <c r="AL458" s="416"/>
      <c r="AM458" s="416"/>
      <c r="AN458" s="416"/>
      <c r="AO458" s="416"/>
      <c r="AP458" s="416"/>
      <c r="AQ458" s="416"/>
      <c r="AR458" s="416"/>
      <c r="AS458" s="416"/>
      <c r="AT458" s="416"/>
      <c r="AU458" s="416"/>
      <c r="AV458" s="416"/>
    </row>
    <row r="459" spans="24:48" ht="12.75">
      <c r="X459" s="416"/>
      <c r="Y459" s="416"/>
      <c r="Z459" s="416"/>
      <c r="AA459" s="416"/>
      <c r="AB459" s="416"/>
      <c r="AC459" s="416"/>
      <c r="AD459" s="416"/>
      <c r="AE459" s="416"/>
      <c r="AF459" s="416"/>
      <c r="AG459" s="416"/>
      <c r="AH459" s="416"/>
      <c r="AI459" s="416"/>
      <c r="AJ459" s="416"/>
      <c r="AK459" s="416"/>
      <c r="AL459" s="416"/>
      <c r="AM459" s="416"/>
      <c r="AN459" s="416"/>
      <c r="AO459" s="416"/>
      <c r="AP459" s="416"/>
      <c r="AQ459" s="416"/>
      <c r="AR459" s="416"/>
      <c r="AS459" s="416"/>
      <c r="AT459" s="416"/>
      <c r="AU459" s="416"/>
      <c r="AV459" s="416"/>
    </row>
    <row r="460" spans="24:48" ht="12.75">
      <c r="X460" s="416"/>
      <c r="Y460" s="416"/>
      <c r="Z460" s="416"/>
      <c r="AA460" s="416"/>
      <c r="AB460" s="416"/>
      <c r="AC460" s="416"/>
      <c r="AD460" s="416"/>
      <c r="AE460" s="416"/>
      <c r="AF460" s="416"/>
      <c r="AG460" s="416"/>
      <c r="AH460" s="416"/>
      <c r="AI460" s="416"/>
      <c r="AJ460" s="416"/>
      <c r="AK460" s="416"/>
      <c r="AL460" s="416"/>
      <c r="AM460" s="416"/>
      <c r="AN460" s="416"/>
      <c r="AO460" s="416"/>
      <c r="AP460" s="416"/>
      <c r="AQ460" s="416"/>
      <c r="AR460" s="416"/>
      <c r="AS460" s="416"/>
      <c r="AT460" s="416"/>
      <c r="AU460" s="416"/>
      <c r="AV460" s="416"/>
    </row>
    <row r="461" spans="24:48" ht="12.75">
      <c r="X461" s="416"/>
      <c r="Y461" s="416"/>
      <c r="Z461" s="416"/>
      <c r="AA461" s="416"/>
      <c r="AB461" s="416"/>
      <c r="AC461" s="416"/>
      <c r="AD461" s="416"/>
      <c r="AE461" s="416"/>
      <c r="AF461" s="416"/>
      <c r="AG461" s="416"/>
      <c r="AH461" s="416"/>
      <c r="AI461" s="416"/>
      <c r="AJ461" s="416"/>
      <c r="AK461" s="416"/>
      <c r="AL461" s="416"/>
      <c r="AM461" s="416"/>
      <c r="AN461" s="416"/>
      <c r="AO461" s="416"/>
      <c r="AP461" s="416"/>
      <c r="AQ461" s="416"/>
      <c r="AR461" s="416"/>
      <c r="AS461" s="416"/>
      <c r="AT461" s="416"/>
      <c r="AU461" s="416"/>
      <c r="AV461" s="416"/>
    </row>
    <row r="462" spans="24:48" ht="12.75">
      <c r="X462" s="416"/>
      <c r="Y462" s="416"/>
      <c r="Z462" s="416"/>
      <c r="AA462" s="416"/>
      <c r="AB462" s="416"/>
      <c r="AC462" s="416"/>
      <c r="AD462" s="416"/>
      <c r="AE462" s="416"/>
      <c r="AF462" s="416"/>
      <c r="AG462" s="416"/>
      <c r="AH462" s="416"/>
      <c r="AI462" s="416"/>
      <c r="AJ462" s="416"/>
      <c r="AK462" s="416"/>
      <c r="AL462" s="416"/>
      <c r="AM462" s="416"/>
      <c r="AN462" s="416"/>
      <c r="AO462" s="416"/>
      <c r="AP462" s="416"/>
      <c r="AQ462" s="416"/>
      <c r="AR462" s="416"/>
      <c r="AS462" s="416"/>
      <c r="AT462" s="416"/>
      <c r="AU462" s="416"/>
      <c r="AV462" s="416"/>
    </row>
    <row r="463" spans="24:48" ht="12.75">
      <c r="X463" s="416"/>
      <c r="Y463" s="416"/>
      <c r="Z463" s="416"/>
      <c r="AA463" s="416"/>
      <c r="AB463" s="416"/>
      <c r="AC463" s="416"/>
      <c r="AD463" s="416"/>
      <c r="AE463" s="416"/>
      <c r="AF463" s="416"/>
      <c r="AG463" s="416"/>
      <c r="AH463" s="416"/>
      <c r="AI463" s="416"/>
      <c r="AJ463" s="416"/>
      <c r="AK463" s="416"/>
      <c r="AL463" s="416"/>
      <c r="AM463" s="416"/>
      <c r="AN463" s="416"/>
      <c r="AO463" s="416"/>
      <c r="AP463" s="416"/>
      <c r="AQ463" s="416"/>
      <c r="AR463" s="416"/>
      <c r="AS463" s="416"/>
      <c r="AT463" s="416"/>
      <c r="AU463" s="416"/>
      <c r="AV463" s="416"/>
    </row>
    <row r="464" spans="24:48" ht="12.75">
      <c r="X464" s="416"/>
      <c r="Y464" s="416"/>
      <c r="Z464" s="416"/>
      <c r="AA464" s="416"/>
      <c r="AB464" s="416"/>
      <c r="AC464" s="416"/>
      <c r="AD464" s="416"/>
      <c r="AE464" s="416"/>
      <c r="AF464" s="416"/>
      <c r="AG464" s="416"/>
      <c r="AH464" s="416"/>
      <c r="AI464" s="416"/>
      <c r="AJ464" s="416"/>
      <c r="AK464" s="416"/>
      <c r="AL464" s="416"/>
      <c r="AM464" s="416"/>
      <c r="AN464" s="416"/>
      <c r="AO464" s="416"/>
      <c r="AP464" s="416"/>
      <c r="AQ464" s="416"/>
      <c r="AR464" s="416"/>
      <c r="AS464" s="416"/>
      <c r="AT464" s="416"/>
      <c r="AU464" s="416"/>
      <c r="AV464" s="416"/>
    </row>
    <row r="465" spans="4:48" ht="12.75">
      <c r="X465" s="416"/>
      <c r="Y465" s="416"/>
      <c r="Z465" s="416"/>
      <c r="AA465" s="416"/>
      <c r="AB465" s="416"/>
      <c r="AC465" s="416"/>
      <c r="AD465" s="416"/>
      <c r="AE465" s="416"/>
      <c r="AF465" s="416"/>
      <c r="AG465" s="416"/>
      <c r="AH465" s="416"/>
      <c r="AI465" s="416"/>
      <c r="AJ465" s="416"/>
      <c r="AK465" s="416"/>
      <c r="AL465" s="416"/>
      <c r="AM465" s="416"/>
      <c r="AN465" s="416"/>
      <c r="AO465" s="416"/>
      <c r="AP465" s="416"/>
      <c r="AQ465" s="416"/>
      <c r="AR465" s="416"/>
      <c r="AS465" s="416"/>
      <c r="AT465" s="416"/>
      <c r="AU465" s="416"/>
      <c r="AV465" s="416"/>
    </row>
    <row r="466" spans="4:48" ht="12.75">
      <c r="X466" s="416"/>
      <c r="Y466" s="416"/>
      <c r="Z466" s="416"/>
      <c r="AA466" s="416"/>
      <c r="AB466" s="416"/>
      <c r="AC466" s="416"/>
      <c r="AD466" s="416"/>
      <c r="AE466" s="416"/>
      <c r="AF466" s="416"/>
      <c r="AG466" s="416"/>
      <c r="AH466" s="416"/>
      <c r="AI466" s="416"/>
      <c r="AJ466" s="416"/>
      <c r="AK466" s="416"/>
      <c r="AL466" s="416"/>
      <c r="AM466" s="416"/>
      <c r="AN466" s="416"/>
      <c r="AO466" s="416"/>
      <c r="AP466" s="416"/>
      <c r="AQ466" s="416"/>
      <c r="AR466" s="416"/>
      <c r="AS466" s="416"/>
      <c r="AT466" s="416"/>
      <c r="AU466" s="416"/>
      <c r="AV466" s="416"/>
    </row>
    <row r="467" spans="4:48" ht="12.75">
      <c r="X467" s="416"/>
      <c r="Y467" s="416"/>
      <c r="Z467" s="416"/>
      <c r="AA467" s="416"/>
      <c r="AB467" s="416"/>
      <c r="AC467" s="416"/>
      <c r="AD467" s="416"/>
      <c r="AE467" s="416"/>
      <c r="AF467" s="416"/>
      <c r="AG467" s="416"/>
      <c r="AH467" s="416"/>
      <c r="AI467" s="416"/>
      <c r="AJ467" s="416"/>
      <c r="AK467" s="416"/>
      <c r="AL467" s="416"/>
      <c r="AM467" s="416"/>
      <c r="AN467" s="416"/>
      <c r="AO467" s="416"/>
      <c r="AP467" s="416"/>
      <c r="AQ467" s="416"/>
      <c r="AR467" s="416"/>
      <c r="AS467" s="416"/>
      <c r="AT467" s="416"/>
      <c r="AU467" s="416"/>
      <c r="AV467" s="416"/>
    </row>
    <row r="468" spans="4:48" ht="12.75">
      <c r="X468" s="416"/>
      <c r="Y468" s="416"/>
      <c r="Z468" s="416"/>
      <c r="AA468" s="416"/>
      <c r="AB468" s="416"/>
      <c r="AC468" s="416"/>
      <c r="AD468" s="416"/>
      <c r="AE468" s="416"/>
      <c r="AF468" s="416"/>
      <c r="AG468" s="416"/>
      <c r="AH468" s="416"/>
      <c r="AI468" s="416"/>
      <c r="AJ468" s="416"/>
      <c r="AK468" s="416"/>
      <c r="AL468" s="416"/>
      <c r="AM468" s="416"/>
      <c r="AN468" s="416"/>
      <c r="AO468" s="416"/>
      <c r="AP468" s="416"/>
      <c r="AQ468" s="416"/>
      <c r="AR468" s="416"/>
      <c r="AS468" s="416"/>
      <c r="AT468" s="416"/>
      <c r="AU468" s="416"/>
      <c r="AV468" s="416"/>
    </row>
    <row r="469" spans="4:48" ht="12.75">
      <c r="X469" s="416"/>
      <c r="Y469" s="416"/>
      <c r="Z469" s="416"/>
      <c r="AA469" s="416"/>
      <c r="AB469" s="416"/>
      <c r="AC469" s="416"/>
      <c r="AD469" s="416"/>
      <c r="AE469" s="416"/>
      <c r="AF469" s="416"/>
      <c r="AG469" s="416"/>
      <c r="AH469" s="416"/>
      <c r="AI469" s="416"/>
      <c r="AJ469" s="416"/>
      <c r="AK469" s="416"/>
      <c r="AL469" s="416"/>
      <c r="AM469" s="416"/>
      <c r="AN469" s="416"/>
      <c r="AO469" s="416"/>
      <c r="AP469" s="416"/>
      <c r="AQ469" s="416"/>
      <c r="AR469" s="416"/>
      <c r="AS469" s="416"/>
      <c r="AT469" s="416"/>
      <c r="AU469" s="416"/>
      <c r="AV469" s="416"/>
    </row>
    <row r="470" spans="4:48" ht="12.75">
      <c r="D470" s="416"/>
      <c r="E470" s="416"/>
      <c r="F470" s="416"/>
      <c r="H470" s="416"/>
      <c r="J470" s="416"/>
      <c r="K470" s="416"/>
      <c r="L470" s="416"/>
      <c r="M470" s="416"/>
      <c r="N470" s="416"/>
      <c r="O470" s="416"/>
      <c r="P470" s="416"/>
      <c r="Q470" s="416"/>
      <c r="R470" s="416"/>
      <c r="S470" s="416"/>
      <c r="T470" s="416"/>
      <c r="U470" s="416"/>
      <c r="V470" s="416"/>
      <c r="W470" s="416"/>
      <c r="X470" s="416"/>
      <c r="Y470" s="416"/>
      <c r="Z470" s="416"/>
      <c r="AA470" s="416"/>
      <c r="AB470" s="416"/>
      <c r="AC470" s="416"/>
      <c r="AD470" s="416"/>
      <c r="AE470" s="416"/>
      <c r="AF470" s="416"/>
      <c r="AG470" s="416"/>
      <c r="AH470" s="416"/>
      <c r="AI470" s="416"/>
      <c r="AJ470" s="416"/>
      <c r="AK470" s="416"/>
      <c r="AL470" s="416"/>
      <c r="AM470" s="416"/>
      <c r="AN470" s="416"/>
      <c r="AO470" s="416"/>
      <c r="AP470" s="416"/>
      <c r="AQ470" s="416"/>
      <c r="AR470" s="416"/>
      <c r="AS470" s="416"/>
      <c r="AT470" s="416"/>
      <c r="AU470" s="416"/>
      <c r="AV470" s="416"/>
    </row>
    <row r="471" spans="4:48" ht="12.75">
      <c r="D471" s="416"/>
      <c r="E471" s="416"/>
      <c r="F471" s="416"/>
      <c r="G471" s="416"/>
      <c r="H471" s="416"/>
      <c r="I471" s="416"/>
      <c r="J471" s="416"/>
      <c r="K471" s="416"/>
      <c r="L471" s="416"/>
      <c r="M471" s="416"/>
      <c r="N471" s="416"/>
      <c r="O471" s="416"/>
      <c r="P471" s="416"/>
      <c r="Q471" s="416"/>
      <c r="R471" s="416"/>
      <c r="S471" s="416"/>
      <c r="T471" s="416"/>
      <c r="U471" s="416"/>
      <c r="V471" s="416"/>
      <c r="W471" s="416"/>
      <c r="X471" s="416"/>
      <c r="Y471" s="416"/>
      <c r="Z471" s="416"/>
      <c r="AA471" s="416"/>
      <c r="AB471" s="416"/>
      <c r="AC471" s="416"/>
      <c r="AD471" s="416"/>
      <c r="AE471" s="416"/>
      <c r="AF471" s="416"/>
      <c r="AG471" s="416"/>
      <c r="AH471" s="416"/>
      <c r="AI471" s="416"/>
      <c r="AJ471" s="416"/>
      <c r="AK471" s="416"/>
      <c r="AL471" s="416"/>
      <c r="AM471" s="416"/>
      <c r="AN471" s="416"/>
      <c r="AO471" s="416"/>
      <c r="AP471" s="416"/>
      <c r="AQ471" s="416"/>
      <c r="AR471" s="416"/>
      <c r="AS471" s="416"/>
      <c r="AT471" s="416"/>
      <c r="AU471" s="416"/>
      <c r="AV471" s="416"/>
    </row>
    <row r="472" spans="4:48" ht="12.75">
      <c r="D472" s="416"/>
      <c r="E472" s="416"/>
      <c r="F472" s="416"/>
      <c r="G472" s="416"/>
      <c r="H472" s="416"/>
      <c r="I472" s="416"/>
      <c r="J472" s="416"/>
      <c r="K472" s="416"/>
      <c r="L472" s="416"/>
      <c r="M472" s="416"/>
      <c r="N472" s="416"/>
      <c r="O472" s="416"/>
      <c r="P472" s="416"/>
      <c r="Q472" s="416"/>
      <c r="R472" s="416"/>
      <c r="S472" s="416"/>
      <c r="T472" s="416"/>
      <c r="U472" s="416"/>
      <c r="V472" s="416"/>
      <c r="W472" s="416"/>
      <c r="X472" s="416"/>
      <c r="Y472" s="416"/>
      <c r="Z472" s="416"/>
      <c r="AA472" s="416"/>
      <c r="AB472" s="416"/>
      <c r="AC472" s="416"/>
      <c r="AD472" s="416"/>
      <c r="AE472" s="416"/>
      <c r="AF472" s="416"/>
      <c r="AG472" s="416"/>
      <c r="AH472" s="416"/>
      <c r="AI472" s="416"/>
      <c r="AJ472" s="416"/>
      <c r="AK472" s="416"/>
      <c r="AL472" s="416"/>
      <c r="AM472" s="416"/>
      <c r="AN472" s="416"/>
      <c r="AO472" s="416"/>
      <c r="AP472" s="416"/>
      <c r="AQ472" s="416"/>
      <c r="AR472" s="416"/>
      <c r="AS472" s="416"/>
      <c r="AT472" s="416"/>
      <c r="AU472" s="416"/>
      <c r="AV472" s="416"/>
    </row>
    <row r="473" spans="4:48" ht="12.75" hidden="1">
      <c r="D473" s="416"/>
      <c r="E473" s="416"/>
      <c r="F473" s="416"/>
      <c r="G473" s="416"/>
      <c r="H473" s="416"/>
      <c r="I473" s="416"/>
      <c r="J473" s="416"/>
      <c r="K473" s="416"/>
      <c r="L473" s="416"/>
      <c r="M473" s="416"/>
      <c r="N473" s="416"/>
      <c r="O473" s="416"/>
      <c r="P473" s="416"/>
      <c r="Q473" s="416"/>
      <c r="R473" s="416"/>
      <c r="S473" s="416"/>
      <c r="T473" s="416"/>
      <c r="U473" s="416"/>
      <c r="V473" s="416"/>
      <c r="W473" s="416"/>
      <c r="X473" s="416"/>
      <c r="Y473" s="416"/>
      <c r="Z473" s="416"/>
      <c r="AA473" s="416"/>
      <c r="AB473" s="416"/>
      <c r="AC473" s="416"/>
      <c r="AD473" s="416"/>
      <c r="AE473" s="416"/>
      <c r="AF473" s="416"/>
      <c r="AG473" s="416"/>
      <c r="AH473" s="416"/>
      <c r="AI473" s="416"/>
      <c r="AJ473" s="416"/>
      <c r="AK473" s="416"/>
      <c r="AL473" s="416"/>
      <c r="AM473" s="416"/>
      <c r="AN473" s="416"/>
      <c r="AO473" s="416"/>
      <c r="AP473" s="416"/>
      <c r="AQ473" s="416"/>
      <c r="AR473" s="416"/>
      <c r="AS473" s="416"/>
      <c r="AT473" s="416"/>
      <c r="AU473" s="416"/>
      <c r="AV473" s="416"/>
    </row>
    <row r="474" spans="4:48" ht="12.75" hidden="1">
      <c r="D474" s="416"/>
      <c r="E474" s="416"/>
      <c r="F474" s="416"/>
      <c r="G474" s="416"/>
      <c r="H474" s="416"/>
      <c r="I474" s="416"/>
      <c r="J474" s="416"/>
      <c r="K474" s="416"/>
      <c r="L474" s="416"/>
      <c r="M474" s="416"/>
      <c r="N474" s="416"/>
      <c r="O474" s="416"/>
      <c r="P474" s="416"/>
      <c r="Q474" s="416"/>
      <c r="R474" s="416"/>
      <c r="S474" s="416"/>
      <c r="T474" s="416"/>
      <c r="U474" s="416"/>
      <c r="V474" s="416"/>
      <c r="W474" s="416"/>
      <c r="X474" s="416"/>
      <c r="Y474" s="416"/>
      <c r="Z474" s="416"/>
      <c r="AA474" s="416"/>
      <c r="AB474" s="416"/>
      <c r="AC474" s="416"/>
      <c r="AD474" s="416"/>
      <c r="AE474" s="416"/>
      <c r="AF474" s="416"/>
      <c r="AG474" s="416"/>
      <c r="AH474" s="416"/>
      <c r="AI474" s="416"/>
      <c r="AJ474" s="416"/>
      <c r="AK474" s="416"/>
      <c r="AL474" s="416"/>
      <c r="AM474" s="416"/>
      <c r="AN474" s="416"/>
      <c r="AO474" s="416"/>
      <c r="AP474" s="416"/>
      <c r="AQ474" s="416"/>
      <c r="AR474" s="416"/>
      <c r="AS474" s="416"/>
      <c r="AT474" s="416"/>
      <c r="AU474" s="416"/>
      <c r="AV474" s="416"/>
    </row>
    <row r="475" spans="4:48" ht="12.75" hidden="1">
      <c r="D475" s="416"/>
      <c r="E475" s="416"/>
      <c r="F475" s="416"/>
      <c r="G475" s="416"/>
      <c r="H475" s="416"/>
      <c r="I475" s="416"/>
      <c r="J475" s="416"/>
      <c r="K475" s="416"/>
      <c r="L475" s="416"/>
      <c r="M475" s="416"/>
      <c r="N475" s="416"/>
      <c r="O475" s="416"/>
      <c r="P475" s="416"/>
      <c r="Q475" s="416"/>
      <c r="R475" s="416"/>
      <c r="S475" s="416"/>
      <c r="T475" s="416"/>
      <c r="U475" s="416"/>
      <c r="V475" s="416"/>
      <c r="W475" s="416"/>
      <c r="X475" s="416"/>
      <c r="Y475" s="416"/>
      <c r="Z475" s="416"/>
      <c r="AA475" s="416"/>
      <c r="AB475" s="416"/>
      <c r="AC475" s="416"/>
      <c r="AD475" s="416"/>
      <c r="AE475" s="416"/>
      <c r="AF475" s="416"/>
      <c r="AG475" s="416"/>
      <c r="AH475" s="416"/>
      <c r="AI475" s="416"/>
      <c r="AJ475" s="416"/>
      <c r="AK475" s="416"/>
      <c r="AL475" s="416"/>
      <c r="AM475" s="416"/>
      <c r="AN475" s="416"/>
      <c r="AO475" s="416"/>
      <c r="AP475" s="416"/>
      <c r="AQ475" s="416"/>
      <c r="AR475" s="416"/>
      <c r="AS475" s="416"/>
      <c r="AT475" s="416"/>
      <c r="AU475" s="416"/>
      <c r="AV475" s="416"/>
    </row>
    <row r="476" spans="4:48" ht="12.75" hidden="1">
      <c r="D476" s="416"/>
      <c r="E476" s="416"/>
      <c r="F476" s="416"/>
      <c r="G476" s="416"/>
      <c r="H476" s="416"/>
      <c r="I476" s="416"/>
      <c r="J476" s="416"/>
      <c r="K476" s="416"/>
      <c r="L476" s="416"/>
      <c r="M476" s="416"/>
      <c r="N476" s="416"/>
      <c r="O476" s="416"/>
      <c r="P476" s="416"/>
      <c r="Q476" s="416"/>
      <c r="R476" s="416"/>
      <c r="S476" s="416"/>
      <c r="T476" s="416"/>
      <c r="U476" s="416"/>
      <c r="V476" s="416"/>
      <c r="W476" s="416"/>
      <c r="X476" s="416"/>
      <c r="Y476" s="416"/>
      <c r="Z476" s="416"/>
      <c r="AA476" s="416"/>
      <c r="AB476" s="416"/>
      <c r="AC476" s="416"/>
      <c r="AD476" s="416"/>
      <c r="AE476" s="416"/>
      <c r="AF476" s="416"/>
      <c r="AG476" s="416"/>
      <c r="AH476" s="416"/>
      <c r="AI476" s="416"/>
      <c r="AJ476" s="416"/>
      <c r="AK476" s="416"/>
      <c r="AL476" s="416"/>
      <c r="AM476" s="416"/>
      <c r="AN476" s="416"/>
      <c r="AO476" s="416"/>
      <c r="AP476" s="416"/>
      <c r="AQ476" s="416"/>
      <c r="AR476" s="416"/>
      <c r="AS476" s="416"/>
      <c r="AT476" s="416"/>
      <c r="AU476" s="416"/>
      <c r="AV476" s="416"/>
    </row>
    <row r="477" spans="4:48" ht="12.75" hidden="1">
      <c r="D477" s="416"/>
      <c r="E477" s="416"/>
      <c r="F477" s="416"/>
      <c r="G477" s="416"/>
      <c r="H477" s="416"/>
      <c r="I477" s="416"/>
      <c r="J477" s="416"/>
      <c r="K477" s="416"/>
      <c r="L477" s="416"/>
      <c r="M477" s="416"/>
      <c r="N477" s="416"/>
      <c r="O477" s="416"/>
      <c r="P477" s="416"/>
      <c r="Q477" s="416"/>
      <c r="R477" s="416"/>
      <c r="S477" s="416"/>
      <c r="T477" s="416"/>
      <c r="U477" s="416"/>
      <c r="V477" s="416"/>
      <c r="W477" s="416"/>
      <c r="X477" s="416"/>
      <c r="Y477" s="416"/>
      <c r="Z477" s="416"/>
      <c r="AA477" s="416"/>
      <c r="AB477" s="416"/>
      <c r="AC477" s="416"/>
      <c r="AD477" s="416"/>
      <c r="AE477" s="416"/>
      <c r="AF477" s="416"/>
      <c r="AG477" s="416"/>
      <c r="AH477" s="416"/>
      <c r="AI477" s="416"/>
      <c r="AJ477" s="416"/>
      <c r="AK477" s="416"/>
      <c r="AL477" s="416"/>
      <c r="AM477" s="416"/>
      <c r="AN477" s="416"/>
      <c r="AO477" s="416"/>
      <c r="AP477" s="416"/>
      <c r="AQ477" s="416"/>
      <c r="AR477" s="416"/>
      <c r="AS477" s="416"/>
      <c r="AT477" s="416"/>
      <c r="AU477" s="416"/>
      <c r="AV477" s="416"/>
    </row>
    <row r="478" spans="4:48" ht="12.75" hidden="1">
      <c r="D478" s="416"/>
      <c r="E478" s="416"/>
      <c r="F478" s="416"/>
      <c r="G478" s="416"/>
      <c r="H478" s="416"/>
      <c r="I478" s="416"/>
      <c r="J478" s="416"/>
      <c r="K478" s="416"/>
      <c r="L478" s="416"/>
      <c r="M478" s="416"/>
      <c r="N478" s="416"/>
      <c r="O478" s="416"/>
      <c r="P478" s="416"/>
      <c r="Q478" s="416"/>
      <c r="R478" s="416"/>
      <c r="S478" s="416"/>
      <c r="T478" s="416"/>
      <c r="U478" s="416"/>
      <c r="V478" s="416"/>
      <c r="W478" s="416"/>
      <c r="X478" s="416"/>
      <c r="Y478" s="416"/>
      <c r="Z478" s="416"/>
      <c r="AA478" s="416"/>
      <c r="AB478" s="416"/>
      <c r="AC478" s="416"/>
      <c r="AD478" s="416"/>
      <c r="AE478" s="416"/>
      <c r="AF478" s="416"/>
      <c r="AG478" s="416"/>
      <c r="AH478" s="416"/>
      <c r="AI478" s="416"/>
      <c r="AJ478" s="416"/>
      <c r="AK478" s="416"/>
      <c r="AL478" s="416"/>
      <c r="AM478" s="416"/>
      <c r="AN478" s="416"/>
      <c r="AO478" s="416"/>
      <c r="AP478" s="416"/>
      <c r="AQ478" s="416"/>
      <c r="AR478" s="416"/>
      <c r="AS478" s="416"/>
      <c r="AT478" s="416"/>
      <c r="AU478" s="416"/>
      <c r="AV478" s="416"/>
    </row>
    <row r="479" spans="4:48" ht="12.75" hidden="1">
      <c r="D479" s="416"/>
      <c r="E479" s="416"/>
      <c r="F479" s="416"/>
      <c r="G479" s="416"/>
      <c r="H479" s="416"/>
      <c r="I479" s="416"/>
      <c r="J479" s="416"/>
      <c r="K479" s="416"/>
      <c r="L479" s="416"/>
      <c r="M479" s="416"/>
      <c r="N479" s="416"/>
      <c r="O479" s="416"/>
      <c r="P479" s="416"/>
      <c r="Q479" s="416"/>
      <c r="R479" s="416"/>
      <c r="S479" s="416"/>
      <c r="T479" s="416"/>
      <c r="U479" s="416"/>
      <c r="V479" s="416"/>
      <c r="W479" s="416"/>
      <c r="X479" s="416"/>
      <c r="Y479" s="416"/>
      <c r="Z479" s="416"/>
      <c r="AA479" s="416"/>
      <c r="AB479" s="416"/>
      <c r="AC479" s="416"/>
      <c r="AD479" s="416"/>
      <c r="AE479" s="416"/>
      <c r="AF479" s="416"/>
      <c r="AG479" s="416"/>
      <c r="AH479" s="416"/>
      <c r="AI479" s="416"/>
      <c r="AJ479" s="416"/>
      <c r="AK479" s="416"/>
      <c r="AL479" s="416"/>
      <c r="AM479" s="416"/>
      <c r="AN479" s="416"/>
      <c r="AO479" s="416"/>
      <c r="AP479" s="416"/>
      <c r="AQ479" s="416"/>
      <c r="AR479" s="416"/>
      <c r="AS479" s="416"/>
      <c r="AT479" s="416"/>
      <c r="AU479" s="416"/>
      <c r="AV479" s="416"/>
    </row>
    <row r="480" spans="4:48" ht="12.75" hidden="1">
      <c r="D480" s="416"/>
      <c r="E480" s="416"/>
      <c r="F480" s="416"/>
      <c r="G480" s="416"/>
      <c r="H480" s="416"/>
      <c r="I480" s="416"/>
      <c r="J480" s="416"/>
      <c r="K480" s="416"/>
      <c r="L480" s="416"/>
      <c r="M480" s="416"/>
      <c r="N480" s="416"/>
      <c r="O480" s="416"/>
      <c r="P480" s="416"/>
      <c r="Q480" s="416"/>
      <c r="R480" s="416"/>
      <c r="S480" s="416"/>
      <c r="T480" s="416"/>
      <c r="U480" s="416"/>
      <c r="V480" s="416"/>
      <c r="W480" s="416"/>
      <c r="X480" s="416"/>
      <c r="Y480" s="416"/>
      <c r="Z480" s="416"/>
      <c r="AA480" s="416"/>
      <c r="AB480" s="416"/>
      <c r="AC480" s="416"/>
      <c r="AD480" s="416"/>
      <c r="AE480" s="416"/>
      <c r="AF480" s="416"/>
      <c r="AG480" s="416"/>
      <c r="AH480" s="416"/>
      <c r="AI480" s="416"/>
      <c r="AJ480" s="416"/>
      <c r="AK480" s="416"/>
      <c r="AL480" s="416"/>
      <c r="AM480" s="416"/>
      <c r="AN480" s="416"/>
      <c r="AO480" s="416"/>
      <c r="AP480" s="416"/>
      <c r="AQ480" s="416"/>
      <c r="AR480" s="416"/>
      <c r="AS480" s="416"/>
      <c r="AT480" s="416"/>
      <c r="AU480" s="416"/>
      <c r="AV480" s="416"/>
    </row>
    <row r="481" spans="4:48" ht="12.75" hidden="1">
      <c r="D481" s="416"/>
      <c r="E481" s="416"/>
      <c r="F481" s="416"/>
      <c r="G481" s="416"/>
      <c r="H481" s="416"/>
      <c r="I481" s="416"/>
      <c r="J481" s="416"/>
      <c r="K481" s="416"/>
      <c r="L481" s="416"/>
      <c r="M481" s="416"/>
      <c r="N481" s="416"/>
      <c r="O481" s="416"/>
      <c r="P481" s="416"/>
      <c r="Q481" s="416"/>
      <c r="R481" s="416"/>
      <c r="S481" s="416"/>
      <c r="T481" s="416"/>
      <c r="U481" s="416"/>
      <c r="V481" s="416"/>
      <c r="W481" s="416"/>
      <c r="X481" s="416"/>
      <c r="Y481" s="416"/>
      <c r="Z481" s="416"/>
      <c r="AA481" s="416"/>
      <c r="AB481" s="416"/>
      <c r="AC481" s="416"/>
      <c r="AD481" s="416"/>
      <c r="AE481" s="416"/>
      <c r="AF481" s="416"/>
      <c r="AG481" s="416"/>
      <c r="AH481" s="416"/>
      <c r="AI481" s="416"/>
      <c r="AJ481" s="416"/>
      <c r="AK481" s="416"/>
      <c r="AL481" s="416"/>
      <c r="AM481" s="416"/>
      <c r="AN481" s="416"/>
      <c r="AO481" s="416"/>
      <c r="AP481" s="416"/>
      <c r="AQ481" s="416"/>
      <c r="AR481" s="416"/>
      <c r="AS481" s="416"/>
      <c r="AT481" s="416"/>
      <c r="AU481" s="416"/>
      <c r="AV481" s="416"/>
    </row>
    <row r="482" spans="4:48" ht="12.75" hidden="1">
      <c r="D482" s="416"/>
      <c r="E482" s="416"/>
      <c r="F482" s="416"/>
      <c r="G482" s="416"/>
      <c r="H482" s="416"/>
      <c r="I482" s="416"/>
      <c r="J482" s="416"/>
      <c r="K482" s="416"/>
      <c r="L482" s="416"/>
      <c r="M482" s="416"/>
      <c r="N482" s="416"/>
      <c r="O482" s="416"/>
      <c r="P482" s="416"/>
      <c r="Q482" s="416"/>
      <c r="R482" s="416"/>
      <c r="S482" s="416"/>
      <c r="T482" s="416"/>
      <c r="U482" s="416"/>
      <c r="V482" s="416"/>
      <c r="W482" s="416"/>
      <c r="X482" s="416"/>
      <c r="Y482" s="416"/>
      <c r="Z482" s="416"/>
      <c r="AA482" s="416"/>
      <c r="AB482" s="416"/>
      <c r="AC482" s="416"/>
      <c r="AD482" s="416"/>
      <c r="AE482" s="416"/>
      <c r="AF482" s="416"/>
      <c r="AG482" s="416"/>
      <c r="AH482" s="416"/>
      <c r="AI482" s="416"/>
      <c r="AJ482" s="416"/>
      <c r="AK482" s="416"/>
      <c r="AL482" s="416"/>
      <c r="AM482" s="416"/>
      <c r="AN482" s="416"/>
      <c r="AO482" s="416"/>
      <c r="AP482" s="416"/>
      <c r="AQ482" s="416"/>
      <c r="AR482" s="416"/>
      <c r="AS482" s="416"/>
      <c r="AT482" s="416"/>
      <c r="AU482" s="416"/>
      <c r="AV482" s="416"/>
    </row>
    <row r="483" spans="4:48" ht="12.75" hidden="1">
      <c r="D483" s="416"/>
      <c r="E483" s="416"/>
      <c r="F483" s="416"/>
      <c r="G483" s="416"/>
      <c r="H483" s="416"/>
      <c r="I483" s="416"/>
      <c r="J483" s="416"/>
      <c r="K483" s="416"/>
      <c r="L483" s="416"/>
      <c r="M483" s="416"/>
      <c r="N483" s="416"/>
      <c r="O483" s="416"/>
      <c r="P483" s="416"/>
      <c r="Q483" s="416"/>
      <c r="R483" s="416"/>
      <c r="S483" s="416"/>
      <c r="T483" s="416"/>
      <c r="U483" s="416"/>
      <c r="V483" s="416"/>
      <c r="W483" s="416"/>
      <c r="X483" s="416"/>
      <c r="Y483" s="416"/>
      <c r="Z483" s="416"/>
      <c r="AA483" s="416"/>
      <c r="AB483" s="416"/>
      <c r="AC483" s="416"/>
      <c r="AD483" s="416"/>
      <c r="AE483" s="416"/>
      <c r="AF483" s="416"/>
      <c r="AG483" s="416"/>
      <c r="AH483" s="416"/>
      <c r="AI483" s="416"/>
      <c r="AJ483" s="416"/>
      <c r="AK483" s="416"/>
      <c r="AL483" s="416"/>
      <c r="AM483" s="416"/>
      <c r="AN483" s="416"/>
      <c r="AO483" s="416"/>
      <c r="AP483" s="416"/>
      <c r="AQ483" s="416"/>
      <c r="AR483" s="416"/>
      <c r="AS483" s="416"/>
      <c r="AT483" s="416"/>
      <c r="AU483" s="416"/>
      <c r="AV483" s="416"/>
    </row>
    <row r="484" spans="4:48" ht="12.75" hidden="1">
      <c r="D484" s="416"/>
      <c r="E484" s="416"/>
      <c r="F484" s="416"/>
      <c r="G484" s="416"/>
      <c r="H484" s="416"/>
      <c r="I484" s="416"/>
      <c r="J484" s="416"/>
      <c r="K484" s="416"/>
      <c r="L484" s="416"/>
      <c r="M484" s="416"/>
      <c r="N484" s="416"/>
      <c r="O484" s="416"/>
      <c r="P484" s="416"/>
      <c r="Q484" s="416"/>
      <c r="R484" s="416"/>
      <c r="S484" s="416"/>
      <c r="T484" s="416"/>
      <c r="U484" s="416"/>
      <c r="V484" s="416"/>
      <c r="W484" s="416"/>
      <c r="X484" s="416"/>
      <c r="Y484" s="416"/>
      <c r="Z484" s="416"/>
      <c r="AA484" s="416"/>
      <c r="AB484" s="416"/>
      <c r="AC484" s="416"/>
      <c r="AD484" s="416"/>
      <c r="AE484" s="416"/>
      <c r="AF484" s="416"/>
      <c r="AG484" s="416"/>
      <c r="AH484" s="416"/>
      <c r="AI484" s="416"/>
      <c r="AJ484" s="416"/>
      <c r="AK484" s="416"/>
      <c r="AL484" s="416"/>
      <c r="AM484" s="416"/>
      <c r="AN484" s="416"/>
      <c r="AO484" s="416"/>
      <c r="AP484" s="416"/>
      <c r="AQ484" s="416"/>
      <c r="AR484" s="416"/>
      <c r="AS484" s="416"/>
      <c r="AT484" s="416"/>
      <c r="AU484" s="416"/>
      <c r="AV484" s="416"/>
    </row>
    <row r="485" spans="4:48" ht="12.75" hidden="1">
      <c r="D485" s="416"/>
      <c r="E485" s="416"/>
      <c r="F485" s="416"/>
      <c r="G485" s="416"/>
      <c r="H485" s="416"/>
      <c r="I485" s="416"/>
      <c r="J485" s="416"/>
      <c r="K485" s="416"/>
      <c r="L485" s="416"/>
      <c r="M485" s="416"/>
      <c r="N485" s="416"/>
      <c r="O485" s="416"/>
      <c r="P485" s="416"/>
      <c r="Q485" s="416"/>
      <c r="R485" s="416"/>
      <c r="S485" s="416"/>
      <c r="T485" s="416"/>
      <c r="U485" s="416"/>
      <c r="V485" s="416"/>
      <c r="W485" s="416"/>
      <c r="X485" s="416"/>
      <c r="Y485" s="416"/>
      <c r="Z485" s="416"/>
      <c r="AA485" s="416"/>
      <c r="AB485" s="416"/>
      <c r="AC485" s="416"/>
      <c r="AD485" s="416"/>
      <c r="AE485" s="416"/>
      <c r="AF485" s="416"/>
      <c r="AG485" s="416"/>
      <c r="AH485" s="416"/>
      <c r="AI485" s="416"/>
      <c r="AJ485" s="416"/>
      <c r="AK485" s="416"/>
      <c r="AL485" s="416"/>
      <c r="AM485" s="416"/>
      <c r="AN485" s="416"/>
      <c r="AO485" s="416"/>
      <c r="AP485" s="416"/>
      <c r="AQ485" s="416"/>
      <c r="AR485" s="416"/>
      <c r="AS485" s="416"/>
      <c r="AT485" s="416"/>
      <c r="AU485" s="416"/>
      <c r="AV485" s="416"/>
    </row>
    <row r="486" spans="4:48" ht="12.75" hidden="1">
      <c r="D486" s="416"/>
      <c r="E486" s="416"/>
      <c r="F486" s="416"/>
      <c r="G486" s="416"/>
      <c r="H486" s="416"/>
      <c r="I486" s="416"/>
      <c r="J486" s="416"/>
      <c r="K486" s="416"/>
      <c r="L486" s="416"/>
      <c r="M486" s="416"/>
      <c r="N486" s="416"/>
      <c r="O486" s="416"/>
      <c r="P486" s="416"/>
      <c r="Q486" s="416"/>
      <c r="R486" s="416"/>
      <c r="S486" s="416"/>
      <c r="T486" s="416"/>
      <c r="U486" s="416"/>
      <c r="V486" s="416"/>
      <c r="W486" s="416"/>
      <c r="X486" s="416"/>
      <c r="Y486" s="416"/>
      <c r="Z486" s="416"/>
      <c r="AA486" s="416"/>
      <c r="AB486" s="416"/>
      <c r="AC486" s="416"/>
      <c r="AD486" s="416"/>
      <c r="AE486" s="416"/>
      <c r="AF486" s="416"/>
      <c r="AG486" s="416"/>
      <c r="AH486" s="416"/>
      <c r="AI486" s="416"/>
      <c r="AJ486" s="416"/>
      <c r="AK486" s="416"/>
      <c r="AL486" s="416"/>
      <c r="AM486" s="416"/>
      <c r="AN486" s="416"/>
      <c r="AO486" s="416"/>
      <c r="AP486" s="416"/>
      <c r="AQ486" s="416"/>
      <c r="AR486" s="416"/>
      <c r="AS486" s="416"/>
      <c r="AT486" s="416"/>
      <c r="AU486" s="416"/>
      <c r="AV486" s="416"/>
    </row>
    <row r="487" spans="4:48" ht="12.75" hidden="1">
      <c r="D487" s="416"/>
      <c r="E487" s="416"/>
      <c r="F487" s="416"/>
      <c r="G487" s="416"/>
      <c r="H487" s="416"/>
      <c r="I487" s="416"/>
      <c r="J487" s="416"/>
      <c r="K487" s="416"/>
      <c r="L487" s="416"/>
      <c r="M487" s="416"/>
      <c r="N487" s="416"/>
      <c r="O487" s="416"/>
      <c r="P487" s="416"/>
      <c r="Q487" s="416"/>
      <c r="R487" s="416"/>
      <c r="S487" s="416"/>
      <c r="T487" s="416"/>
      <c r="U487" s="416"/>
      <c r="V487" s="416"/>
      <c r="W487" s="416"/>
      <c r="X487" s="416"/>
      <c r="Y487" s="416"/>
      <c r="Z487" s="416"/>
      <c r="AA487" s="416"/>
      <c r="AB487" s="416"/>
      <c r="AC487" s="416"/>
      <c r="AD487" s="416"/>
      <c r="AE487" s="416"/>
      <c r="AF487" s="416"/>
      <c r="AG487" s="416"/>
      <c r="AH487" s="416"/>
      <c r="AI487" s="416"/>
      <c r="AJ487" s="416"/>
      <c r="AK487" s="416"/>
      <c r="AL487" s="416"/>
      <c r="AM487" s="416"/>
      <c r="AN487" s="416"/>
      <c r="AO487" s="416"/>
      <c r="AP487" s="416"/>
      <c r="AQ487" s="416"/>
      <c r="AR487" s="416"/>
      <c r="AS487" s="416"/>
      <c r="AT487" s="416"/>
      <c r="AU487" s="416"/>
      <c r="AV487" s="416"/>
    </row>
    <row r="488" spans="4:48" ht="12.75" hidden="1">
      <c r="D488" s="416"/>
      <c r="E488" s="416"/>
      <c r="F488" s="416"/>
      <c r="G488" s="416"/>
      <c r="H488" s="416"/>
      <c r="I488" s="416"/>
      <c r="J488" s="416"/>
      <c r="K488" s="416"/>
      <c r="L488" s="416"/>
      <c r="M488" s="416"/>
      <c r="N488" s="416"/>
      <c r="O488" s="416"/>
      <c r="P488" s="416"/>
      <c r="Q488" s="416"/>
      <c r="R488" s="416"/>
      <c r="S488" s="416"/>
      <c r="T488" s="416"/>
      <c r="U488" s="416"/>
      <c r="V488" s="416"/>
      <c r="W488" s="416"/>
      <c r="X488" s="416"/>
      <c r="Y488" s="416"/>
      <c r="Z488" s="416"/>
      <c r="AA488" s="416"/>
      <c r="AB488" s="416"/>
      <c r="AC488" s="416"/>
      <c r="AD488" s="416"/>
      <c r="AE488" s="416"/>
      <c r="AF488" s="416"/>
      <c r="AG488" s="416"/>
      <c r="AH488" s="416"/>
      <c r="AI488" s="416"/>
      <c r="AJ488" s="416"/>
      <c r="AK488" s="416"/>
      <c r="AL488" s="416"/>
      <c r="AM488" s="416"/>
      <c r="AN488" s="416"/>
      <c r="AO488" s="416"/>
      <c r="AP488" s="416"/>
      <c r="AQ488" s="416"/>
      <c r="AR488" s="416"/>
      <c r="AS488" s="416"/>
      <c r="AT488" s="416"/>
      <c r="AU488" s="416"/>
      <c r="AV488" s="416"/>
    </row>
    <row r="489" spans="4:48" ht="12.75" hidden="1">
      <c r="D489" s="416"/>
      <c r="E489" s="416"/>
      <c r="F489" s="416"/>
      <c r="G489" s="416"/>
      <c r="H489" s="416"/>
      <c r="I489" s="416"/>
      <c r="J489" s="416"/>
      <c r="K489" s="416"/>
      <c r="L489" s="416"/>
      <c r="M489" s="416"/>
      <c r="N489" s="416"/>
      <c r="O489" s="416"/>
      <c r="P489" s="416"/>
      <c r="Q489" s="416"/>
      <c r="R489" s="416"/>
      <c r="S489" s="416"/>
      <c r="T489" s="416"/>
      <c r="U489" s="416"/>
      <c r="V489" s="416"/>
      <c r="W489" s="416"/>
      <c r="X489" s="416"/>
      <c r="Y489" s="416"/>
      <c r="Z489" s="416"/>
      <c r="AA489" s="416"/>
      <c r="AB489" s="416"/>
      <c r="AC489" s="416"/>
      <c r="AD489" s="416"/>
      <c r="AE489" s="416"/>
      <c r="AF489" s="416"/>
      <c r="AG489" s="416"/>
      <c r="AH489" s="416"/>
      <c r="AI489" s="416"/>
      <c r="AJ489" s="416"/>
      <c r="AK489" s="416"/>
      <c r="AL489" s="416"/>
      <c r="AM489" s="416"/>
      <c r="AN489" s="416"/>
      <c r="AO489" s="416"/>
      <c r="AP489" s="416"/>
      <c r="AQ489" s="416"/>
      <c r="AR489" s="416"/>
      <c r="AS489" s="416"/>
      <c r="AT489" s="416"/>
      <c r="AU489" s="416"/>
      <c r="AV489" s="416"/>
    </row>
    <row r="490" spans="4:48" ht="12.75" hidden="1">
      <c r="D490" s="416"/>
      <c r="E490" s="416"/>
      <c r="F490" s="416"/>
      <c r="G490" s="416"/>
      <c r="H490" s="416"/>
      <c r="I490" s="416"/>
      <c r="J490" s="416"/>
      <c r="K490" s="416"/>
      <c r="L490" s="416"/>
      <c r="M490" s="416"/>
      <c r="N490" s="416"/>
      <c r="O490" s="416"/>
      <c r="P490" s="416"/>
      <c r="Q490" s="416"/>
      <c r="R490" s="416"/>
      <c r="S490" s="416"/>
      <c r="T490" s="416"/>
      <c r="U490" s="416"/>
      <c r="V490" s="416"/>
      <c r="W490" s="416"/>
      <c r="X490" s="416"/>
      <c r="Y490" s="416"/>
      <c r="Z490" s="416"/>
      <c r="AA490" s="416"/>
      <c r="AB490" s="416"/>
      <c r="AC490" s="416"/>
      <c r="AD490" s="416"/>
      <c r="AE490" s="416"/>
      <c r="AF490" s="416"/>
      <c r="AG490" s="416"/>
      <c r="AH490" s="416"/>
      <c r="AI490" s="416"/>
      <c r="AJ490" s="416"/>
      <c r="AK490" s="416"/>
      <c r="AL490" s="416"/>
      <c r="AM490" s="416"/>
      <c r="AN490" s="416"/>
      <c r="AO490" s="416"/>
      <c r="AP490" s="416"/>
      <c r="AQ490" s="416"/>
      <c r="AR490" s="416"/>
      <c r="AS490" s="416"/>
      <c r="AT490" s="416"/>
      <c r="AU490" s="416"/>
      <c r="AV490" s="416"/>
    </row>
    <row r="491" spans="4:48" ht="12.75" hidden="1">
      <c r="D491" s="416"/>
      <c r="E491" s="416"/>
      <c r="F491" s="416"/>
      <c r="G491" s="416"/>
      <c r="H491" s="416"/>
      <c r="I491" s="416"/>
      <c r="J491" s="416"/>
      <c r="K491" s="416"/>
      <c r="L491" s="416"/>
      <c r="M491" s="416"/>
      <c r="N491" s="416"/>
      <c r="O491" s="416"/>
      <c r="P491" s="416"/>
      <c r="Q491" s="416"/>
      <c r="R491" s="416"/>
      <c r="S491" s="416"/>
      <c r="T491" s="416"/>
      <c r="U491" s="416"/>
      <c r="V491" s="416"/>
      <c r="W491" s="416"/>
      <c r="X491" s="416"/>
      <c r="Y491" s="416"/>
      <c r="Z491" s="416"/>
      <c r="AA491" s="416"/>
      <c r="AB491" s="416"/>
      <c r="AC491" s="416"/>
      <c r="AD491" s="416"/>
      <c r="AE491" s="416"/>
      <c r="AF491" s="416"/>
      <c r="AG491" s="416"/>
      <c r="AH491" s="416"/>
      <c r="AI491" s="416"/>
      <c r="AJ491" s="416"/>
      <c r="AK491" s="416"/>
      <c r="AL491" s="416"/>
      <c r="AM491" s="416"/>
      <c r="AN491" s="416"/>
      <c r="AO491" s="416"/>
      <c r="AP491" s="416"/>
      <c r="AQ491" s="416"/>
      <c r="AR491" s="416"/>
      <c r="AS491" s="416"/>
      <c r="AT491" s="416"/>
      <c r="AU491" s="416"/>
      <c r="AV491" s="416"/>
    </row>
    <row r="492" spans="4:48" ht="12.75" hidden="1">
      <c r="D492" s="416"/>
      <c r="E492" s="416"/>
      <c r="F492" s="416"/>
      <c r="G492" s="416"/>
      <c r="H492" s="416"/>
      <c r="I492" s="416"/>
      <c r="J492" s="416"/>
      <c r="K492" s="416"/>
      <c r="L492" s="416"/>
      <c r="M492" s="416"/>
      <c r="N492" s="416"/>
      <c r="O492" s="416"/>
      <c r="P492" s="416"/>
      <c r="Q492" s="416"/>
      <c r="R492" s="416"/>
      <c r="S492" s="416"/>
      <c r="T492" s="416"/>
      <c r="U492" s="416"/>
      <c r="V492" s="416"/>
      <c r="W492" s="416"/>
      <c r="X492" s="416"/>
      <c r="Y492" s="416"/>
      <c r="Z492" s="416"/>
      <c r="AA492" s="416"/>
      <c r="AB492" s="416"/>
      <c r="AC492" s="416"/>
      <c r="AD492" s="416"/>
      <c r="AE492" s="416"/>
      <c r="AF492" s="416"/>
      <c r="AG492" s="416"/>
      <c r="AH492" s="416"/>
      <c r="AI492" s="416"/>
      <c r="AJ492" s="416"/>
      <c r="AK492" s="416"/>
      <c r="AL492" s="416"/>
      <c r="AM492" s="416"/>
      <c r="AN492" s="416"/>
      <c r="AO492" s="416"/>
      <c r="AP492" s="416"/>
      <c r="AQ492" s="416"/>
      <c r="AR492" s="416"/>
      <c r="AS492" s="416"/>
      <c r="AT492" s="416"/>
      <c r="AU492" s="416"/>
      <c r="AV492" s="416"/>
    </row>
    <row r="493" spans="4:48" ht="12.75" hidden="1">
      <c r="D493" s="416"/>
      <c r="E493" s="416"/>
      <c r="F493" s="416"/>
      <c r="G493" s="416"/>
      <c r="H493" s="416"/>
      <c r="I493" s="416"/>
      <c r="J493" s="416"/>
      <c r="K493" s="416"/>
      <c r="L493" s="416"/>
      <c r="M493" s="416"/>
      <c r="N493" s="416"/>
      <c r="O493" s="416"/>
      <c r="P493" s="416"/>
      <c r="Q493" s="416"/>
      <c r="R493" s="416"/>
      <c r="S493" s="416"/>
      <c r="T493" s="416"/>
      <c r="U493" s="416"/>
      <c r="V493" s="416"/>
      <c r="W493" s="416"/>
      <c r="X493" s="416"/>
      <c r="Y493" s="416"/>
      <c r="Z493" s="416"/>
      <c r="AA493" s="416"/>
      <c r="AB493" s="416"/>
      <c r="AC493" s="416"/>
      <c r="AD493" s="416"/>
      <c r="AE493" s="416"/>
      <c r="AF493" s="416"/>
      <c r="AG493" s="416"/>
      <c r="AH493" s="416"/>
      <c r="AI493" s="416"/>
      <c r="AJ493" s="416"/>
      <c r="AK493" s="416"/>
      <c r="AL493" s="416"/>
      <c r="AM493" s="416"/>
      <c r="AN493" s="416"/>
      <c r="AO493" s="416"/>
      <c r="AP493" s="416"/>
      <c r="AQ493" s="416"/>
      <c r="AR493" s="416"/>
      <c r="AS493" s="416"/>
      <c r="AT493" s="416"/>
      <c r="AU493" s="416"/>
      <c r="AV493" s="416"/>
    </row>
    <row r="494" spans="4:48" ht="12.75" hidden="1">
      <c r="D494" s="416"/>
      <c r="E494" s="416"/>
      <c r="F494" s="416"/>
      <c r="G494" s="416"/>
      <c r="H494" s="416"/>
      <c r="I494" s="416"/>
      <c r="J494" s="416"/>
      <c r="K494" s="416"/>
      <c r="L494" s="416"/>
      <c r="M494" s="416"/>
      <c r="N494" s="416"/>
      <c r="O494" s="416"/>
      <c r="P494" s="416"/>
      <c r="Q494" s="416"/>
      <c r="R494" s="416"/>
      <c r="S494" s="416"/>
      <c r="T494" s="416"/>
      <c r="U494" s="416"/>
      <c r="V494" s="416"/>
      <c r="W494" s="416"/>
      <c r="X494" s="416"/>
      <c r="Y494" s="416"/>
      <c r="Z494" s="416"/>
      <c r="AA494" s="416"/>
      <c r="AB494" s="416"/>
      <c r="AC494" s="416"/>
      <c r="AD494" s="416"/>
      <c r="AE494" s="416"/>
      <c r="AF494" s="416"/>
      <c r="AG494" s="416"/>
      <c r="AH494" s="416"/>
      <c r="AI494" s="416"/>
      <c r="AJ494" s="416"/>
      <c r="AK494" s="416"/>
      <c r="AL494" s="416"/>
      <c r="AM494" s="416"/>
      <c r="AN494" s="416"/>
      <c r="AO494" s="416"/>
      <c r="AP494" s="416"/>
      <c r="AQ494" s="416"/>
      <c r="AR494" s="416"/>
      <c r="AS494" s="416"/>
      <c r="AT494" s="416"/>
      <c r="AU494" s="416"/>
      <c r="AV494" s="416"/>
    </row>
    <row r="495" spans="4:48" ht="12.75" hidden="1">
      <c r="D495" s="416"/>
      <c r="E495" s="416"/>
      <c r="F495" s="416"/>
      <c r="G495" s="416"/>
      <c r="H495" s="416"/>
      <c r="I495" s="416"/>
      <c r="J495" s="416"/>
      <c r="K495" s="416"/>
      <c r="L495" s="416"/>
      <c r="M495" s="416"/>
      <c r="N495" s="416"/>
      <c r="O495" s="416"/>
      <c r="P495" s="416"/>
      <c r="Q495" s="416"/>
      <c r="R495" s="416"/>
      <c r="S495" s="416"/>
      <c r="T495" s="416"/>
      <c r="U495" s="416"/>
      <c r="V495" s="416"/>
      <c r="W495" s="416"/>
      <c r="X495" s="416"/>
      <c r="Y495" s="416"/>
      <c r="Z495" s="416"/>
      <c r="AA495" s="416"/>
      <c r="AB495" s="416"/>
      <c r="AC495" s="416"/>
      <c r="AD495" s="416"/>
      <c r="AE495" s="416"/>
      <c r="AF495" s="416"/>
      <c r="AG495" s="416"/>
      <c r="AH495" s="416"/>
      <c r="AI495" s="416"/>
      <c r="AJ495" s="416"/>
      <c r="AK495" s="416"/>
      <c r="AL495" s="416"/>
      <c r="AM495" s="416"/>
      <c r="AN495" s="416"/>
      <c r="AO495" s="416"/>
      <c r="AP495" s="416"/>
      <c r="AQ495" s="416"/>
      <c r="AR495" s="416"/>
      <c r="AS495" s="416"/>
      <c r="AT495" s="416"/>
      <c r="AU495" s="416"/>
      <c r="AV495" s="416"/>
    </row>
    <row r="496" spans="4:48" ht="12.75" hidden="1">
      <c r="D496" s="416"/>
      <c r="E496" s="416"/>
      <c r="F496" s="416"/>
      <c r="G496" s="416"/>
      <c r="H496" s="416"/>
      <c r="I496" s="416"/>
      <c r="J496" s="416"/>
      <c r="K496" s="416"/>
      <c r="L496" s="416"/>
      <c r="M496" s="416"/>
      <c r="N496" s="416"/>
      <c r="O496" s="416"/>
      <c r="P496" s="416"/>
      <c r="Q496" s="416"/>
      <c r="R496" s="416"/>
      <c r="S496" s="416"/>
      <c r="T496" s="416"/>
      <c r="U496" s="416"/>
      <c r="V496" s="416"/>
      <c r="W496" s="416"/>
      <c r="X496" s="416"/>
      <c r="Y496" s="416"/>
      <c r="Z496" s="416"/>
      <c r="AA496" s="416"/>
      <c r="AB496" s="416"/>
      <c r="AC496" s="416"/>
      <c r="AD496" s="416"/>
      <c r="AE496" s="416"/>
      <c r="AF496" s="416"/>
      <c r="AG496" s="416"/>
      <c r="AH496" s="416"/>
      <c r="AI496" s="416"/>
      <c r="AJ496" s="416"/>
      <c r="AK496" s="416"/>
      <c r="AL496" s="416"/>
      <c r="AM496" s="416"/>
      <c r="AN496" s="416"/>
      <c r="AO496" s="416"/>
      <c r="AP496" s="416"/>
      <c r="AQ496" s="416"/>
      <c r="AR496" s="416"/>
      <c r="AS496" s="416"/>
      <c r="AT496" s="416"/>
      <c r="AU496" s="416"/>
      <c r="AV496" s="416"/>
    </row>
    <row r="497" spans="4:48" ht="12.75" hidden="1">
      <c r="D497" s="416"/>
      <c r="E497" s="416"/>
      <c r="F497" s="416"/>
      <c r="G497" s="416"/>
      <c r="H497" s="416"/>
      <c r="I497" s="416"/>
      <c r="J497" s="416"/>
      <c r="K497" s="416"/>
      <c r="L497" s="416"/>
      <c r="M497" s="416"/>
      <c r="N497" s="416"/>
      <c r="O497" s="416"/>
      <c r="P497" s="416"/>
      <c r="Q497" s="416"/>
      <c r="R497" s="416"/>
      <c r="S497" s="416"/>
      <c r="T497" s="416"/>
      <c r="U497" s="416"/>
      <c r="V497" s="416"/>
      <c r="W497" s="416"/>
      <c r="X497" s="416"/>
      <c r="Y497" s="416"/>
      <c r="Z497" s="416"/>
      <c r="AA497" s="416"/>
      <c r="AB497" s="416"/>
      <c r="AC497" s="416"/>
      <c r="AD497" s="416"/>
      <c r="AE497" s="416"/>
      <c r="AF497" s="416"/>
      <c r="AG497" s="416"/>
      <c r="AH497" s="416"/>
      <c r="AI497" s="416"/>
      <c r="AJ497" s="416"/>
      <c r="AK497" s="416"/>
      <c r="AL497" s="416"/>
      <c r="AM497" s="416"/>
      <c r="AN497" s="416"/>
      <c r="AO497" s="416"/>
      <c r="AP497" s="416"/>
      <c r="AQ497" s="416"/>
      <c r="AR497" s="416"/>
      <c r="AS497" s="416"/>
      <c r="AT497" s="416"/>
      <c r="AU497" s="416"/>
      <c r="AV497" s="416"/>
    </row>
    <row r="498" spans="4:48" ht="12.75" hidden="1">
      <c r="D498" s="416"/>
      <c r="E498" s="416"/>
      <c r="F498" s="416"/>
      <c r="G498" s="416"/>
      <c r="H498" s="416"/>
      <c r="I498" s="416"/>
      <c r="J498" s="416"/>
      <c r="K498" s="416"/>
      <c r="L498" s="416"/>
      <c r="M498" s="416"/>
      <c r="N498" s="416"/>
      <c r="O498" s="416"/>
      <c r="P498" s="416"/>
      <c r="Q498" s="416"/>
      <c r="R498" s="416"/>
      <c r="S498" s="416"/>
      <c r="T498" s="416"/>
      <c r="U498" s="416"/>
      <c r="V498" s="416"/>
      <c r="W498" s="416"/>
      <c r="X498" s="416"/>
      <c r="Y498" s="416"/>
      <c r="Z498" s="416"/>
      <c r="AA498" s="416"/>
      <c r="AB498" s="416"/>
      <c r="AC498" s="416"/>
      <c r="AD498" s="416"/>
      <c r="AE498" s="416"/>
      <c r="AF498" s="416"/>
      <c r="AG498" s="416"/>
      <c r="AH498" s="416"/>
      <c r="AI498" s="416"/>
      <c r="AJ498" s="416"/>
      <c r="AK498" s="416"/>
      <c r="AL498" s="416"/>
      <c r="AM498" s="416"/>
      <c r="AN498" s="416"/>
      <c r="AO498" s="416"/>
      <c r="AP498" s="416"/>
      <c r="AQ498" s="416"/>
      <c r="AR498" s="416"/>
      <c r="AS498" s="416"/>
      <c r="AT498" s="416"/>
      <c r="AU498" s="416"/>
      <c r="AV498" s="416"/>
    </row>
    <row r="499" spans="4:48" ht="12.75" hidden="1">
      <c r="D499" s="416"/>
      <c r="E499" s="416"/>
      <c r="F499" s="416"/>
      <c r="G499" s="416"/>
      <c r="H499" s="416"/>
      <c r="I499" s="416"/>
      <c r="J499" s="416"/>
      <c r="K499" s="416"/>
      <c r="L499" s="416"/>
      <c r="M499" s="416"/>
      <c r="N499" s="416"/>
      <c r="O499" s="416"/>
      <c r="P499" s="416"/>
      <c r="Q499" s="416"/>
      <c r="R499" s="416"/>
      <c r="S499" s="416"/>
      <c r="T499" s="416"/>
      <c r="U499" s="416"/>
      <c r="V499" s="416"/>
      <c r="W499" s="416"/>
      <c r="X499" s="416"/>
      <c r="Y499" s="416"/>
      <c r="Z499" s="416"/>
      <c r="AA499" s="416"/>
      <c r="AB499" s="416"/>
      <c r="AC499" s="416"/>
      <c r="AD499" s="416"/>
      <c r="AE499" s="416"/>
      <c r="AF499" s="416"/>
      <c r="AG499" s="416"/>
      <c r="AH499" s="416"/>
      <c r="AI499" s="416"/>
      <c r="AJ499" s="416"/>
      <c r="AK499" s="416"/>
      <c r="AL499" s="416"/>
      <c r="AM499" s="416"/>
      <c r="AN499" s="416"/>
      <c r="AO499" s="416"/>
      <c r="AP499" s="416"/>
      <c r="AQ499" s="416"/>
      <c r="AR499" s="416"/>
      <c r="AS499" s="416"/>
      <c r="AT499" s="416"/>
      <c r="AU499" s="416"/>
      <c r="AV499" s="416"/>
    </row>
    <row r="500" spans="4:48" ht="12.75" hidden="1">
      <c r="D500" s="416"/>
      <c r="E500" s="416"/>
      <c r="F500" s="416"/>
      <c r="G500" s="416"/>
      <c r="H500" s="416"/>
      <c r="I500" s="416"/>
      <c r="J500" s="416"/>
      <c r="K500" s="416"/>
      <c r="L500" s="416"/>
      <c r="M500" s="416"/>
      <c r="N500" s="416"/>
      <c r="O500" s="416"/>
      <c r="P500" s="416"/>
      <c r="Q500" s="416"/>
      <c r="R500" s="416"/>
      <c r="S500" s="416"/>
      <c r="T500" s="416"/>
      <c r="U500" s="416"/>
      <c r="V500" s="416"/>
      <c r="W500" s="416"/>
      <c r="X500" s="416"/>
      <c r="Y500" s="416"/>
      <c r="Z500" s="416"/>
      <c r="AA500" s="416"/>
      <c r="AB500" s="416"/>
      <c r="AC500" s="416"/>
      <c r="AD500" s="416"/>
      <c r="AE500" s="416"/>
      <c r="AF500" s="416"/>
      <c r="AG500" s="416"/>
      <c r="AH500" s="416"/>
      <c r="AI500" s="416"/>
      <c r="AJ500" s="416"/>
      <c r="AK500" s="416"/>
      <c r="AL500" s="416"/>
      <c r="AM500" s="416"/>
      <c r="AN500" s="416"/>
      <c r="AO500" s="416"/>
      <c r="AP500" s="416"/>
      <c r="AQ500" s="416"/>
      <c r="AR500" s="416"/>
      <c r="AS500" s="416"/>
      <c r="AT500" s="416"/>
      <c r="AU500" s="416"/>
      <c r="AV500" s="416"/>
    </row>
    <row r="501" spans="4:48" ht="12.75" hidden="1">
      <c r="D501" s="416"/>
      <c r="E501" s="416"/>
      <c r="F501" s="416"/>
      <c r="G501" s="416"/>
      <c r="H501" s="416"/>
      <c r="I501" s="416"/>
      <c r="J501" s="416"/>
      <c r="K501" s="416"/>
      <c r="L501" s="416"/>
      <c r="M501" s="416"/>
      <c r="N501" s="416"/>
      <c r="O501" s="416"/>
      <c r="P501" s="416"/>
      <c r="Q501" s="416"/>
      <c r="R501" s="416"/>
      <c r="S501" s="416"/>
      <c r="T501" s="416"/>
      <c r="U501" s="416"/>
      <c r="V501" s="416"/>
      <c r="W501" s="416"/>
      <c r="X501" s="416"/>
      <c r="Y501" s="416"/>
      <c r="Z501" s="416"/>
      <c r="AA501" s="416"/>
      <c r="AB501" s="416"/>
      <c r="AC501" s="416"/>
      <c r="AD501" s="416"/>
      <c r="AE501" s="416"/>
      <c r="AF501" s="416"/>
      <c r="AG501" s="416"/>
      <c r="AH501" s="416"/>
      <c r="AI501" s="416"/>
      <c r="AJ501" s="416"/>
      <c r="AK501" s="416"/>
      <c r="AL501" s="416"/>
      <c r="AM501" s="416"/>
      <c r="AN501" s="416"/>
      <c r="AO501" s="416"/>
      <c r="AP501" s="416"/>
      <c r="AQ501" s="416"/>
      <c r="AR501" s="416"/>
      <c r="AS501" s="416"/>
      <c r="AT501" s="416"/>
      <c r="AU501" s="416"/>
      <c r="AV501" s="416"/>
    </row>
    <row r="502" spans="4:48" ht="12.75" hidden="1">
      <c r="D502" s="416"/>
      <c r="E502" s="416"/>
      <c r="F502" s="416"/>
      <c r="G502" s="416"/>
      <c r="H502" s="416"/>
      <c r="I502" s="416"/>
      <c r="J502" s="416"/>
      <c r="K502" s="416"/>
      <c r="L502" s="416"/>
      <c r="M502" s="416"/>
      <c r="N502" s="416"/>
      <c r="O502" s="416"/>
      <c r="P502" s="416"/>
      <c r="Q502" s="416"/>
      <c r="R502" s="416"/>
      <c r="S502" s="416"/>
      <c r="T502" s="416"/>
      <c r="U502" s="416"/>
      <c r="V502" s="416"/>
      <c r="W502" s="416"/>
      <c r="X502" s="416"/>
      <c r="Y502" s="416"/>
      <c r="Z502" s="416"/>
      <c r="AA502" s="416"/>
      <c r="AB502" s="416"/>
      <c r="AC502" s="416"/>
      <c r="AD502" s="416"/>
      <c r="AE502" s="416"/>
      <c r="AF502" s="416"/>
      <c r="AG502" s="416"/>
      <c r="AH502" s="416"/>
      <c r="AI502" s="416"/>
      <c r="AJ502" s="416"/>
      <c r="AK502" s="416"/>
      <c r="AL502" s="416"/>
      <c r="AM502" s="416"/>
      <c r="AN502" s="416"/>
      <c r="AO502" s="416"/>
      <c r="AP502" s="416"/>
      <c r="AQ502" s="416"/>
      <c r="AR502" s="416"/>
      <c r="AS502" s="416"/>
      <c r="AT502" s="416"/>
      <c r="AU502" s="416"/>
      <c r="AV502" s="416"/>
    </row>
    <row r="503" spans="4:48" ht="12.75" hidden="1">
      <c r="D503" s="416"/>
      <c r="E503" s="416"/>
      <c r="F503" s="416"/>
      <c r="G503" s="416"/>
      <c r="H503" s="416"/>
      <c r="I503" s="416"/>
      <c r="J503" s="416"/>
      <c r="K503" s="416"/>
      <c r="L503" s="416"/>
      <c r="M503" s="416"/>
      <c r="N503" s="416"/>
      <c r="O503" s="416"/>
      <c r="P503" s="416"/>
      <c r="Q503" s="416"/>
      <c r="R503" s="416"/>
      <c r="S503" s="416"/>
      <c r="T503" s="416"/>
      <c r="U503" s="416"/>
      <c r="V503" s="416"/>
      <c r="W503" s="416"/>
      <c r="X503" s="416"/>
      <c r="Y503" s="416"/>
      <c r="Z503" s="416"/>
      <c r="AA503" s="416"/>
      <c r="AB503" s="416"/>
      <c r="AC503" s="416"/>
      <c r="AD503" s="416"/>
      <c r="AE503" s="416"/>
      <c r="AF503" s="416"/>
      <c r="AG503" s="416"/>
      <c r="AH503" s="416"/>
      <c r="AI503" s="416"/>
      <c r="AJ503" s="416"/>
      <c r="AK503" s="416"/>
      <c r="AL503" s="416"/>
      <c r="AM503" s="416"/>
      <c r="AN503" s="416"/>
      <c r="AO503" s="416"/>
      <c r="AP503" s="416"/>
      <c r="AQ503" s="416"/>
      <c r="AR503" s="416"/>
      <c r="AS503" s="416"/>
      <c r="AT503" s="416"/>
      <c r="AU503" s="416"/>
      <c r="AV503" s="416"/>
    </row>
    <row r="504" spans="4:48" ht="12.75" hidden="1">
      <c r="D504" s="416"/>
      <c r="E504" s="416"/>
      <c r="F504" s="416"/>
      <c r="G504" s="416"/>
      <c r="H504" s="416"/>
      <c r="I504" s="416"/>
      <c r="J504" s="416"/>
      <c r="K504" s="416"/>
      <c r="L504" s="416"/>
      <c r="M504" s="416"/>
      <c r="N504" s="416"/>
      <c r="O504" s="416"/>
      <c r="P504" s="416"/>
      <c r="Q504" s="416"/>
      <c r="R504" s="416"/>
      <c r="S504" s="416"/>
      <c r="T504" s="416"/>
      <c r="U504" s="416"/>
      <c r="V504" s="416"/>
      <c r="W504" s="416"/>
      <c r="X504" s="416"/>
      <c r="Y504" s="416"/>
      <c r="Z504" s="416"/>
      <c r="AA504" s="416"/>
      <c r="AB504" s="416"/>
      <c r="AC504" s="416"/>
      <c r="AD504" s="416"/>
      <c r="AE504" s="416"/>
      <c r="AF504" s="416"/>
      <c r="AG504" s="416"/>
      <c r="AH504" s="416"/>
      <c r="AI504" s="416"/>
      <c r="AJ504" s="416"/>
      <c r="AK504" s="416"/>
      <c r="AL504" s="416"/>
      <c r="AM504" s="416"/>
      <c r="AN504" s="416"/>
      <c r="AO504" s="416"/>
      <c r="AP504" s="416"/>
      <c r="AQ504" s="416"/>
      <c r="AR504" s="416"/>
      <c r="AS504" s="416"/>
      <c r="AT504" s="416"/>
      <c r="AU504" s="416"/>
      <c r="AV504" s="416"/>
    </row>
    <row r="505" spans="4:48" ht="12.75" hidden="1">
      <c r="D505" s="416"/>
      <c r="E505" s="416"/>
      <c r="F505" s="416"/>
      <c r="G505" s="416"/>
      <c r="H505" s="416"/>
      <c r="I505" s="416"/>
      <c r="J505" s="416"/>
      <c r="K505" s="416"/>
      <c r="L505" s="416"/>
      <c r="M505" s="416"/>
      <c r="N505" s="416"/>
      <c r="O505" s="416"/>
      <c r="P505" s="416"/>
      <c r="Q505" s="416"/>
      <c r="R505" s="416"/>
      <c r="S505" s="416"/>
      <c r="T505" s="416"/>
      <c r="U505" s="416"/>
      <c r="V505" s="416"/>
      <c r="W505" s="416"/>
      <c r="X505" s="416"/>
      <c r="Y505" s="416"/>
      <c r="Z505" s="416"/>
      <c r="AA505" s="416"/>
      <c r="AB505" s="416"/>
      <c r="AC505" s="416"/>
      <c r="AD505" s="416"/>
      <c r="AE505" s="416"/>
      <c r="AF505" s="416"/>
      <c r="AG505" s="416"/>
      <c r="AH505" s="416"/>
      <c r="AI505" s="416"/>
      <c r="AJ505" s="416"/>
      <c r="AK505" s="416"/>
      <c r="AL505" s="416"/>
      <c r="AM505" s="416"/>
      <c r="AN505" s="416"/>
      <c r="AO505" s="416"/>
      <c r="AP505" s="416"/>
      <c r="AQ505" s="416"/>
      <c r="AR505" s="416"/>
      <c r="AS505" s="416"/>
      <c r="AT505" s="416"/>
      <c r="AU505" s="416"/>
      <c r="AV505" s="416"/>
    </row>
    <row r="506" spans="4:48" ht="12.75" hidden="1">
      <c r="D506" s="416"/>
      <c r="E506" s="416"/>
      <c r="F506" s="416"/>
      <c r="G506" s="416"/>
      <c r="H506" s="416"/>
      <c r="I506" s="416"/>
      <c r="J506" s="416"/>
      <c r="K506" s="416"/>
      <c r="L506" s="416"/>
      <c r="M506" s="416"/>
      <c r="N506" s="416"/>
      <c r="O506" s="416"/>
      <c r="P506" s="416"/>
      <c r="Q506" s="416"/>
      <c r="R506" s="416"/>
      <c r="S506" s="416"/>
      <c r="T506" s="416"/>
      <c r="U506" s="416"/>
      <c r="V506" s="416"/>
      <c r="W506" s="416"/>
      <c r="X506" s="416"/>
      <c r="Y506" s="416"/>
      <c r="Z506" s="416"/>
      <c r="AA506" s="416"/>
      <c r="AB506" s="416"/>
      <c r="AC506" s="416"/>
      <c r="AD506" s="416"/>
      <c r="AE506" s="416"/>
      <c r="AF506" s="416"/>
      <c r="AG506" s="416"/>
      <c r="AH506" s="416"/>
      <c r="AI506" s="416"/>
      <c r="AJ506" s="416"/>
      <c r="AK506" s="416"/>
      <c r="AL506" s="416"/>
      <c r="AM506" s="416"/>
      <c r="AN506" s="416"/>
      <c r="AO506" s="416"/>
      <c r="AP506" s="416"/>
      <c r="AQ506" s="416"/>
      <c r="AR506" s="416"/>
      <c r="AS506" s="416"/>
      <c r="AT506" s="416"/>
      <c r="AU506" s="416"/>
      <c r="AV506" s="416"/>
    </row>
    <row r="507" spans="4:48" ht="12.75" hidden="1">
      <c r="D507" s="416"/>
      <c r="E507" s="416"/>
      <c r="F507" s="416"/>
      <c r="G507" s="416"/>
      <c r="H507" s="416"/>
      <c r="I507" s="416"/>
      <c r="J507" s="416"/>
      <c r="K507" s="416"/>
      <c r="L507" s="416"/>
      <c r="M507" s="416"/>
      <c r="N507" s="416"/>
      <c r="O507" s="416"/>
      <c r="P507" s="416"/>
      <c r="Q507" s="416"/>
      <c r="R507" s="416"/>
      <c r="S507" s="416"/>
      <c r="T507" s="416"/>
      <c r="U507" s="416"/>
      <c r="V507" s="416"/>
      <c r="W507" s="416"/>
      <c r="X507" s="416"/>
      <c r="Y507" s="416"/>
      <c r="Z507" s="416"/>
      <c r="AA507" s="416"/>
      <c r="AB507" s="416"/>
      <c r="AC507" s="416"/>
      <c r="AD507" s="416"/>
      <c r="AE507" s="416"/>
      <c r="AF507" s="416"/>
      <c r="AG507" s="416"/>
      <c r="AH507" s="416"/>
      <c r="AI507" s="416"/>
      <c r="AJ507" s="416"/>
      <c r="AK507" s="416"/>
      <c r="AL507" s="416"/>
      <c r="AM507" s="416"/>
      <c r="AN507" s="416"/>
      <c r="AO507" s="416"/>
      <c r="AP507" s="416"/>
      <c r="AQ507" s="416"/>
      <c r="AR507" s="416"/>
      <c r="AS507" s="416"/>
      <c r="AT507" s="416"/>
      <c r="AU507" s="416"/>
      <c r="AV507" s="416"/>
    </row>
    <row r="508" spans="4:48" ht="12.75" hidden="1">
      <c r="D508" s="416"/>
      <c r="E508" s="416"/>
      <c r="F508" s="416"/>
      <c r="G508" s="416"/>
      <c r="H508" s="416"/>
      <c r="I508" s="416"/>
      <c r="J508" s="416"/>
      <c r="K508" s="416"/>
      <c r="L508" s="416"/>
      <c r="M508" s="416"/>
      <c r="N508" s="416"/>
      <c r="O508" s="416"/>
      <c r="P508" s="416"/>
      <c r="Q508" s="416"/>
      <c r="R508" s="416"/>
      <c r="S508" s="416"/>
      <c r="T508" s="416"/>
      <c r="U508" s="416"/>
      <c r="V508" s="416"/>
      <c r="W508" s="416"/>
      <c r="X508" s="416"/>
      <c r="Y508" s="416"/>
      <c r="Z508" s="416"/>
      <c r="AA508" s="416"/>
      <c r="AB508" s="416"/>
      <c r="AC508" s="416"/>
      <c r="AD508" s="416"/>
      <c r="AE508" s="416"/>
      <c r="AF508" s="416"/>
      <c r="AG508" s="416"/>
      <c r="AH508" s="416"/>
      <c r="AI508" s="416"/>
      <c r="AJ508" s="416"/>
      <c r="AK508" s="416"/>
      <c r="AL508" s="416"/>
      <c r="AM508" s="416"/>
      <c r="AN508" s="416"/>
      <c r="AO508" s="416"/>
      <c r="AP508" s="416"/>
      <c r="AQ508" s="416"/>
      <c r="AR508" s="416"/>
      <c r="AS508" s="416"/>
      <c r="AT508" s="416"/>
      <c r="AU508" s="416"/>
      <c r="AV508" s="416"/>
    </row>
    <row r="509" spans="4:48" ht="12.75" hidden="1">
      <c r="D509" s="416"/>
      <c r="E509" s="416"/>
      <c r="F509" s="416"/>
      <c r="G509" s="416"/>
      <c r="H509" s="416"/>
      <c r="I509" s="416"/>
      <c r="J509" s="416"/>
      <c r="K509" s="416"/>
      <c r="L509" s="416"/>
      <c r="M509" s="416"/>
      <c r="N509" s="416"/>
      <c r="O509" s="416"/>
      <c r="P509" s="416"/>
      <c r="Q509" s="416"/>
      <c r="R509" s="416"/>
      <c r="S509" s="416"/>
      <c r="T509" s="416"/>
      <c r="U509" s="416"/>
      <c r="V509" s="416"/>
      <c r="W509" s="416"/>
      <c r="X509" s="416"/>
      <c r="Y509" s="416"/>
      <c r="Z509" s="416"/>
      <c r="AA509" s="416"/>
      <c r="AB509" s="416"/>
      <c r="AC509" s="416"/>
      <c r="AD509" s="416"/>
      <c r="AE509" s="416"/>
      <c r="AF509" s="416"/>
      <c r="AG509" s="416"/>
      <c r="AH509" s="416"/>
      <c r="AI509" s="416"/>
      <c r="AJ509" s="416"/>
      <c r="AK509" s="416"/>
      <c r="AL509" s="416"/>
      <c r="AM509" s="416"/>
      <c r="AN509" s="416"/>
      <c r="AO509" s="416"/>
      <c r="AP509" s="416"/>
      <c r="AQ509" s="416"/>
      <c r="AR509" s="416"/>
      <c r="AS509" s="416"/>
      <c r="AT509" s="416"/>
      <c r="AU509" s="416"/>
      <c r="AV509" s="416"/>
    </row>
    <row r="510" spans="4:48" ht="12.75" hidden="1">
      <c r="D510" s="416"/>
      <c r="E510" s="416"/>
      <c r="F510" s="416"/>
      <c r="G510" s="416"/>
      <c r="H510" s="416"/>
      <c r="I510" s="416"/>
      <c r="J510" s="416"/>
      <c r="K510" s="416"/>
      <c r="L510" s="416"/>
      <c r="M510" s="416"/>
      <c r="N510" s="416"/>
      <c r="O510" s="416"/>
      <c r="P510" s="416"/>
      <c r="Q510" s="416"/>
      <c r="R510" s="416"/>
      <c r="S510" s="416"/>
      <c r="T510" s="416"/>
      <c r="U510" s="416"/>
      <c r="V510" s="416"/>
      <c r="W510" s="416"/>
      <c r="X510" s="416"/>
      <c r="Y510" s="416"/>
      <c r="Z510" s="416"/>
      <c r="AA510" s="416"/>
      <c r="AB510" s="416"/>
      <c r="AC510" s="416"/>
      <c r="AD510" s="416"/>
      <c r="AE510" s="416"/>
      <c r="AF510" s="416"/>
      <c r="AG510" s="416"/>
      <c r="AH510" s="416"/>
      <c r="AI510" s="416"/>
      <c r="AJ510" s="416"/>
      <c r="AK510" s="416"/>
      <c r="AL510" s="416"/>
      <c r="AM510" s="416"/>
      <c r="AN510" s="416"/>
      <c r="AO510" s="416"/>
      <c r="AP510" s="416"/>
      <c r="AQ510" s="416"/>
      <c r="AR510" s="416"/>
      <c r="AS510" s="416"/>
      <c r="AT510" s="416"/>
      <c r="AU510" s="416"/>
      <c r="AV510" s="416"/>
    </row>
    <row r="511" spans="4:48" ht="12.75" hidden="1">
      <c r="D511" s="416"/>
      <c r="E511" s="416"/>
      <c r="F511" s="416"/>
      <c r="G511" s="416"/>
      <c r="H511" s="416"/>
      <c r="I511" s="416"/>
      <c r="J511" s="416"/>
      <c r="K511" s="416"/>
      <c r="L511" s="416"/>
      <c r="M511" s="416"/>
      <c r="N511" s="416"/>
      <c r="O511" s="416"/>
      <c r="P511" s="416"/>
      <c r="Q511" s="416"/>
      <c r="R511" s="416"/>
      <c r="S511" s="416"/>
      <c r="T511" s="416"/>
      <c r="U511" s="416"/>
      <c r="V511" s="416"/>
      <c r="W511" s="416"/>
      <c r="X511" s="416"/>
      <c r="Y511" s="416"/>
      <c r="Z511" s="416"/>
      <c r="AA511" s="416"/>
      <c r="AB511" s="416"/>
      <c r="AC511" s="416"/>
      <c r="AD511" s="416"/>
      <c r="AE511" s="416"/>
      <c r="AF511" s="416"/>
      <c r="AG511" s="416"/>
      <c r="AH511" s="416"/>
      <c r="AI511" s="416"/>
      <c r="AJ511" s="416"/>
      <c r="AK511" s="416"/>
      <c r="AL511" s="416"/>
      <c r="AM511" s="416"/>
      <c r="AN511" s="416"/>
      <c r="AO511" s="416"/>
      <c r="AP511" s="416"/>
      <c r="AQ511" s="416"/>
      <c r="AR511" s="416"/>
      <c r="AS511" s="416"/>
      <c r="AT511" s="416"/>
      <c r="AU511" s="416"/>
      <c r="AV511" s="416"/>
    </row>
    <row r="512" spans="4:48" ht="12.75" hidden="1">
      <c r="D512" s="416"/>
      <c r="E512" s="416"/>
      <c r="F512" s="416"/>
      <c r="G512" s="416"/>
      <c r="H512" s="416"/>
      <c r="I512" s="416"/>
      <c r="J512" s="416"/>
      <c r="K512" s="416"/>
      <c r="L512" s="416"/>
      <c r="M512" s="416"/>
      <c r="N512" s="416"/>
      <c r="O512" s="416"/>
      <c r="P512" s="416"/>
      <c r="Q512" s="416"/>
      <c r="R512" s="416"/>
      <c r="S512" s="416"/>
      <c r="T512" s="416"/>
      <c r="U512" s="416"/>
      <c r="V512" s="416"/>
      <c r="W512" s="416"/>
      <c r="X512" s="416"/>
      <c r="Y512" s="416"/>
      <c r="Z512" s="416"/>
      <c r="AA512" s="416"/>
      <c r="AB512" s="416"/>
      <c r="AC512" s="416"/>
      <c r="AD512" s="416"/>
      <c r="AE512" s="416"/>
      <c r="AF512" s="416"/>
      <c r="AG512" s="416"/>
      <c r="AH512" s="416"/>
      <c r="AI512" s="416"/>
      <c r="AJ512" s="416"/>
      <c r="AK512" s="416"/>
      <c r="AL512" s="416"/>
      <c r="AM512" s="416"/>
      <c r="AN512" s="416"/>
      <c r="AO512" s="416"/>
      <c r="AP512" s="416"/>
      <c r="AQ512" s="416"/>
      <c r="AR512" s="416"/>
      <c r="AS512" s="416"/>
      <c r="AT512" s="416"/>
      <c r="AU512" s="416"/>
      <c r="AV512" s="416"/>
    </row>
    <row r="513" spans="4:48" ht="12.75" hidden="1">
      <c r="D513" s="416"/>
      <c r="E513" s="416"/>
      <c r="F513" s="416"/>
      <c r="G513" s="416"/>
      <c r="H513" s="416"/>
      <c r="I513" s="416"/>
      <c r="J513" s="416"/>
      <c r="K513" s="416"/>
      <c r="L513" s="416"/>
      <c r="M513" s="416"/>
      <c r="N513" s="416"/>
      <c r="O513" s="416"/>
      <c r="P513" s="416"/>
      <c r="Q513" s="416"/>
      <c r="R513" s="416"/>
      <c r="S513" s="416"/>
      <c r="T513" s="416"/>
      <c r="U513" s="416"/>
      <c r="V513" s="416"/>
      <c r="W513" s="416"/>
      <c r="X513" s="416"/>
      <c r="Y513" s="416"/>
      <c r="Z513" s="416"/>
      <c r="AA513" s="416"/>
      <c r="AB513" s="416"/>
      <c r="AC513" s="416"/>
      <c r="AD513" s="416"/>
      <c r="AE513" s="416"/>
      <c r="AF513" s="416"/>
      <c r="AG513" s="416"/>
      <c r="AH513" s="416"/>
      <c r="AI513" s="416"/>
      <c r="AJ513" s="416"/>
      <c r="AK513" s="416"/>
      <c r="AL513" s="416"/>
      <c r="AM513" s="416"/>
      <c r="AN513" s="416"/>
      <c r="AO513" s="416"/>
      <c r="AP513" s="416"/>
      <c r="AQ513" s="416"/>
      <c r="AR513" s="416"/>
      <c r="AS513" s="416"/>
      <c r="AT513" s="416"/>
      <c r="AU513" s="416"/>
      <c r="AV513" s="416"/>
    </row>
    <row r="514" spans="4:48" ht="12.75" hidden="1">
      <c r="D514" s="416"/>
      <c r="E514" s="416"/>
      <c r="F514" s="416"/>
      <c r="G514" s="416"/>
      <c r="H514" s="416"/>
      <c r="I514" s="416"/>
      <c r="J514" s="416"/>
      <c r="K514" s="416"/>
      <c r="L514" s="416"/>
      <c r="M514" s="416"/>
      <c r="N514" s="416"/>
      <c r="O514" s="416"/>
      <c r="P514" s="416"/>
      <c r="Q514" s="416"/>
      <c r="R514" s="416"/>
      <c r="S514" s="416"/>
      <c r="T514" s="416"/>
      <c r="U514" s="416"/>
      <c r="V514" s="416"/>
      <c r="W514" s="416"/>
      <c r="X514" s="416"/>
      <c r="Y514" s="416"/>
      <c r="Z514" s="416"/>
      <c r="AA514" s="416"/>
      <c r="AB514" s="416"/>
      <c r="AC514" s="416"/>
      <c r="AD514" s="416"/>
      <c r="AE514" s="416"/>
      <c r="AF514" s="416"/>
      <c r="AG514" s="416"/>
      <c r="AH514" s="416"/>
      <c r="AI514" s="416"/>
      <c r="AJ514" s="416"/>
      <c r="AK514" s="416"/>
      <c r="AL514" s="416"/>
      <c r="AM514" s="416"/>
      <c r="AN514" s="416"/>
      <c r="AO514" s="416"/>
      <c r="AP514" s="416"/>
      <c r="AQ514" s="416"/>
      <c r="AR514" s="416"/>
      <c r="AS514" s="416"/>
      <c r="AT514" s="416"/>
      <c r="AU514" s="416"/>
      <c r="AV514" s="416"/>
    </row>
    <row r="515" spans="4:48" ht="12.75" hidden="1">
      <c r="D515" s="416"/>
      <c r="E515" s="416"/>
      <c r="F515" s="416"/>
      <c r="G515" s="416"/>
      <c r="H515" s="416"/>
      <c r="I515" s="416"/>
      <c r="J515" s="416"/>
      <c r="K515" s="416"/>
      <c r="L515" s="416"/>
      <c r="M515" s="416"/>
      <c r="N515" s="416"/>
      <c r="O515" s="416"/>
      <c r="P515" s="416"/>
      <c r="Q515" s="416"/>
      <c r="R515" s="416"/>
      <c r="S515" s="416"/>
      <c r="T515" s="416"/>
      <c r="U515" s="416"/>
      <c r="V515" s="416"/>
      <c r="W515" s="416"/>
      <c r="X515" s="416"/>
      <c r="Y515" s="416"/>
      <c r="Z515" s="416"/>
      <c r="AA515" s="416"/>
      <c r="AB515" s="416"/>
      <c r="AC515" s="416"/>
      <c r="AD515" s="416"/>
      <c r="AE515" s="416"/>
      <c r="AF515" s="416"/>
      <c r="AG515" s="416"/>
      <c r="AH515" s="416"/>
      <c r="AI515" s="416"/>
      <c r="AJ515" s="416"/>
      <c r="AK515" s="416"/>
      <c r="AL515" s="416"/>
      <c r="AM515" s="416"/>
      <c r="AN515" s="416"/>
      <c r="AO515" s="416"/>
      <c r="AP515" s="416"/>
      <c r="AQ515" s="416"/>
      <c r="AR515" s="416"/>
      <c r="AS515" s="416"/>
      <c r="AT515" s="416"/>
      <c r="AU515" s="416"/>
      <c r="AV515" s="416"/>
    </row>
    <row r="516" spans="4:48" ht="12.75" hidden="1">
      <c r="D516" s="416"/>
      <c r="E516" s="416"/>
      <c r="F516" s="416"/>
      <c r="G516" s="416"/>
      <c r="H516" s="416"/>
      <c r="I516" s="416"/>
      <c r="J516" s="416"/>
      <c r="K516" s="416"/>
      <c r="L516" s="416"/>
      <c r="M516" s="416"/>
      <c r="N516" s="416"/>
      <c r="O516" s="416"/>
      <c r="P516" s="416"/>
      <c r="Q516" s="416"/>
      <c r="R516" s="416"/>
      <c r="S516" s="416"/>
      <c r="T516" s="416"/>
      <c r="U516" s="416"/>
      <c r="V516" s="416"/>
      <c r="W516" s="416"/>
      <c r="X516" s="416"/>
      <c r="Y516" s="416"/>
      <c r="Z516" s="416"/>
      <c r="AA516" s="416"/>
      <c r="AB516" s="416"/>
      <c r="AC516" s="416"/>
      <c r="AD516" s="416"/>
      <c r="AE516" s="416"/>
      <c r="AF516" s="416"/>
      <c r="AG516" s="416"/>
      <c r="AH516" s="416"/>
      <c r="AI516" s="416"/>
      <c r="AJ516" s="416"/>
      <c r="AK516" s="416"/>
      <c r="AL516" s="416"/>
      <c r="AM516" s="416"/>
      <c r="AN516" s="416"/>
      <c r="AO516" s="416"/>
      <c r="AP516" s="416"/>
      <c r="AQ516" s="416"/>
      <c r="AR516" s="416"/>
      <c r="AS516" s="416"/>
      <c r="AT516" s="416"/>
      <c r="AU516" s="416"/>
      <c r="AV516" s="416"/>
    </row>
    <row r="517" spans="4:48" ht="12.75" hidden="1">
      <c r="D517" s="416"/>
      <c r="E517" s="416"/>
      <c r="F517" s="416"/>
      <c r="G517" s="416"/>
      <c r="H517" s="416"/>
      <c r="I517" s="416"/>
      <c r="J517" s="416"/>
      <c r="K517" s="416"/>
      <c r="L517" s="416"/>
      <c r="M517" s="416"/>
      <c r="N517" s="416"/>
      <c r="O517" s="416"/>
      <c r="P517" s="416"/>
      <c r="Q517" s="416"/>
      <c r="R517" s="416"/>
      <c r="S517" s="416"/>
      <c r="T517" s="416"/>
      <c r="U517" s="416"/>
      <c r="V517" s="416"/>
      <c r="W517" s="416"/>
      <c r="X517" s="416"/>
      <c r="Y517" s="416"/>
      <c r="Z517" s="416"/>
      <c r="AA517" s="416"/>
      <c r="AB517" s="416"/>
      <c r="AC517" s="416"/>
      <c r="AD517" s="416"/>
      <c r="AE517" s="416"/>
      <c r="AF517" s="416"/>
      <c r="AG517" s="416"/>
      <c r="AH517" s="416"/>
      <c r="AI517" s="416"/>
      <c r="AJ517" s="416"/>
      <c r="AK517" s="416"/>
      <c r="AL517" s="416"/>
      <c r="AM517" s="416"/>
      <c r="AN517" s="416"/>
      <c r="AO517" s="416"/>
      <c r="AP517" s="416"/>
      <c r="AQ517" s="416"/>
      <c r="AR517" s="416"/>
      <c r="AS517" s="416"/>
      <c r="AT517" s="416"/>
      <c r="AU517" s="416"/>
      <c r="AV517" s="416"/>
    </row>
    <row r="518" spans="4:48" ht="12.75" hidden="1">
      <c r="D518" s="416"/>
      <c r="E518" s="416"/>
      <c r="F518" s="416"/>
      <c r="G518" s="416"/>
      <c r="H518" s="416"/>
      <c r="I518" s="416"/>
      <c r="J518" s="416"/>
      <c r="K518" s="416"/>
      <c r="L518" s="416"/>
      <c r="M518" s="416"/>
      <c r="N518" s="416"/>
      <c r="O518" s="416"/>
      <c r="P518" s="416"/>
      <c r="Q518" s="416"/>
      <c r="R518" s="416"/>
      <c r="S518" s="416"/>
      <c r="T518" s="416"/>
      <c r="U518" s="416"/>
      <c r="V518" s="416"/>
      <c r="W518" s="416"/>
      <c r="X518" s="416"/>
      <c r="Y518" s="416"/>
      <c r="Z518" s="416"/>
      <c r="AA518" s="416"/>
      <c r="AB518" s="416"/>
      <c r="AC518" s="416"/>
      <c r="AD518" s="416"/>
      <c r="AE518" s="416"/>
      <c r="AF518" s="416"/>
      <c r="AG518" s="416"/>
      <c r="AH518" s="416"/>
      <c r="AI518" s="416"/>
      <c r="AJ518" s="416"/>
      <c r="AK518" s="416"/>
      <c r="AL518" s="416"/>
      <c r="AM518" s="416"/>
      <c r="AN518" s="416"/>
      <c r="AO518" s="416"/>
      <c r="AP518" s="416"/>
      <c r="AQ518" s="416"/>
      <c r="AR518" s="416"/>
      <c r="AS518" s="416"/>
      <c r="AT518" s="416"/>
      <c r="AU518" s="416"/>
      <c r="AV518" s="416"/>
    </row>
    <row r="519" spans="4:48" ht="12.75" hidden="1">
      <c r="D519" s="416"/>
      <c r="E519" s="416"/>
      <c r="F519" s="416"/>
      <c r="G519" s="416"/>
      <c r="H519" s="416"/>
      <c r="I519" s="416"/>
      <c r="J519" s="416"/>
      <c r="K519" s="416"/>
      <c r="L519" s="416"/>
      <c r="M519" s="416"/>
      <c r="N519" s="416"/>
      <c r="O519" s="416"/>
      <c r="P519" s="416"/>
      <c r="Q519" s="416"/>
      <c r="R519" s="416"/>
      <c r="S519" s="416"/>
      <c r="T519" s="416"/>
      <c r="U519" s="416"/>
      <c r="V519" s="416"/>
      <c r="W519" s="416"/>
      <c r="X519" s="416"/>
      <c r="Y519" s="416"/>
      <c r="Z519" s="416"/>
      <c r="AA519" s="416"/>
      <c r="AB519" s="416"/>
      <c r="AC519" s="416"/>
      <c r="AD519" s="416"/>
      <c r="AE519" s="416"/>
      <c r="AF519" s="416"/>
      <c r="AG519" s="416"/>
      <c r="AH519" s="416"/>
      <c r="AI519" s="416"/>
      <c r="AJ519" s="416"/>
      <c r="AK519" s="416"/>
      <c r="AL519" s="416"/>
      <c r="AM519" s="416"/>
      <c r="AN519" s="416"/>
      <c r="AO519" s="416"/>
      <c r="AP519" s="416"/>
      <c r="AQ519" s="416"/>
      <c r="AR519" s="416"/>
      <c r="AS519" s="416"/>
      <c r="AT519" s="416"/>
      <c r="AU519" s="416"/>
      <c r="AV519" s="416"/>
    </row>
    <row r="520" spans="4:48" ht="12.75" hidden="1">
      <c r="D520" s="416"/>
      <c r="E520" s="416"/>
      <c r="F520" s="416"/>
      <c r="G520" s="416"/>
      <c r="H520" s="416"/>
      <c r="I520" s="416"/>
      <c r="J520" s="416"/>
      <c r="K520" s="416"/>
      <c r="L520" s="416"/>
      <c r="M520" s="416"/>
      <c r="N520" s="416"/>
      <c r="O520" s="416"/>
      <c r="P520" s="416"/>
      <c r="Q520" s="416"/>
      <c r="R520" s="416"/>
      <c r="S520" s="416"/>
      <c r="T520" s="416"/>
      <c r="U520" s="416"/>
      <c r="V520" s="416"/>
      <c r="W520" s="416"/>
      <c r="X520" s="416"/>
      <c r="Y520" s="416"/>
      <c r="Z520" s="416"/>
      <c r="AA520" s="416"/>
      <c r="AB520" s="416"/>
      <c r="AC520" s="416"/>
      <c r="AD520" s="416"/>
      <c r="AE520" s="416"/>
      <c r="AF520" s="416"/>
      <c r="AG520" s="416"/>
      <c r="AH520" s="416"/>
      <c r="AI520" s="416"/>
      <c r="AJ520" s="416"/>
      <c r="AK520" s="416"/>
      <c r="AL520" s="416"/>
      <c r="AM520" s="416"/>
      <c r="AN520" s="416"/>
      <c r="AO520" s="416"/>
      <c r="AP520" s="416"/>
      <c r="AQ520" s="416"/>
      <c r="AR520" s="416"/>
      <c r="AS520" s="416"/>
      <c r="AT520" s="416"/>
      <c r="AU520" s="416"/>
      <c r="AV520" s="416"/>
    </row>
    <row r="521" spans="4:48" ht="12.75" hidden="1">
      <c r="D521" s="416"/>
      <c r="E521" s="416"/>
      <c r="F521" s="416"/>
      <c r="G521" s="416"/>
      <c r="H521" s="416"/>
      <c r="I521" s="416"/>
      <c r="J521" s="416"/>
      <c r="K521" s="416"/>
      <c r="L521" s="416"/>
      <c r="M521" s="416"/>
      <c r="N521" s="416"/>
      <c r="O521" s="416"/>
      <c r="P521" s="416"/>
      <c r="Q521" s="416"/>
      <c r="R521" s="416"/>
      <c r="S521" s="416"/>
      <c r="T521" s="416"/>
      <c r="U521" s="416"/>
      <c r="V521" s="416"/>
      <c r="W521" s="416"/>
      <c r="X521" s="416"/>
      <c r="Y521" s="416"/>
      <c r="Z521" s="416"/>
      <c r="AA521" s="416"/>
      <c r="AB521" s="416"/>
      <c r="AC521" s="416"/>
      <c r="AD521" s="416"/>
      <c r="AE521" s="416"/>
      <c r="AF521" s="416"/>
      <c r="AG521" s="416"/>
      <c r="AH521" s="416"/>
      <c r="AI521" s="416"/>
      <c r="AJ521" s="416"/>
      <c r="AK521" s="416"/>
      <c r="AL521" s="416"/>
      <c r="AM521" s="416"/>
      <c r="AN521" s="416"/>
      <c r="AO521" s="416"/>
      <c r="AP521" s="416"/>
      <c r="AQ521" s="416"/>
      <c r="AR521" s="416"/>
      <c r="AS521" s="416"/>
      <c r="AT521" s="416"/>
      <c r="AU521" s="416"/>
      <c r="AV521" s="416"/>
    </row>
    <row r="522" spans="4:48" ht="12.75" hidden="1">
      <c r="D522" s="416"/>
      <c r="E522" s="416"/>
      <c r="F522" s="416"/>
      <c r="G522" s="416"/>
      <c r="H522" s="416"/>
      <c r="I522" s="416"/>
      <c r="J522" s="416"/>
      <c r="K522" s="416"/>
      <c r="L522" s="416"/>
      <c r="M522" s="416"/>
      <c r="N522" s="416"/>
      <c r="O522" s="416"/>
      <c r="P522" s="416"/>
      <c r="Q522" s="416"/>
      <c r="R522" s="416"/>
      <c r="S522" s="416"/>
      <c r="T522" s="416"/>
      <c r="U522" s="416"/>
      <c r="V522" s="416"/>
      <c r="W522" s="416"/>
      <c r="X522" s="416"/>
      <c r="Y522" s="416"/>
      <c r="Z522" s="416"/>
      <c r="AA522" s="416"/>
      <c r="AB522" s="416"/>
      <c r="AC522" s="416"/>
      <c r="AD522" s="416"/>
      <c r="AE522" s="416"/>
      <c r="AF522" s="416"/>
      <c r="AG522" s="416"/>
      <c r="AH522" s="416"/>
      <c r="AI522" s="416"/>
      <c r="AJ522" s="416"/>
      <c r="AK522" s="416"/>
      <c r="AL522" s="416"/>
      <c r="AM522" s="416"/>
      <c r="AN522" s="416"/>
      <c r="AO522" s="416"/>
      <c r="AP522" s="416"/>
      <c r="AQ522" s="416"/>
      <c r="AR522" s="416"/>
      <c r="AS522" s="416"/>
      <c r="AT522" s="416"/>
      <c r="AU522" s="416"/>
      <c r="AV522" s="416"/>
    </row>
    <row r="523" spans="4:48" ht="12.75" hidden="1">
      <c r="D523" s="416"/>
      <c r="E523" s="416"/>
      <c r="F523" s="416"/>
      <c r="G523" s="416"/>
      <c r="H523" s="416"/>
      <c r="I523" s="416"/>
      <c r="J523" s="416"/>
      <c r="K523" s="416"/>
      <c r="L523" s="416"/>
      <c r="M523" s="416"/>
      <c r="N523" s="416"/>
      <c r="O523" s="416"/>
      <c r="P523" s="416"/>
      <c r="Q523" s="416"/>
      <c r="R523" s="416"/>
      <c r="S523" s="416"/>
      <c r="T523" s="416"/>
      <c r="U523" s="416"/>
      <c r="V523" s="416"/>
      <c r="W523" s="416"/>
      <c r="X523" s="416"/>
      <c r="Y523" s="416"/>
      <c r="Z523" s="416"/>
      <c r="AA523" s="416"/>
      <c r="AB523" s="416"/>
      <c r="AC523" s="416"/>
      <c r="AD523" s="416"/>
      <c r="AE523" s="416"/>
      <c r="AF523" s="416"/>
      <c r="AG523" s="416"/>
      <c r="AH523" s="416"/>
      <c r="AI523" s="416"/>
      <c r="AJ523" s="416"/>
      <c r="AK523" s="416"/>
      <c r="AL523" s="416"/>
      <c r="AM523" s="416"/>
      <c r="AN523" s="416"/>
      <c r="AO523" s="416"/>
      <c r="AP523" s="416"/>
      <c r="AQ523" s="416"/>
      <c r="AR523" s="416"/>
      <c r="AS523" s="416"/>
      <c r="AT523" s="416"/>
      <c r="AU523" s="416"/>
      <c r="AV523" s="416"/>
    </row>
    <row r="524" spans="4:48" ht="12.75" hidden="1">
      <c r="D524" s="416"/>
      <c r="E524" s="416"/>
      <c r="F524" s="416"/>
      <c r="G524" s="416"/>
      <c r="H524" s="416"/>
      <c r="I524" s="416"/>
      <c r="J524" s="416"/>
      <c r="K524" s="416"/>
      <c r="L524" s="416"/>
      <c r="M524" s="416"/>
      <c r="N524" s="416"/>
      <c r="O524" s="416"/>
      <c r="P524" s="416"/>
      <c r="Q524" s="416"/>
      <c r="R524" s="416"/>
      <c r="S524" s="416"/>
      <c r="T524" s="416"/>
      <c r="U524" s="416"/>
      <c r="V524" s="416"/>
      <c r="W524" s="416"/>
      <c r="X524" s="416"/>
      <c r="Y524" s="416"/>
      <c r="Z524" s="416"/>
      <c r="AA524" s="416"/>
      <c r="AB524" s="416"/>
      <c r="AC524" s="416"/>
      <c r="AD524" s="416"/>
      <c r="AE524" s="416"/>
      <c r="AF524" s="416"/>
      <c r="AG524" s="416"/>
      <c r="AH524" s="416"/>
      <c r="AI524" s="416"/>
      <c r="AJ524" s="416"/>
      <c r="AK524" s="416"/>
      <c r="AL524" s="416"/>
      <c r="AM524" s="416"/>
      <c r="AN524" s="416"/>
      <c r="AO524" s="416"/>
      <c r="AP524" s="416"/>
      <c r="AQ524" s="416"/>
      <c r="AR524" s="416"/>
      <c r="AS524" s="416"/>
      <c r="AT524" s="416"/>
      <c r="AU524" s="416"/>
      <c r="AV524" s="416"/>
    </row>
    <row r="525" spans="4:48" ht="12.75" hidden="1">
      <c r="D525" s="416"/>
      <c r="E525" s="416"/>
      <c r="F525" s="416"/>
      <c r="G525" s="416"/>
      <c r="H525" s="416"/>
      <c r="I525" s="416"/>
      <c r="J525" s="416"/>
      <c r="K525" s="416"/>
      <c r="L525" s="416"/>
      <c r="M525" s="416"/>
      <c r="N525" s="416"/>
      <c r="O525" s="416"/>
      <c r="P525" s="416"/>
      <c r="Q525" s="416"/>
      <c r="R525" s="416"/>
      <c r="S525" s="416"/>
      <c r="T525" s="416"/>
      <c r="U525" s="416"/>
      <c r="V525" s="416"/>
      <c r="W525" s="416"/>
      <c r="X525" s="416"/>
      <c r="Y525" s="416"/>
      <c r="Z525" s="416"/>
      <c r="AA525" s="416"/>
      <c r="AB525" s="416"/>
      <c r="AC525" s="416"/>
      <c r="AD525" s="416"/>
      <c r="AE525" s="416"/>
      <c r="AF525" s="416"/>
      <c r="AG525" s="416"/>
      <c r="AH525" s="416"/>
      <c r="AI525" s="416"/>
      <c r="AJ525" s="416"/>
      <c r="AK525" s="416"/>
      <c r="AL525" s="416"/>
      <c r="AM525" s="416"/>
      <c r="AN525" s="416"/>
      <c r="AO525" s="416"/>
      <c r="AP525" s="416"/>
      <c r="AQ525" s="416"/>
      <c r="AR525" s="416"/>
      <c r="AS525" s="416"/>
      <c r="AT525" s="416"/>
      <c r="AU525" s="416"/>
      <c r="AV525" s="416"/>
    </row>
    <row r="526" spans="4:48" ht="12.75" hidden="1">
      <c r="D526" s="416"/>
      <c r="E526" s="416"/>
      <c r="F526" s="416"/>
      <c r="G526" s="416"/>
      <c r="H526" s="416"/>
      <c r="I526" s="416"/>
      <c r="J526" s="416"/>
      <c r="K526" s="416"/>
      <c r="L526" s="416"/>
      <c r="M526" s="416"/>
      <c r="N526" s="416"/>
      <c r="O526" s="416"/>
      <c r="P526" s="416"/>
      <c r="Q526" s="416"/>
      <c r="R526" s="416"/>
      <c r="S526" s="416"/>
      <c r="T526" s="416"/>
      <c r="U526" s="416"/>
      <c r="V526" s="416"/>
      <c r="W526" s="416"/>
      <c r="X526" s="416"/>
      <c r="Y526" s="416"/>
      <c r="Z526" s="416"/>
      <c r="AA526" s="416"/>
      <c r="AB526" s="416"/>
      <c r="AC526" s="416"/>
      <c r="AD526" s="416"/>
      <c r="AE526" s="416"/>
      <c r="AF526" s="416"/>
      <c r="AG526" s="416"/>
      <c r="AH526" s="416"/>
      <c r="AI526" s="416"/>
      <c r="AJ526" s="416"/>
      <c r="AK526" s="416"/>
      <c r="AL526" s="416"/>
      <c r="AM526" s="416"/>
      <c r="AN526" s="416"/>
      <c r="AO526" s="416"/>
      <c r="AP526" s="416"/>
      <c r="AQ526" s="416"/>
      <c r="AR526" s="416"/>
      <c r="AS526" s="416"/>
      <c r="AT526" s="416"/>
      <c r="AU526" s="416"/>
      <c r="AV526" s="416"/>
    </row>
    <row r="527" spans="4:48" ht="12.75" hidden="1">
      <c r="D527" s="416"/>
      <c r="E527" s="416"/>
      <c r="F527" s="416"/>
      <c r="G527" s="416"/>
      <c r="H527" s="416"/>
      <c r="I527" s="416"/>
      <c r="J527" s="416"/>
      <c r="K527" s="416"/>
      <c r="L527" s="416"/>
      <c r="M527" s="416"/>
      <c r="N527" s="416"/>
      <c r="O527" s="416"/>
      <c r="P527" s="416"/>
      <c r="Q527" s="416"/>
      <c r="R527" s="416"/>
      <c r="S527" s="416"/>
      <c r="T527" s="416"/>
      <c r="U527" s="416"/>
      <c r="V527" s="416"/>
      <c r="W527" s="416"/>
      <c r="X527" s="416"/>
      <c r="Y527" s="416"/>
      <c r="Z527" s="416"/>
      <c r="AA527" s="416"/>
      <c r="AB527" s="416"/>
      <c r="AC527" s="416"/>
      <c r="AD527" s="416"/>
      <c r="AE527" s="416"/>
      <c r="AF527" s="416"/>
      <c r="AG527" s="416"/>
      <c r="AH527" s="416"/>
      <c r="AI527" s="416"/>
      <c r="AJ527" s="416"/>
      <c r="AK527" s="416"/>
      <c r="AL527" s="416"/>
      <c r="AM527" s="416"/>
      <c r="AN527" s="416"/>
      <c r="AO527" s="416"/>
      <c r="AP527" s="416"/>
      <c r="AQ527" s="416"/>
      <c r="AR527" s="416"/>
      <c r="AS527" s="416"/>
      <c r="AT527" s="416"/>
      <c r="AU527" s="416"/>
      <c r="AV527" s="416"/>
    </row>
    <row r="528" spans="4:48" ht="12.75" hidden="1">
      <c r="D528" s="416"/>
      <c r="E528" s="416"/>
      <c r="F528" s="416"/>
      <c r="G528" s="416"/>
      <c r="H528" s="416"/>
      <c r="I528" s="416"/>
      <c r="J528" s="416"/>
      <c r="K528" s="416"/>
      <c r="L528" s="416"/>
      <c r="M528" s="416"/>
      <c r="N528" s="416"/>
      <c r="O528" s="416"/>
      <c r="P528" s="416"/>
      <c r="Q528" s="416"/>
      <c r="R528" s="416"/>
      <c r="S528" s="416"/>
      <c r="T528" s="416"/>
      <c r="U528" s="416"/>
      <c r="V528" s="416"/>
      <c r="W528" s="416"/>
      <c r="X528" s="416"/>
      <c r="Y528" s="416"/>
      <c r="Z528" s="416"/>
      <c r="AA528" s="416"/>
      <c r="AB528" s="416"/>
      <c r="AC528" s="416"/>
      <c r="AD528" s="416"/>
      <c r="AE528" s="416"/>
      <c r="AF528" s="416"/>
      <c r="AG528" s="416"/>
      <c r="AH528" s="416"/>
      <c r="AI528" s="416"/>
      <c r="AJ528" s="416"/>
      <c r="AK528" s="416"/>
      <c r="AL528" s="416"/>
      <c r="AM528" s="416"/>
      <c r="AN528" s="416"/>
      <c r="AO528" s="416"/>
      <c r="AP528" s="416"/>
      <c r="AQ528" s="416"/>
      <c r="AR528" s="416"/>
      <c r="AS528" s="416"/>
      <c r="AT528" s="416"/>
      <c r="AU528" s="416"/>
      <c r="AV528" s="416"/>
    </row>
    <row r="529" spans="4:48" ht="12.75" hidden="1">
      <c r="D529" s="416"/>
      <c r="E529" s="416"/>
      <c r="F529" s="416"/>
      <c r="G529" s="416"/>
      <c r="H529" s="416"/>
      <c r="I529" s="416"/>
      <c r="J529" s="416"/>
      <c r="K529" s="416"/>
      <c r="L529" s="416"/>
      <c r="M529" s="416"/>
      <c r="N529" s="416"/>
      <c r="O529" s="416"/>
      <c r="P529" s="416"/>
      <c r="Q529" s="416"/>
      <c r="R529" s="416"/>
      <c r="S529" s="416"/>
      <c r="T529" s="416"/>
      <c r="U529" s="416"/>
      <c r="V529" s="416"/>
      <c r="W529" s="416"/>
      <c r="X529" s="416"/>
      <c r="Y529" s="416"/>
      <c r="Z529" s="416"/>
      <c r="AA529" s="416"/>
      <c r="AB529" s="416"/>
      <c r="AC529" s="416"/>
      <c r="AD529" s="416"/>
      <c r="AE529" s="416"/>
      <c r="AF529" s="416"/>
      <c r="AG529" s="416"/>
      <c r="AH529" s="416"/>
      <c r="AI529" s="416"/>
      <c r="AJ529" s="416"/>
      <c r="AK529" s="416"/>
      <c r="AL529" s="416"/>
      <c r="AM529" s="416"/>
      <c r="AN529" s="416"/>
      <c r="AO529" s="416"/>
      <c r="AP529" s="416"/>
      <c r="AQ529" s="416"/>
      <c r="AR529" s="416"/>
      <c r="AS529" s="416"/>
      <c r="AT529" s="416"/>
      <c r="AU529" s="416"/>
      <c r="AV529" s="416"/>
    </row>
    <row r="530" spans="4:48" ht="12.75" hidden="1">
      <c r="D530" s="416"/>
      <c r="E530" s="416"/>
      <c r="F530" s="416"/>
      <c r="G530" s="416"/>
      <c r="H530" s="416"/>
      <c r="I530" s="416"/>
      <c r="J530" s="416"/>
      <c r="K530" s="416"/>
      <c r="L530" s="416"/>
      <c r="M530" s="416"/>
      <c r="N530" s="416"/>
      <c r="O530" s="416"/>
      <c r="P530" s="416"/>
      <c r="Q530" s="416"/>
      <c r="R530" s="416"/>
      <c r="S530" s="416"/>
      <c r="T530" s="416"/>
      <c r="U530" s="416"/>
      <c r="V530" s="416"/>
      <c r="W530" s="416"/>
      <c r="X530" s="416"/>
      <c r="Y530" s="416"/>
      <c r="Z530" s="416"/>
      <c r="AA530" s="416"/>
      <c r="AB530" s="416"/>
      <c r="AC530" s="416"/>
      <c r="AD530" s="416"/>
      <c r="AE530" s="416"/>
      <c r="AF530" s="416"/>
      <c r="AG530" s="416"/>
      <c r="AH530" s="416"/>
      <c r="AI530" s="416"/>
      <c r="AJ530" s="416"/>
      <c r="AK530" s="416"/>
      <c r="AL530" s="416"/>
      <c r="AM530" s="416"/>
      <c r="AN530" s="416"/>
      <c r="AO530" s="416"/>
      <c r="AP530" s="416"/>
      <c r="AQ530" s="416"/>
      <c r="AR530" s="416"/>
      <c r="AS530" s="416"/>
      <c r="AT530" s="416"/>
      <c r="AU530" s="416"/>
      <c r="AV530" s="416"/>
    </row>
    <row r="531" spans="4:48" ht="12.75" hidden="1">
      <c r="D531" s="416"/>
      <c r="E531" s="416"/>
      <c r="F531" s="416"/>
      <c r="G531" s="416"/>
      <c r="H531" s="416"/>
      <c r="I531" s="416"/>
      <c r="J531" s="416"/>
      <c r="K531" s="416"/>
      <c r="L531" s="416"/>
      <c r="M531" s="416"/>
      <c r="N531" s="416"/>
      <c r="O531" s="416"/>
      <c r="P531" s="416"/>
      <c r="Q531" s="416"/>
      <c r="R531" s="416"/>
      <c r="S531" s="416"/>
      <c r="T531" s="416"/>
      <c r="U531" s="416"/>
      <c r="V531" s="416"/>
      <c r="W531" s="416"/>
      <c r="X531" s="416"/>
      <c r="Y531" s="416"/>
      <c r="Z531" s="416"/>
      <c r="AA531" s="416"/>
      <c r="AB531" s="416"/>
      <c r="AC531" s="416"/>
      <c r="AD531" s="416"/>
      <c r="AE531" s="416"/>
      <c r="AF531" s="416"/>
      <c r="AG531" s="416"/>
      <c r="AH531" s="416"/>
      <c r="AI531" s="416"/>
      <c r="AJ531" s="416"/>
      <c r="AK531" s="416"/>
      <c r="AL531" s="416"/>
      <c r="AM531" s="416"/>
      <c r="AN531" s="416"/>
      <c r="AO531" s="416"/>
      <c r="AP531" s="416"/>
      <c r="AQ531" s="416"/>
      <c r="AR531" s="416"/>
      <c r="AS531" s="416"/>
      <c r="AT531" s="416"/>
      <c r="AU531" s="416"/>
      <c r="AV531" s="416"/>
    </row>
    <row r="532" spans="4:48" ht="12.75" hidden="1">
      <c r="D532" s="416"/>
      <c r="E532" s="416"/>
      <c r="F532" s="416"/>
      <c r="G532" s="416"/>
      <c r="H532" s="416"/>
      <c r="I532" s="416"/>
      <c r="J532" s="416"/>
      <c r="K532" s="416"/>
      <c r="L532" s="416"/>
      <c r="M532" s="416"/>
      <c r="N532" s="416"/>
      <c r="O532" s="416"/>
      <c r="P532" s="416"/>
      <c r="Q532" s="416"/>
      <c r="R532" s="416"/>
      <c r="S532" s="416"/>
      <c r="T532" s="416"/>
      <c r="U532" s="416"/>
      <c r="V532" s="416"/>
      <c r="W532" s="416"/>
      <c r="X532" s="416"/>
      <c r="Y532" s="416"/>
      <c r="Z532" s="416"/>
      <c r="AA532" s="416"/>
      <c r="AB532" s="416"/>
      <c r="AC532" s="416"/>
      <c r="AD532" s="416"/>
      <c r="AE532" s="416"/>
      <c r="AF532" s="416"/>
      <c r="AG532" s="416"/>
      <c r="AH532" s="416"/>
      <c r="AI532" s="416"/>
      <c r="AJ532" s="416"/>
      <c r="AK532" s="416"/>
      <c r="AL532" s="416"/>
      <c r="AM532" s="416"/>
      <c r="AN532" s="416"/>
      <c r="AO532" s="416"/>
      <c r="AP532" s="416"/>
      <c r="AQ532" s="416"/>
      <c r="AR532" s="416"/>
      <c r="AS532" s="416"/>
      <c r="AT532" s="416"/>
      <c r="AU532" s="416"/>
      <c r="AV532" s="416"/>
    </row>
    <row r="533" spans="4:48" ht="12.75" hidden="1">
      <c r="D533" s="416"/>
      <c r="E533" s="416"/>
      <c r="F533" s="416"/>
      <c r="G533" s="416"/>
      <c r="H533" s="416"/>
      <c r="I533" s="416"/>
      <c r="J533" s="416"/>
      <c r="K533" s="416"/>
      <c r="L533" s="416"/>
      <c r="M533" s="416"/>
      <c r="N533" s="416"/>
      <c r="O533" s="416"/>
      <c r="P533" s="416"/>
      <c r="Q533" s="416"/>
      <c r="R533" s="416"/>
      <c r="S533" s="416"/>
      <c r="T533" s="416"/>
      <c r="U533" s="416"/>
      <c r="V533" s="416"/>
      <c r="W533" s="416"/>
      <c r="X533" s="416"/>
      <c r="Y533" s="416"/>
      <c r="Z533" s="416"/>
      <c r="AA533" s="416"/>
      <c r="AB533" s="416"/>
      <c r="AC533" s="416"/>
      <c r="AD533" s="416"/>
      <c r="AE533" s="416"/>
      <c r="AF533" s="416"/>
      <c r="AG533" s="416"/>
      <c r="AH533" s="416"/>
      <c r="AI533" s="416"/>
      <c r="AJ533" s="416"/>
      <c r="AK533" s="416"/>
      <c r="AL533" s="416"/>
      <c r="AM533" s="416"/>
      <c r="AN533" s="416"/>
      <c r="AO533" s="416"/>
      <c r="AP533" s="416"/>
      <c r="AQ533" s="416"/>
      <c r="AR533" s="416"/>
      <c r="AS533" s="416"/>
      <c r="AT533" s="416"/>
      <c r="AU533" s="416"/>
      <c r="AV533" s="416"/>
    </row>
    <row r="534" spans="4:48" ht="12.75" hidden="1">
      <c r="D534" s="416"/>
      <c r="E534" s="416"/>
      <c r="F534" s="416"/>
      <c r="G534" s="416"/>
      <c r="H534" s="416"/>
      <c r="I534" s="416"/>
      <c r="J534" s="416"/>
      <c r="K534" s="416"/>
      <c r="L534" s="416"/>
      <c r="M534" s="416"/>
      <c r="N534" s="416"/>
      <c r="O534" s="416"/>
      <c r="P534" s="416"/>
      <c r="Q534" s="416"/>
      <c r="R534" s="416"/>
      <c r="S534" s="416"/>
      <c r="T534" s="416"/>
      <c r="U534" s="416"/>
      <c r="V534" s="416"/>
      <c r="W534" s="416"/>
      <c r="X534" s="416"/>
      <c r="Y534" s="416"/>
      <c r="Z534" s="416"/>
      <c r="AA534" s="416"/>
      <c r="AB534" s="416"/>
      <c r="AC534" s="416"/>
      <c r="AD534" s="416"/>
      <c r="AE534" s="416"/>
      <c r="AF534" s="416"/>
      <c r="AG534" s="416"/>
      <c r="AH534" s="416"/>
      <c r="AI534" s="416"/>
      <c r="AJ534" s="416"/>
      <c r="AK534" s="416"/>
      <c r="AL534" s="416"/>
      <c r="AM534" s="416"/>
      <c r="AN534" s="416"/>
      <c r="AO534" s="416"/>
      <c r="AP534" s="416"/>
      <c r="AQ534" s="416"/>
      <c r="AR534" s="416"/>
      <c r="AS534" s="416"/>
      <c r="AT534" s="416"/>
      <c r="AU534" s="416"/>
      <c r="AV534" s="416"/>
    </row>
    <row r="535" spans="4:48" ht="12.75" hidden="1">
      <c r="D535" s="416"/>
      <c r="E535" s="416"/>
      <c r="F535" s="416"/>
      <c r="G535" s="416"/>
      <c r="H535" s="416"/>
      <c r="I535" s="416"/>
      <c r="J535" s="416"/>
      <c r="K535" s="416"/>
      <c r="L535" s="416"/>
      <c r="M535" s="416"/>
      <c r="N535" s="416"/>
      <c r="O535" s="416"/>
      <c r="P535" s="416"/>
      <c r="Q535" s="416"/>
      <c r="R535" s="416"/>
      <c r="S535" s="416"/>
      <c r="T535" s="416"/>
      <c r="U535" s="416"/>
      <c r="V535" s="416"/>
      <c r="W535" s="416"/>
      <c r="X535" s="416"/>
      <c r="Y535" s="416"/>
      <c r="Z535" s="416"/>
      <c r="AA535" s="416"/>
      <c r="AB535" s="416"/>
      <c r="AC535" s="416"/>
      <c r="AD535" s="416"/>
      <c r="AE535" s="416"/>
      <c r="AF535" s="416"/>
      <c r="AG535" s="416"/>
      <c r="AH535" s="416"/>
      <c r="AI535" s="416"/>
      <c r="AJ535" s="416"/>
      <c r="AK535" s="416"/>
      <c r="AL535" s="416"/>
      <c r="AM535" s="416"/>
      <c r="AN535" s="416"/>
      <c r="AO535" s="416"/>
      <c r="AP535" s="416"/>
      <c r="AQ535" s="416"/>
      <c r="AR535" s="416"/>
      <c r="AS535" s="416"/>
      <c r="AT535" s="416"/>
      <c r="AU535" s="416"/>
      <c r="AV535" s="416"/>
    </row>
    <row r="536" spans="4:48" ht="12.75" hidden="1">
      <c r="D536" s="416"/>
      <c r="E536" s="416"/>
      <c r="F536" s="416"/>
      <c r="G536" s="416"/>
      <c r="H536" s="416"/>
      <c r="I536" s="416"/>
      <c r="J536" s="416"/>
      <c r="K536" s="416"/>
      <c r="L536" s="416"/>
      <c r="M536" s="416"/>
      <c r="N536" s="416"/>
      <c r="O536" s="416"/>
      <c r="P536" s="416"/>
      <c r="Q536" s="416"/>
      <c r="R536" s="416"/>
      <c r="S536" s="416"/>
      <c r="T536" s="416"/>
      <c r="U536" s="416"/>
      <c r="V536" s="416"/>
      <c r="W536" s="416"/>
      <c r="X536" s="416"/>
      <c r="Y536" s="416"/>
      <c r="Z536" s="416"/>
      <c r="AA536" s="416"/>
      <c r="AB536" s="416"/>
      <c r="AC536" s="416"/>
      <c r="AD536" s="416"/>
      <c r="AE536" s="416"/>
      <c r="AF536" s="416"/>
      <c r="AG536" s="416"/>
      <c r="AH536" s="416"/>
      <c r="AI536" s="416"/>
      <c r="AJ536" s="416"/>
      <c r="AK536" s="416"/>
      <c r="AL536" s="416"/>
      <c r="AM536" s="416"/>
      <c r="AN536" s="416"/>
      <c r="AO536" s="416"/>
      <c r="AP536" s="416"/>
      <c r="AQ536" s="416"/>
      <c r="AR536" s="416"/>
      <c r="AS536" s="416"/>
      <c r="AT536" s="416"/>
      <c r="AU536" s="416"/>
      <c r="AV536" s="416"/>
    </row>
    <row r="537" spans="4:48" ht="12.75" hidden="1">
      <c r="D537" s="416"/>
      <c r="E537" s="416"/>
      <c r="F537" s="416"/>
      <c r="G537" s="416"/>
      <c r="H537" s="416"/>
      <c r="I537" s="416"/>
      <c r="J537" s="416"/>
      <c r="K537" s="416"/>
      <c r="L537" s="416"/>
      <c r="M537" s="416"/>
      <c r="N537" s="416"/>
      <c r="O537" s="416"/>
      <c r="P537" s="416"/>
      <c r="Q537" s="416"/>
      <c r="R537" s="416"/>
      <c r="S537" s="416"/>
      <c r="T537" s="416"/>
      <c r="U537" s="416"/>
      <c r="V537" s="416"/>
      <c r="W537" s="416"/>
      <c r="X537" s="416"/>
      <c r="Y537" s="416"/>
      <c r="Z537" s="416"/>
      <c r="AA537" s="416"/>
      <c r="AB537" s="416"/>
      <c r="AC537" s="416"/>
      <c r="AD537" s="416"/>
      <c r="AE537" s="416"/>
      <c r="AF537" s="416"/>
      <c r="AG537" s="416"/>
      <c r="AH537" s="416"/>
      <c r="AI537" s="416"/>
      <c r="AJ537" s="416"/>
      <c r="AK537" s="416"/>
      <c r="AL537" s="416"/>
      <c r="AM537" s="416"/>
      <c r="AN537" s="416"/>
      <c r="AO537" s="416"/>
      <c r="AP537" s="416"/>
      <c r="AQ537" s="416"/>
      <c r="AR537" s="416"/>
      <c r="AS537" s="416"/>
      <c r="AT537" s="416"/>
      <c r="AU537" s="416"/>
      <c r="AV537" s="416"/>
    </row>
    <row r="538" spans="4:48" ht="12.75" hidden="1">
      <c r="D538" s="416"/>
      <c r="E538" s="416"/>
      <c r="F538" s="416"/>
      <c r="G538" s="416"/>
      <c r="H538" s="416"/>
      <c r="I538" s="416"/>
      <c r="J538" s="416"/>
      <c r="K538" s="416"/>
      <c r="L538" s="416"/>
      <c r="M538" s="416"/>
      <c r="N538" s="416"/>
      <c r="O538" s="416"/>
      <c r="P538" s="416"/>
      <c r="Q538" s="416"/>
      <c r="R538" s="416"/>
      <c r="S538" s="416"/>
      <c r="T538" s="416"/>
      <c r="U538" s="416"/>
      <c r="V538" s="416"/>
      <c r="W538" s="416"/>
      <c r="X538" s="416"/>
      <c r="Y538" s="416"/>
      <c r="Z538" s="416"/>
      <c r="AA538" s="416"/>
      <c r="AB538" s="416"/>
      <c r="AC538" s="416"/>
      <c r="AD538" s="416"/>
      <c r="AE538" s="416"/>
      <c r="AF538" s="416"/>
      <c r="AG538" s="416"/>
      <c r="AH538" s="416"/>
      <c r="AI538" s="416"/>
      <c r="AJ538" s="416"/>
      <c r="AK538" s="416"/>
      <c r="AL538" s="416"/>
      <c r="AM538" s="416"/>
      <c r="AN538" s="416"/>
      <c r="AO538" s="416"/>
      <c r="AP538" s="416"/>
      <c r="AQ538" s="416"/>
      <c r="AR538" s="416"/>
      <c r="AS538" s="416"/>
      <c r="AT538" s="416"/>
      <c r="AU538" s="416"/>
      <c r="AV538" s="416"/>
    </row>
    <row r="539" spans="4:48" ht="12.75" hidden="1">
      <c r="D539" s="416"/>
      <c r="E539" s="416"/>
      <c r="F539" s="416"/>
      <c r="G539" s="416"/>
      <c r="H539" s="416"/>
      <c r="I539" s="416"/>
      <c r="J539" s="416"/>
      <c r="K539" s="416"/>
      <c r="L539" s="416"/>
      <c r="M539" s="416"/>
      <c r="N539" s="416"/>
      <c r="O539" s="416"/>
      <c r="P539" s="416"/>
      <c r="Q539" s="416"/>
      <c r="R539" s="416"/>
      <c r="S539" s="416"/>
      <c r="T539" s="416"/>
      <c r="U539" s="416"/>
      <c r="V539" s="416"/>
      <c r="W539" s="416"/>
      <c r="X539" s="416"/>
      <c r="Y539" s="416"/>
      <c r="Z539" s="416"/>
      <c r="AA539" s="416"/>
      <c r="AB539" s="416"/>
      <c r="AC539" s="416"/>
      <c r="AD539" s="416"/>
      <c r="AE539" s="416"/>
      <c r="AF539" s="416"/>
      <c r="AG539" s="416"/>
      <c r="AH539" s="416"/>
      <c r="AI539" s="416"/>
      <c r="AJ539" s="416"/>
      <c r="AK539" s="416"/>
      <c r="AL539" s="416"/>
      <c r="AM539" s="416"/>
      <c r="AN539" s="416"/>
      <c r="AO539" s="416"/>
      <c r="AP539" s="416"/>
      <c r="AQ539" s="416"/>
      <c r="AR539" s="416"/>
      <c r="AS539" s="416"/>
      <c r="AT539" s="416"/>
      <c r="AU539" s="416"/>
      <c r="AV539" s="416"/>
    </row>
    <row r="540" spans="4:48" ht="12.75" hidden="1">
      <c r="D540" s="416"/>
      <c r="E540" s="416"/>
      <c r="F540" s="416"/>
      <c r="G540" s="416"/>
      <c r="H540" s="416"/>
      <c r="I540" s="416"/>
      <c r="J540" s="416"/>
      <c r="K540" s="416"/>
      <c r="L540" s="416"/>
      <c r="M540" s="416"/>
      <c r="N540" s="416"/>
      <c r="O540" s="416"/>
      <c r="P540" s="416"/>
      <c r="Q540" s="416"/>
      <c r="R540" s="416"/>
      <c r="S540" s="416"/>
      <c r="T540" s="416"/>
      <c r="U540" s="416"/>
      <c r="V540" s="416"/>
      <c r="W540" s="416"/>
      <c r="X540" s="416"/>
      <c r="Y540" s="416"/>
      <c r="Z540" s="416"/>
      <c r="AA540" s="416"/>
      <c r="AB540" s="416"/>
      <c r="AC540" s="416"/>
      <c r="AD540" s="416"/>
      <c r="AE540" s="416"/>
      <c r="AF540" s="416"/>
      <c r="AG540" s="416"/>
      <c r="AH540" s="416"/>
      <c r="AI540" s="416"/>
      <c r="AJ540" s="416"/>
      <c r="AK540" s="416"/>
      <c r="AL540" s="416"/>
      <c r="AM540" s="416"/>
      <c r="AN540" s="416"/>
      <c r="AO540" s="416"/>
      <c r="AP540" s="416"/>
      <c r="AQ540" s="416"/>
      <c r="AR540" s="416"/>
      <c r="AS540" s="416"/>
      <c r="AT540" s="416"/>
      <c r="AU540" s="416"/>
      <c r="AV540" s="416"/>
    </row>
    <row r="541" spans="4:48" ht="12.75" hidden="1">
      <c r="D541" s="416"/>
      <c r="E541" s="416"/>
      <c r="F541" s="416"/>
      <c r="G541" s="416"/>
      <c r="H541" s="416"/>
      <c r="I541" s="416"/>
      <c r="J541" s="416"/>
      <c r="K541" s="416"/>
      <c r="L541" s="416"/>
      <c r="M541" s="416"/>
      <c r="N541" s="416"/>
      <c r="O541" s="416"/>
      <c r="P541" s="416"/>
      <c r="Q541" s="416"/>
      <c r="R541" s="416"/>
      <c r="S541" s="416"/>
      <c r="T541" s="416"/>
      <c r="U541" s="416"/>
      <c r="V541" s="416"/>
      <c r="W541" s="416"/>
      <c r="X541" s="416"/>
      <c r="Y541" s="416"/>
      <c r="Z541" s="416"/>
      <c r="AA541" s="416"/>
      <c r="AB541" s="416"/>
      <c r="AC541" s="416"/>
      <c r="AD541" s="416"/>
      <c r="AE541" s="416"/>
      <c r="AF541" s="416"/>
      <c r="AG541" s="416"/>
      <c r="AH541" s="416"/>
      <c r="AI541" s="416"/>
      <c r="AJ541" s="416"/>
      <c r="AK541" s="416"/>
      <c r="AL541" s="416"/>
      <c r="AM541" s="416"/>
      <c r="AN541" s="416"/>
      <c r="AO541" s="416"/>
      <c r="AP541" s="416"/>
      <c r="AQ541" s="416"/>
      <c r="AR541" s="416"/>
      <c r="AS541" s="416"/>
      <c r="AT541" s="416"/>
      <c r="AU541" s="416"/>
      <c r="AV541" s="416"/>
    </row>
    <row r="542" spans="4:48" ht="12.75" hidden="1">
      <c r="D542" s="416"/>
      <c r="E542" s="416"/>
      <c r="F542" s="416"/>
      <c r="G542" s="416"/>
      <c r="H542" s="416"/>
      <c r="I542" s="416"/>
      <c r="J542" s="416"/>
      <c r="K542" s="416"/>
      <c r="L542" s="416"/>
      <c r="M542" s="416"/>
      <c r="N542" s="416"/>
      <c r="O542" s="416"/>
      <c r="P542" s="416"/>
      <c r="Q542" s="416"/>
      <c r="R542" s="416"/>
      <c r="S542" s="416"/>
      <c r="T542" s="416"/>
      <c r="U542" s="416"/>
      <c r="V542" s="416"/>
      <c r="W542" s="416"/>
      <c r="X542" s="416"/>
      <c r="Y542" s="416"/>
      <c r="Z542" s="416"/>
      <c r="AA542" s="416"/>
      <c r="AB542" s="416"/>
      <c r="AC542" s="416"/>
      <c r="AD542" s="416"/>
      <c r="AE542" s="416"/>
      <c r="AF542" s="416"/>
      <c r="AG542" s="416"/>
      <c r="AH542" s="416"/>
      <c r="AI542" s="416"/>
      <c r="AJ542" s="416"/>
      <c r="AK542" s="416"/>
      <c r="AL542" s="416"/>
      <c r="AM542" s="416"/>
      <c r="AN542" s="416"/>
      <c r="AO542" s="416"/>
      <c r="AP542" s="416"/>
      <c r="AQ542" s="416"/>
      <c r="AR542" s="416"/>
      <c r="AS542" s="416"/>
      <c r="AT542" s="416"/>
      <c r="AU542" s="416"/>
      <c r="AV542" s="416"/>
    </row>
    <row r="543" spans="4:48" ht="12.75" hidden="1">
      <c r="D543" s="416"/>
      <c r="E543" s="416"/>
      <c r="F543" s="416"/>
      <c r="G543" s="416"/>
      <c r="H543" s="416"/>
      <c r="I543" s="416"/>
      <c r="J543" s="416"/>
      <c r="K543" s="416"/>
      <c r="L543" s="416"/>
      <c r="M543" s="416"/>
      <c r="N543" s="416"/>
      <c r="O543" s="416"/>
      <c r="P543" s="416"/>
      <c r="Q543" s="416"/>
      <c r="R543" s="416"/>
      <c r="S543" s="416"/>
      <c r="T543" s="416"/>
      <c r="U543" s="416"/>
      <c r="V543" s="416"/>
      <c r="W543" s="416"/>
      <c r="X543" s="416"/>
      <c r="Y543" s="416"/>
      <c r="Z543" s="416"/>
      <c r="AA543" s="416"/>
      <c r="AB543" s="416"/>
      <c r="AC543" s="416"/>
      <c r="AD543" s="416"/>
      <c r="AE543" s="416"/>
      <c r="AF543" s="416"/>
      <c r="AG543" s="416"/>
      <c r="AH543" s="416"/>
      <c r="AI543" s="416"/>
      <c r="AJ543" s="416"/>
      <c r="AK543" s="416"/>
      <c r="AL543" s="416"/>
      <c r="AM543" s="416"/>
      <c r="AN543" s="416"/>
      <c r="AO543" s="416"/>
      <c r="AP543" s="416"/>
      <c r="AQ543" s="416"/>
      <c r="AR543" s="416"/>
      <c r="AS543" s="416"/>
      <c r="AT543" s="416"/>
      <c r="AU543" s="416"/>
      <c r="AV543" s="416"/>
    </row>
    <row r="544" spans="4:48" ht="12.75" hidden="1">
      <c r="D544" s="416"/>
      <c r="E544" s="416"/>
      <c r="F544" s="416"/>
      <c r="G544" s="416"/>
      <c r="H544" s="416"/>
      <c r="I544" s="416"/>
      <c r="J544" s="416"/>
      <c r="K544" s="416"/>
      <c r="L544" s="416"/>
      <c r="M544" s="416"/>
      <c r="N544" s="416"/>
      <c r="O544" s="416"/>
      <c r="P544" s="416"/>
      <c r="Q544" s="416"/>
      <c r="R544" s="416"/>
      <c r="S544" s="416"/>
      <c r="T544" s="416"/>
      <c r="U544" s="416"/>
      <c r="V544" s="416"/>
      <c r="W544" s="416"/>
      <c r="X544" s="416"/>
      <c r="Y544" s="416"/>
      <c r="Z544" s="416"/>
      <c r="AA544" s="416"/>
      <c r="AB544" s="416"/>
      <c r="AC544" s="416"/>
      <c r="AD544" s="416"/>
      <c r="AE544" s="416"/>
      <c r="AF544" s="416"/>
      <c r="AG544" s="416"/>
      <c r="AH544" s="416"/>
      <c r="AI544" s="416"/>
      <c r="AJ544" s="416"/>
      <c r="AK544" s="416"/>
      <c r="AL544" s="416"/>
      <c r="AM544" s="416"/>
      <c r="AN544" s="416"/>
      <c r="AO544" s="416"/>
      <c r="AP544" s="416"/>
      <c r="AQ544" s="416"/>
      <c r="AR544" s="416"/>
      <c r="AS544" s="416"/>
      <c r="AT544" s="416"/>
      <c r="AU544" s="416"/>
      <c r="AV544" s="416"/>
    </row>
    <row r="545" spans="4:48" ht="12.75" hidden="1">
      <c r="D545" s="416"/>
      <c r="E545" s="416"/>
      <c r="F545" s="416"/>
      <c r="G545" s="416"/>
      <c r="H545" s="416"/>
      <c r="I545" s="416"/>
      <c r="J545" s="416"/>
      <c r="K545" s="416"/>
      <c r="L545" s="416"/>
      <c r="M545" s="416"/>
      <c r="N545" s="416"/>
      <c r="O545" s="416"/>
      <c r="P545" s="416"/>
      <c r="Q545" s="416"/>
      <c r="R545" s="416"/>
      <c r="S545" s="416"/>
      <c r="T545" s="416"/>
      <c r="U545" s="416"/>
      <c r="V545" s="416"/>
      <c r="W545" s="416"/>
      <c r="X545" s="416"/>
      <c r="Y545" s="416"/>
      <c r="Z545" s="416"/>
      <c r="AA545" s="416"/>
      <c r="AB545" s="416"/>
      <c r="AC545" s="416"/>
      <c r="AD545" s="416"/>
      <c r="AE545" s="416"/>
      <c r="AF545" s="416"/>
      <c r="AG545" s="416"/>
      <c r="AH545" s="416"/>
      <c r="AI545" s="416"/>
      <c r="AJ545" s="416"/>
      <c r="AK545" s="416"/>
      <c r="AL545" s="416"/>
      <c r="AM545" s="416"/>
      <c r="AN545" s="416"/>
      <c r="AO545" s="416"/>
      <c r="AP545" s="416"/>
      <c r="AQ545" s="416"/>
      <c r="AR545" s="416"/>
      <c r="AS545" s="416"/>
      <c r="AT545" s="416"/>
      <c r="AU545" s="416"/>
      <c r="AV545" s="416"/>
    </row>
    <row r="546" spans="4:48" ht="12.75" hidden="1">
      <c r="D546" s="416"/>
      <c r="E546" s="416"/>
      <c r="F546" s="416"/>
      <c r="G546" s="416"/>
      <c r="H546" s="416"/>
      <c r="I546" s="416"/>
      <c r="J546" s="416"/>
      <c r="K546" s="416"/>
      <c r="L546" s="416"/>
      <c r="M546" s="416"/>
      <c r="N546" s="416"/>
      <c r="O546" s="416"/>
      <c r="P546" s="416"/>
      <c r="Q546" s="416"/>
      <c r="R546" s="416"/>
      <c r="S546" s="416"/>
      <c r="T546" s="416"/>
      <c r="U546" s="416"/>
      <c r="V546" s="416"/>
      <c r="W546" s="416"/>
      <c r="X546" s="416"/>
      <c r="Y546" s="416"/>
      <c r="Z546" s="416"/>
      <c r="AA546" s="416"/>
      <c r="AB546" s="416"/>
      <c r="AC546" s="416"/>
      <c r="AD546" s="416"/>
      <c r="AE546" s="416"/>
      <c r="AF546" s="416"/>
      <c r="AG546" s="416"/>
      <c r="AH546" s="416"/>
      <c r="AI546" s="416"/>
      <c r="AJ546" s="416"/>
      <c r="AK546" s="416"/>
      <c r="AL546" s="416"/>
      <c r="AM546" s="416"/>
      <c r="AN546" s="416"/>
      <c r="AO546" s="416"/>
      <c r="AP546" s="416"/>
      <c r="AQ546" s="416"/>
      <c r="AR546" s="416"/>
      <c r="AS546" s="416"/>
      <c r="AT546" s="416"/>
      <c r="AU546" s="416"/>
      <c r="AV546" s="416"/>
    </row>
    <row r="547" spans="4:48" ht="12.75" hidden="1">
      <c r="D547" s="416"/>
      <c r="E547" s="416"/>
      <c r="F547" s="416"/>
      <c r="G547" s="416"/>
      <c r="H547" s="416"/>
      <c r="I547" s="416"/>
      <c r="J547" s="416"/>
      <c r="K547" s="416"/>
      <c r="L547" s="416"/>
      <c r="M547" s="416"/>
      <c r="N547" s="416"/>
      <c r="O547" s="416"/>
      <c r="P547" s="416"/>
      <c r="Q547" s="416"/>
      <c r="R547" s="416"/>
      <c r="S547" s="416"/>
      <c r="T547" s="416"/>
      <c r="U547" s="416"/>
      <c r="V547" s="416"/>
      <c r="W547" s="416"/>
      <c r="X547" s="416"/>
      <c r="Y547" s="416"/>
      <c r="Z547" s="416"/>
      <c r="AA547" s="416"/>
      <c r="AB547" s="416"/>
      <c r="AC547" s="416"/>
      <c r="AD547" s="416"/>
      <c r="AE547" s="416"/>
      <c r="AF547" s="416"/>
      <c r="AG547" s="416"/>
      <c r="AH547" s="416"/>
      <c r="AI547" s="416"/>
      <c r="AJ547" s="416"/>
      <c r="AK547" s="416"/>
      <c r="AL547" s="416"/>
      <c r="AM547" s="416"/>
      <c r="AN547" s="416"/>
      <c r="AO547" s="416"/>
      <c r="AP547" s="416"/>
      <c r="AQ547" s="416"/>
      <c r="AR547" s="416"/>
      <c r="AS547" s="416"/>
      <c r="AT547" s="416"/>
      <c r="AU547" s="416"/>
      <c r="AV547" s="416"/>
    </row>
    <row r="548" spans="4:48" ht="12.75" hidden="1">
      <c r="D548" s="416"/>
      <c r="E548" s="416"/>
      <c r="F548" s="416"/>
      <c r="G548" s="416"/>
      <c r="H548" s="416"/>
      <c r="I548" s="416"/>
      <c r="J548" s="416"/>
      <c r="K548" s="416"/>
      <c r="L548" s="416"/>
      <c r="M548" s="416"/>
      <c r="N548" s="416"/>
      <c r="O548" s="416"/>
      <c r="P548" s="416"/>
      <c r="Q548" s="416"/>
      <c r="R548" s="416"/>
      <c r="S548" s="416"/>
      <c r="T548" s="416"/>
      <c r="U548" s="416"/>
      <c r="V548" s="416"/>
      <c r="W548" s="416"/>
      <c r="X548" s="416"/>
      <c r="Y548" s="416"/>
      <c r="Z548" s="416"/>
      <c r="AA548" s="416"/>
      <c r="AB548" s="416"/>
      <c r="AC548" s="416"/>
      <c r="AD548" s="416"/>
      <c r="AE548" s="416"/>
      <c r="AF548" s="416"/>
      <c r="AG548" s="416"/>
      <c r="AH548" s="416"/>
      <c r="AI548" s="416"/>
      <c r="AJ548" s="416"/>
      <c r="AK548" s="416"/>
      <c r="AL548" s="416"/>
      <c r="AM548" s="416"/>
      <c r="AN548" s="416"/>
      <c r="AO548" s="416"/>
      <c r="AP548" s="416"/>
      <c r="AQ548" s="416"/>
      <c r="AR548" s="416"/>
      <c r="AS548" s="416"/>
      <c r="AT548" s="416"/>
      <c r="AU548" s="416"/>
      <c r="AV548" s="416"/>
    </row>
    <row r="549" spans="4:48" ht="12.75" hidden="1">
      <c r="D549" s="416"/>
      <c r="E549" s="416"/>
      <c r="F549" s="416"/>
      <c r="G549" s="416"/>
      <c r="H549" s="416"/>
      <c r="I549" s="416"/>
      <c r="J549" s="416"/>
      <c r="K549" s="416"/>
      <c r="L549" s="416"/>
      <c r="M549" s="416"/>
      <c r="N549" s="416"/>
      <c r="O549" s="416"/>
      <c r="P549" s="416"/>
      <c r="Q549" s="416"/>
      <c r="R549" s="416"/>
      <c r="S549" s="416"/>
      <c r="T549" s="416"/>
      <c r="U549" s="416"/>
      <c r="V549" s="416"/>
      <c r="W549" s="416"/>
      <c r="X549" s="416"/>
      <c r="Y549" s="416"/>
      <c r="Z549" s="416"/>
      <c r="AA549" s="416"/>
      <c r="AB549" s="416"/>
      <c r="AC549" s="416"/>
      <c r="AD549" s="416"/>
      <c r="AE549" s="416"/>
      <c r="AF549" s="416"/>
      <c r="AG549" s="416"/>
      <c r="AH549" s="416"/>
      <c r="AI549" s="416"/>
      <c r="AJ549" s="416"/>
      <c r="AK549" s="416"/>
      <c r="AL549" s="416"/>
      <c r="AM549" s="416"/>
      <c r="AN549" s="416"/>
      <c r="AO549" s="416"/>
      <c r="AP549" s="416"/>
      <c r="AQ549" s="416"/>
      <c r="AR549" s="416"/>
      <c r="AS549" s="416"/>
      <c r="AT549" s="416"/>
      <c r="AU549" s="416"/>
      <c r="AV549" s="416"/>
    </row>
    <row r="550" spans="4:48" ht="12.75" hidden="1">
      <c r="D550" s="416"/>
      <c r="E550" s="416"/>
      <c r="F550" s="416"/>
      <c r="G550" s="416"/>
      <c r="H550" s="416"/>
      <c r="I550" s="416"/>
      <c r="J550" s="416"/>
      <c r="K550" s="416"/>
      <c r="L550" s="416"/>
      <c r="M550" s="416"/>
      <c r="N550" s="416"/>
      <c r="O550" s="416"/>
      <c r="P550" s="416"/>
      <c r="Q550" s="416"/>
      <c r="R550" s="416"/>
      <c r="S550" s="416"/>
      <c r="T550" s="416"/>
      <c r="U550" s="416"/>
      <c r="V550" s="416"/>
      <c r="W550" s="416"/>
      <c r="X550" s="416"/>
      <c r="Y550" s="416"/>
      <c r="Z550" s="416"/>
      <c r="AA550" s="416"/>
      <c r="AB550" s="416"/>
      <c r="AC550" s="416"/>
      <c r="AD550" s="416"/>
      <c r="AE550" s="416"/>
      <c r="AF550" s="416"/>
      <c r="AG550" s="416"/>
      <c r="AH550" s="416"/>
      <c r="AI550" s="416"/>
      <c r="AJ550" s="416"/>
      <c r="AK550" s="416"/>
      <c r="AL550" s="416"/>
      <c r="AM550" s="416"/>
      <c r="AN550" s="416"/>
      <c r="AO550" s="416"/>
      <c r="AP550" s="416"/>
      <c r="AQ550" s="416"/>
      <c r="AR550" s="416"/>
      <c r="AS550" s="416"/>
      <c r="AT550" s="416"/>
      <c r="AU550" s="416"/>
      <c r="AV550" s="416"/>
    </row>
    <row r="551" spans="4:48" ht="12.75" hidden="1">
      <c r="D551" s="416"/>
      <c r="E551" s="416"/>
      <c r="F551" s="416"/>
      <c r="G551" s="416"/>
      <c r="H551" s="416"/>
      <c r="I551" s="416"/>
      <c r="J551" s="416"/>
      <c r="K551" s="416"/>
      <c r="L551" s="416"/>
      <c r="M551" s="416"/>
      <c r="N551" s="416"/>
      <c r="O551" s="416"/>
      <c r="P551" s="416"/>
      <c r="Q551" s="416"/>
      <c r="R551" s="416"/>
      <c r="S551" s="416"/>
      <c r="T551" s="416"/>
      <c r="U551" s="416"/>
      <c r="V551" s="416"/>
      <c r="W551" s="416"/>
      <c r="X551" s="416"/>
      <c r="Y551" s="416"/>
      <c r="Z551" s="416"/>
      <c r="AA551" s="416"/>
      <c r="AB551" s="416"/>
      <c r="AC551" s="416"/>
      <c r="AD551" s="416"/>
      <c r="AE551" s="416"/>
      <c r="AF551" s="416"/>
      <c r="AG551" s="416"/>
      <c r="AH551" s="416"/>
      <c r="AI551" s="416"/>
      <c r="AJ551" s="416"/>
      <c r="AK551" s="416"/>
      <c r="AL551" s="416"/>
      <c r="AM551" s="416"/>
      <c r="AN551" s="416"/>
      <c r="AO551" s="416"/>
      <c r="AP551" s="416"/>
      <c r="AQ551" s="416"/>
      <c r="AR551" s="416"/>
      <c r="AS551" s="416"/>
      <c r="AT551" s="416"/>
      <c r="AU551" s="416"/>
      <c r="AV551" s="416"/>
    </row>
    <row r="552" spans="4:48" ht="12.75" hidden="1">
      <c r="D552" s="416"/>
      <c r="E552" s="416"/>
      <c r="F552" s="416"/>
      <c r="G552" s="416"/>
      <c r="H552" s="416"/>
      <c r="I552" s="416"/>
      <c r="J552" s="416"/>
      <c r="K552" s="416"/>
      <c r="L552" s="416"/>
      <c r="M552" s="416"/>
      <c r="N552" s="416"/>
      <c r="O552" s="416"/>
      <c r="P552" s="416"/>
      <c r="Q552" s="416"/>
      <c r="R552" s="416"/>
      <c r="S552" s="416"/>
      <c r="T552" s="416"/>
      <c r="U552" s="416"/>
      <c r="V552" s="416"/>
      <c r="W552" s="416"/>
      <c r="X552" s="416"/>
      <c r="Y552" s="416"/>
      <c r="Z552" s="416"/>
      <c r="AA552" s="416"/>
      <c r="AB552" s="416"/>
      <c r="AC552" s="416"/>
      <c r="AD552" s="416"/>
      <c r="AE552" s="416"/>
      <c r="AF552" s="416"/>
      <c r="AG552" s="416"/>
      <c r="AH552" s="416"/>
      <c r="AI552" s="416"/>
      <c r="AJ552" s="416"/>
      <c r="AK552" s="416"/>
      <c r="AL552" s="416"/>
      <c r="AM552" s="416"/>
      <c r="AN552" s="416"/>
      <c r="AO552" s="416"/>
      <c r="AP552" s="416"/>
      <c r="AQ552" s="416"/>
      <c r="AR552" s="416"/>
      <c r="AS552" s="416"/>
      <c r="AT552" s="416"/>
      <c r="AU552" s="416"/>
      <c r="AV552" s="416"/>
    </row>
    <row r="553" spans="4:48" ht="12.75" hidden="1">
      <c r="D553" s="416"/>
      <c r="E553" s="416"/>
      <c r="F553" s="416"/>
      <c r="G553" s="416"/>
      <c r="H553" s="416"/>
      <c r="I553" s="416"/>
      <c r="J553" s="416"/>
      <c r="K553" s="416"/>
      <c r="L553" s="416"/>
      <c r="M553" s="416"/>
      <c r="N553" s="416"/>
      <c r="O553" s="416"/>
      <c r="P553" s="416"/>
      <c r="Q553" s="416"/>
      <c r="R553" s="416"/>
      <c r="S553" s="416"/>
      <c r="T553" s="416"/>
      <c r="U553" s="416"/>
      <c r="V553" s="416"/>
      <c r="W553" s="416"/>
      <c r="X553" s="416"/>
      <c r="Y553" s="416"/>
      <c r="Z553" s="416"/>
      <c r="AA553" s="416"/>
      <c r="AB553" s="416"/>
      <c r="AC553" s="416"/>
      <c r="AD553" s="416"/>
      <c r="AE553" s="416"/>
      <c r="AF553" s="416"/>
      <c r="AG553" s="416"/>
      <c r="AH553" s="416"/>
      <c r="AI553" s="416"/>
      <c r="AJ553" s="416"/>
      <c r="AK553" s="416"/>
      <c r="AL553" s="416"/>
      <c r="AM553" s="416"/>
      <c r="AN553" s="416"/>
      <c r="AO553" s="416"/>
      <c r="AP553" s="416"/>
      <c r="AQ553" s="416"/>
      <c r="AR553" s="416"/>
      <c r="AS553" s="416"/>
      <c r="AT553" s="416"/>
      <c r="AU553" s="416"/>
      <c r="AV553" s="416"/>
    </row>
    <row r="554" spans="4:48" ht="12.75" hidden="1">
      <c r="D554" s="416"/>
      <c r="E554" s="416"/>
      <c r="F554" s="416"/>
      <c r="G554" s="416"/>
      <c r="H554" s="416"/>
      <c r="I554" s="416"/>
      <c r="J554" s="416"/>
      <c r="K554" s="416"/>
      <c r="L554" s="416"/>
      <c r="M554" s="416"/>
      <c r="N554" s="416"/>
      <c r="O554" s="416"/>
      <c r="P554" s="416"/>
      <c r="Q554" s="416"/>
      <c r="R554" s="416"/>
      <c r="S554" s="416"/>
      <c r="T554" s="416"/>
      <c r="U554" s="416"/>
      <c r="V554" s="416"/>
      <c r="W554" s="416"/>
      <c r="X554" s="416"/>
      <c r="Y554" s="416"/>
      <c r="Z554" s="416"/>
      <c r="AA554" s="416"/>
      <c r="AB554" s="416"/>
      <c r="AC554" s="416"/>
      <c r="AD554" s="416"/>
      <c r="AE554" s="416"/>
      <c r="AF554" s="416"/>
      <c r="AG554" s="416"/>
      <c r="AH554" s="416"/>
      <c r="AI554" s="416"/>
      <c r="AJ554" s="416"/>
      <c r="AK554" s="416"/>
      <c r="AL554" s="416"/>
      <c r="AM554" s="416"/>
      <c r="AN554" s="416"/>
      <c r="AO554" s="416"/>
      <c r="AP554" s="416"/>
      <c r="AQ554" s="416"/>
      <c r="AR554" s="416"/>
      <c r="AS554" s="416"/>
      <c r="AT554" s="416"/>
      <c r="AU554" s="416"/>
      <c r="AV554" s="416"/>
    </row>
    <row r="555" spans="4:48" ht="0" hidden="1" customHeight="1">
      <c r="G555" s="416"/>
      <c r="I555" s="416"/>
    </row>
    <row r="556" spans="4:48" ht="0" hidden="1" customHeight="1">
      <c r="G556" s="416"/>
    </row>
  </sheetData>
  <mergeCells count="2">
    <mergeCell ref="E4:L5"/>
    <mergeCell ref="E2:L2"/>
  </mergeCells>
  <printOptions horizontalCentered="1"/>
  <pageMargins left="0.39370078740157483" right="0.39370078740157483" top="0.78740157480314965" bottom="0.78740157480314965" header="0.51181102362204722" footer="0.51181102362204722"/>
  <pageSetup paperSize="11" scale="41" orientation="portrait" r:id="rId1"/>
  <headerFooter alignWithMargins="0">
    <oddFooter>&amp;L&amp;"MetaNormalLF-Roman,Standard"© Statistisches Bundesamt, Wiesbaden 2009
Vervielfältigung und Verbreitung, auch auszugsweise, mit Quellenangabe gestattet.&amp;R&amp;"MetaNormalLF-Roman,Standard"Seite &amp;P von &amp;N</oddFooter>
  </headerFooter>
  <rowBreaks count="2" manualBreakCount="2">
    <brk id="63" max="16383" man="1"/>
    <brk id="114" max="16383" man="1"/>
  </rowBreaks>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abelle28">
    <pageSetUpPr autoPageBreaks="0" fitToPage="1"/>
  </sheetPr>
  <dimension ref="A1:J205"/>
  <sheetViews>
    <sheetView showGridLines="0" workbookViewId="0">
      <selection activeCell="J28" sqref="J28"/>
    </sheetView>
  </sheetViews>
  <sheetFormatPr baseColWidth="10" defaultColWidth="0" defaultRowHeight="14.25" customHeight="1" zeroHeight="1"/>
  <cols>
    <col min="1" max="1" width="11" style="4" customWidth="1"/>
    <col min="2" max="10" width="11" customWidth="1"/>
    <col min="11" max="16384" width="23.42578125" hidden="1"/>
  </cols>
  <sheetData>
    <row r="1" spans="2:9" ht="15"/>
    <row r="2" spans="2:9" ht="21.75" thickBot="1">
      <c r="C2" s="914" t="s">
        <v>2222</v>
      </c>
      <c r="D2" s="914"/>
      <c r="E2" s="914"/>
      <c r="F2" s="914"/>
      <c r="G2" s="914"/>
      <c r="H2" s="914"/>
      <c r="I2" s="914"/>
    </row>
    <row r="3" spans="2:9" ht="15"/>
    <row r="4" spans="2:9" ht="14.25" customHeight="1"/>
    <row r="5" spans="2:9" ht="14.25" customHeight="1">
      <c r="B5" s="653" t="s">
        <v>2223</v>
      </c>
      <c r="C5" s="653"/>
      <c r="D5" s="653"/>
      <c r="E5" s="653"/>
      <c r="F5" s="653"/>
      <c r="G5" s="653"/>
      <c r="H5" s="98"/>
      <c r="I5" s="98"/>
    </row>
    <row r="6" spans="2:9" ht="14.25" customHeight="1">
      <c r="B6" s="98"/>
      <c r="C6" s="98"/>
      <c r="D6" s="98"/>
      <c r="E6" s="98"/>
      <c r="F6" s="98"/>
      <c r="G6" s="98"/>
      <c r="H6" s="98"/>
      <c r="I6" s="98"/>
    </row>
    <row r="7" spans="2:9" ht="14.25" customHeight="1">
      <c r="B7" s="98"/>
      <c r="C7" s="98"/>
      <c r="D7" s="98"/>
      <c r="E7" s="98"/>
      <c r="F7" s="98"/>
      <c r="G7" s="98"/>
      <c r="H7" s="98"/>
      <c r="I7" s="98"/>
    </row>
    <row r="8" spans="2:9" ht="14.25" customHeight="1">
      <c r="B8" s="98"/>
      <c r="C8" s="98"/>
      <c r="D8" s="98"/>
      <c r="E8" s="98"/>
      <c r="F8" s="98"/>
      <c r="G8" s="98"/>
      <c r="H8" s="98"/>
      <c r="I8" s="98"/>
    </row>
    <row r="9" spans="2:9" ht="14.25" customHeight="1">
      <c r="B9" s="98"/>
      <c r="C9" s="98"/>
      <c r="D9" s="98"/>
      <c r="E9" s="98"/>
      <c r="F9" s="98"/>
      <c r="G9" s="98"/>
      <c r="H9" s="98"/>
      <c r="I9" s="98"/>
    </row>
    <row r="10" spans="2:9" ht="14.25" customHeight="1">
      <c r="B10" s="98"/>
      <c r="C10" s="98"/>
      <c r="D10" s="98"/>
      <c r="E10" s="98"/>
      <c r="F10" s="98"/>
      <c r="G10" s="98"/>
      <c r="H10" s="98"/>
      <c r="I10" s="98"/>
    </row>
    <row r="11" spans="2:9" ht="14.25" customHeight="1">
      <c r="B11" s="98"/>
      <c r="C11" s="98"/>
      <c r="D11" s="98"/>
      <c r="E11" s="98"/>
      <c r="F11" s="98"/>
      <c r="G11" s="98"/>
      <c r="H11" s="98"/>
      <c r="I11" s="98"/>
    </row>
    <row r="12" spans="2:9" ht="14.25" customHeight="1">
      <c r="B12" s="98"/>
      <c r="C12" s="98"/>
      <c r="D12" s="98"/>
      <c r="E12" s="98"/>
      <c r="F12" s="98"/>
      <c r="G12" s="98"/>
      <c r="H12" s="98"/>
      <c r="I12" s="98"/>
    </row>
    <row r="13" spans="2:9" ht="14.25" customHeight="1">
      <c r="B13" s="98"/>
      <c r="C13" s="98"/>
      <c r="D13" s="98"/>
      <c r="E13" s="98"/>
      <c r="F13" s="98"/>
      <c r="G13" s="98"/>
      <c r="H13" s="98"/>
      <c r="I13" s="98"/>
    </row>
    <row r="14" spans="2:9" ht="14.25" customHeight="1">
      <c r="B14" s="98"/>
      <c r="C14" s="98"/>
      <c r="D14" s="98"/>
      <c r="E14" s="98"/>
      <c r="F14" s="98"/>
      <c r="G14" s="98"/>
      <c r="H14" s="98"/>
      <c r="I14" s="98"/>
    </row>
    <row r="15" spans="2:9" ht="15">
      <c r="B15" s="98"/>
      <c r="C15" s="98"/>
      <c r="D15" s="98"/>
      <c r="E15" s="98"/>
      <c r="F15" s="98"/>
      <c r="G15" s="98"/>
      <c r="H15" s="98"/>
      <c r="I15" s="98"/>
    </row>
    <row r="16" spans="2:9" ht="15">
      <c r="B16" s="98"/>
      <c r="C16" s="98"/>
      <c r="D16" s="98"/>
      <c r="E16" s="98"/>
      <c r="F16" s="98"/>
      <c r="G16" s="98"/>
      <c r="H16" s="98"/>
      <c r="I16" s="98"/>
    </row>
    <row r="17" spans="2:10" ht="15">
      <c r="I17" s="98"/>
    </row>
    <row r="18" spans="2:10" ht="15">
      <c r="I18" s="98"/>
    </row>
    <row r="19" spans="2:10" ht="15">
      <c r="B19" s="440" t="s">
        <v>2224</v>
      </c>
    </row>
    <row r="20" spans="2:10" ht="15"/>
    <row r="21" spans="2:10" ht="15">
      <c r="B21" s="696" t="s">
        <v>2225</v>
      </c>
      <c r="C21" s="696"/>
      <c r="D21" s="696"/>
      <c r="E21" s="696"/>
      <c r="F21" s="696"/>
      <c r="G21" s="696"/>
      <c r="H21" s="696"/>
      <c r="I21" s="696"/>
    </row>
    <row r="22" spans="2:10" ht="15">
      <c r="B22" s="696"/>
      <c r="C22" s="696"/>
      <c r="D22" s="696"/>
      <c r="E22" s="696"/>
      <c r="F22" s="696"/>
      <c r="G22" s="696"/>
      <c r="H22" s="696"/>
      <c r="I22" s="696"/>
    </row>
    <row r="23" spans="2:10" ht="15">
      <c r="B23" t="s">
        <v>2226</v>
      </c>
    </row>
    <row r="24" spans="2:10" ht="15"/>
    <row r="25" spans="2:10" ht="15"/>
    <row r="26" spans="2:10" ht="15"/>
    <row r="27" spans="2:10" s="4" customFormat="1" ht="15">
      <c r="B27"/>
      <c r="C27"/>
      <c r="D27"/>
      <c r="E27"/>
      <c r="F27"/>
      <c r="G27"/>
      <c r="H27"/>
      <c r="I27"/>
      <c r="J27"/>
    </row>
    <row r="28" spans="2:10" s="4" customFormat="1" ht="15">
      <c r="B28"/>
      <c r="C28"/>
      <c r="D28"/>
      <c r="E28"/>
      <c r="F28"/>
      <c r="G28"/>
      <c r="H28"/>
      <c r="I28"/>
      <c r="J28"/>
    </row>
    <row r="29" spans="2:10" s="4" customFormat="1" ht="15">
      <c r="B29"/>
      <c r="C29"/>
      <c r="D29"/>
      <c r="E29"/>
      <c r="F29"/>
      <c r="G29"/>
      <c r="H29"/>
      <c r="I29"/>
      <c r="J29"/>
    </row>
    <row r="30" spans="2:10" s="4" customFormat="1" ht="15">
      <c r="B30"/>
      <c r="C30"/>
      <c r="D30"/>
      <c r="E30"/>
      <c r="F30"/>
      <c r="G30"/>
      <c r="H30"/>
      <c r="I30"/>
      <c r="J30"/>
    </row>
    <row r="31" spans="2:10" s="4" customFormat="1" ht="15" hidden="1">
      <c r="B31"/>
      <c r="C31"/>
      <c r="D31"/>
      <c r="E31"/>
      <c r="F31"/>
      <c r="G31"/>
      <c r="H31"/>
      <c r="I31"/>
      <c r="J31"/>
    </row>
    <row r="32" spans="2:10" s="4" customFormat="1" ht="14.25" hidden="1" customHeight="1">
      <c r="B32"/>
      <c r="C32"/>
      <c r="D32"/>
      <c r="E32"/>
      <c r="F32"/>
      <c r="G32"/>
      <c r="H32"/>
      <c r="I32"/>
      <c r="J32"/>
    </row>
    <row r="33" spans="2:10" s="4" customFormat="1" ht="14.25" hidden="1" customHeight="1">
      <c r="B33"/>
      <c r="C33"/>
      <c r="D33"/>
      <c r="E33"/>
      <c r="F33"/>
      <c r="G33"/>
      <c r="H33"/>
      <c r="I33"/>
      <c r="J33"/>
    </row>
    <row r="37" spans="2:10" s="4" customFormat="1" ht="14.25" hidden="1" customHeight="1">
      <c r="B37"/>
      <c r="C37"/>
      <c r="D37"/>
      <c r="E37"/>
      <c r="F37"/>
      <c r="G37"/>
      <c r="H37"/>
      <c r="I37"/>
      <c r="J37"/>
    </row>
    <row r="38" spans="2:10" s="4" customFormat="1" ht="14.25" hidden="1" customHeight="1">
      <c r="B38"/>
      <c r="C38"/>
      <c r="D38"/>
      <c r="E38"/>
      <c r="F38"/>
      <c r="G38"/>
      <c r="H38"/>
      <c r="I38"/>
      <c r="J38"/>
    </row>
    <row r="39" spans="2:10" s="4" customFormat="1" ht="14.25" hidden="1" customHeight="1">
      <c r="B39"/>
      <c r="C39"/>
      <c r="D39"/>
      <c r="E39"/>
      <c r="F39"/>
      <c r="G39"/>
      <c r="H39"/>
      <c r="I39"/>
      <c r="J39"/>
    </row>
    <row r="40" spans="2:10" s="4" customFormat="1" ht="14.25" hidden="1" customHeight="1">
      <c r="B40"/>
      <c r="C40"/>
      <c r="D40"/>
      <c r="E40"/>
      <c r="F40"/>
      <c r="G40"/>
      <c r="H40"/>
      <c r="I40"/>
      <c r="J40"/>
    </row>
    <row r="41" spans="2:10" s="4" customFormat="1" ht="14.25" hidden="1" customHeight="1">
      <c r="B41"/>
      <c r="C41"/>
      <c r="D41"/>
      <c r="E41"/>
      <c r="F41"/>
      <c r="G41"/>
      <c r="H41"/>
      <c r="I41"/>
      <c r="J41"/>
    </row>
    <row r="42" spans="2:10" s="4" customFormat="1" ht="14.25" hidden="1" customHeight="1">
      <c r="B42"/>
      <c r="C42"/>
      <c r="D42"/>
      <c r="E42"/>
      <c r="F42"/>
      <c r="G42"/>
      <c r="H42"/>
      <c r="I42"/>
      <c r="J42"/>
    </row>
    <row r="43" spans="2:10" s="4" customFormat="1" ht="14.25" hidden="1" customHeight="1">
      <c r="B43"/>
      <c r="C43"/>
      <c r="D43"/>
      <c r="E43"/>
      <c r="F43"/>
      <c r="G43"/>
      <c r="H43"/>
      <c r="I43"/>
      <c r="J43"/>
    </row>
    <row r="44" spans="2:10" s="4" customFormat="1" ht="14.25" hidden="1" customHeight="1">
      <c r="B44"/>
      <c r="C44"/>
      <c r="D44"/>
      <c r="E44"/>
      <c r="F44"/>
      <c r="G44"/>
      <c r="H44"/>
      <c r="I44"/>
      <c r="J44"/>
    </row>
    <row r="45" spans="2:10" s="4" customFormat="1" ht="14.25" hidden="1" customHeight="1">
      <c r="B45"/>
      <c r="C45"/>
      <c r="D45"/>
      <c r="E45"/>
      <c r="F45"/>
      <c r="G45"/>
      <c r="H45"/>
      <c r="I45"/>
      <c r="J45"/>
    </row>
    <row r="46" spans="2:10" s="4" customFormat="1" ht="14.25" hidden="1" customHeight="1">
      <c r="B46"/>
      <c r="C46"/>
      <c r="D46"/>
      <c r="E46"/>
      <c r="F46"/>
      <c r="G46"/>
      <c r="H46"/>
      <c r="I46"/>
      <c r="J46"/>
    </row>
    <row r="47" spans="2:10" s="4" customFormat="1" ht="14.25" hidden="1" customHeight="1">
      <c r="B47"/>
      <c r="C47"/>
      <c r="D47"/>
      <c r="E47"/>
      <c r="F47"/>
      <c r="G47"/>
      <c r="H47"/>
      <c r="I47"/>
      <c r="J47"/>
    </row>
    <row r="48" spans="2:10" s="4" customFormat="1" ht="14.25" hidden="1" customHeight="1">
      <c r="B48"/>
      <c r="C48"/>
      <c r="D48"/>
      <c r="E48"/>
      <c r="F48"/>
      <c r="G48"/>
      <c r="H48"/>
      <c r="I48"/>
      <c r="J48"/>
    </row>
    <row r="49" spans="2:10" s="4" customFormat="1" ht="14.25" hidden="1" customHeight="1">
      <c r="B49"/>
      <c r="C49"/>
      <c r="D49"/>
      <c r="E49"/>
      <c r="F49"/>
      <c r="G49"/>
      <c r="H49"/>
      <c r="I49"/>
      <c r="J49"/>
    </row>
    <row r="50" spans="2:10" s="4" customFormat="1" ht="14.25" hidden="1" customHeight="1">
      <c r="B50"/>
      <c r="C50"/>
      <c r="D50"/>
      <c r="E50"/>
      <c r="F50"/>
      <c r="G50"/>
      <c r="H50"/>
      <c r="I50"/>
      <c r="J50"/>
    </row>
    <row r="51" spans="2:10" s="4" customFormat="1" ht="14.25" hidden="1" customHeight="1">
      <c r="B51"/>
      <c r="C51"/>
      <c r="D51"/>
      <c r="E51"/>
      <c r="F51"/>
      <c r="G51"/>
      <c r="H51"/>
      <c r="I51"/>
      <c r="J51"/>
    </row>
    <row r="52" spans="2:10" s="4" customFormat="1" ht="14.25" hidden="1" customHeight="1">
      <c r="B52"/>
      <c r="C52"/>
      <c r="D52"/>
      <c r="E52"/>
      <c r="F52"/>
      <c r="G52"/>
      <c r="H52"/>
      <c r="I52"/>
      <c r="J52"/>
    </row>
    <row r="53" spans="2:10" s="4" customFormat="1" ht="14.25" hidden="1" customHeight="1">
      <c r="B53"/>
      <c r="C53"/>
      <c r="D53"/>
      <c r="E53"/>
      <c r="F53"/>
      <c r="G53"/>
      <c r="H53"/>
      <c r="I53"/>
      <c r="J53"/>
    </row>
    <row r="54" spans="2:10" s="4" customFormat="1" ht="14.25" hidden="1" customHeight="1">
      <c r="B54"/>
      <c r="C54"/>
      <c r="D54"/>
      <c r="E54"/>
      <c r="F54"/>
      <c r="G54"/>
      <c r="H54"/>
      <c r="I54"/>
      <c r="J54"/>
    </row>
    <row r="55" spans="2:10" s="4" customFormat="1" ht="14.25" hidden="1" customHeight="1">
      <c r="B55"/>
      <c r="C55"/>
      <c r="D55"/>
      <c r="E55"/>
      <c r="F55"/>
      <c r="G55"/>
      <c r="H55"/>
      <c r="I55"/>
      <c r="J55"/>
    </row>
    <row r="56" spans="2:10" s="4" customFormat="1" ht="14.25" hidden="1" customHeight="1">
      <c r="B56"/>
      <c r="C56"/>
      <c r="D56"/>
      <c r="E56"/>
      <c r="F56"/>
      <c r="G56"/>
      <c r="H56"/>
      <c r="I56"/>
      <c r="J56"/>
    </row>
    <row r="57" spans="2:10" s="4" customFormat="1" ht="14.25" hidden="1" customHeight="1">
      <c r="B57"/>
      <c r="C57"/>
      <c r="D57"/>
      <c r="E57"/>
      <c r="F57"/>
      <c r="G57"/>
      <c r="H57"/>
      <c r="I57"/>
      <c r="J57"/>
    </row>
    <row r="58" spans="2:10" s="4" customFormat="1" ht="14.25" hidden="1" customHeight="1">
      <c r="B58"/>
      <c r="C58"/>
      <c r="D58"/>
      <c r="E58"/>
      <c r="F58"/>
      <c r="G58"/>
      <c r="H58"/>
      <c r="I58"/>
      <c r="J58"/>
    </row>
    <row r="59" spans="2:10" s="4" customFormat="1" ht="14.25" hidden="1" customHeight="1">
      <c r="B59"/>
      <c r="C59"/>
      <c r="D59"/>
      <c r="E59"/>
      <c r="F59"/>
      <c r="G59"/>
      <c r="H59"/>
      <c r="I59"/>
      <c r="J59"/>
    </row>
    <row r="60" spans="2:10" s="4" customFormat="1" ht="14.25" hidden="1" customHeight="1">
      <c r="B60"/>
      <c r="C60"/>
      <c r="D60"/>
      <c r="E60"/>
      <c r="F60"/>
      <c r="G60"/>
      <c r="H60"/>
      <c r="I60"/>
      <c r="J60"/>
    </row>
    <row r="61" spans="2:10" s="4" customFormat="1" ht="14.25" hidden="1" customHeight="1">
      <c r="B61"/>
      <c r="C61"/>
      <c r="D61"/>
      <c r="E61"/>
      <c r="F61"/>
      <c r="G61"/>
      <c r="H61"/>
      <c r="I61"/>
      <c r="J61"/>
    </row>
    <row r="62" spans="2:10" s="4" customFormat="1" ht="14.25" hidden="1" customHeight="1">
      <c r="B62"/>
      <c r="C62"/>
      <c r="D62"/>
      <c r="E62"/>
      <c r="F62"/>
      <c r="G62"/>
      <c r="H62"/>
      <c r="I62"/>
      <c r="J62"/>
    </row>
    <row r="63" spans="2:10" s="4" customFormat="1" ht="14.25" hidden="1" customHeight="1">
      <c r="B63"/>
      <c r="C63"/>
      <c r="D63"/>
      <c r="E63"/>
      <c r="F63"/>
      <c r="G63"/>
      <c r="H63"/>
      <c r="I63"/>
      <c r="J63"/>
    </row>
    <row r="64" spans="2:10" s="4" customFormat="1" ht="14.25" hidden="1" customHeight="1">
      <c r="B64"/>
      <c r="C64"/>
      <c r="D64"/>
      <c r="E64"/>
      <c r="F64"/>
      <c r="G64"/>
      <c r="H64"/>
      <c r="I64"/>
      <c r="J64"/>
    </row>
    <row r="65" spans="2:10" s="4" customFormat="1" ht="14.25" hidden="1" customHeight="1">
      <c r="B65"/>
      <c r="C65"/>
      <c r="D65"/>
      <c r="E65"/>
      <c r="F65"/>
      <c r="G65"/>
      <c r="H65"/>
      <c r="I65"/>
      <c r="J65"/>
    </row>
    <row r="66" spans="2:10" s="4" customFormat="1" ht="14.25" hidden="1" customHeight="1">
      <c r="B66"/>
      <c r="C66"/>
      <c r="D66"/>
      <c r="E66"/>
      <c r="F66"/>
      <c r="G66"/>
      <c r="H66"/>
      <c r="I66"/>
      <c r="J66"/>
    </row>
    <row r="67" spans="2:10" s="4" customFormat="1" ht="14.25" hidden="1" customHeight="1">
      <c r="B67"/>
      <c r="C67"/>
      <c r="D67"/>
      <c r="E67"/>
      <c r="F67"/>
      <c r="G67"/>
      <c r="H67"/>
      <c r="I67"/>
      <c r="J67"/>
    </row>
    <row r="68" spans="2:10" s="4" customFormat="1" ht="14.25" hidden="1" customHeight="1">
      <c r="B68"/>
      <c r="C68"/>
      <c r="D68"/>
      <c r="E68"/>
      <c r="F68"/>
      <c r="G68"/>
      <c r="H68"/>
      <c r="I68"/>
      <c r="J68"/>
    </row>
    <row r="69" spans="2:10" s="4" customFormat="1" ht="14.25" hidden="1" customHeight="1">
      <c r="B69"/>
      <c r="C69"/>
      <c r="D69"/>
      <c r="E69"/>
      <c r="F69"/>
      <c r="G69"/>
      <c r="H69"/>
      <c r="I69"/>
      <c r="J69"/>
    </row>
    <row r="70" spans="2:10" s="4" customFormat="1" ht="14.25" hidden="1" customHeight="1">
      <c r="B70"/>
      <c r="C70"/>
      <c r="D70"/>
      <c r="E70"/>
      <c r="F70"/>
      <c r="G70"/>
      <c r="H70"/>
      <c r="I70"/>
      <c r="J70"/>
    </row>
    <row r="71" spans="2:10" s="4" customFormat="1" ht="14.25" hidden="1" customHeight="1">
      <c r="B71"/>
      <c r="C71"/>
      <c r="D71"/>
      <c r="E71"/>
      <c r="F71"/>
      <c r="G71"/>
      <c r="H71"/>
      <c r="I71"/>
      <c r="J71"/>
    </row>
    <row r="72" spans="2:10" s="4" customFormat="1" ht="14.25" hidden="1" customHeight="1">
      <c r="B72"/>
      <c r="C72"/>
      <c r="D72"/>
      <c r="E72"/>
      <c r="F72"/>
      <c r="G72"/>
      <c r="H72"/>
      <c r="I72"/>
      <c r="J72"/>
    </row>
    <row r="73" spans="2:10" s="4" customFormat="1" ht="14.25" hidden="1" customHeight="1">
      <c r="B73"/>
      <c r="C73"/>
      <c r="D73"/>
      <c r="E73"/>
      <c r="F73"/>
      <c r="G73"/>
      <c r="H73"/>
      <c r="I73"/>
      <c r="J73"/>
    </row>
    <row r="74" spans="2:10" s="4" customFormat="1" ht="14.25" hidden="1" customHeight="1">
      <c r="B74"/>
      <c r="C74"/>
      <c r="D74"/>
      <c r="E74"/>
      <c r="F74"/>
      <c r="G74"/>
      <c r="H74"/>
      <c r="I74"/>
      <c r="J74"/>
    </row>
    <row r="75" spans="2:10" s="4" customFormat="1" ht="14.25" hidden="1" customHeight="1">
      <c r="B75"/>
      <c r="C75"/>
      <c r="D75"/>
      <c r="E75"/>
      <c r="F75"/>
      <c r="G75"/>
      <c r="H75"/>
      <c r="I75"/>
      <c r="J75"/>
    </row>
    <row r="76" spans="2:10" s="4" customFormat="1" ht="14.25" hidden="1" customHeight="1">
      <c r="B76"/>
      <c r="C76"/>
      <c r="D76"/>
      <c r="E76"/>
      <c r="F76"/>
      <c r="G76"/>
      <c r="H76"/>
      <c r="I76"/>
      <c r="J76"/>
    </row>
    <row r="77" spans="2:10" s="4" customFormat="1" ht="14.25" hidden="1" customHeight="1">
      <c r="B77"/>
      <c r="C77"/>
      <c r="D77"/>
      <c r="E77"/>
      <c r="F77"/>
      <c r="G77"/>
      <c r="H77"/>
      <c r="I77"/>
      <c r="J77"/>
    </row>
    <row r="78" spans="2:10" s="4" customFormat="1" ht="14.25" hidden="1" customHeight="1">
      <c r="B78"/>
      <c r="C78"/>
      <c r="D78"/>
      <c r="E78"/>
      <c r="F78"/>
      <c r="G78"/>
      <c r="H78"/>
      <c r="I78"/>
      <c r="J78"/>
    </row>
    <row r="79" spans="2:10" s="4" customFormat="1" ht="14.25" hidden="1" customHeight="1">
      <c r="B79"/>
      <c r="C79"/>
      <c r="D79"/>
      <c r="E79"/>
      <c r="F79"/>
      <c r="G79"/>
      <c r="H79"/>
      <c r="I79"/>
      <c r="J79"/>
    </row>
    <row r="80" spans="2:10" s="4" customFormat="1" ht="14.25" hidden="1" customHeight="1">
      <c r="B80"/>
      <c r="C80"/>
      <c r="D80"/>
      <c r="E80"/>
      <c r="F80"/>
      <c r="G80"/>
      <c r="H80"/>
      <c r="I80"/>
      <c r="J80"/>
    </row>
    <row r="81" spans="2:10" s="4" customFormat="1" ht="14.25" hidden="1" customHeight="1">
      <c r="B81"/>
      <c r="C81"/>
      <c r="D81"/>
      <c r="E81"/>
      <c r="F81"/>
      <c r="G81"/>
      <c r="H81"/>
      <c r="I81"/>
      <c r="J81"/>
    </row>
    <row r="82" spans="2:10" s="4" customFormat="1" ht="14.25" hidden="1" customHeight="1">
      <c r="B82"/>
      <c r="C82"/>
      <c r="D82"/>
      <c r="E82"/>
      <c r="F82"/>
      <c r="G82"/>
      <c r="H82"/>
      <c r="I82"/>
      <c r="J82"/>
    </row>
    <row r="83" spans="2:10" s="4" customFormat="1" ht="14.25" hidden="1" customHeight="1">
      <c r="B83"/>
      <c r="C83"/>
      <c r="D83"/>
      <c r="E83"/>
      <c r="F83"/>
      <c r="G83"/>
      <c r="H83"/>
      <c r="I83"/>
      <c r="J83"/>
    </row>
    <row r="84" spans="2:10" s="4" customFormat="1" ht="14.25" hidden="1" customHeight="1">
      <c r="B84"/>
      <c r="C84"/>
      <c r="D84"/>
      <c r="E84"/>
      <c r="F84"/>
      <c r="G84"/>
      <c r="H84"/>
      <c r="I84"/>
      <c r="J84"/>
    </row>
    <row r="85" spans="2:10" s="4" customFormat="1" ht="14.25" hidden="1" customHeight="1">
      <c r="B85"/>
      <c r="C85"/>
      <c r="D85"/>
      <c r="E85"/>
      <c r="F85"/>
      <c r="G85"/>
      <c r="H85"/>
      <c r="I85"/>
      <c r="J85"/>
    </row>
    <row r="86" spans="2:10" s="4" customFormat="1" ht="14.25" hidden="1" customHeight="1">
      <c r="B86"/>
      <c r="C86"/>
      <c r="D86"/>
      <c r="E86"/>
      <c r="F86"/>
      <c r="G86"/>
      <c r="H86"/>
      <c r="I86"/>
      <c r="J86"/>
    </row>
    <row r="87" spans="2:10" s="4" customFormat="1" ht="14.25" hidden="1" customHeight="1">
      <c r="B87"/>
      <c r="C87"/>
      <c r="D87"/>
      <c r="E87"/>
      <c r="F87"/>
      <c r="G87"/>
      <c r="H87"/>
      <c r="I87"/>
      <c r="J87"/>
    </row>
    <row r="88" spans="2:10" s="4" customFormat="1" ht="14.25" hidden="1" customHeight="1">
      <c r="B88"/>
      <c r="C88"/>
      <c r="D88"/>
      <c r="E88"/>
      <c r="F88"/>
      <c r="G88"/>
      <c r="H88"/>
      <c r="I88"/>
      <c r="J88"/>
    </row>
    <row r="89" spans="2:10" s="4" customFormat="1" ht="14.25" hidden="1" customHeight="1">
      <c r="B89"/>
      <c r="C89"/>
      <c r="D89"/>
      <c r="E89"/>
      <c r="F89"/>
      <c r="G89"/>
      <c r="H89"/>
      <c r="I89"/>
      <c r="J89"/>
    </row>
    <row r="90" spans="2:10" s="4" customFormat="1" ht="14.25" hidden="1" customHeight="1">
      <c r="B90"/>
      <c r="C90"/>
      <c r="D90"/>
      <c r="E90"/>
      <c r="F90"/>
      <c r="G90"/>
      <c r="H90"/>
      <c r="I90"/>
      <c r="J90"/>
    </row>
    <row r="91" spans="2:10" s="4" customFormat="1" ht="14.25" hidden="1" customHeight="1">
      <c r="B91"/>
      <c r="C91"/>
      <c r="D91"/>
      <c r="E91"/>
      <c r="F91"/>
      <c r="G91"/>
      <c r="H91"/>
      <c r="I91"/>
      <c r="J91"/>
    </row>
    <row r="92" spans="2:10" s="4" customFormat="1" ht="14.25" hidden="1" customHeight="1">
      <c r="B92"/>
      <c r="C92"/>
      <c r="D92"/>
      <c r="E92"/>
      <c r="F92"/>
      <c r="G92"/>
      <c r="H92"/>
      <c r="I92"/>
      <c r="J92"/>
    </row>
    <row r="93" spans="2:10" s="4" customFormat="1" ht="14.25" hidden="1" customHeight="1">
      <c r="B93"/>
      <c r="C93"/>
      <c r="D93"/>
      <c r="E93"/>
      <c r="F93"/>
      <c r="G93"/>
      <c r="H93"/>
      <c r="I93"/>
      <c r="J93"/>
    </row>
    <row r="94" spans="2:10" s="4" customFormat="1" ht="14.25" hidden="1" customHeight="1">
      <c r="B94"/>
      <c r="C94"/>
      <c r="D94"/>
      <c r="E94"/>
      <c r="F94"/>
      <c r="G94"/>
      <c r="H94"/>
      <c r="I94"/>
      <c r="J94"/>
    </row>
    <row r="95" spans="2:10" s="4" customFormat="1" ht="14.25" hidden="1" customHeight="1">
      <c r="B95"/>
      <c r="C95"/>
      <c r="D95"/>
      <c r="E95"/>
      <c r="F95"/>
      <c r="G95"/>
      <c r="H95"/>
      <c r="I95"/>
      <c r="J95"/>
    </row>
    <row r="96" spans="2:10" s="4" customFormat="1" ht="14.25" hidden="1" customHeight="1">
      <c r="B96"/>
      <c r="C96"/>
      <c r="D96"/>
      <c r="E96"/>
      <c r="F96"/>
      <c r="G96"/>
      <c r="H96"/>
      <c r="I96"/>
      <c r="J96"/>
    </row>
    <row r="97" spans="2:10" s="4" customFormat="1" ht="14.25" hidden="1" customHeight="1">
      <c r="B97"/>
      <c r="C97"/>
      <c r="D97"/>
      <c r="E97"/>
      <c r="F97"/>
      <c r="G97"/>
      <c r="H97"/>
      <c r="I97"/>
      <c r="J97"/>
    </row>
    <row r="98" spans="2:10" s="4" customFormat="1" ht="14.25" hidden="1" customHeight="1">
      <c r="B98"/>
      <c r="C98"/>
      <c r="D98"/>
      <c r="E98"/>
      <c r="F98"/>
      <c r="G98"/>
      <c r="H98"/>
      <c r="I98"/>
      <c r="J98"/>
    </row>
    <row r="99" spans="2:10" s="4" customFormat="1" ht="14.25" hidden="1" customHeight="1">
      <c r="B99"/>
      <c r="C99"/>
      <c r="D99"/>
      <c r="E99"/>
      <c r="F99"/>
      <c r="G99"/>
      <c r="H99"/>
      <c r="I99"/>
      <c r="J99"/>
    </row>
    <row r="100" spans="2:10" s="4" customFormat="1" ht="14.25" hidden="1" customHeight="1">
      <c r="B100"/>
      <c r="C100"/>
      <c r="D100"/>
      <c r="E100"/>
      <c r="F100"/>
      <c r="G100"/>
      <c r="H100"/>
      <c r="I100"/>
      <c r="J100"/>
    </row>
    <row r="101" spans="2:10" s="4" customFormat="1" ht="14.25" hidden="1" customHeight="1">
      <c r="B101"/>
      <c r="C101"/>
      <c r="D101"/>
      <c r="E101"/>
      <c r="F101"/>
      <c r="G101"/>
      <c r="H101"/>
      <c r="I101"/>
      <c r="J101"/>
    </row>
    <row r="102" spans="2:10" s="4" customFormat="1" ht="14.25" hidden="1" customHeight="1">
      <c r="B102"/>
      <c r="C102"/>
      <c r="D102"/>
      <c r="E102"/>
      <c r="F102"/>
      <c r="G102"/>
      <c r="H102"/>
      <c r="I102"/>
      <c r="J102"/>
    </row>
    <row r="103" spans="2:10" s="4" customFormat="1" ht="14.25" hidden="1" customHeight="1">
      <c r="B103"/>
      <c r="C103"/>
      <c r="D103"/>
      <c r="E103"/>
      <c r="F103"/>
      <c r="G103"/>
      <c r="H103"/>
      <c r="I103"/>
      <c r="J103"/>
    </row>
    <row r="104" spans="2:10" s="4" customFormat="1" ht="14.25" hidden="1" customHeight="1">
      <c r="B104"/>
      <c r="C104"/>
      <c r="D104"/>
      <c r="E104"/>
      <c r="F104"/>
      <c r="G104"/>
      <c r="H104"/>
      <c r="I104"/>
      <c r="J104"/>
    </row>
    <row r="105" spans="2:10" s="4" customFormat="1" ht="14.25" hidden="1" customHeight="1">
      <c r="B105"/>
      <c r="C105"/>
      <c r="D105"/>
      <c r="E105"/>
      <c r="F105"/>
      <c r="G105"/>
      <c r="H105"/>
      <c r="I105"/>
      <c r="J105"/>
    </row>
    <row r="106" spans="2:10" s="4" customFormat="1" ht="14.25" hidden="1" customHeight="1">
      <c r="B106"/>
      <c r="C106"/>
      <c r="D106"/>
      <c r="E106"/>
      <c r="F106"/>
      <c r="G106"/>
      <c r="H106"/>
      <c r="I106"/>
      <c r="J106"/>
    </row>
    <row r="107" spans="2:10" s="4" customFormat="1" ht="14.25" hidden="1" customHeight="1">
      <c r="B107"/>
      <c r="C107"/>
      <c r="D107"/>
      <c r="E107"/>
      <c r="F107"/>
      <c r="G107"/>
      <c r="H107"/>
      <c r="I107"/>
      <c r="J107"/>
    </row>
    <row r="108" spans="2:10" s="4" customFormat="1" ht="14.25" hidden="1" customHeight="1">
      <c r="B108"/>
      <c r="C108"/>
      <c r="D108"/>
      <c r="E108"/>
      <c r="F108"/>
      <c r="G108"/>
      <c r="H108"/>
      <c r="I108"/>
      <c r="J108"/>
    </row>
    <row r="109" spans="2:10" s="4" customFormat="1" ht="14.25" hidden="1" customHeight="1">
      <c r="B109"/>
      <c r="C109"/>
      <c r="D109"/>
      <c r="E109"/>
      <c r="F109"/>
      <c r="G109"/>
      <c r="H109"/>
      <c r="I109"/>
      <c r="J109"/>
    </row>
    <row r="110" spans="2:10" s="4" customFormat="1" ht="14.25" hidden="1" customHeight="1">
      <c r="B110"/>
      <c r="C110"/>
      <c r="D110"/>
      <c r="E110"/>
      <c r="F110"/>
      <c r="G110"/>
      <c r="H110"/>
      <c r="I110"/>
      <c r="J110"/>
    </row>
    <row r="111" spans="2:10" s="4" customFormat="1" ht="14.25" hidden="1" customHeight="1">
      <c r="B111"/>
      <c r="C111"/>
      <c r="D111"/>
      <c r="E111"/>
      <c r="F111"/>
      <c r="G111"/>
      <c r="H111"/>
      <c r="I111"/>
      <c r="J111"/>
    </row>
    <row r="112" spans="2:10" s="4" customFormat="1" ht="14.25" hidden="1" customHeight="1">
      <c r="B112"/>
      <c r="C112"/>
      <c r="D112"/>
      <c r="E112"/>
      <c r="F112"/>
      <c r="G112"/>
      <c r="H112"/>
      <c r="I112"/>
      <c r="J112"/>
    </row>
    <row r="113" spans="2:10" s="4" customFormat="1" ht="14.25" hidden="1" customHeight="1">
      <c r="B113"/>
      <c r="C113"/>
      <c r="D113"/>
      <c r="E113"/>
      <c r="F113"/>
      <c r="G113"/>
      <c r="H113"/>
      <c r="I113"/>
      <c r="J113"/>
    </row>
    <row r="114" spans="2:10" s="4" customFormat="1" ht="14.25" hidden="1" customHeight="1">
      <c r="B114"/>
      <c r="C114"/>
      <c r="D114"/>
      <c r="E114"/>
      <c r="F114"/>
      <c r="G114"/>
      <c r="H114"/>
      <c r="I114"/>
      <c r="J114"/>
    </row>
    <row r="115" spans="2:10" s="4" customFormat="1" ht="14.25" hidden="1" customHeight="1">
      <c r="B115"/>
      <c r="C115"/>
      <c r="D115"/>
      <c r="E115"/>
      <c r="F115"/>
      <c r="G115"/>
      <c r="H115"/>
      <c r="I115"/>
      <c r="J115"/>
    </row>
    <row r="116" spans="2:10" s="4" customFormat="1" ht="14.25" hidden="1" customHeight="1">
      <c r="B116"/>
      <c r="C116"/>
      <c r="D116"/>
      <c r="E116"/>
      <c r="F116"/>
      <c r="G116"/>
      <c r="H116"/>
      <c r="I116"/>
      <c r="J116"/>
    </row>
    <row r="117" spans="2:10" s="4" customFormat="1" ht="14.25" hidden="1" customHeight="1">
      <c r="B117"/>
      <c r="C117"/>
      <c r="D117"/>
      <c r="E117"/>
      <c r="F117"/>
      <c r="G117"/>
      <c r="H117"/>
      <c r="I117"/>
      <c r="J117"/>
    </row>
    <row r="118" spans="2:10" s="4" customFormat="1" ht="14.25" hidden="1" customHeight="1">
      <c r="B118"/>
      <c r="C118"/>
      <c r="D118"/>
      <c r="E118"/>
      <c r="F118"/>
      <c r="G118"/>
      <c r="H118"/>
      <c r="I118"/>
      <c r="J118"/>
    </row>
    <row r="119" spans="2:10" s="4" customFormat="1" ht="14.25" hidden="1" customHeight="1">
      <c r="B119"/>
      <c r="C119"/>
      <c r="D119"/>
      <c r="E119"/>
      <c r="F119"/>
      <c r="G119"/>
      <c r="H119"/>
      <c r="I119"/>
      <c r="J119"/>
    </row>
    <row r="120" spans="2:10" s="4" customFormat="1" ht="14.25" hidden="1" customHeight="1">
      <c r="B120"/>
      <c r="C120"/>
      <c r="D120"/>
      <c r="E120"/>
      <c r="F120"/>
      <c r="G120"/>
      <c r="H120"/>
      <c r="I120"/>
      <c r="J120"/>
    </row>
    <row r="121" spans="2:10" s="4" customFormat="1" ht="14.25" hidden="1" customHeight="1">
      <c r="B121"/>
      <c r="C121"/>
      <c r="D121"/>
      <c r="E121"/>
      <c r="F121"/>
      <c r="G121"/>
      <c r="H121"/>
      <c r="I121"/>
      <c r="J121"/>
    </row>
    <row r="122" spans="2:10" s="4" customFormat="1" ht="14.25" hidden="1" customHeight="1">
      <c r="B122"/>
      <c r="C122"/>
      <c r="D122"/>
      <c r="E122"/>
      <c r="F122"/>
      <c r="G122"/>
      <c r="H122"/>
      <c r="I122"/>
      <c r="J122"/>
    </row>
    <row r="123" spans="2:10" s="4" customFormat="1" ht="14.25" hidden="1" customHeight="1">
      <c r="B123"/>
      <c r="C123"/>
      <c r="D123"/>
      <c r="E123"/>
      <c r="F123"/>
      <c r="G123"/>
      <c r="H123"/>
      <c r="I123"/>
      <c r="J123"/>
    </row>
    <row r="124" spans="2:10" s="4" customFormat="1" ht="14.25" hidden="1" customHeight="1">
      <c r="B124"/>
      <c r="C124"/>
      <c r="D124"/>
      <c r="E124"/>
      <c r="F124"/>
      <c r="G124"/>
      <c r="H124"/>
      <c r="I124"/>
      <c r="J124"/>
    </row>
    <row r="125" spans="2:10" s="4" customFormat="1" ht="14.25" hidden="1" customHeight="1">
      <c r="B125"/>
      <c r="C125"/>
      <c r="D125"/>
      <c r="E125"/>
      <c r="F125"/>
      <c r="G125"/>
      <c r="H125"/>
      <c r="I125"/>
      <c r="J125"/>
    </row>
    <row r="126" spans="2:10" s="4" customFormat="1" ht="14.25" hidden="1" customHeight="1">
      <c r="B126"/>
      <c r="C126"/>
      <c r="D126"/>
      <c r="E126"/>
      <c r="F126"/>
      <c r="G126"/>
      <c r="H126"/>
      <c r="I126"/>
      <c r="J126"/>
    </row>
    <row r="127" spans="2:10" s="4" customFormat="1" ht="14.25" hidden="1" customHeight="1">
      <c r="B127"/>
      <c r="C127"/>
      <c r="D127"/>
      <c r="E127"/>
      <c r="F127"/>
      <c r="G127"/>
      <c r="H127"/>
      <c r="I127"/>
      <c r="J127"/>
    </row>
    <row r="128" spans="2:10" s="4" customFormat="1" ht="14.25" hidden="1" customHeight="1">
      <c r="B128"/>
      <c r="C128"/>
      <c r="D128"/>
      <c r="E128"/>
      <c r="F128"/>
      <c r="G128"/>
      <c r="H128"/>
      <c r="I128"/>
      <c r="J128"/>
    </row>
    <row r="129" spans="2:10" s="4" customFormat="1" ht="14.25" hidden="1" customHeight="1">
      <c r="B129"/>
      <c r="C129"/>
      <c r="D129"/>
      <c r="E129"/>
      <c r="F129"/>
      <c r="G129"/>
      <c r="H129"/>
      <c r="I129"/>
      <c r="J129"/>
    </row>
    <row r="130" spans="2:10" s="4" customFormat="1" ht="14.25" hidden="1" customHeight="1">
      <c r="B130"/>
      <c r="C130"/>
      <c r="D130"/>
      <c r="E130"/>
      <c r="F130"/>
      <c r="G130"/>
      <c r="H130"/>
      <c r="I130"/>
      <c r="J130"/>
    </row>
    <row r="131" spans="2:10" s="4" customFormat="1" ht="14.25" hidden="1" customHeight="1">
      <c r="B131"/>
      <c r="C131"/>
      <c r="D131"/>
      <c r="E131"/>
      <c r="F131"/>
      <c r="G131"/>
      <c r="H131"/>
      <c r="I131"/>
      <c r="J131"/>
    </row>
    <row r="132" spans="2:10" s="4" customFormat="1" ht="14.25" hidden="1" customHeight="1">
      <c r="B132"/>
      <c r="C132"/>
      <c r="D132"/>
      <c r="E132"/>
      <c r="F132"/>
      <c r="G132"/>
      <c r="H132"/>
      <c r="I132"/>
      <c r="J132"/>
    </row>
    <row r="133" spans="2:10" s="4" customFormat="1" ht="14.25" hidden="1" customHeight="1">
      <c r="B133"/>
      <c r="C133"/>
      <c r="D133"/>
      <c r="E133"/>
      <c r="F133"/>
      <c r="G133"/>
      <c r="H133"/>
      <c r="I133"/>
      <c r="J133"/>
    </row>
    <row r="134" spans="2:10" s="4" customFormat="1" ht="14.25" hidden="1" customHeight="1">
      <c r="B134"/>
      <c r="C134"/>
      <c r="D134"/>
      <c r="E134"/>
      <c r="F134"/>
      <c r="G134"/>
      <c r="H134"/>
      <c r="I134"/>
      <c r="J134"/>
    </row>
    <row r="135" spans="2:10" s="4" customFormat="1" ht="14.25" hidden="1" customHeight="1">
      <c r="B135"/>
      <c r="C135"/>
      <c r="D135"/>
      <c r="E135"/>
      <c r="F135"/>
      <c r="G135"/>
      <c r="H135"/>
      <c r="I135"/>
      <c r="J135"/>
    </row>
    <row r="136" spans="2:10" s="4" customFormat="1" ht="14.25" hidden="1" customHeight="1">
      <c r="B136"/>
      <c r="C136"/>
      <c r="D136"/>
      <c r="E136"/>
      <c r="F136"/>
      <c r="G136"/>
      <c r="H136"/>
      <c r="I136"/>
      <c r="J136"/>
    </row>
    <row r="137" spans="2:10" s="4" customFormat="1" ht="14.25" hidden="1" customHeight="1">
      <c r="B137"/>
      <c r="C137"/>
      <c r="D137"/>
      <c r="E137"/>
      <c r="F137"/>
      <c r="G137"/>
      <c r="H137"/>
      <c r="I137"/>
      <c r="J137"/>
    </row>
    <row r="138" spans="2:10" s="4" customFormat="1" ht="14.25" customHeight="1">
      <c r="B138"/>
      <c r="C138"/>
      <c r="D138"/>
      <c r="E138"/>
      <c r="F138"/>
      <c r="G138"/>
      <c r="H138"/>
      <c r="I138"/>
      <c r="J138"/>
    </row>
    <row r="139" spans="2:10" s="4" customFormat="1" ht="14.25" hidden="1" customHeight="1">
      <c r="B139"/>
      <c r="C139"/>
      <c r="D139"/>
      <c r="E139"/>
      <c r="F139"/>
      <c r="G139"/>
      <c r="H139"/>
      <c r="I139"/>
      <c r="J139"/>
    </row>
    <row r="140" spans="2:10" s="4" customFormat="1" ht="14.25" hidden="1" customHeight="1">
      <c r="B140"/>
      <c r="C140"/>
      <c r="D140"/>
      <c r="E140"/>
      <c r="F140"/>
      <c r="G140"/>
      <c r="H140"/>
      <c r="I140"/>
      <c r="J140"/>
    </row>
    <row r="141" spans="2:10" s="4" customFormat="1" ht="14.25" hidden="1" customHeight="1">
      <c r="B141"/>
      <c r="C141"/>
      <c r="D141"/>
      <c r="E141"/>
      <c r="F141"/>
      <c r="G141"/>
      <c r="H141"/>
      <c r="I141"/>
      <c r="J141"/>
    </row>
    <row r="142" spans="2:10" s="4" customFormat="1" ht="14.25" hidden="1" customHeight="1">
      <c r="B142"/>
      <c r="C142"/>
      <c r="D142"/>
      <c r="E142"/>
      <c r="F142"/>
      <c r="G142"/>
      <c r="H142"/>
      <c r="I142"/>
      <c r="J142"/>
    </row>
    <row r="143" spans="2:10" s="4" customFormat="1" ht="14.25" hidden="1" customHeight="1">
      <c r="B143"/>
      <c r="C143"/>
      <c r="D143"/>
      <c r="E143"/>
      <c r="F143"/>
      <c r="G143"/>
      <c r="H143"/>
      <c r="I143"/>
      <c r="J143"/>
    </row>
    <row r="144" spans="2:10" s="4" customFormat="1" ht="14.25" hidden="1" customHeight="1">
      <c r="B144"/>
      <c r="C144"/>
      <c r="D144"/>
      <c r="E144"/>
      <c r="F144"/>
      <c r="G144"/>
      <c r="H144"/>
      <c r="I144"/>
      <c r="J144"/>
    </row>
    <row r="145" spans="2:10" s="4" customFormat="1" ht="14.25" hidden="1" customHeight="1">
      <c r="B145"/>
      <c r="C145"/>
      <c r="D145"/>
      <c r="E145"/>
      <c r="F145"/>
      <c r="G145"/>
      <c r="H145"/>
      <c r="I145"/>
      <c r="J145"/>
    </row>
    <row r="146" spans="2:10" s="4" customFormat="1" ht="14.25" hidden="1" customHeight="1">
      <c r="B146"/>
      <c r="C146"/>
      <c r="D146"/>
      <c r="E146"/>
      <c r="F146"/>
      <c r="G146"/>
      <c r="H146"/>
      <c r="I146"/>
      <c r="J146"/>
    </row>
    <row r="147" spans="2:10" s="4" customFormat="1" ht="14.25" hidden="1" customHeight="1">
      <c r="B147"/>
      <c r="C147"/>
      <c r="D147"/>
      <c r="E147"/>
      <c r="F147"/>
      <c r="G147"/>
      <c r="H147"/>
      <c r="I147"/>
      <c r="J147"/>
    </row>
    <row r="148" spans="2:10" s="4" customFormat="1" ht="14.25" hidden="1" customHeight="1">
      <c r="B148"/>
      <c r="C148"/>
      <c r="D148"/>
      <c r="E148"/>
      <c r="F148"/>
      <c r="G148"/>
      <c r="H148"/>
      <c r="I148"/>
      <c r="J148"/>
    </row>
    <row r="149" spans="2:10" s="4" customFormat="1" ht="14.25" hidden="1" customHeight="1">
      <c r="B149"/>
      <c r="C149"/>
      <c r="D149"/>
      <c r="E149"/>
      <c r="F149"/>
      <c r="G149"/>
      <c r="H149"/>
      <c r="I149"/>
      <c r="J149"/>
    </row>
    <row r="150" spans="2:10" s="4" customFormat="1" ht="14.25" hidden="1" customHeight="1">
      <c r="B150"/>
      <c r="C150"/>
      <c r="D150"/>
      <c r="E150"/>
      <c r="F150"/>
      <c r="G150"/>
      <c r="H150"/>
      <c r="I150"/>
      <c r="J150"/>
    </row>
    <row r="151" spans="2:10" s="4" customFormat="1" ht="14.25" hidden="1" customHeight="1">
      <c r="B151"/>
      <c r="C151"/>
      <c r="D151"/>
      <c r="E151"/>
      <c r="F151"/>
      <c r="G151"/>
      <c r="H151"/>
      <c r="I151"/>
      <c r="J151"/>
    </row>
    <row r="152" spans="2:10" s="4" customFormat="1" ht="14.25" hidden="1" customHeight="1">
      <c r="B152"/>
      <c r="C152"/>
      <c r="D152"/>
      <c r="E152"/>
      <c r="F152"/>
      <c r="G152"/>
      <c r="H152"/>
      <c r="I152"/>
      <c r="J152"/>
    </row>
    <row r="153" spans="2:10" s="4" customFormat="1" ht="14.25" hidden="1" customHeight="1">
      <c r="B153"/>
      <c r="C153"/>
      <c r="D153"/>
      <c r="E153"/>
      <c r="F153"/>
      <c r="G153"/>
      <c r="H153"/>
      <c r="I153"/>
      <c r="J153"/>
    </row>
    <row r="154" spans="2:10" s="4" customFormat="1" ht="14.25" hidden="1" customHeight="1">
      <c r="B154"/>
      <c r="C154"/>
      <c r="D154"/>
      <c r="E154"/>
      <c r="F154"/>
      <c r="G154"/>
      <c r="H154"/>
      <c r="I154"/>
      <c r="J154"/>
    </row>
    <row r="155" spans="2:10" s="4" customFormat="1" ht="14.25" hidden="1" customHeight="1">
      <c r="B155"/>
      <c r="C155"/>
      <c r="D155"/>
      <c r="E155"/>
      <c r="F155"/>
      <c r="G155"/>
      <c r="H155"/>
      <c r="I155"/>
      <c r="J155"/>
    </row>
    <row r="156" spans="2:10" s="4" customFormat="1" ht="14.25" hidden="1" customHeight="1">
      <c r="B156"/>
      <c r="C156"/>
      <c r="D156"/>
      <c r="E156"/>
      <c r="F156"/>
      <c r="G156"/>
      <c r="H156"/>
      <c r="I156"/>
      <c r="J156"/>
    </row>
    <row r="157" spans="2:10" s="4" customFormat="1" ht="14.25" hidden="1" customHeight="1">
      <c r="B157"/>
      <c r="C157"/>
      <c r="D157"/>
      <c r="E157"/>
      <c r="F157"/>
      <c r="G157"/>
      <c r="H157"/>
      <c r="I157"/>
      <c r="J157"/>
    </row>
    <row r="158" spans="2:10" s="4" customFormat="1" ht="14.25" hidden="1" customHeight="1">
      <c r="B158"/>
      <c r="C158"/>
      <c r="D158"/>
      <c r="E158"/>
      <c r="F158"/>
      <c r="G158"/>
      <c r="H158"/>
      <c r="I158"/>
      <c r="J158"/>
    </row>
    <row r="159" spans="2:10" s="4" customFormat="1" ht="14.25" hidden="1" customHeight="1">
      <c r="B159"/>
      <c r="C159"/>
      <c r="D159"/>
      <c r="E159"/>
      <c r="F159"/>
      <c r="G159"/>
      <c r="H159"/>
      <c r="I159"/>
      <c r="J159"/>
    </row>
    <row r="160" spans="2:10" s="4" customFormat="1" ht="14.25" hidden="1" customHeight="1">
      <c r="B160"/>
      <c r="C160"/>
      <c r="D160"/>
      <c r="E160"/>
      <c r="F160"/>
      <c r="G160"/>
      <c r="H160"/>
      <c r="I160"/>
      <c r="J160"/>
    </row>
    <row r="161" spans="2:10" s="4" customFormat="1" ht="14.25" hidden="1" customHeight="1">
      <c r="B161"/>
      <c r="C161"/>
      <c r="D161"/>
      <c r="E161"/>
      <c r="F161"/>
      <c r="G161"/>
      <c r="H161"/>
      <c r="I161"/>
      <c r="J161"/>
    </row>
    <row r="162" spans="2:10" s="4" customFormat="1" ht="14.25" hidden="1" customHeight="1">
      <c r="B162"/>
      <c r="C162"/>
      <c r="D162"/>
      <c r="E162"/>
      <c r="F162"/>
      <c r="G162"/>
      <c r="H162"/>
      <c r="I162"/>
      <c r="J162"/>
    </row>
    <row r="163" spans="2:10" s="4" customFormat="1" ht="14.25" hidden="1" customHeight="1">
      <c r="B163"/>
      <c r="C163"/>
      <c r="D163"/>
      <c r="E163"/>
      <c r="F163"/>
      <c r="G163"/>
      <c r="H163"/>
      <c r="I163"/>
      <c r="J163"/>
    </row>
    <row r="164" spans="2:10" s="4" customFormat="1" ht="14.25" hidden="1" customHeight="1">
      <c r="B164"/>
      <c r="C164"/>
      <c r="D164"/>
      <c r="E164"/>
      <c r="F164"/>
      <c r="G164"/>
      <c r="H164"/>
      <c r="I164"/>
      <c r="J164"/>
    </row>
    <row r="165" spans="2:10" s="4" customFormat="1" ht="14.25" hidden="1" customHeight="1">
      <c r="B165"/>
      <c r="C165"/>
      <c r="D165"/>
      <c r="E165"/>
      <c r="F165"/>
      <c r="G165"/>
      <c r="H165"/>
      <c r="I165"/>
      <c r="J165"/>
    </row>
    <row r="174" spans="2:10" s="4" customFormat="1" ht="14.25" hidden="1" customHeight="1">
      <c r="B174"/>
      <c r="C174"/>
      <c r="D174"/>
      <c r="E174"/>
      <c r="F174"/>
      <c r="G174"/>
      <c r="H174"/>
      <c r="I174"/>
      <c r="J174"/>
    </row>
    <row r="175" spans="2:10" s="4" customFormat="1" ht="14.25" hidden="1" customHeight="1">
      <c r="B175"/>
      <c r="C175"/>
      <c r="D175"/>
      <c r="E175"/>
      <c r="F175"/>
      <c r="G175"/>
      <c r="H175"/>
      <c r="I175"/>
      <c r="J175"/>
    </row>
    <row r="176" spans="2:10" s="4" customFormat="1" ht="14.25" hidden="1" customHeight="1">
      <c r="B176"/>
      <c r="C176"/>
      <c r="D176"/>
      <c r="E176"/>
      <c r="F176"/>
      <c r="G176"/>
      <c r="H176"/>
      <c r="I176"/>
      <c r="J176"/>
    </row>
    <row r="177" spans="2:10" s="4" customFormat="1" ht="14.25" hidden="1" customHeight="1">
      <c r="B177"/>
      <c r="C177"/>
      <c r="D177"/>
      <c r="E177"/>
      <c r="F177"/>
      <c r="G177"/>
      <c r="H177"/>
      <c r="I177"/>
      <c r="J177"/>
    </row>
    <row r="178" spans="2:10" s="4" customFormat="1" ht="14.25" hidden="1" customHeight="1">
      <c r="B178"/>
      <c r="C178"/>
      <c r="D178"/>
      <c r="E178"/>
      <c r="F178"/>
      <c r="G178"/>
      <c r="H178"/>
      <c r="I178"/>
      <c r="J178"/>
    </row>
    <row r="179" spans="2:10" s="4" customFormat="1" ht="14.25" hidden="1" customHeight="1">
      <c r="B179"/>
      <c r="C179"/>
      <c r="D179"/>
      <c r="E179"/>
      <c r="F179"/>
      <c r="G179"/>
      <c r="H179"/>
      <c r="I179"/>
      <c r="J179"/>
    </row>
    <row r="180" spans="2:10" s="4" customFormat="1" ht="14.25" hidden="1" customHeight="1">
      <c r="B180"/>
      <c r="C180"/>
      <c r="D180"/>
      <c r="E180"/>
      <c r="F180"/>
      <c r="G180"/>
      <c r="H180"/>
      <c r="I180"/>
      <c r="J180"/>
    </row>
    <row r="181" spans="2:10" s="4" customFormat="1" ht="14.25" hidden="1" customHeight="1">
      <c r="B181"/>
      <c r="C181"/>
      <c r="D181"/>
      <c r="E181"/>
      <c r="F181"/>
      <c r="G181"/>
      <c r="H181"/>
      <c r="I181"/>
      <c r="J181"/>
    </row>
    <row r="182" spans="2:10" s="4" customFormat="1" ht="14.25" hidden="1" customHeight="1">
      <c r="B182"/>
      <c r="C182"/>
      <c r="D182"/>
      <c r="E182"/>
      <c r="F182"/>
      <c r="G182"/>
      <c r="H182"/>
      <c r="I182"/>
      <c r="J182"/>
    </row>
    <row r="183" spans="2:10" s="4" customFormat="1" ht="14.25" hidden="1" customHeight="1">
      <c r="B183"/>
      <c r="C183"/>
      <c r="D183"/>
      <c r="E183"/>
      <c r="F183"/>
      <c r="G183"/>
      <c r="H183"/>
      <c r="I183"/>
      <c r="J183"/>
    </row>
    <row r="184" spans="2:10" s="4" customFormat="1" ht="14.25" hidden="1" customHeight="1">
      <c r="B184"/>
      <c r="C184"/>
      <c r="D184"/>
      <c r="E184"/>
      <c r="F184"/>
      <c r="G184"/>
      <c r="H184"/>
      <c r="I184"/>
      <c r="J184"/>
    </row>
    <row r="185" spans="2:10" s="4" customFormat="1" ht="14.25" hidden="1" customHeight="1">
      <c r="B185"/>
      <c r="C185"/>
      <c r="D185"/>
      <c r="E185"/>
      <c r="F185"/>
      <c r="G185"/>
      <c r="H185"/>
      <c r="I185"/>
      <c r="J185"/>
    </row>
    <row r="186" spans="2:10" s="4" customFormat="1" ht="14.25" hidden="1" customHeight="1">
      <c r="B186"/>
      <c r="C186"/>
      <c r="D186"/>
      <c r="E186"/>
      <c r="F186"/>
      <c r="G186"/>
      <c r="H186"/>
      <c r="I186"/>
      <c r="J186"/>
    </row>
    <row r="187" spans="2:10" s="4" customFormat="1" ht="14.25" hidden="1" customHeight="1">
      <c r="B187"/>
      <c r="C187"/>
      <c r="D187"/>
      <c r="E187"/>
      <c r="F187"/>
      <c r="G187"/>
      <c r="H187"/>
      <c r="I187"/>
      <c r="J187"/>
    </row>
    <row r="188" spans="2:10" s="4" customFormat="1" ht="14.25" hidden="1" customHeight="1">
      <c r="B188"/>
      <c r="C188"/>
      <c r="D188"/>
      <c r="E188"/>
      <c r="F188"/>
      <c r="G188"/>
      <c r="H188"/>
      <c r="I188"/>
      <c r="J188"/>
    </row>
    <row r="189" spans="2:10" s="4" customFormat="1" ht="14.25" hidden="1" customHeight="1">
      <c r="B189"/>
      <c r="C189"/>
      <c r="D189"/>
      <c r="E189"/>
      <c r="F189"/>
      <c r="G189"/>
      <c r="H189"/>
      <c r="I189"/>
      <c r="J189"/>
    </row>
    <row r="190" spans="2:10" s="4" customFormat="1" ht="14.25" hidden="1" customHeight="1">
      <c r="B190"/>
      <c r="C190"/>
      <c r="D190"/>
      <c r="E190"/>
      <c r="F190"/>
      <c r="G190"/>
      <c r="H190"/>
      <c r="I190"/>
      <c r="J190"/>
    </row>
    <row r="205" spans="2:10" s="4" customFormat="1" ht="14.25" hidden="1" customHeight="1">
      <c r="B205"/>
      <c r="C205"/>
      <c r="D205"/>
      <c r="E205"/>
      <c r="F205"/>
      <c r="G205"/>
      <c r="H205"/>
      <c r="I205"/>
      <c r="J205"/>
    </row>
  </sheetData>
  <sheetProtection sheet="1" objects="1" scenarios="1"/>
  <mergeCells count="3">
    <mergeCell ref="C2:I2"/>
    <mergeCell ref="B5:G5"/>
    <mergeCell ref="B21:I22"/>
  </mergeCells>
  <pageMargins left="0.70866141732283472" right="0.70866141732283472" top="0.78740157480314965" bottom="0.78740157480314965" header="0.31496062992125984" footer="0.31496062992125984"/>
  <pageSetup paperSize="9" scale="8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Group Box 1">
              <controlPr defaultSize="0" autoFill="0" autoPict="0">
                <anchor moveWithCells="1">
                  <from>
                    <xdr:col>4</xdr:col>
                    <xdr:colOff>0</xdr:colOff>
                    <xdr:row>11</xdr:row>
                    <xdr:rowOff>171450</xdr:rowOff>
                  </from>
                  <to>
                    <xdr:col>5</xdr:col>
                    <xdr:colOff>723900</xdr:colOff>
                    <xdr:row>13</xdr:row>
                    <xdr:rowOff>47625</xdr:rowOff>
                  </to>
                </anchor>
              </controlPr>
            </control>
          </mc:Choice>
        </mc:AlternateContent>
        <mc:AlternateContent xmlns:mc="http://schemas.openxmlformats.org/markup-compatibility/2006">
          <mc:Choice Requires="x14">
            <control shapeId="79874" r:id="rId5" name="Group Box 2">
              <controlPr defaultSize="0" autoFill="0" autoPict="0">
                <anchor moveWithCells="1">
                  <from>
                    <xdr:col>4</xdr:col>
                    <xdr:colOff>9525</xdr:colOff>
                    <xdr:row>12</xdr:row>
                    <xdr:rowOff>200025</xdr:rowOff>
                  </from>
                  <to>
                    <xdr:col>6</xdr:col>
                    <xdr:colOff>0</xdr:colOff>
                    <xdr:row>14</xdr:row>
                    <xdr:rowOff>76200</xdr:rowOff>
                  </to>
                </anchor>
              </controlPr>
            </control>
          </mc:Choice>
        </mc:AlternateContent>
        <mc:AlternateContent xmlns:mc="http://schemas.openxmlformats.org/markup-compatibility/2006">
          <mc:Choice Requires="x14">
            <control shapeId="79875" r:id="rId6" name="Group Box 3">
              <controlPr defaultSize="0" autoFill="0" autoPict="0">
                <anchor moveWithCells="1">
                  <from>
                    <xdr:col>4</xdr:col>
                    <xdr:colOff>47625</xdr:colOff>
                    <xdr:row>15</xdr:row>
                    <xdr:rowOff>0</xdr:rowOff>
                  </from>
                  <to>
                    <xdr:col>5</xdr:col>
                    <xdr:colOff>723900</xdr:colOff>
                    <xdr:row>16</xdr:row>
                    <xdr:rowOff>114300</xdr:rowOff>
                  </to>
                </anchor>
              </controlPr>
            </control>
          </mc:Choice>
        </mc:AlternateContent>
        <mc:AlternateContent xmlns:mc="http://schemas.openxmlformats.org/markup-compatibility/2006">
          <mc:Choice Requires="x14">
            <control shapeId="79876" r:id="rId7" name="Group Box 4">
              <controlPr defaultSize="0" autoFill="0" autoPict="0">
                <anchor moveWithCells="1">
                  <from>
                    <xdr:col>4</xdr:col>
                    <xdr:colOff>161925</xdr:colOff>
                    <xdr:row>12</xdr:row>
                    <xdr:rowOff>180975</xdr:rowOff>
                  </from>
                  <to>
                    <xdr:col>5</xdr:col>
                    <xdr:colOff>666750</xdr:colOff>
                    <xdr:row>14</xdr:row>
                    <xdr:rowOff>66675</xdr:rowOff>
                  </to>
                </anchor>
              </controlPr>
            </control>
          </mc:Choice>
        </mc:AlternateContent>
        <mc:AlternateContent xmlns:mc="http://schemas.openxmlformats.org/markup-compatibility/2006">
          <mc:Choice Requires="x14">
            <control shapeId="79877" r:id="rId8" name="Group Box 5">
              <controlPr defaultSize="0" autoFill="0" autoPict="0">
                <anchor moveWithCells="1">
                  <from>
                    <xdr:col>4</xdr:col>
                    <xdr:colOff>161925</xdr:colOff>
                    <xdr:row>13</xdr:row>
                    <xdr:rowOff>200025</xdr:rowOff>
                  </from>
                  <to>
                    <xdr:col>5</xdr:col>
                    <xdr:colOff>666750</xdr:colOff>
                    <xdr:row>15</xdr:row>
                    <xdr:rowOff>66675</xdr:rowOff>
                  </to>
                </anchor>
              </controlPr>
            </control>
          </mc:Choice>
        </mc:AlternateContent>
        <mc:AlternateContent xmlns:mc="http://schemas.openxmlformats.org/markup-compatibility/2006">
          <mc:Choice Requires="x14">
            <control shapeId="79878" r:id="rId9" name="Group Box 6">
              <controlPr defaultSize="0" autoFill="0" autoPict="0">
                <anchor moveWithCells="1">
                  <from>
                    <xdr:col>4</xdr:col>
                    <xdr:colOff>161925</xdr:colOff>
                    <xdr:row>14</xdr:row>
                    <xdr:rowOff>200025</xdr:rowOff>
                  </from>
                  <to>
                    <xdr:col>5</xdr:col>
                    <xdr:colOff>666750</xdr:colOff>
                    <xdr:row>16</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8117611B428574D8D0D82CB70932C6A" ma:contentTypeVersion="12" ma:contentTypeDescription="Ein neues Dokument erstellen." ma:contentTypeScope="" ma:versionID="1aeb8eca4bdbfe7b5cb77b4469b89511">
  <xsd:schema xmlns:xsd="http://www.w3.org/2001/XMLSchema" xmlns:xs="http://www.w3.org/2001/XMLSchema" xmlns:p="http://schemas.microsoft.com/office/2006/metadata/properties" xmlns:ns2="32a70985-efea-4808-b5b0-0c163959f596" xmlns:ns3="499eb0ef-ed33-49d4-8cd6-fb96068255b4" targetNamespace="http://schemas.microsoft.com/office/2006/metadata/properties" ma:root="true" ma:fieldsID="ccaaac1d40f482889d0acee761227edc" ns2:_="" ns3:_="">
    <xsd:import namespace="32a70985-efea-4808-b5b0-0c163959f596"/>
    <xsd:import namespace="499eb0ef-ed33-49d4-8cd6-fb96068255b4"/>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a70985-efea-4808-b5b0-0c163959f5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67cb61c8-45dd-47af-98bd-889e2f7d5d60"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99eb0ef-ed33-49d4-8cd6-fb96068255b4"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80f11613-05b0-4860-91e9-7d0569c5e0f6}" ma:internalName="TaxCatchAll" ma:showField="CatchAllData" ma:web="499eb0ef-ed33-49d4-8cd6-fb96068255b4">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99eb0ef-ed33-49d4-8cd6-fb96068255b4" xsi:nil="true"/>
    <lcf76f155ced4ddcb4097134ff3c332f xmlns="32a70985-efea-4808-b5b0-0c163959f5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E333A7B-5151-42E2-9237-9647D6CF293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a70985-efea-4808-b5b0-0c163959f596"/>
    <ds:schemaRef ds:uri="499eb0ef-ed33-49d4-8cd6-fb96068255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214D1E3-5A56-4477-A826-1A4F7F1E76F3}">
  <ds:schemaRefs>
    <ds:schemaRef ds:uri="http://schemas.microsoft.com/sharepoint/v3/contenttype/forms"/>
  </ds:schemaRefs>
</ds:datastoreItem>
</file>

<file path=customXml/itemProps3.xml><?xml version="1.0" encoding="utf-8"?>
<ds:datastoreItem xmlns:ds="http://schemas.openxmlformats.org/officeDocument/2006/customXml" ds:itemID="{34F12E0C-60B0-4E0A-A4AF-B0F7B63AD9F6}">
  <ds:schemaRefs>
    <ds:schemaRef ds:uri="http://purl.org/dc/terms/"/>
    <ds:schemaRef ds:uri="http://schemas.openxmlformats.org/package/2006/metadata/core-properties"/>
    <ds:schemaRef ds:uri="http://schemas.microsoft.com/office/2006/documentManagement/types"/>
    <ds:schemaRef ds:uri="499eb0ef-ed33-49d4-8cd6-fb96068255b4"/>
    <ds:schemaRef ds:uri="http://schemas.microsoft.com/office/infopath/2007/PartnerControls"/>
    <ds:schemaRef ds:uri="http://purl.org/dc/elements/1.1/"/>
    <ds:schemaRef ds:uri="http://schemas.microsoft.com/office/2006/metadata/properties"/>
    <ds:schemaRef ds:uri="32a70985-efea-4808-b5b0-0c163959f59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30</vt:i4>
      </vt:variant>
      <vt:variant>
        <vt:lpstr>Benannte Bereiche</vt:lpstr>
      </vt:variant>
      <vt:variant>
        <vt:i4>185</vt:i4>
      </vt:variant>
    </vt:vector>
  </HeadingPairs>
  <TitlesOfParts>
    <vt:vector size="215" baseType="lpstr">
      <vt:lpstr>Start</vt:lpstr>
      <vt:lpstr>Inhalt</vt:lpstr>
      <vt:lpstr>1_Einstieg</vt:lpstr>
      <vt:lpstr>2_Dateneingabe</vt:lpstr>
      <vt:lpstr>3_Navigation</vt:lpstr>
      <vt:lpstr>4_Arbeitsblatt</vt:lpstr>
      <vt:lpstr>5_Formeln1</vt:lpstr>
      <vt:lpstr>6_Drucken</vt:lpstr>
      <vt:lpstr>7_Formeln2</vt:lpstr>
      <vt:lpstr>8_Formatierung</vt:lpstr>
      <vt:lpstr>9_Tabellen</vt:lpstr>
      <vt:lpstr>10_Diagramme</vt:lpstr>
      <vt:lpstr>Abschluss</vt:lpstr>
      <vt:lpstr>A47</vt:lpstr>
      <vt:lpstr>A48</vt:lpstr>
      <vt:lpstr>A62</vt:lpstr>
      <vt:lpstr>A63</vt:lpstr>
      <vt:lpstr>A64</vt:lpstr>
      <vt:lpstr>A65</vt:lpstr>
      <vt:lpstr>A66</vt:lpstr>
      <vt:lpstr>A67</vt:lpstr>
      <vt:lpstr>A68</vt:lpstr>
      <vt:lpstr>A69</vt:lpstr>
      <vt:lpstr>A610</vt:lpstr>
      <vt:lpstr>A81</vt:lpstr>
      <vt:lpstr>A82</vt:lpstr>
      <vt:lpstr>A86</vt:lpstr>
      <vt:lpstr>A91</vt:lpstr>
      <vt:lpstr>A92</vt:lpstr>
      <vt:lpstr>A96</vt:lpstr>
      <vt:lpstr>'A92'!Aufgabe2</vt:lpstr>
      <vt:lpstr>Aufgabe2</vt:lpstr>
      <vt:lpstr>'A92'!Aufgabe3</vt:lpstr>
      <vt:lpstr>Aufgabe3</vt:lpstr>
      <vt:lpstr>'1_Einstieg'!Druckbereich</vt:lpstr>
      <vt:lpstr>'10_Diagramme'!Druckbereich</vt:lpstr>
      <vt:lpstr>'2_Dateneingabe'!Druckbereich</vt:lpstr>
      <vt:lpstr>'3_Navigation'!Druckbereich</vt:lpstr>
      <vt:lpstr>'4_Arbeitsblatt'!Druckbereich</vt:lpstr>
      <vt:lpstr>'5_Formeln1'!Druckbereich</vt:lpstr>
      <vt:lpstr>'6_Drucken'!Druckbereich</vt:lpstr>
      <vt:lpstr>'7_Formeln2'!Druckbereich</vt:lpstr>
      <vt:lpstr>'8_Formatierung'!Druckbereich</vt:lpstr>
      <vt:lpstr>'9_Tabellen'!Druckbereich</vt:lpstr>
      <vt:lpstr>'A47'!Druckbereich</vt:lpstr>
      <vt:lpstr>'A48'!Druckbereich</vt:lpstr>
      <vt:lpstr>'A610'!Druckbereich</vt:lpstr>
      <vt:lpstr>'A62'!Druckbereich</vt:lpstr>
      <vt:lpstr>'A63'!Druckbereich</vt:lpstr>
      <vt:lpstr>'A64'!Druckbereich</vt:lpstr>
      <vt:lpstr>'A65'!Druckbereich</vt:lpstr>
      <vt:lpstr>'A66'!Druckbereich</vt:lpstr>
      <vt:lpstr>'A67'!Druckbereich</vt:lpstr>
      <vt:lpstr>'A68'!Druckbereich</vt:lpstr>
      <vt:lpstr>'A69'!Druckbereich</vt:lpstr>
      <vt:lpstr>'A91'!Druckbereich</vt:lpstr>
      <vt:lpstr>'A92'!Druckbereich</vt:lpstr>
      <vt:lpstr>Start!Druckbereich</vt:lpstr>
      <vt:lpstr>'A47'!Drucktitel</vt:lpstr>
      <vt:lpstr>'A48'!Drucktitel</vt:lpstr>
      <vt:lpstr>'A610'!Drucktitel</vt:lpstr>
      <vt:lpstr>'A69'!Drucktitel</vt:lpstr>
      <vt:lpstr>'A91'!Drucktitel</vt:lpstr>
      <vt:lpstr>'A92'!Drucktitel</vt:lpstr>
      <vt:lpstr>'1_Einstieg'!L_Anfang</vt:lpstr>
      <vt:lpstr>'10_Diagramme'!L_Anfang</vt:lpstr>
      <vt:lpstr>'2_Dateneingabe'!L_Anfang</vt:lpstr>
      <vt:lpstr>'3_Navigation'!L_Anfang</vt:lpstr>
      <vt:lpstr>'4_Arbeitsblatt'!L_Anfang</vt:lpstr>
      <vt:lpstr>'5_Formeln1'!L_Anfang</vt:lpstr>
      <vt:lpstr>'6_Drucken'!L_Anfang</vt:lpstr>
      <vt:lpstr>'7_Formeln2'!L_Anfang</vt:lpstr>
      <vt:lpstr>'8_Formatierung'!L_Anfang</vt:lpstr>
      <vt:lpstr>'9_Tabellen'!L_Anfang</vt:lpstr>
      <vt:lpstr>'1_Einstieg'!L_Fortschrittsbalken</vt:lpstr>
      <vt:lpstr>'10_Diagramme'!L_Fortschrittsbalken</vt:lpstr>
      <vt:lpstr>'2_Dateneingabe'!L_Fortschrittsbalken</vt:lpstr>
      <vt:lpstr>'3_Navigation'!L_Fortschrittsbalken</vt:lpstr>
      <vt:lpstr>'4_Arbeitsblatt'!L_Fortschrittsbalken</vt:lpstr>
      <vt:lpstr>'5_Formeln1'!L_Fortschrittsbalken</vt:lpstr>
      <vt:lpstr>'6_Drucken'!L_Fortschrittsbalken</vt:lpstr>
      <vt:lpstr>'7_Formeln2'!L_Fortschrittsbalken</vt:lpstr>
      <vt:lpstr>'8_Formatierung'!L_Fortschrittsbalken</vt:lpstr>
      <vt:lpstr>'9_Tabellen'!L_Fortschrittsbalken</vt:lpstr>
      <vt:lpstr>'1_Einstieg'!L_Thema1</vt:lpstr>
      <vt:lpstr>'10_Diagramme'!L_Thema1</vt:lpstr>
      <vt:lpstr>'2_Dateneingabe'!L_Thema1</vt:lpstr>
      <vt:lpstr>'3_Navigation'!L_Thema1</vt:lpstr>
      <vt:lpstr>'4_Arbeitsblatt'!L_Thema1</vt:lpstr>
      <vt:lpstr>'5_Formeln1'!L_Thema1</vt:lpstr>
      <vt:lpstr>'6_Drucken'!L_Thema1</vt:lpstr>
      <vt:lpstr>'7_Formeln2'!L_Thema1</vt:lpstr>
      <vt:lpstr>'8_Formatierung'!L_Thema1</vt:lpstr>
      <vt:lpstr>'9_Tabellen'!L_Thema1</vt:lpstr>
      <vt:lpstr>'10_Diagramme'!L_Thema10</vt:lpstr>
      <vt:lpstr>'2_Dateneingabe'!L_Thema10</vt:lpstr>
      <vt:lpstr>'3_Navigation'!L_Thema10</vt:lpstr>
      <vt:lpstr>'4_Arbeitsblatt'!L_Thema10</vt:lpstr>
      <vt:lpstr>'5_Formeln1'!L_Thema10</vt:lpstr>
      <vt:lpstr>'6_Drucken'!L_Thema10</vt:lpstr>
      <vt:lpstr>'7_Formeln2'!L_Thema10</vt:lpstr>
      <vt:lpstr>'8_Formatierung'!L_Thema10</vt:lpstr>
      <vt:lpstr>'9_Tabellen'!L_Thema10</vt:lpstr>
      <vt:lpstr>'1_Einstieg'!L_Thema2</vt:lpstr>
      <vt:lpstr>'10_Diagramme'!L_Thema2</vt:lpstr>
      <vt:lpstr>'2_Dateneingabe'!L_Thema2</vt:lpstr>
      <vt:lpstr>'3_Navigation'!L_Thema2</vt:lpstr>
      <vt:lpstr>'4_Arbeitsblatt'!L_Thema2</vt:lpstr>
      <vt:lpstr>'5_Formeln1'!L_Thema2</vt:lpstr>
      <vt:lpstr>'6_Drucken'!L_Thema2</vt:lpstr>
      <vt:lpstr>'7_Formeln2'!L_Thema2</vt:lpstr>
      <vt:lpstr>'8_Formatierung'!L_Thema2</vt:lpstr>
      <vt:lpstr>'9_Tabellen'!L_Thema2</vt:lpstr>
      <vt:lpstr>'1_Einstieg'!L_Thema3</vt:lpstr>
      <vt:lpstr>'10_Diagramme'!L_Thema3</vt:lpstr>
      <vt:lpstr>'2_Dateneingabe'!L_Thema3</vt:lpstr>
      <vt:lpstr>'3_Navigation'!L_Thema3</vt:lpstr>
      <vt:lpstr>'4_Arbeitsblatt'!L_Thema3</vt:lpstr>
      <vt:lpstr>'5_Formeln1'!L_Thema3</vt:lpstr>
      <vt:lpstr>'6_Drucken'!L_Thema3</vt:lpstr>
      <vt:lpstr>'7_Formeln2'!L_Thema3</vt:lpstr>
      <vt:lpstr>'8_Formatierung'!L_Thema3</vt:lpstr>
      <vt:lpstr>'9_Tabellen'!L_Thema3</vt:lpstr>
      <vt:lpstr>'1_Einstieg'!L_Thema4</vt:lpstr>
      <vt:lpstr>'10_Diagramme'!L_Thema4</vt:lpstr>
      <vt:lpstr>'2_Dateneingabe'!L_Thema4</vt:lpstr>
      <vt:lpstr>'3_Navigation'!L_Thema4</vt:lpstr>
      <vt:lpstr>'4_Arbeitsblatt'!L_Thema4</vt:lpstr>
      <vt:lpstr>'5_Formeln1'!L_Thema4</vt:lpstr>
      <vt:lpstr>'6_Drucken'!L_Thema4</vt:lpstr>
      <vt:lpstr>'7_Formeln2'!L_Thema4</vt:lpstr>
      <vt:lpstr>'8_Formatierung'!L_Thema4</vt:lpstr>
      <vt:lpstr>'9_Tabellen'!L_Thema4</vt:lpstr>
      <vt:lpstr>'1_Einstieg'!L_Thema5</vt:lpstr>
      <vt:lpstr>'10_Diagramme'!L_Thema5</vt:lpstr>
      <vt:lpstr>'2_Dateneingabe'!L_Thema5</vt:lpstr>
      <vt:lpstr>'3_Navigation'!L_Thema5</vt:lpstr>
      <vt:lpstr>'4_Arbeitsblatt'!L_Thema5</vt:lpstr>
      <vt:lpstr>'5_Formeln1'!L_Thema5</vt:lpstr>
      <vt:lpstr>'6_Drucken'!L_Thema5</vt:lpstr>
      <vt:lpstr>'7_Formeln2'!L_Thema5</vt:lpstr>
      <vt:lpstr>'8_Formatierung'!L_Thema5</vt:lpstr>
      <vt:lpstr>'9_Tabellen'!L_Thema5</vt:lpstr>
      <vt:lpstr>'10_Diagramme'!L_Thema6</vt:lpstr>
      <vt:lpstr>'2_Dateneingabe'!L_Thema6</vt:lpstr>
      <vt:lpstr>'3_Navigation'!L_Thema6</vt:lpstr>
      <vt:lpstr>'4_Arbeitsblatt'!L_Thema6</vt:lpstr>
      <vt:lpstr>'5_Formeln1'!L_Thema6</vt:lpstr>
      <vt:lpstr>'6_Drucken'!L_Thema6</vt:lpstr>
      <vt:lpstr>'7_Formeln2'!L_Thema6</vt:lpstr>
      <vt:lpstr>'8_Formatierung'!L_Thema6</vt:lpstr>
      <vt:lpstr>'9_Tabellen'!L_Thema6</vt:lpstr>
      <vt:lpstr>'10_Diagramme'!L_Thema7</vt:lpstr>
      <vt:lpstr>'2_Dateneingabe'!L_Thema7</vt:lpstr>
      <vt:lpstr>'3_Navigation'!L_Thema7</vt:lpstr>
      <vt:lpstr>'4_Arbeitsblatt'!L_Thema7</vt:lpstr>
      <vt:lpstr>'5_Formeln1'!L_Thema7</vt:lpstr>
      <vt:lpstr>'6_Drucken'!L_Thema7</vt:lpstr>
      <vt:lpstr>'7_Formeln2'!L_Thema7</vt:lpstr>
      <vt:lpstr>'8_Formatierung'!L_Thema7</vt:lpstr>
      <vt:lpstr>'9_Tabellen'!L_Thema7</vt:lpstr>
      <vt:lpstr>'10_Diagramme'!L_Thema8</vt:lpstr>
      <vt:lpstr>'2_Dateneingabe'!L_Thema8</vt:lpstr>
      <vt:lpstr>'3_Navigation'!L_Thema8</vt:lpstr>
      <vt:lpstr>'4_Arbeitsblatt'!L_Thema8</vt:lpstr>
      <vt:lpstr>'5_Formeln1'!L_Thema8</vt:lpstr>
      <vt:lpstr>'6_Drucken'!L_Thema8</vt:lpstr>
      <vt:lpstr>'7_Formeln2'!L_Thema8</vt:lpstr>
      <vt:lpstr>'8_Formatierung'!L_Thema8</vt:lpstr>
      <vt:lpstr>'9_Tabellen'!L_Thema8</vt:lpstr>
      <vt:lpstr>'10_Diagramme'!L_Thema9</vt:lpstr>
      <vt:lpstr>'2_Dateneingabe'!L_Thema9</vt:lpstr>
      <vt:lpstr>'3_Navigation'!L_Thema9</vt:lpstr>
      <vt:lpstr>'4_Arbeitsblatt'!L_Thema9</vt:lpstr>
      <vt:lpstr>'5_Formeln1'!L_Thema9</vt:lpstr>
      <vt:lpstr>'6_Drucken'!L_Thema9</vt:lpstr>
      <vt:lpstr>'7_Formeln2'!L_Thema9</vt:lpstr>
      <vt:lpstr>'8_Formatierung'!L_Thema9</vt:lpstr>
      <vt:lpstr>'9_Tabellen'!L_Thema9</vt:lpstr>
      <vt:lpstr>'6_Drucken'!L_ThemaEnde</vt:lpstr>
      <vt:lpstr>'1_Einstieg'!L_Themen_Alle</vt:lpstr>
      <vt:lpstr>'10_Diagramme'!L_Themen_Alle</vt:lpstr>
      <vt:lpstr>'2_Dateneingabe'!L_Themen_Alle</vt:lpstr>
      <vt:lpstr>'3_Navigation'!L_Themen_Alle</vt:lpstr>
      <vt:lpstr>'4_Arbeitsblatt'!L_Themen_Alle</vt:lpstr>
      <vt:lpstr>'5_Formeln1'!L_Themen_Alle</vt:lpstr>
      <vt:lpstr>'6_Drucken'!L_Themen_Alle</vt:lpstr>
      <vt:lpstr>'7_Formeln2'!L_Themen_Alle</vt:lpstr>
      <vt:lpstr>'8_Formatierung'!L_Themen_Alle</vt:lpstr>
      <vt:lpstr>'9_Tabellen'!L_Themen_Alle</vt:lpstr>
      <vt:lpstr>'1_Einstieg'!L_Themen_Bearbeitet</vt:lpstr>
      <vt:lpstr>'10_Diagramme'!L_Themen_Bearbeitet</vt:lpstr>
      <vt:lpstr>'2_Dateneingabe'!L_Themen_Bearbeitet</vt:lpstr>
      <vt:lpstr>'3_Navigation'!L_Themen_Bearbeitet</vt:lpstr>
      <vt:lpstr>'4_Arbeitsblatt'!L_Themen_Bearbeitet</vt:lpstr>
      <vt:lpstr>'5_Formeln1'!L_Themen_Bearbeitet</vt:lpstr>
      <vt:lpstr>'6_Drucken'!L_Themen_Bearbeitet</vt:lpstr>
      <vt:lpstr>'7_Formeln2'!L_Themen_Bearbeitet</vt:lpstr>
      <vt:lpstr>'8_Formatierung'!L_Themen_Bearbeitet</vt:lpstr>
      <vt:lpstr>'9_Tabellen'!L_Themen_Bearbeitet</vt:lpstr>
      <vt:lpstr>'A92'!Lösung1</vt:lpstr>
      <vt:lpstr>Lösung1</vt:lpstr>
      <vt:lpstr>'A92'!Lösung2</vt:lpstr>
      <vt:lpstr>Lösung2</vt:lpstr>
      <vt:lpstr>'A92'!Lösung3</vt:lpstr>
      <vt:lpstr>Lösung3</vt:lpstr>
      <vt:lpstr>Lösung610</vt:lpstr>
      <vt:lpstr>Lösung69</vt:lpstr>
      <vt:lpstr>Lösung921</vt:lpstr>
      <vt:lpstr>S_Gesamtfortschritt</vt:lpstr>
      <vt:lpstr>'3_Navigation'!Sprungziel</vt:lpstr>
      <vt:lpstr>Start!Start</vt:lpstr>
      <vt:lpstr>'9_Tabellen'!Suchkriterien</vt:lpstr>
      <vt:lpstr>Tab6.1</vt:lpstr>
      <vt:lpstr>'3_Navigation'!U2.3</vt:lpstr>
    </vt:vector>
  </TitlesOfParts>
  <Manager/>
  <Company>Der Tabellen-Experte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Excel-Kurs</dc:title>
  <dc:subject/>
  <dc:creator>Weiß Martin</dc:creator>
  <cp:keywords>O365</cp:keywords>
  <dc:description>www.tabellenexperte.de</dc:description>
  <cp:lastModifiedBy>Tom Gorontzy</cp:lastModifiedBy>
  <cp:revision/>
  <dcterms:created xsi:type="dcterms:W3CDTF">2013-12-03T11:36:08Z</dcterms:created>
  <dcterms:modified xsi:type="dcterms:W3CDTF">2025-01-27T14:18:05Z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0x01010038117611B428574D8D0D82CB70932C6A</vt:lpwstr>
  </property>
  <property fmtid="{D5CDD505-2E9C-101B-9397-08002B2CF9AE}" pid="3" name="MediaServiceImageTags">
    <vt:lpwstr/>
  </property>
</Properties>
</file>