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ianluca\Desktop\MATLAB\"/>
    </mc:Choice>
  </mc:AlternateContent>
  <xr:revisionPtr revIDLastSave="0" documentId="13_ncr:9_{76FD0E02-EFD5-4CD0-BEA0-3083CA0F956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T12" i="1" l="1"/>
  <c r="T13" i="1"/>
  <c r="T14" i="1"/>
  <c r="T15" i="1"/>
  <c r="T16" i="1"/>
  <c r="T17" i="1"/>
  <c r="G30" i="1"/>
  <c r="G29" i="1"/>
  <c r="G28" i="1"/>
  <c r="G27" i="1"/>
  <c r="G26" i="1"/>
  <c r="G25" i="1"/>
  <c r="G24" i="1"/>
  <c r="G23" i="1"/>
  <c r="G22" i="1"/>
  <c r="G21" i="1"/>
  <c r="G16" i="1"/>
  <c r="G15" i="1"/>
  <c r="G14" i="1"/>
  <c r="G13" i="1"/>
  <c r="G12" i="1"/>
  <c r="G11" i="1"/>
  <c r="G10" i="1"/>
  <c r="G9" i="1"/>
  <c r="G17" i="1"/>
  <c r="G8" i="1"/>
  <c r="E37" i="1" l="1"/>
  <c r="E36" i="1"/>
  <c r="F13" i="1" l="1"/>
  <c r="T11" i="1" l="1"/>
  <c r="M29" i="1"/>
  <c r="M28" i="1"/>
  <c r="M27" i="1"/>
  <c r="M26" i="1"/>
  <c r="M25" i="1"/>
  <c r="M24" i="1"/>
  <c r="M30" i="1" s="1"/>
  <c r="M16" i="1"/>
  <c r="M15" i="1"/>
  <c r="M14" i="1"/>
  <c r="M13" i="1"/>
  <c r="M12" i="1"/>
  <c r="M11" i="1"/>
  <c r="M17" i="1" s="1"/>
  <c r="F24" i="1"/>
  <c r="F25" i="1"/>
  <c r="F26" i="1"/>
  <c r="F27" i="1"/>
  <c r="F28" i="1"/>
  <c r="F29" i="1"/>
  <c r="F12" i="1"/>
  <c r="F14" i="1"/>
  <c r="F15" i="1"/>
  <c r="F17" i="1" s="1"/>
  <c r="F16" i="1"/>
  <c r="F11" i="1"/>
  <c r="F30" i="1" l="1"/>
</calcChain>
</file>

<file path=xl/sharedStrings.xml><?xml version="1.0" encoding="utf-8"?>
<sst xmlns="http://purl.oclc.org/ooxml/spreadsheetml/main" count="107" uniqueCount="32">
  <si>
    <t>Opti256 Central Depth 20 mm</t>
  </si>
  <si>
    <t>Spiral CMUT Central Depth 20mm</t>
  </si>
  <si>
    <t>Spiral Piezo Central Depth 20mm</t>
  </si>
  <si>
    <t>Steering xz-yz</t>
  </si>
  <si>
    <t>Band [Hz]</t>
  </si>
  <si>
    <t>00-00</t>
  </si>
  <si>
    <t>00-08</t>
  </si>
  <si>
    <t>00-16</t>
  </si>
  <si>
    <t>08-00</t>
  </si>
  <si>
    <t>08-08</t>
  </si>
  <si>
    <t>08-16</t>
  </si>
  <si>
    <t>16-00</t>
  </si>
  <si>
    <t>16-08</t>
  </si>
  <si>
    <t>16-16</t>
  </si>
  <si>
    <t>TukSpiral Central Depth 20mm</t>
  </si>
  <si>
    <t>V1024 Central Depth 20mm</t>
  </si>
  <si>
    <t>Avrg F [Hz]</t>
  </si>
  <si>
    <t>Speed [m/s]</t>
  </si>
  <si>
    <t>nd</t>
  </si>
  <si>
    <t>319.9</t>
  </si>
  <si>
    <t>328.1</t>
  </si>
  <si>
    <t>Ref Speed [m/s]</t>
  </si>
  <si>
    <t>Errore medio</t>
  </si>
  <si>
    <t>errore % vel</t>
  </si>
  <si>
    <t>% band ref</t>
  </si>
  <si>
    <t>Apertura equivalente</t>
  </si>
  <si>
    <t>Vermon 1024</t>
  </si>
  <si>
    <t>Sonda</t>
  </si>
  <si>
    <t>Opti 256</t>
  </si>
  <si>
    <t>[mm]</t>
  </si>
  <si>
    <t>% su Ref</t>
  </si>
  <si>
    <t>Tul Spiral 256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</si>
</sst>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2" fillId="0" borderId="1" xfId="1" applyBorder="1" applyAlignment="1">
      <alignment horizontal="center"/>
    </xf>
    <xf numFmtId="165" fontId="2" fillId="0" borderId="1" xfId="1" applyNumberFormat="1" applyBorder="1" applyAlignment="1">
      <alignment horizontal="center"/>
    </xf>
    <xf numFmtId="166" fontId="2" fillId="0" borderId="1" xfId="1" applyNumberFormat="1" applyBorder="1" applyAlignment="1">
      <alignment horizontal="center"/>
    </xf>
    <xf numFmtId="165" fontId="0" fillId="0" borderId="0" xfId="0" applyNumberFormat="1"/>
    <xf numFmtId="0" fontId="0" fillId="0" borderId="1" xfId="0" applyBorder="1"/>
    <xf numFmtId="49" fontId="0" fillId="0" borderId="1" xfId="0" applyNumberFormat="1" applyBorder="1"/>
    <xf numFmtId="2" fontId="0" fillId="0" borderId="0" xfId="0" applyNumberFormat="1"/>
    <xf numFmtId="0" fontId="2" fillId="0" borderId="0" xfId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/>
    <xf numFmtId="0" fontId="0" fillId="0" borderId="1" xfId="0" applyBorder="1" applyAlignment="1">
      <alignment horizontal="center" vertical="top"/>
    </xf>
    <xf numFmtId="0" fontId="1" fillId="0" borderId="1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0" fillId="0" borderId="3" xfId="0" applyBorder="1"/>
    <xf numFmtId="0" fontId="2" fillId="0" borderId="3" xfId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1" applyBorder="1" applyAlignment="1">
      <alignment horizontal="center"/>
    </xf>
    <xf numFmtId="2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1" xfId="1" applyBorder="1" applyAlignment="1">
      <alignment horizontal="center"/>
    </xf>
    <xf numFmtId="165" fontId="0" fillId="0" borderId="5" xfId="0" applyNumberFormat="1" applyBorder="1"/>
    <xf numFmtId="165" fontId="1" fillId="0" borderId="3" xfId="1" applyNumberFormat="1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/>
  </cellXfs>
  <cellStyles count="2">
    <cellStyle name="Normale" xfId="0" builtinId="0" customBuiltin="1"/>
    <cellStyle name="Normale 2" xfId="1" xr:uid="{1AC852E3-2E3C-42DA-BF3C-E4B5C2D361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persons/person.xml><?xml version="1.0" encoding="utf-8"?>
<personList xmlns="http://schemas.microsoft.com/office/spreadsheetml/2018/threadedcomments" xmlns:x="http://purl.oclc.org/ooxml/spreadsheetml/main">
  <person displayName="Gianluca Goti" id="{73C8A170-9902-4D57-9629-5B738C7A9E07}" userId="34173295e354d74b" providerId="Windows Live"/>
</personList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38"/>
  <sheetViews>
    <sheetView tabSelected="1" topLeftCell="F7" zoomScale="85" zoomScaleNormal="85" workbookViewId="0">
      <selection activeCell="W11" sqref="W11"/>
    </sheetView>
  </sheetViews>
  <sheetFormatPr defaultRowHeight="15" x14ac:dyDescent="0.25"/>
  <cols>
    <col min="1" max="1" width="19" customWidth="1"/>
    <col min="2" max="2" width="14.140625" customWidth="1"/>
    <col min="3" max="3" width="19.5703125" customWidth="1"/>
    <col min="4" max="4" width="10.42578125" bestFit="1" customWidth="1"/>
    <col min="5" max="5" width="11.85546875" bestFit="1" customWidth="1"/>
    <col min="6" max="6" width="11.28515625" customWidth="1"/>
    <col min="7" max="7" width="11.5703125" customWidth="1"/>
    <col min="8" max="8" width="9.5703125" customWidth="1"/>
    <col min="9" max="9" width="13.42578125" customWidth="1"/>
    <col min="10" max="10" width="9.42578125" bestFit="1" customWidth="1"/>
    <col min="11" max="11" width="10.42578125" bestFit="1" customWidth="1"/>
    <col min="12" max="12" width="11.85546875" bestFit="1" customWidth="1"/>
    <col min="13" max="13" width="11.85546875" customWidth="1"/>
    <col min="14" max="15" width="9.140625" customWidth="1"/>
    <col min="16" max="16" width="13.7109375" customWidth="1"/>
    <col min="17" max="17" width="9.140625" customWidth="1"/>
    <col min="18" max="18" width="10.42578125" bestFit="1" customWidth="1"/>
    <col min="19" max="19" width="11.85546875" bestFit="1" customWidth="1"/>
    <col min="20" max="20" width="11.85546875" customWidth="1"/>
  </cols>
  <sheetData>
    <row r="3" spans="1:20" x14ac:dyDescent="0.25">
      <c r="A3" t="s">
        <v>21</v>
      </c>
      <c r="B3" s="7">
        <v>-0.5</v>
      </c>
    </row>
    <row r="6" spans="1:20" x14ac:dyDescent="0.25">
      <c r="B6" s="26" t="s">
        <v>0</v>
      </c>
      <c r="C6" s="27"/>
      <c r="D6" s="27"/>
      <c r="E6" s="27"/>
      <c r="F6" s="18"/>
      <c r="G6" s="21"/>
      <c r="I6" s="23" t="s">
        <v>1</v>
      </c>
      <c r="J6" s="23"/>
      <c r="K6" s="23"/>
      <c r="L6" s="23"/>
      <c r="M6" s="5"/>
      <c r="P6" s="24" t="s">
        <v>2</v>
      </c>
      <c r="Q6" s="25"/>
      <c r="R6" s="25"/>
      <c r="S6" s="25"/>
      <c r="T6" s="19"/>
    </row>
    <row r="7" spans="1:20" x14ac:dyDescent="0.25">
      <c r="B7" s="17" t="s">
        <v>3</v>
      </c>
      <c r="C7" s="17" t="s">
        <v>4</v>
      </c>
      <c r="D7" s="17" t="s">
        <v>16</v>
      </c>
      <c r="E7" s="17" t="s">
        <v>17</v>
      </c>
      <c r="F7" s="15" t="s">
        <v>23</v>
      </c>
      <c r="G7" s="15" t="s">
        <v>24</v>
      </c>
      <c r="I7" s="5" t="s">
        <v>3</v>
      </c>
      <c r="J7" s="1" t="s">
        <v>4</v>
      </c>
      <c r="K7" s="1" t="s">
        <v>16</v>
      </c>
      <c r="L7" s="1" t="s">
        <v>17</v>
      </c>
      <c r="M7" s="14" t="s">
        <v>23</v>
      </c>
      <c r="N7" s="8"/>
      <c r="O7" s="8"/>
      <c r="P7" s="16" t="s">
        <v>3</v>
      </c>
      <c r="Q7" s="17" t="s">
        <v>4</v>
      </c>
      <c r="R7" s="17" t="s">
        <v>16</v>
      </c>
      <c r="S7" s="17" t="s">
        <v>17</v>
      </c>
      <c r="T7" s="15" t="s">
        <v>23</v>
      </c>
    </row>
    <row r="8" spans="1:20" x14ac:dyDescent="0.25">
      <c r="B8" s="5" t="s">
        <v>5</v>
      </c>
      <c r="C8" s="2" t="s">
        <v>19</v>
      </c>
      <c r="D8" s="2">
        <v>-4.3</v>
      </c>
      <c r="E8" s="1" t="s">
        <v>18</v>
      </c>
      <c r="F8" s="10"/>
      <c r="G8" s="10">
        <f>319.9/402*100</f>
        <v>79.577114427860693</v>
      </c>
      <c r="I8" s="5" t="s">
        <v>5</v>
      </c>
      <c r="J8" s="10">
        <v>727.3</v>
      </c>
      <c r="K8" s="10">
        <v>12.5</v>
      </c>
      <c r="L8" s="11" t="s">
        <v>18</v>
      </c>
      <c r="M8" s="10"/>
      <c r="N8" s="4"/>
      <c r="O8" s="4"/>
      <c r="P8" s="5" t="s">
        <v>5</v>
      </c>
      <c r="Q8" s="5">
        <v>738.3</v>
      </c>
      <c r="R8" s="5">
        <v>-0.1</v>
      </c>
      <c r="S8" s="9" t="s">
        <v>18</v>
      </c>
      <c r="T8" s="10"/>
    </row>
    <row r="9" spans="1:20" x14ac:dyDescent="0.25">
      <c r="B9" s="5" t="s">
        <v>6</v>
      </c>
      <c r="C9" s="2" t="s">
        <v>20</v>
      </c>
      <c r="D9" s="2">
        <v>-14.4</v>
      </c>
      <c r="E9" s="3" t="s">
        <v>18</v>
      </c>
      <c r="F9" s="10"/>
      <c r="G9" s="10">
        <f>328.1/434.8*100</f>
        <v>75.459981600735972</v>
      </c>
      <c r="I9" s="5" t="s">
        <v>6</v>
      </c>
      <c r="J9" s="10">
        <v>784.8</v>
      </c>
      <c r="K9" s="10">
        <v>-7</v>
      </c>
      <c r="L9" s="11" t="s">
        <v>18</v>
      </c>
      <c r="M9" s="10"/>
      <c r="N9" s="4"/>
      <c r="O9" s="4"/>
      <c r="P9" s="5" t="s">
        <v>6</v>
      </c>
      <c r="Q9" s="5">
        <v>710.9</v>
      </c>
      <c r="R9" s="5">
        <v>8</v>
      </c>
      <c r="S9" s="9" t="s">
        <v>18</v>
      </c>
      <c r="T9" s="10"/>
    </row>
    <row r="10" spans="1:20" x14ac:dyDescent="0.25">
      <c r="B10" s="5" t="s">
        <v>7</v>
      </c>
      <c r="C10" s="2">
        <v>303.5</v>
      </c>
      <c r="D10" s="2">
        <v>-4.4000000000000004</v>
      </c>
      <c r="E10" s="3" t="s">
        <v>18</v>
      </c>
      <c r="F10" s="10"/>
      <c r="G10" s="10">
        <f>C10/J23*100</f>
        <v>77.069578466226503</v>
      </c>
      <c r="I10" s="5" t="s">
        <v>7</v>
      </c>
      <c r="J10" s="10">
        <v>708.2</v>
      </c>
      <c r="K10" s="10">
        <v>9.8000000000000007</v>
      </c>
      <c r="L10" s="11" t="s">
        <v>18</v>
      </c>
      <c r="M10" s="10"/>
      <c r="N10" s="4"/>
      <c r="O10" s="4"/>
      <c r="P10" s="5" t="s">
        <v>7</v>
      </c>
      <c r="Q10" s="5">
        <v>601.6</v>
      </c>
      <c r="R10" s="5">
        <v>22</v>
      </c>
      <c r="S10" s="9" t="s">
        <v>18</v>
      </c>
      <c r="T10" s="5"/>
    </row>
    <row r="11" spans="1:20" x14ac:dyDescent="0.25">
      <c r="B11" s="5" t="s">
        <v>8</v>
      </c>
      <c r="C11" s="2">
        <v>311.7</v>
      </c>
      <c r="D11" s="2">
        <v>253.7</v>
      </c>
      <c r="E11" s="3">
        <v>-0.45</v>
      </c>
      <c r="F11" s="10">
        <f>(1-E11/$B$3)*100</f>
        <v>9.9999999999999982</v>
      </c>
      <c r="G11" s="10">
        <f>C11/J24*100</f>
        <v>70.361173814898422</v>
      </c>
      <c r="I11" s="5" t="s">
        <v>8</v>
      </c>
      <c r="J11" s="10">
        <v>746.5</v>
      </c>
      <c r="K11" s="10">
        <v>662.6</v>
      </c>
      <c r="L11" s="12">
        <v>-0.503</v>
      </c>
      <c r="M11" s="10">
        <f t="shared" ref="M11:M16" si="0">(1-L11/$B$3)*100</f>
        <v>-0.60000000000000053</v>
      </c>
      <c r="N11" s="4"/>
      <c r="O11" s="4"/>
      <c r="P11" s="5" t="s">
        <v>8</v>
      </c>
      <c r="Q11" s="5">
        <v>697.3</v>
      </c>
      <c r="R11" s="5">
        <v>445.5</v>
      </c>
      <c r="S11" s="5">
        <v>-0.47399999999999998</v>
      </c>
      <c r="T11" s="10">
        <f>(1-S11/$B$3)*100</f>
        <v>5.2000000000000046</v>
      </c>
    </row>
    <row r="12" spans="1:20" x14ac:dyDescent="0.25">
      <c r="B12" s="6" t="s">
        <v>9</v>
      </c>
      <c r="C12" s="2">
        <v>319.89999999999998</v>
      </c>
      <c r="D12" s="2">
        <v>259.2</v>
      </c>
      <c r="E12" s="3">
        <v>-0.45900000000000002</v>
      </c>
      <c r="F12" s="10">
        <f t="shared" ref="F12:F29" si="1">(1-E12/$B$3)*100</f>
        <v>8.1999999999999957</v>
      </c>
      <c r="G12" s="10">
        <f>C12/J25*100</f>
        <v>73.574057037718489</v>
      </c>
      <c r="I12" s="6" t="s">
        <v>9</v>
      </c>
      <c r="J12" s="10">
        <v>823</v>
      </c>
      <c r="K12" s="10">
        <v>653.29999999999995</v>
      </c>
      <c r="L12" s="12">
        <v>-0.496</v>
      </c>
      <c r="M12" s="10">
        <f t="shared" si="0"/>
        <v>0.80000000000000071</v>
      </c>
      <c r="N12" s="4"/>
      <c r="O12" s="4"/>
      <c r="P12" s="6" t="s">
        <v>9</v>
      </c>
      <c r="Q12" s="5">
        <v>724.6</v>
      </c>
      <c r="R12" s="5">
        <v>434.2</v>
      </c>
      <c r="S12" s="5">
        <v>-0.46200000000000002</v>
      </c>
      <c r="T12" s="10">
        <f>(1-S12/$B$3)*100</f>
        <v>7.5999999999999961</v>
      </c>
    </row>
    <row r="13" spans="1:20" x14ac:dyDescent="0.25">
      <c r="B13" s="6" t="s">
        <v>10</v>
      </c>
      <c r="C13" s="2">
        <v>328.1</v>
      </c>
      <c r="D13" s="2">
        <v>247.8</v>
      </c>
      <c r="E13" s="3">
        <v>-0.439</v>
      </c>
      <c r="F13" s="10">
        <f>(1-E13/$B$3)*100</f>
        <v>12.2</v>
      </c>
      <c r="G13" s="10">
        <f>C13/J26*100</f>
        <v>78.417782026768663</v>
      </c>
      <c r="I13" s="6" t="s">
        <v>10</v>
      </c>
      <c r="J13" s="10">
        <v>708.2</v>
      </c>
      <c r="K13" s="10">
        <v>603</v>
      </c>
      <c r="L13" s="12">
        <v>-0.45800000000000002</v>
      </c>
      <c r="M13" s="10">
        <f t="shared" si="0"/>
        <v>8.3999999999999968</v>
      </c>
      <c r="N13" s="4"/>
      <c r="O13" s="4"/>
      <c r="P13" s="6" t="s">
        <v>10</v>
      </c>
      <c r="Q13" s="5">
        <v>642.6</v>
      </c>
      <c r="R13" s="5">
        <v>410.8</v>
      </c>
      <c r="S13" s="5">
        <v>-0.437</v>
      </c>
      <c r="T13" s="10">
        <f>(1-S13/$B$3)*100</f>
        <v>12.6</v>
      </c>
    </row>
    <row r="14" spans="1:20" x14ac:dyDescent="0.25">
      <c r="B14" s="6" t="s">
        <v>11</v>
      </c>
      <c r="C14" s="2">
        <v>336.3</v>
      </c>
      <c r="D14" s="2">
        <v>520.9</v>
      </c>
      <c r="E14" s="3">
        <v>-0.46600000000000003</v>
      </c>
      <c r="F14" s="10">
        <f t="shared" si="1"/>
        <v>6.7999999999999954</v>
      </c>
      <c r="G14" s="10">
        <f>C14/J27*100</f>
        <v>93.183707398171251</v>
      </c>
      <c r="I14" s="6" t="s">
        <v>11</v>
      </c>
      <c r="J14" s="10">
        <v>746.5</v>
      </c>
      <c r="K14" s="10">
        <v>1266.2</v>
      </c>
      <c r="L14" s="12">
        <v>-0.48599999999999999</v>
      </c>
      <c r="M14" s="10">
        <f t="shared" si="0"/>
        <v>2.8000000000000025</v>
      </c>
      <c r="N14" s="4"/>
      <c r="O14" s="4"/>
      <c r="P14" s="6" t="s">
        <v>11</v>
      </c>
      <c r="Q14" s="5">
        <v>710.9</v>
      </c>
      <c r="R14" s="5">
        <v>869.5</v>
      </c>
      <c r="S14" s="5">
        <v>-0.46700000000000003</v>
      </c>
      <c r="T14" s="10">
        <f>(1-S14/$B$3)*100</f>
        <v>6.5999999999999943</v>
      </c>
    </row>
    <row r="15" spans="1:20" x14ac:dyDescent="0.25">
      <c r="B15" s="6" t="s">
        <v>12</v>
      </c>
      <c r="C15" s="2">
        <v>319.89999999999998</v>
      </c>
      <c r="D15" s="2">
        <v>511.7</v>
      </c>
      <c r="E15" s="3">
        <v>-0.45800000000000002</v>
      </c>
      <c r="F15" s="10">
        <f t="shared" si="1"/>
        <v>8.3999999999999968</v>
      </c>
      <c r="G15" s="10">
        <f>C15/J28*100</f>
        <v>82.98313878080414</v>
      </c>
      <c r="I15" s="6" t="s">
        <v>12</v>
      </c>
      <c r="J15" s="10">
        <v>708.2</v>
      </c>
      <c r="K15" s="10">
        <v>1256.3</v>
      </c>
      <c r="L15" s="12">
        <v>-0.48199999999999998</v>
      </c>
      <c r="M15" s="10">
        <f t="shared" si="0"/>
        <v>3.6000000000000032</v>
      </c>
      <c r="N15" s="4"/>
      <c r="O15" s="4"/>
      <c r="P15" s="6" t="s">
        <v>12</v>
      </c>
      <c r="Q15" s="5">
        <v>669.9</v>
      </c>
      <c r="R15" s="5">
        <v>854.7</v>
      </c>
      <c r="S15" s="5">
        <v>-0.45900000000000002</v>
      </c>
      <c r="T15" s="10">
        <f>(1-S15/$B$3)*100</f>
        <v>8.1999999999999957</v>
      </c>
    </row>
    <row r="16" spans="1:20" x14ac:dyDescent="0.25">
      <c r="B16" s="6" t="s">
        <v>13</v>
      </c>
      <c r="C16" s="2">
        <v>319.89999999999998</v>
      </c>
      <c r="D16" s="2">
        <v>493.1</v>
      </c>
      <c r="E16" s="3">
        <v>-0.441</v>
      </c>
      <c r="F16" s="10">
        <f t="shared" si="1"/>
        <v>11.799999999999999</v>
      </c>
      <c r="G16" s="10">
        <f>C16/J29*100</f>
        <v>81.234128999492114</v>
      </c>
      <c r="I16" s="6" t="s">
        <v>13</v>
      </c>
      <c r="J16" s="10">
        <v>708.2</v>
      </c>
      <c r="K16" s="10">
        <v>1235.5999999999999</v>
      </c>
      <c r="L16" s="12">
        <v>-0.47399999999999998</v>
      </c>
      <c r="M16" s="10">
        <f t="shared" si="0"/>
        <v>5.2000000000000046</v>
      </c>
      <c r="N16" s="4"/>
      <c r="O16" s="4"/>
      <c r="P16" s="6" t="s">
        <v>13</v>
      </c>
      <c r="Q16" s="5">
        <v>669.9</v>
      </c>
      <c r="R16" s="5">
        <v>835.2</v>
      </c>
      <c r="S16" s="5">
        <v>-0.44800000000000001</v>
      </c>
      <c r="T16" s="10">
        <f>(1-S16/$B$3)*100</f>
        <v>10.399999999999999</v>
      </c>
    </row>
    <row r="17" spans="2:20" x14ac:dyDescent="0.25">
      <c r="B17" s="5"/>
      <c r="C17" s="5"/>
      <c r="D17" s="5"/>
      <c r="E17" s="5" t="s">
        <v>22</v>
      </c>
      <c r="F17" s="10">
        <f>AVERAGE(F11:F16)</f>
        <v>9.5666666666666647</v>
      </c>
      <c r="G17" s="10">
        <f>AVERAGE(G8:G16)</f>
        <v>79.09562917251958</v>
      </c>
      <c r="I17" s="5"/>
      <c r="J17" s="5"/>
      <c r="K17" s="5"/>
      <c r="L17" s="5" t="s">
        <v>22</v>
      </c>
      <c r="M17" s="10">
        <f>AVERAGE(M11:M16)</f>
        <v>3.3666666666666685</v>
      </c>
      <c r="N17" s="4"/>
      <c r="O17" s="4"/>
      <c r="P17" s="5"/>
      <c r="Q17" s="5"/>
      <c r="R17" s="5"/>
      <c r="S17" s="5" t="s">
        <v>22</v>
      </c>
      <c r="T17" s="10">
        <f>AVERAGE(T11:T16)</f>
        <v>8.4333333333333318</v>
      </c>
    </row>
    <row r="18" spans="2:20" x14ac:dyDescent="0.25">
      <c r="G18" s="4"/>
    </row>
    <row r="19" spans="2:20" x14ac:dyDescent="0.25">
      <c r="B19" s="24" t="s">
        <v>14</v>
      </c>
      <c r="C19" s="25"/>
      <c r="D19" s="25"/>
      <c r="E19" s="25"/>
      <c r="F19" s="22"/>
      <c r="G19" s="29"/>
      <c r="I19" s="28" t="s">
        <v>15</v>
      </c>
      <c r="J19" s="28"/>
      <c r="K19" s="28"/>
      <c r="L19" s="28"/>
      <c r="M19" s="5"/>
    </row>
    <row r="20" spans="2:20" x14ac:dyDescent="0.25">
      <c r="B20" s="16" t="s">
        <v>3</v>
      </c>
      <c r="C20" s="17" t="s">
        <v>4</v>
      </c>
      <c r="D20" s="17" t="s">
        <v>16</v>
      </c>
      <c r="E20" s="17" t="s">
        <v>17</v>
      </c>
      <c r="F20" s="15" t="s">
        <v>23</v>
      </c>
      <c r="G20" s="30" t="s">
        <v>24</v>
      </c>
      <c r="I20" s="1" t="s">
        <v>3</v>
      </c>
      <c r="J20" s="1" t="s">
        <v>4</v>
      </c>
      <c r="K20" s="1" t="s">
        <v>16</v>
      </c>
      <c r="L20" s="1" t="s">
        <v>17</v>
      </c>
      <c r="M20" s="14" t="s">
        <v>23</v>
      </c>
      <c r="N20" s="8"/>
      <c r="O20" s="8"/>
    </row>
    <row r="21" spans="2:20" x14ac:dyDescent="0.25">
      <c r="B21" s="5" t="s">
        <v>5</v>
      </c>
      <c r="C21" s="5">
        <v>319.89999999999998</v>
      </c>
      <c r="D21" s="5">
        <v>-2.4</v>
      </c>
      <c r="E21" s="13" t="s">
        <v>18</v>
      </c>
      <c r="F21" s="10"/>
      <c r="G21" s="10">
        <f>C21/J21*100</f>
        <v>79.577114427860693</v>
      </c>
      <c r="I21" s="5" t="s">
        <v>5</v>
      </c>
      <c r="J21" s="2">
        <v>402</v>
      </c>
      <c r="K21" s="2">
        <v>-3.4</v>
      </c>
      <c r="L21" s="1" t="s">
        <v>18</v>
      </c>
      <c r="M21" s="10"/>
      <c r="N21" s="4"/>
      <c r="O21" s="4"/>
    </row>
    <row r="22" spans="2:20" x14ac:dyDescent="0.25">
      <c r="B22" s="5" t="s">
        <v>6</v>
      </c>
      <c r="C22" s="5">
        <v>336.3</v>
      </c>
      <c r="D22" s="5">
        <v>-10.9</v>
      </c>
      <c r="E22" s="13" t="s">
        <v>18</v>
      </c>
      <c r="F22" s="10"/>
      <c r="G22" s="10">
        <f>C22/J22*100</f>
        <v>77.345906163753455</v>
      </c>
      <c r="I22" s="5" t="s">
        <v>6</v>
      </c>
      <c r="J22" s="2">
        <v>434.8</v>
      </c>
      <c r="K22" s="2">
        <v>-5.9</v>
      </c>
      <c r="L22" s="3" t="s">
        <v>18</v>
      </c>
      <c r="M22" s="10"/>
      <c r="N22" s="4"/>
      <c r="O22" s="4"/>
    </row>
    <row r="23" spans="2:20" x14ac:dyDescent="0.25">
      <c r="B23" s="5" t="s">
        <v>7</v>
      </c>
      <c r="C23" s="5">
        <v>426.6</v>
      </c>
      <c r="D23" s="5">
        <v>-7.2</v>
      </c>
      <c r="E23" s="13" t="s">
        <v>18</v>
      </c>
      <c r="F23" s="10"/>
      <c r="G23" s="10">
        <f>C23/J23*100</f>
        <v>108.32910106653124</v>
      </c>
      <c r="I23" s="5" t="s">
        <v>7</v>
      </c>
      <c r="J23" s="2">
        <v>393.8</v>
      </c>
      <c r="K23" s="2">
        <v>7.8</v>
      </c>
      <c r="L23" s="3" t="s">
        <v>18</v>
      </c>
      <c r="M23" s="10"/>
      <c r="N23" s="4"/>
      <c r="O23" s="4"/>
    </row>
    <row r="24" spans="2:20" x14ac:dyDescent="0.25">
      <c r="B24" s="5" t="s">
        <v>8</v>
      </c>
      <c r="C24" s="5">
        <v>319.89999999999998</v>
      </c>
      <c r="D24" s="5">
        <v>257.10000000000002</v>
      </c>
      <c r="E24" s="5">
        <v>-0.45600000000000002</v>
      </c>
      <c r="F24" s="10">
        <f t="shared" si="1"/>
        <v>8.7999999999999972</v>
      </c>
      <c r="G24" s="10">
        <f>C24/J24*100</f>
        <v>72.212189616252815</v>
      </c>
      <c r="I24" s="5" t="s">
        <v>8</v>
      </c>
      <c r="J24" s="2">
        <v>443</v>
      </c>
      <c r="K24" s="2">
        <v>260.2</v>
      </c>
      <c r="L24" s="3">
        <v>-0.46100000000000002</v>
      </c>
      <c r="M24" s="10">
        <f t="shared" ref="M24:M29" si="2">(1-L24/$B$3)*100</f>
        <v>7.7999999999999954</v>
      </c>
      <c r="N24" s="4"/>
      <c r="O24" s="4"/>
    </row>
    <row r="25" spans="2:20" x14ac:dyDescent="0.25">
      <c r="B25" s="6" t="s">
        <v>9</v>
      </c>
      <c r="C25" s="5">
        <v>328.1</v>
      </c>
      <c r="D25" s="5">
        <v>257.89999999999998</v>
      </c>
      <c r="E25" s="5">
        <v>-0.45700000000000002</v>
      </c>
      <c r="F25" s="10">
        <f t="shared" si="1"/>
        <v>8.5999999999999961</v>
      </c>
      <c r="G25" s="10">
        <f>C25/J25*100</f>
        <v>75.459981600735972</v>
      </c>
      <c r="I25" s="6" t="s">
        <v>9</v>
      </c>
      <c r="J25" s="2">
        <v>434.8</v>
      </c>
      <c r="K25" s="2">
        <v>268.60000000000002</v>
      </c>
      <c r="L25" s="3">
        <v>-0.47599999999999998</v>
      </c>
      <c r="M25" s="10">
        <f t="shared" si="2"/>
        <v>4.8000000000000043</v>
      </c>
      <c r="N25" s="4"/>
      <c r="O25" s="4"/>
    </row>
    <row r="26" spans="2:20" x14ac:dyDescent="0.25">
      <c r="B26" s="6" t="s">
        <v>10</v>
      </c>
      <c r="C26" s="5">
        <v>344.5</v>
      </c>
      <c r="D26" s="5">
        <v>253.7</v>
      </c>
      <c r="E26" s="5">
        <v>-0.45</v>
      </c>
      <c r="F26" s="10">
        <f t="shared" si="1"/>
        <v>9.9999999999999982</v>
      </c>
      <c r="G26" s="10">
        <f>C26/J26*100</f>
        <v>82.337476099426382</v>
      </c>
      <c r="I26" s="6" t="s">
        <v>10</v>
      </c>
      <c r="J26" s="2">
        <v>418.4</v>
      </c>
      <c r="K26" s="2">
        <v>254.8</v>
      </c>
      <c r="L26" s="3">
        <v>-0.45200000000000001</v>
      </c>
      <c r="M26" s="10">
        <f t="shared" si="2"/>
        <v>9.5999999999999979</v>
      </c>
      <c r="N26" s="4"/>
      <c r="O26" s="4"/>
    </row>
    <row r="27" spans="2:20" x14ac:dyDescent="0.25">
      <c r="B27" s="6" t="s">
        <v>11</v>
      </c>
      <c r="C27" s="5">
        <v>336.3</v>
      </c>
      <c r="D27" s="5">
        <v>520</v>
      </c>
      <c r="E27" s="5">
        <v>-0.46600000000000003</v>
      </c>
      <c r="F27" s="10">
        <f t="shared" si="1"/>
        <v>6.7999999999999954</v>
      </c>
      <c r="G27" s="10">
        <f>C27/J27*100</f>
        <v>93.183707398171251</v>
      </c>
      <c r="I27" s="6" t="s">
        <v>11</v>
      </c>
      <c r="J27" s="2">
        <v>360.9</v>
      </c>
      <c r="K27" s="2">
        <v>515.5</v>
      </c>
      <c r="L27" s="3">
        <v>-0.46100000000000002</v>
      </c>
      <c r="M27" s="10">
        <f t="shared" si="2"/>
        <v>7.7999999999999954</v>
      </c>
      <c r="N27" s="4"/>
      <c r="O27" s="4"/>
    </row>
    <row r="28" spans="2:20" x14ac:dyDescent="0.25">
      <c r="B28" s="6" t="s">
        <v>12</v>
      </c>
      <c r="C28" s="5">
        <v>336.3</v>
      </c>
      <c r="D28" s="5">
        <v>511.5</v>
      </c>
      <c r="E28" s="5">
        <v>-0.45800000000000002</v>
      </c>
      <c r="F28" s="10">
        <f t="shared" si="1"/>
        <v>8.3999999999999968</v>
      </c>
      <c r="G28" s="10">
        <f>C28/J28*100</f>
        <v>87.237354085603116</v>
      </c>
      <c r="I28" s="6" t="s">
        <v>12</v>
      </c>
      <c r="J28" s="2">
        <v>385.5</v>
      </c>
      <c r="K28" s="2">
        <v>505.4</v>
      </c>
      <c r="L28" s="3">
        <v>-0.45200000000000001</v>
      </c>
      <c r="M28" s="10">
        <f t="shared" si="2"/>
        <v>9.5999999999999979</v>
      </c>
      <c r="N28" s="4"/>
      <c r="O28" s="4"/>
    </row>
    <row r="29" spans="2:20" x14ac:dyDescent="0.25">
      <c r="B29" s="6" t="s">
        <v>13</v>
      </c>
      <c r="C29" s="5">
        <v>336.3</v>
      </c>
      <c r="D29" s="5">
        <v>492.1</v>
      </c>
      <c r="E29" s="5">
        <v>-0.44</v>
      </c>
      <c r="F29" s="10">
        <f t="shared" si="1"/>
        <v>12</v>
      </c>
      <c r="G29" s="10">
        <f>C29/J29*100</f>
        <v>85.398679532757754</v>
      </c>
      <c r="I29" s="6" t="s">
        <v>13</v>
      </c>
      <c r="J29" s="2">
        <v>393.8</v>
      </c>
      <c r="K29" s="2">
        <v>483.4</v>
      </c>
      <c r="L29" s="3">
        <v>-0.433</v>
      </c>
      <c r="M29" s="10">
        <f t="shared" si="2"/>
        <v>13.4</v>
      </c>
      <c r="N29" s="4"/>
      <c r="O29" s="4"/>
    </row>
    <row r="30" spans="2:20" x14ac:dyDescent="0.25">
      <c r="B30" s="5"/>
      <c r="C30" s="5"/>
      <c r="D30" s="5"/>
      <c r="E30" s="5" t="s">
        <v>22</v>
      </c>
      <c r="F30" s="10">
        <f>AVERAGE(F24:F29)</f>
        <v>9.0999999999999979</v>
      </c>
      <c r="G30" s="10">
        <f>AVERAGE(G21:G29)</f>
        <v>84.564612221232522</v>
      </c>
      <c r="I30" s="5"/>
      <c r="J30" s="5"/>
      <c r="K30" s="5"/>
      <c r="L30" s="5" t="s">
        <v>22</v>
      </c>
      <c r="M30" s="10">
        <f>AVERAGE(M24:M29)</f>
        <v>8.8333333333333321</v>
      </c>
      <c r="N30" s="4"/>
      <c r="O30" s="4"/>
    </row>
    <row r="33" spans="2:5" x14ac:dyDescent="0.25">
      <c r="E33" s="7"/>
    </row>
    <row r="34" spans="2:5" x14ac:dyDescent="0.25">
      <c r="B34" s="5" t="s">
        <v>27</v>
      </c>
      <c r="C34" s="5" t="s">
        <v>25</v>
      </c>
      <c r="D34" s="5" t="s">
        <v>29</v>
      </c>
      <c r="E34" s="20" t="s">
        <v>30</v>
      </c>
    </row>
    <row r="35" spans="2:5" x14ac:dyDescent="0.25">
      <c r="B35" s="5" t="s">
        <v>26</v>
      </c>
      <c r="C35" s="5">
        <v>7.8</v>
      </c>
      <c r="D35" s="5"/>
      <c r="E35" s="20"/>
    </row>
    <row r="36" spans="2:5" x14ac:dyDescent="0.25">
      <c r="B36" s="5" t="s">
        <v>28</v>
      </c>
      <c r="C36" s="5">
        <v>6</v>
      </c>
      <c r="D36" s="5"/>
      <c r="E36" s="20">
        <f>C36/C35*100</f>
        <v>76.923076923076934</v>
      </c>
    </row>
    <row r="37" spans="2:5" x14ac:dyDescent="0.25">
      <c r="B37" s="5" t="s">
        <v>31</v>
      </c>
      <c r="C37" s="5">
        <v>5.4</v>
      </c>
      <c r="D37" s="5"/>
      <c r="E37" s="20">
        <f>C37/C36*100</f>
        <v>90</v>
      </c>
    </row>
    <row r="38" spans="2:5" x14ac:dyDescent="0.25">
      <c r="B38" s="31"/>
      <c r="C38" s="31"/>
      <c r="D38" s="31"/>
      <c r="E38" s="32"/>
    </row>
  </sheetData>
  <mergeCells count="5">
    <mergeCell ref="I6:L6"/>
    <mergeCell ref="P6:S6"/>
    <mergeCell ref="B19:E19"/>
    <mergeCell ref="B6:E6"/>
    <mergeCell ref="I19:L19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</cp:lastModifiedBy>
  <dcterms:created xsi:type="dcterms:W3CDTF">2019-01-14T10:15:53Z</dcterms:created>
  <dcterms:modified xsi:type="dcterms:W3CDTF">2019-04-01T23:20:59Z</dcterms:modified>
</cp:coreProperties>
</file>