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SUMMER-JOB-2024-MATERIALS-PHYSICS\DOCUMENTATION\"/>
    </mc:Choice>
  </mc:AlternateContent>
  <xr:revisionPtr revIDLastSave="0" documentId="13_ncr:1_{E336F188-7D1F-4825-9476-48FC4D5AAA01}" xr6:coauthVersionLast="47" xr6:coauthVersionMax="47" xr10:uidLastSave="{00000000-0000-0000-0000-000000000000}"/>
  <bookViews>
    <workbookView xWindow="-110" yWindow="-110" windowWidth="19420" windowHeight="11020" activeTab="1" xr2:uid="{00000000-000D-0000-FFFF-FFFF00000000}"/>
  </bookViews>
  <sheets>
    <sheet name="About" sheetId="1" r:id="rId1"/>
    <sheet name="Sample tabl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32" i="2" l="1"/>
  <c r="Z32" i="2"/>
  <c r="AA32" i="2" s="1"/>
  <c r="Y32" i="2"/>
  <c r="AG31" i="2"/>
  <c r="Z31" i="2"/>
  <c r="AA31" i="2" s="1"/>
  <c r="V31" i="2"/>
  <c r="Y31" i="2" s="1"/>
  <c r="AG30" i="2"/>
  <c r="AA30" i="2"/>
  <c r="Z30" i="2"/>
  <c r="V30" i="2"/>
  <c r="Y30" i="2" s="1"/>
  <c r="AG29" i="2"/>
  <c r="Z29" i="2"/>
  <c r="AA29" i="2" s="1"/>
  <c r="V29" i="2"/>
  <c r="Y29" i="2" s="1"/>
  <c r="V28" i="2"/>
  <c r="Y28" i="2" s="1"/>
  <c r="Y27" i="2"/>
  <c r="V27" i="2"/>
  <c r="AG26" i="2"/>
  <c r="Z26" i="2"/>
  <c r="AA26" i="2" s="1"/>
  <c r="Y26" i="2"/>
  <c r="V26" i="2"/>
  <c r="AG25" i="2"/>
  <c r="AA25" i="2"/>
  <c r="Z25" i="2"/>
  <c r="V25" i="2"/>
  <c r="Y25" i="2" s="1"/>
  <c r="AG24" i="2"/>
  <c r="AA24" i="2"/>
  <c r="Z24" i="2"/>
  <c r="V24" i="2"/>
  <c r="Y24" i="2" s="1"/>
  <c r="AG23" i="2"/>
  <c r="Z23" i="2"/>
  <c r="AA23" i="2" s="1"/>
  <c r="V23" i="2"/>
  <c r="Y23" i="2" s="1"/>
  <c r="AG22" i="2"/>
  <c r="Z22" i="2"/>
  <c r="AA22" i="2" s="1"/>
  <c r="Y22" i="2"/>
  <c r="V22" i="2"/>
  <c r="AG21" i="2"/>
  <c r="Z21" i="2"/>
  <c r="AA21" i="2" s="1"/>
  <c r="V21" i="2"/>
  <c r="Y21" i="2" s="1"/>
  <c r="AG20" i="2"/>
  <c r="AA20" i="2"/>
  <c r="Z20" i="2"/>
  <c r="V20" i="2"/>
  <c r="Y20" i="2" s="1"/>
  <c r="AG19" i="2"/>
  <c r="Z19" i="2"/>
  <c r="AA19" i="2" s="1"/>
  <c r="Y19" i="2"/>
  <c r="V19" i="2"/>
  <c r="AG18" i="2"/>
  <c r="Z18" i="2"/>
  <c r="AA18" i="2" s="1"/>
  <c r="Y18" i="2"/>
  <c r="V18" i="2"/>
  <c r="AG17" i="2"/>
  <c r="AA17" i="2"/>
  <c r="Z17" i="2"/>
  <c r="V17" i="2"/>
  <c r="Y17" i="2" s="1"/>
  <c r="AG16" i="2"/>
  <c r="AA16" i="2"/>
  <c r="Z16" i="2"/>
  <c r="V16" i="2"/>
  <c r="Y16" i="2" s="1"/>
  <c r="AG15" i="2"/>
  <c r="Z15" i="2"/>
  <c r="AA15" i="2" s="1"/>
  <c r="V15" i="2"/>
  <c r="Y15" i="2" s="1"/>
  <c r="V14" i="2"/>
  <c r="Y14" i="2" s="1"/>
  <c r="Y13" i="2"/>
  <c r="V13" i="2"/>
  <c r="AG12" i="2"/>
  <c r="Z12" i="2"/>
  <c r="AA12" i="2" s="1"/>
  <c r="Y12" i="2"/>
  <c r="V12" i="2"/>
  <c r="AG11" i="2"/>
  <c r="AA11" i="2"/>
  <c r="Z11" i="2"/>
  <c r="Y11" i="2"/>
  <c r="V11" i="2"/>
  <c r="AG10" i="2"/>
  <c r="AA10" i="2"/>
  <c r="Z10" i="2"/>
  <c r="V10" i="2"/>
  <c r="Y10" i="2" s="1"/>
  <c r="AG9" i="2"/>
  <c r="AA9" i="2"/>
  <c r="Z9" i="2"/>
  <c r="V9" i="2"/>
  <c r="Y9" i="2" s="1"/>
  <c r="Z8" i="2"/>
  <c r="AA8" i="2" s="1"/>
  <c r="Y8" i="2"/>
  <c r="V8" i="2"/>
  <c r="AG7" i="2"/>
  <c r="Z7" i="2"/>
  <c r="AA7" i="2" s="1"/>
  <c r="Y7" i="2"/>
  <c r="V7" i="2"/>
  <c r="AG6" i="2"/>
  <c r="AA6" i="2"/>
  <c r="Z6" i="2"/>
  <c r="Y6" i="2"/>
  <c r="V6" i="2"/>
  <c r="AG5" i="2"/>
  <c r="AA5" i="2"/>
  <c r="Z5" i="2"/>
  <c r="V5" i="2"/>
  <c r="Y5" i="2" s="1"/>
  <c r="AG4" i="2"/>
  <c r="AA4" i="2"/>
  <c r="Z4" i="2"/>
  <c r="V4" i="2"/>
  <c r="Y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100-000001000000}">
      <text>
        <r>
          <rPr>
            <sz val="10"/>
            <color rgb="FF000000"/>
            <rFont val="Arial"/>
            <scheme val="minor"/>
          </rPr>
          <t>Formatted as:
YYYY-MM-DD_Snn_Xcell_tssss_Cxxxx_Jyy
where 'nn' is the running sample (S) number (in this project)
'X' is the cell type (I or 3)
'sss' is passivation time in seconds, e.g. t0012 or t1800
'xxxx' is the deposited capacity in muAh/cm2, e.g. C0050 or C1000
and 'yy' is the deposition current in mA/cm2, e.g. J01 or J10
example:
"2024-06-10_S01_Icell_t010_C0050"
would mean the first cell built in this project, and it was an I-cell with 10 minutes of passication and 50 muAh/cm2 deposited Li.
"2024-06-11_S02_3cell_t120_C1000"
would be the second cell built, which was a 3-electrode cell (with pressure), that was passivated for 120 minutes and 1000 muAh/cm2 was deposited.</t>
        </r>
      </text>
    </comment>
    <comment ref="E3" authorId="0" shapeId="0" xr:uid="{00000000-0006-0000-0100-000002000000}">
      <text>
        <r>
          <rPr>
            <sz val="10"/>
            <color rgb="FF000000"/>
            <rFont val="Arial"/>
            <scheme val="minor"/>
          </rPr>
          <t>Working electrode, anode</t>
        </r>
      </text>
    </comment>
    <comment ref="F3" authorId="0" shapeId="0" xr:uid="{00000000-0006-0000-0100-000003000000}">
      <text>
        <r>
          <rPr>
            <sz val="10"/>
            <color rgb="FF000000"/>
            <rFont val="Arial"/>
            <scheme val="minor"/>
          </rPr>
          <t>diameter of the WE disk</t>
        </r>
      </text>
    </comment>
    <comment ref="G3" authorId="0" shapeId="0" xr:uid="{00000000-0006-0000-0100-000004000000}">
      <text>
        <r>
          <rPr>
            <sz val="10"/>
            <color rgb="FF000000"/>
            <rFont val="Arial"/>
            <scheme val="minor"/>
          </rPr>
          <t>counter electrode, cathode</t>
        </r>
      </text>
    </comment>
    <comment ref="H3" authorId="0" shapeId="0" xr:uid="{00000000-0006-0000-0100-000005000000}">
      <text>
        <r>
          <rPr>
            <sz val="10"/>
            <color rgb="FF000000"/>
            <rFont val="Arial"/>
            <scheme val="minor"/>
          </rPr>
          <t>diameter of the WE disk</t>
        </r>
      </text>
    </comment>
    <comment ref="I3" authorId="0" shapeId="0" xr:uid="{00000000-0006-0000-0100-000006000000}">
      <text>
        <r>
          <rPr>
            <sz val="10"/>
            <color rgb="FF000000"/>
            <rFont val="Arial"/>
            <scheme val="minor"/>
          </rPr>
          <t xml:space="preserve">I = swagelok-type 2-electrode cell with pressure
TP = swagelock-type 3-electrode cell with pressure
</t>
        </r>
      </text>
    </comment>
    <comment ref="T3" authorId="0" shapeId="0" xr:uid="{00000000-0006-0000-0100-000007000000}">
      <text>
        <r>
          <rPr>
            <sz val="10"/>
            <color rgb="FF000000"/>
            <rFont val="Arial"/>
            <scheme val="minor"/>
          </rPr>
          <t>Inside glovebox = inside the argon-filled glovebox at room temperature
Ambient conditions = at room temperature and pressure in the atmospohere</t>
        </r>
      </text>
    </comment>
    <comment ref="X3" authorId="0" shapeId="0" xr:uid="{00000000-0006-0000-0100-000008000000}">
      <text>
        <r>
          <rPr>
            <sz val="10"/>
            <color rgb="FF000000"/>
            <rFont val="Arial"/>
            <scheme val="minor"/>
          </rPr>
          <t>micro ampere hour per square centi meter</t>
        </r>
      </text>
    </comment>
    <comment ref="AE3" authorId="0" shapeId="0" xr:uid="{00000000-0006-0000-0100-000009000000}">
      <text>
        <r>
          <rPr>
            <sz val="10"/>
            <color rgb="FF000000"/>
            <rFont val="Arial"/>
            <scheme val="minor"/>
          </rPr>
          <t xml:space="preserve">electrochemical (EC)
SEM
EC + SEM
</t>
        </r>
      </text>
    </comment>
    <comment ref="AG3" authorId="0" shapeId="0" xr:uid="{00000000-0006-0000-0100-00000A000000}">
      <text>
        <r>
          <rPr>
            <sz val="10"/>
            <color rgb="FF000000"/>
            <rFont val="Arial"/>
            <scheme val="minor"/>
          </rPr>
          <t>Assumes:
spring constant 520 N/m
and that the I-cell with no spring compression is 120,3 mm long.
and the pressure is calculated as the force from the spring divided by the smallest area of the Cu or the Li</t>
        </r>
      </text>
    </comment>
    <comment ref="AH3" authorId="0" shapeId="0" xr:uid="{00000000-0006-0000-0100-00000B000000}">
      <text>
        <r>
          <rPr>
            <sz val="10"/>
            <color rgb="FF000000"/>
            <rFont val="Arial"/>
            <scheme val="minor"/>
          </rPr>
          <t xml:space="preserve">Is the data good enough to be used as final result?
If no, then that measurement needs to be repeated </t>
        </r>
      </text>
    </comment>
    <comment ref="E4" authorId="0" shapeId="0" xr:uid="{00000000-0006-0000-0100-00000C000000}">
      <text>
        <r>
          <rPr>
            <sz val="10"/>
            <color rgb="FF000000"/>
            <rFont val="Arial"/>
            <scheme val="minor"/>
          </rPr>
          <t>This Cu was polished by hand to P4000. See the experimental log for details.</t>
        </r>
      </text>
    </comment>
    <comment ref="E5" authorId="0" shapeId="0" xr:uid="{00000000-0006-0000-0100-00000D000000}">
      <text>
        <r>
          <rPr>
            <sz val="10"/>
            <color rgb="FF000000"/>
            <rFont val="Arial"/>
            <scheme val="minor"/>
          </rPr>
          <t>This Cu was polished by hand to P4000. See the experimental log for details.</t>
        </r>
      </text>
    </comment>
    <comment ref="E6" authorId="0" shapeId="0" xr:uid="{00000000-0006-0000-0100-00000E000000}">
      <text>
        <r>
          <rPr>
            <sz val="10"/>
            <color rgb="FF000000"/>
            <rFont val="Arial"/>
            <scheme val="minor"/>
          </rPr>
          <t>This Cu was polished by hand to P4000. See the experimental log for details.</t>
        </r>
      </text>
    </comment>
    <comment ref="E7" authorId="0" shapeId="0" xr:uid="{00000000-0006-0000-0100-00000F000000}">
      <text>
        <r>
          <rPr>
            <sz val="10"/>
            <color rgb="FF000000"/>
            <rFont val="Arial"/>
            <scheme val="minor"/>
          </rPr>
          <t>This Cu was polished by hand to P4000. See the experimental log for details.</t>
        </r>
      </text>
    </comment>
    <comment ref="E8" authorId="0" shapeId="0" xr:uid="{00000000-0006-0000-0100-000010000000}">
      <text>
        <r>
          <rPr>
            <sz val="10"/>
            <color rgb="FF000000"/>
            <rFont val="Arial"/>
            <scheme val="minor"/>
          </rPr>
          <t>This Cu was polished by hand to P4000. See the experimental log for details.</t>
        </r>
      </text>
    </comment>
    <comment ref="M9" authorId="0" shapeId="0" xr:uid="{00000000-0006-0000-0100-000011000000}">
      <text>
        <r>
          <rPr>
            <sz val="10"/>
            <color rgb="FF000000"/>
            <rFont val="Arial"/>
            <scheme val="minor"/>
          </rPr>
          <t xml:space="preserve">Regeneration of the glovebox
</t>
        </r>
      </text>
    </comment>
    <comment ref="N9" authorId="0" shapeId="0" xr:uid="{00000000-0006-0000-0100-000012000000}">
      <text>
        <r>
          <rPr>
            <sz val="10"/>
            <color rgb="FF000000"/>
            <rFont val="Arial"/>
            <scheme val="minor"/>
          </rPr>
          <t xml:space="preserve">Regeneration of the glovebox
</t>
        </r>
      </text>
    </comment>
    <comment ref="M10" authorId="0" shapeId="0" xr:uid="{00000000-0006-0000-0100-000013000000}">
      <text>
        <r>
          <rPr>
            <sz val="10"/>
            <color rgb="FF000000"/>
            <rFont val="Arial"/>
            <scheme val="minor"/>
          </rPr>
          <t xml:space="preserve">Regeneration of the glovebox
</t>
        </r>
      </text>
    </comment>
    <comment ref="N10" authorId="0" shapeId="0" xr:uid="{00000000-0006-0000-0100-000014000000}">
      <text>
        <r>
          <rPr>
            <sz val="10"/>
            <color rgb="FF000000"/>
            <rFont val="Arial"/>
            <scheme val="minor"/>
          </rPr>
          <t xml:space="preserve">Regeneration of the glovebox
</t>
        </r>
      </text>
    </comment>
    <comment ref="M11" authorId="0" shapeId="0" xr:uid="{00000000-0006-0000-0100-000015000000}">
      <text>
        <r>
          <rPr>
            <sz val="10"/>
            <color rgb="FF000000"/>
            <rFont val="Arial"/>
            <scheme val="minor"/>
          </rPr>
          <t xml:space="preserve">Regeneration of the glovebox
</t>
        </r>
      </text>
    </comment>
    <comment ref="N11" authorId="0" shapeId="0" xr:uid="{00000000-0006-0000-0100-000016000000}">
      <text>
        <r>
          <rPr>
            <sz val="10"/>
            <color rgb="FF000000"/>
            <rFont val="Arial"/>
            <scheme val="minor"/>
          </rPr>
          <t xml:space="preserve">Regeneration of the glovebox
</t>
        </r>
      </text>
    </comment>
    <comment ref="M12" authorId="0" shapeId="0" xr:uid="{00000000-0006-0000-0100-000017000000}">
      <text>
        <r>
          <rPr>
            <sz val="10"/>
            <color rgb="FF000000"/>
            <rFont val="Arial"/>
            <scheme val="minor"/>
          </rPr>
          <t xml:space="preserve">Regeneration of the glovebox
</t>
        </r>
      </text>
    </comment>
    <comment ref="N12" authorId="0" shapeId="0" xr:uid="{00000000-0006-0000-0100-000018000000}">
      <text>
        <r>
          <rPr>
            <sz val="10"/>
            <color rgb="FF000000"/>
            <rFont val="Arial"/>
            <scheme val="minor"/>
          </rPr>
          <t xml:space="preserve">Regeneration of the glovebox
</t>
        </r>
      </text>
    </comment>
  </commentList>
</comments>
</file>

<file path=xl/sharedStrings.xml><?xml version="1.0" encoding="utf-8"?>
<sst xmlns="http://schemas.openxmlformats.org/spreadsheetml/2006/main" count="461" uniqueCount="147">
  <si>
    <t>Created 2024-06-10 by Gottfrid Olsson</t>
  </si>
  <si>
    <t>Sample table for measurements 2024-06 and 2024-07.</t>
  </si>
  <si>
    <t>For project about the influence of passivation of the copper surface before deposition of lithium.</t>
  </si>
  <si>
    <t>Materials</t>
  </si>
  <si>
    <t>Glovebox conditions</t>
  </si>
  <si>
    <t>Cycling</t>
  </si>
  <si>
    <t>Deposition</t>
  </si>
  <si>
    <t>Date built</t>
  </si>
  <si>
    <t>Sample ID</t>
  </si>
  <si>
    <t>WE</t>
  </si>
  <si>
    <r>
      <rPr>
        <i/>
        <sz val="10"/>
        <color theme="1"/>
        <rFont val="Arial"/>
      </rPr>
      <t>d</t>
    </r>
    <r>
      <rPr>
        <sz val="10"/>
        <color theme="1"/>
        <rFont val="Arial"/>
      </rPr>
      <t>_WE (mm)</t>
    </r>
  </si>
  <si>
    <t>CE</t>
  </si>
  <si>
    <r>
      <rPr>
        <i/>
        <sz val="10"/>
        <color theme="1"/>
        <rFont val="Arial"/>
      </rPr>
      <t>d</t>
    </r>
    <r>
      <rPr>
        <sz val="10"/>
        <color theme="1"/>
        <rFont val="Arial"/>
      </rPr>
      <t>_CE (mm)</t>
    </r>
  </si>
  <si>
    <t>Cell type</t>
  </si>
  <si>
    <t>Separator</t>
  </si>
  <si>
    <t>Electrolyte</t>
  </si>
  <si>
    <t>O2 (ppm)</t>
  </si>
  <si>
    <t>H2O (ppm)</t>
  </si>
  <si>
    <t>OCV time</t>
  </si>
  <si>
    <t>SEI formation by</t>
  </si>
  <si>
    <t>SEI formation time (s)</t>
  </si>
  <si>
    <t>Li deposition</t>
  </si>
  <si>
    <t>Cycling condition</t>
  </si>
  <si>
    <r>
      <rPr>
        <i/>
        <sz val="10"/>
        <color theme="1"/>
        <rFont val="Arial"/>
      </rPr>
      <t>A</t>
    </r>
    <r>
      <rPr>
        <sz val="10"/>
        <color theme="1"/>
        <rFont val="Arial"/>
      </rPr>
      <t>_CE (cm^2)</t>
    </r>
  </si>
  <si>
    <r>
      <rPr>
        <i/>
        <sz val="10"/>
        <color theme="1"/>
        <rFont val="Arial"/>
      </rPr>
      <t>J</t>
    </r>
    <r>
      <rPr>
        <sz val="10"/>
        <color theme="1"/>
        <rFont val="Arial"/>
      </rPr>
      <t xml:space="preserve"> (mA/cm^2)</t>
    </r>
  </si>
  <si>
    <r>
      <rPr>
        <i/>
        <sz val="10"/>
        <color theme="1"/>
        <rFont val="Arial"/>
      </rPr>
      <t>C</t>
    </r>
    <r>
      <rPr>
        <sz val="10"/>
        <color theme="1"/>
        <rFont val="Arial"/>
      </rPr>
      <t xml:space="preserve"> (muAh/cm^2)</t>
    </r>
  </si>
  <si>
    <r>
      <rPr>
        <i/>
        <sz val="10"/>
        <color theme="1"/>
        <rFont val="Arial"/>
      </rPr>
      <t>I</t>
    </r>
    <r>
      <rPr>
        <sz val="10"/>
        <color theme="1"/>
        <rFont val="Arial"/>
      </rPr>
      <t xml:space="preserve"> (mA/cm^2)</t>
    </r>
  </si>
  <si>
    <r>
      <rPr>
        <i/>
        <sz val="10"/>
        <color theme="1"/>
        <rFont val="Arial"/>
      </rPr>
      <t>t</t>
    </r>
    <r>
      <rPr>
        <sz val="10"/>
        <color theme="1"/>
        <rFont val="Arial"/>
      </rPr>
      <t xml:space="preserve"> (h)</t>
    </r>
  </si>
  <si>
    <t>t (s)</t>
  </si>
  <si>
    <t>Wash process</t>
  </si>
  <si>
    <t>Type of data</t>
  </si>
  <si>
    <t>DeltaX (mm) for I-cell</t>
  </si>
  <si>
    <t>Pressure between the electrodes based on DeltaX (kPa)</t>
  </si>
  <si>
    <t>Good data?</t>
  </si>
  <si>
    <t>Notes</t>
  </si>
  <si>
    <t>Why measure?</t>
  </si>
  <si>
    <t>Short note about SEM result</t>
  </si>
  <si>
    <t>S01_Icell_t0012_C0500_J01</t>
  </si>
  <si>
    <t>Cu</t>
  </si>
  <si>
    <t>Li</t>
  </si>
  <si>
    <t>I</t>
  </si>
  <si>
    <t>1 piece of Celgard 2400</t>
  </si>
  <si>
    <t>25 μL of 4 mol/L LiFSI in DME</t>
  </si>
  <si>
    <t>1 min</t>
  </si>
  <si>
    <t>Constant 0.010 V</t>
  </si>
  <si>
    <r>
      <rPr>
        <sz val="10"/>
        <color theme="1"/>
        <rFont val="Arial"/>
      </rPr>
      <t xml:space="preserve">CC deposition; </t>
    </r>
    <r>
      <rPr>
        <i/>
        <sz val="10"/>
        <color theme="1"/>
        <rFont val="Arial"/>
      </rPr>
      <t>I</t>
    </r>
    <r>
      <rPr>
        <sz val="10"/>
        <color theme="1"/>
        <rFont val="Arial"/>
      </rPr>
      <t xml:space="preserve"> and </t>
    </r>
    <r>
      <rPr>
        <i/>
        <sz val="10"/>
        <color theme="1"/>
        <rFont val="Arial"/>
      </rPr>
      <t>t</t>
    </r>
    <r>
      <rPr>
        <sz val="10"/>
        <color theme="1"/>
        <rFont val="Arial"/>
      </rPr>
      <t xml:space="preserve"> given by this table</t>
    </r>
  </si>
  <si>
    <t>Ambient conditions</t>
  </si>
  <si>
    <t>No washing (no SEM).</t>
  </si>
  <si>
    <t>EC</t>
  </si>
  <si>
    <t>Investigate the V-C plot as function of t_passivation in the I-cell</t>
  </si>
  <si>
    <t>N/A</t>
  </si>
  <si>
    <t>S02_Icell_t0060_C0500_J01</t>
  </si>
  <si>
    <r>
      <rPr>
        <sz val="10"/>
        <color theme="1"/>
        <rFont val="Arial"/>
      </rPr>
      <t xml:space="preserve">CC deposition; </t>
    </r>
    <r>
      <rPr>
        <i/>
        <sz val="10"/>
        <color theme="1"/>
        <rFont val="Arial"/>
      </rPr>
      <t>I</t>
    </r>
    <r>
      <rPr>
        <sz val="10"/>
        <color theme="1"/>
        <rFont val="Arial"/>
      </rPr>
      <t xml:space="preserve"> and </t>
    </r>
    <r>
      <rPr>
        <i/>
        <sz val="10"/>
        <color theme="1"/>
        <rFont val="Arial"/>
      </rPr>
      <t>t</t>
    </r>
    <r>
      <rPr>
        <sz val="10"/>
        <color theme="1"/>
        <rFont val="Arial"/>
      </rPr>
      <t xml:space="preserve"> given by this table</t>
    </r>
  </si>
  <si>
    <t>S03_Icell_t1800_C0500_J01</t>
  </si>
  <si>
    <r>
      <rPr>
        <sz val="10"/>
        <color theme="1"/>
        <rFont val="Arial"/>
      </rPr>
      <t xml:space="preserve">CC deposition; </t>
    </r>
    <r>
      <rPr>
        <i/>
        <sz val="10"/>
        <color theme="1"/>
        <rFont val="Arial"/>
      </rPr>
      <t>I</t>
    </r>
    <r>
      <rPr>
        <sz val="10"/>
        <color theme="1"/>
        <rFont val="Arial"/>
      </rPr>
      <t xml:space="preserve"> and </t>
    </r>
    <r>
      <rPr>
        <i/>
        <sz val="10"/>
        <color theme="1"/>
        <rFont val="Arial"/>
      </rPr>
      <t>t</t>
    </r>
    <r>
      <rPr>
        <sz val="10"/>
        <color theme="1"/>
        <rFont val="Arial"/>
      </rPr>
      <t xml:space="preserve"> given by this table</t>
    </r>
  </si>
  <si>
    <t>S04_Icell_t0020_C0500_J01</t>
  </si>
  <si>
    <r>
      <rPr>
        <sz val="10"/>
        <color theme="1"/>
        <rFont val="Arial"/>
      </rPr>
      <t xml:space="preserve">CC deposition; </t>
    </r>
    <r>
      <rPr>
        <i/>
        <sz val="10"/>
        <color theme="1"/>
        <rFont val="Arial"/>
      </rPr>
      <t>I</t>
    </r>
    <r>
      <rPr>
        <sz val="10"/>
        <color theme="1"/>
        <rFont val="Arial"/>
      </rPr>
      <t xml:space="preserve"> and </t>
    </r>
    <r>
      <rPr>
        <i/>
        <sz val="10"/>
        <color theme="1"/>
        <rFont val="Arial"/>
      </rPr>
      <t>t</t>
    </r>
    <r>
      <rPr>
        <sz val="10"/>
        <color theme="1"/>
        <rFont val="Arial"/>
      </rPr>
      <t xml:space="preserve"> given by this table</t>
    </r>
  </si>
  <si>
    <t>S05_TPcell_t1800_C0500_J01</t>
  </si>
  <si>
    <t>TP</t>
  </si>
  <si>
    <r>
      <rPr>
        <sz val="10"/>
        <color theme="1"/>
        <rFont val="Arial"/>
      </rPr>
      <t xml:space="preserve">CC deposition; </t>
    </r>
    <r>
      <rPr>
        <i/>
        <sz val="10"/>
        <color theme="1"/>
        <rFont val="Arial"/>
      </rPr>
      <t>I</t>
    </r>
    <r>
      <rPr>
        <sz val="10"/>
        <color theme="1"/>
        <rFont val="Arial"/>
      </rPr>
      <t xml:space="preserve"> and </t>
    </r>
    <r>
      <rPr>
        <i/>
        <sz val="10"/>
        <color theme="1"/>
        <rFont val="Arial"/>
      </rPr>
      <t>t</t>
    </r>
    <r>
      <rPr>
        <sz val="10"/>
        <color theme="1"/>
        <rFont val="Arial"/>
      </rPr>
      <t xml:space="preserve"> given by this table</t>
    </r>
  </si>
  <si>
    <t>Inside glovebox</t>
  </si>
  <si>
    <t>No notes.</t>
  </si>
  <si>
    <t>To compare the V-C plot in the TP-cell vs. the I-cell.</t>
  </si>
  <si>
    <t>S06_Icell_t1800_C0001_J01</t>
  </si>
  <si>
    <r>
      <rPr>
        <sz val="10"/>
        <color theme="1"/>
        <rFont val="Arial"/>
      </rPr>
      <t xml:space="preserve">CC deposition; </t>
    </r>
    <r>
      <rPr>
        <i/>
        <sz val="10"/>
        <color theme="1"/>
        <rFont val="Arial"/>
      </rPr>
      <t>I</t>
    </r>
    <r>
      <rPr>
        <sz val="10"/>
        <color theme="1"/>
        <rFont val="Arial"/>
      </rPr>
      <t xml:space="preserve"> and </t>
    </r>
    <r>
      <rPr>
        <i/>
        <sz val="10"/>
        <color theme="1"/>
        <rFont val="Arial"/>
      </rPr>
      <t>t</t>
    </r>
    <r>
      <rPr>
        <sz val="10"/>
        <color theme="1"/>
        <rFont val="Arial"/>
      </rPr>
      <t xml:space="preserve"> given by this table</t>
    </r>
  </si>
  <si>
    <t>Submerged in DME for 1 min (300 μL)</t>
  </si>
  <si>
    <t>EC+SEM</t>
  </si>
  <si>
    <t>Little bit bad I-t data</t>
  </si>
  <si>
    <t>Investigate (a) how low values of C can be measured in SEM for the I-cell (for good passivation t1800), and (b) how even the deposition is in the I-cell, and (c) what data acquisition scheme would work well.</t>
  </si>
  <si>
    <t>No observed Li for C0001.</t>
  </si>
  <si>
    <t>S07_Icell_t1800_C0003_J01</t>
  </si>
  <si>
    <r>
      <rPr>
        <sz val="10"/>
        <color theme="1"/>
        <rFont val="Arial"/>
      </rPr>
      <t xml:space="preserve">CC deposition; </t>
    </r>
    <r>
      <rPr>
        <i/>
        <sz val="10"/>
        <color theme="1"/>
        <rFont val="Arial"/>
      </rPr>
      <t>I</t>
    </r>
    <r>
      <rPr>
        <sz val="10"/>
        <color theme="1"/>
        <rFont val="Arial"/>
      </rPr>
      <t xml:space="preserve"> and </t>
    </r>
    <r>
      <rPr>
        <i/>
        <sz val="10"/>
        <color theme="1"/>
        <rFont val="Arial"/>
      </rPr>
      <t>t</t>
    </r>
    <r>
      <rPr>
        <sz val="10"/>
        <color theme="1"/>
        <rFont val="Arial"/>
      </rPr>
      <t xml:space="preserve"> given by this table</t>
    </r>
  </si>
  <si>
    <t>'Worms' observed, clear Li deposition at some points for C0003.</t>
  </si>
  <si>
    <t xml:space="preserve"> </t>
  </si>
  <si>
    <t>S08_Icell_t1800_C0010_J01</t>
  </si>
  <si>
    <r>
      <rPr>
        <sz val="10"/>
        <color theme="1"/>
        <rFont val="Arial"/>
      </rPr>
      <t xml:space="preserve">CC deposition; </t>
    </r>
    <r>
      <rPr>
        <i/>
        <sz val="10"/>
        <color theme="1"/>
        <rFont val="Arial"/>
      </rPr>
      <t>I</t>
    </r>
    <r>
      <rPr>
        <sz val="10"/>
        <color theme="1"/>
        <rFont val="Arial"/>
      </rPr>
      <t xml:space="preserve"> and </t>
    </r>
    <r>
      <rPr>
        <i/>
        <sz val="10"/>
        <color theme="1"/>
        <rFont val="Arial"/>
      </rPr>
      <t>t</t>
    </r>
    <r>
      <rPr>
        <sz val="10"/>
        <color theme="1"/>
        <rFont val="Arial"/>
      </rPr>
      <t xml:space="preserve"> given by this table</t>
    </r>
  </si>
  <si>
    <t>Clear Li deposition, crystalline particles for C0010. Uneven at places. 'Halos' around Li particles. ~X5000 magnification reasonable.</t>
  </si>
  <si>
    <t>S09_Icell_t1800_C0030_J01</t>
  </si>
  <si>
    <r>
      <rPr>
        <sz val="10"/>
        <color theme="1"/>
        <rFont val="Arial"/>
      </rPr>
      <t xml:space="preserve">CC deposition; </t>
    </r>
    <r>
      <rPr>
        <i/>
        <sz val="10"/>
        <color theme="1"/>
        <rFont val="Arial"/>
      </rPr>
      <t>I</t>
    </r>
    <r>
      <rPr>
        <sz val="10"/>
        <color theme="1"/>
        <rFont val="Arial"/>
      </rPr>
      <t xml:space="preserve"> and </t>
    </r>
    <r>
      <rPr>
        <i/>
        <sz val="10"/>
        <color theme="1"/>
        <rFont val="Arial"/>
      </rPr>
      <t>t</t>
    </r>
    <r>
      <rPr>
        <sz val="10"/>
        <color theme="1"/>
        <rFont val="Arial"/>
      </rPr>
      <t xml:space="preserve"> given by this table</t>
    </r>
  </si>
  <si>
    <t>Bad I-t data</t>
  </si>
  <si>
    <t>A lot of 'worms' observed, only some areas of Li particles. Bad washing in some places.</t>
  </si>
  <si>
    <t>S10_TPcell_faulty</t>
  </si>
  <si>
    <t>1 piece of Celgard 2400 (12 mm) between Li/Cu, and 1 glass fiber GFC 12 mm between Li and Li/Cu.</t>
  </si>
  <si>
    <t>25 μL of 4 mol/L LiFSI in DME for Cellgard separator, 100 μL of 4 mol/L LiFSI in DME for glass fiber separator.</t>
  </si>
  <si>
    <t>No data.</t>
  </si>
  <si>
    <t>Li/Cu had reasonable OCV, then the 3rd electrode was inserted and after some minutes the OCV was 10 mV. Probably a short-circuit when inserting the 3rd electrode; a hole in the glass fiber separator was observed during the disassembly of the cell.</t>
  </si>
  <si>
    <t>Three-electrode data during passivation and deposition.</t>
  </si>
  <si>
    <t>S11_TPcell_faulty</t>
  </si>
  <si>
    <t>25 μL of 4 mol/L LiFSI in DME for Cellgard separator, 75 μL of 4 mol/L LiFSI in DME for glass fiber separator + 25 μL of 4 mol/L LiFSI in DME more.</t>
  </si>
  <si>
    <t>Li/Cu had reasonable OCV, but the Li/Li difference was about 60 mV. Waited 30 minutes and this decreased to about 30 mV. Tried cycling the cell, but the current increased a lot in the beginning and the Biologic terminated the cycling. I don't know what happened, maybe a short-circuit here too.</t>
  </si>
  <si>
    <t>S12_Icell_t0012_C0010_J01</t>
  </si>
  <si>
    <r>
      <rPr>
        <sz val="10"/>
        <color theme="1"/>
        <rFont val="Arial"/>
      </rPr>
      <t xml:space="preserve">CC deposition; </t>
    </r>
    <r>
      <rPr>
        <i/>
        <sz val="10"/>
        <color theme="1"/>
        <rFont val="Arial"/>
      </rPr>
      <t>I</t>
    </r>
    <r>
      <rPr>
        <sz val="10"/>
        <color theme="1"/>
        <rFont val="Arial"/>
      </rPr>
      <t xml:space="preserve"> and </t>
    </r>
    <r>
      <rPr>
        <i/>
        <sz val="10"/>
        <color theme="1"/>
        <rFont val="Arial"/>
      </rPr>
      <t>t</t>
    </r>
    <r>
      <rPr>
        <sz val="10"/>
        <color theme="1"/>
        <rFont val="Arial"/>
      </rPr>
      <t xml:space="preserve"> given by this table</t>
    </r>
  </si>
  <si>
    <t>Submerged in DME for 1 min (200 μL)</t>
  </si>
  <si>
    <t>EC + SEM</t>
  </si>
  <si>
    <t xml:space="preserve">S12 &amp; S13: Series of same deposition C0010 with different passivation (t0012, t0060, and t1800 including S08).
S14 &amp; S15: redo of previous measurements. </t>
  </si>
  <si>
    <t>Uneven Li deposition, globally and locally. Areas with 'worms' and Li nuclei, some areas with only nuclei. Not good for image analysis.</t>
  </si>
  <si>
    <t>cando, 3x3</t>
  </si>
  <si>
    <t>S13_Icell_t0060_C0010_J01</t>
  </si>
  <si>
    <r>
      <rPr>
        <sz val="10"/>
        <color theme="1"/>
        <rFont val="Arial"/>
      </rPr>
      <t xml:space="preserve">CC deposition; </t>
    </r>
    <r>
      <rPr>
        <i/>
        <sz val="10"/>
        <color theme="1"/>
        <rFont val="Arial"/>
      </rPr>
      <t>I</t>
    </r>
    <r>
      <rPr>
        <sz val="10"/>
        <color theme="1"/>
        <rFont val="Arial"/>
      </rPr>
      <t xml:space="preserve"> and </t>
    </r>
    <r>
      <rPr>
        <i/>
        <sz val="10"/>
        <color theme="1"/>
        <rFont val="Arial"/>
      </rPr>
      <t>t</t>
    </r>
    <r>
      <rPr>
        <sz val="10"/>
        <color theme="1"/>
        <rFont val="Arial"/>
      </rPr>
      <t xml:space="preserve"> given by this table</t>
    </r>
  </si>
  <si>
    <t>Needle-like structures observed at C0010. A bit uneven, but MUCH more even compared to S12. Various sizes of Li nuclei (corroded?). Grid-sampling seems good. Not good for image analysis.</t>
  </si>
  <si>
    <t>S14_Icell_t1800_C0003_J01</t>
  </si>
  <si>
    <r>
      <rPr>
        <sz val="10"/>
        <color theme="1"/>
        <rFont val="Arial"/>
      </rPr>
      <t xml:space="preserve">CC deposition; </t>
    </r>
    <r>
      <rPr>
        <i/>
        <sz val="10"/>
        <color theme="1"/>
        <rFont val="Arial"/>
      </rPr>
      <t>I</t>
    </r>
    <r>
      <rPr>
        <sz val="10"/>
        <color theme="1"/>
        <rFont val="Arial"/>
      </rPr>
      <t xml:space="preserve"> and </t>
    </r>
    <r>
      <rPr>
        <i/>
        <sz val="10"/>
        <color theme="1"/>
        <rFont val="Arial"/>
      </rPr>
      <t>t</t>
    </r>
    <r>
      <rPr>
        <sz val="10"/>
        <color theme="1"/>
        <rFont val="Arial"/>
      </rPr>
      <t xml:space="preserve"> given by this table</t>
    </r>
  </si>
  <si>
    <t>No 'worms' observed. Ring-like deposition (like the coin cell). Not good for image analysis.</t>
  </si>
  <si>
    <t>S15_Icell_t1800_C0030_J01</t>
  </si>
  <si>
    <r>
      <rPr>
        <sz val="10"/>
        <color theme="1"/>
        <rFont val="Arial"/>
      </rPr>
      <t xml:space="preserve">CC deposition; </t>
    </r>
    <r>
      <rPr>
        <i/>
        <sz val="10"/>
        <color theme="1"/>
        <rFont val="Arial"/>
      </rPr>
      <t>I</t>
    </r>
    <r>
      <rPr>
        <sz val="10"/>
        <color theme="1"/>
        <rFont val="Arial"/>
      </rPr>
      <t xml:space="preserve"> and </t>
    </r>
    <r>
      <rPr>
        <i/>
        <sz val="10"/>
        <color theme="1"/>
        <rFont val="Arial"/>
      </rPr>
      <t>t</t>
    </r>
    <r>
      <rPr>
        <sz val="10"/>
        <color theme="1"/>
        <rFont val="Arial"/>
      </rPr>
      <t xml:space="preserve"> given by this table</t>
    </r>
  </si>
  <si>
    <t>Bad, and uneven, washing. Not good for image analysis.</t>
  </si>
  <si>
    <t>S16_Icell_t1800_C0010_J01</t>
  </si>
  <si>
    <r>
      <rPr>
        <sz val="10"/>
        <color theme="1"/>
        <rFont val="Arial"/>
      </rPr>
      <t xml:space="preserve">CC deposition; </t>
    </r>
    <r>
      <rPr>
        <i/>
        <sz val="10"/>
        <color theme="1"/>
        <rFont val="Arial"/>
      </rPr>
      <t>I</t>
    </r>
    <r>
      <rPr>
        <sz val="10"/>
        <color theme="1"/>
        <rFont val="Arial"/>
      </rPr>
      <t xml:space="preserve"> and </t>
    </r>
    <r>
      <rPr>
        <i/>
        <sz val="10"/>
        <color theme="1"/>
        <rFont val="Arial"/>
      </rPr>
      <t>t</t>
    </r>
    <r>
      <rPr>
        <sz val="10"/>
        <color theme="1"/>
        <rFont val="Arial"/>
      </rPr>
      <t xml:space="preserve"> given by this table</t>
    </r>
  </si>
  <si>
    <t>Rinsed once with 50 μL DME, dipped on napkin. Submerged in 300 μL DME for 1 min. Rinsed twice with 50 μL DME, dipped on napkin in between each rinse.</t>
  </si>
  <si>
    <t>Investigating the reproducability after changing parts of the method (polish Cu to 0.25 microns slurry instead of electropolishing; applying more pressure between the Li/Cu during assembly; and rinsing Cu then 1 min DME then 3 more rinses after cycling).</t>
  </si>
  <si>
    <t>S17_Icell_t1800_C0010_J01</t>
  </si>
  <si>
    <r>
      <rPr>
        <sz val="10"/>
        <color theme="1"/>
        <rFont val="Arial"/>
      </rPr>
      <t xml:space="preserve">CC deposition; </t>
    </r>
    <r>
      <rPr>
        <i/>
        <sz val="10"/>
        <color theme="1"/>
        <rFont val="Arial"/>
      </rPr>
      <t>I</t>
    </r>
    <r>
      <rPr>
        <sz val="10"/>
        <color theme="1"/>
        <rFont val="Arial"/>
      </rPr>
      <t xml:space="preserve"> and </t>
    </r>
    <r>
      <rPr>
        <i/>
        <sz val="10"/>
        <color theme="1"/>
        <rFont val="Arial"/>
      </rPr>
      <t>t</t>
    </r>
    <r>
      <rPr>
        <sz val="10"/>
        <color theme="1"/>
        <rFont val="Arial"/>
      </rPr>
      <t xml:space="preserve"> given by this table</t>
    </r>
  </si>
  <si>
    <t>Not good for image analysis.</t>
  </si>
  <si>
    <t>S18_Icell_t1800_C0010_J01</t>
  </si>
  <si>
    <r>
      <rPr>
        <sz val="10"/>
        <color theme="1"/>
        <rFont val="Arial"/>
      </rPr>
      <t xml:space="preserve">CC deposition; </t>
    </r>
    <r>
      <rPr>
        <i/>
        <sz val="10"/>
        <color theme="1"/>
        <rFont val="Arial"/>
      </rPr>
      <t>I</t>
    </r>
    <r>
      <rPr>
        <sz val="10"/>
        <color theme="1"/>
        <rFont val="Arial"/>
      </rPr>
      <t xml:space="preserve"> and </t>
    </r>
    <r>
      <rPr>
        <i/>
        <sz val="10"/>
        <color theme="1"/>
        <rFont val="Arial"/>
      </rPr>
      <t>t</t>
    </r>
    <r>
      <rPr>
        <sz val="10"/>
        <color theme="1"/>
        <rFont val="Arial"/>
      </rPr>
      <t xml:space="preserve"> given by this table</t>
    </r>
  </si>
  <si>
    <t>Images exported for analysis.</t>
  </si>
  <si>
    <t>S19_Icell_t1800_C0010_J01</t>
  </si>
  <si>
    <r>
      <rPr>
        <sz val="10"/>
        <color theme="1"/>
        <rFont val="Arial"/>
      </rPr>
      <t xml:space="preserve">CC deposition; </t>
    </r>
    <r>
      <rPr>
        <i/>
        <sz val="10"/>
        <color theme="1"/>
        <rFont val="Arial"/>
      </rPr>
      <t>I</t>
    </r>
    <r>
      <rPr>
        <sz val="10"/>
        <color theme="1"/>
        <rFont val="Arial"/>
      </rPr>
      <t xml:space="preserve"> and </t>
    </r>
    <r>
      <rPr>
        <i/>
        <sz val="10"/>
        <color theme="1"/>
        <rFont val="Arial"/>
      </rPr>
      <t>t</t>
    </r>
    <r>
      <rPr>
        <sz val="10"/>
        <color theme="1"/>
        <rFont val="Arial"/>
      </rPr>
      <t xml:space="preserve"> given by this table</t>
    </r>
  </si>
  <si>
    <t>Larger |I_SEI| than the others. Reason unknown.</t>
  </si>
  <si>
    <t>S20_Icell_t1800_C0010_J01</t>
  </si>
  <si>
    <t>Plating and stripping 10 cycles. No final deposition.</t>
  </si>
  <si>
    <t>Investigate ways of achieving more uniform Li deposition; cycling of plating and stripping before final deposition, and using a cathode material (LFP).</t>
  </si>
  <si>
    <t>S21_Icell_t1800_C0000_J01</t>
  </si>
  <si>
    <r>
      <rPr>
        <sz val="10"/>
        <color theme="1"/>
        <rFont val="Arial"/>
      </rPr>
      <t xml:space="preserve">Plating and stripping 10 cycles. One final CC deposition; </t>
    </r>
    <r>
      <rPr>
        <i/>
        <sz val="10"/>
        <color theme="1"/>
        <rFont val="Arial"/>
      </rPr>
      <t>I</t>
    </r>
    <r>
      <rPr>
        <sz val="10"/>
        <color theme="1"/>
        <rFont val="Arial"/>
      </rPr>
      <t xml:space="preserve"> and t given by this table</t>
    </r>
  </si>
  <si>
    <t>Rinsed once with 50 μL DME, dipped on napkin. Submerged in 300 μL DME for 1 min. Rinsed twice with 50 μL DME, dipped on napkin in between each rinse. Unfortunately, the fresh DME was finished, so the submersion was done in a glass beaker where S20 was previously submerged.</t>
  </si>
  <si>
    <t>S22_Icell_t0000_C0050_J01</t>
  </si>
  <si>
    <t>LFP</t>
  </si>
  <si>
    <r>
      <rPr>
        <sz val="10"/>
        <color theme="1"/>
        <rFont val="Arial"/>
      </rPr>
      <t xml:space="preserve">CC deposition; </t>
    </r>
    <r>
      <rPr>
        <i/>
        <sz val="10"/>
        <color theme="1"/>
        <rFont val="Arial"/>
      </rPr>
      <t>I</t>
    </r>
    <r>
      <rPr>
        <sz val="10"/>
        <color theme="1"/>
        <rFont val="Arial"/>
      </rPr>
      <t xml:space="preserve"> and </t>
    </r>
    <r>
      <rPr>
        <i/>
        <sz val="10"/>
        <color theme="1"/>
        <rFont val="Arial"/>
      </rPr>
      <t>t</t>
    </r>
    <r>
      <rPr>
        <sz val="10"/>
        <color theme="1"/>
        <rFont val="Arial"/>
      </rPr>
      <t xml:space="preserve"> given by this table</t>
    </r>
  </si>
  <si>
    <t>Lithium-iron-phosphate (LFP), "Cathode foil for lithium accumuators", Custumcells Itzehoe GmbH, "high power", 1.0 mAh/cm2. The LFP was measured using calipers to be about 0.1 mm thick.</t>
  </si>
  <si>
    <t>S23_Icell_t0000_C0050_J01</t>
  </si>
  <si>
    <r>
      <rPr>
        <sz val="10"/>
        <color theme="1"/>
        <rFont val="Arial"/>
      </rPr>
      <t xml:space="preserve">CC deposition; </t>
    </r>
    <r>
      <rPr>
        <i/>
        <sz val="10"/>
        <color theme="1"/>
        <rFont val="Arial"/>
      </rPr>
      <t>I</t>
    </r>
    <r>
      <rPr>
        <sz val="10"/>
        <color theme="1"/>
        <rFont val="Arial"/>
      </rPr>
      <t xml:space="preserve"> and </t>
    </r>
    <r>
      <rPr>
        <i/>
        <sz val="10"/>
        <color theme="1"/>
        <rFont val="Arial"/>
      </rPr>
      <t>t</t>
    </r>
    <r>
      <rPr>
        <sz val="10"/>
        <color theme="1"/>
        <rFont val="Arial"/>
      </rPr>
      <t xml:space="preserve"> given by this table</t>
    </r>
  </si>
  <si>
    <t>S24_TPcell_faulty</t>
  </si>
  <si>
    <t>Put a Whatman glassfiber separator with 100 μL for the reference electrode.</t>
  </si>
  <si>
    <t>S25_TPcell_faulty</t>
  </si>
  <si>
    <t>Put a Whatman glassfiber separator and 50 μL between the Cellgard 2400 separator and the Li, and another Whatman glassfiber separator with 50 μL for the reference electrode.</t>
  </si>
  <si>
    <t>S26_Icell_t1800_C0010_J01</t>
  </si>
  <si>
    <r>
      <rPr>
        <sz val="10"/>
        <color theme="1"/>
        <rFont val="Arial"/>
      </rPr>
      <t xml:space="preserve">CC deposition; </t>
    </r>
    <r>
      <rPr>
        <i/>
        <sz val="10"/>
        <color theme="1"/>
        <rFont val="Arial"/>
      </rPr>
      <t>I</t>
    </r>
    <r>
      <rPr>
        <sz val="10"/>
        <color theme="1"/>
        <rFont val="Arial"/>
      </rPr>
      <t xml:space="preserve"> and </t>
    </r>
    <r>
      <rPr>
        <i/>
        <sz val="10"/>
        <color theme="1"/>
        <rFont val="Arial"/>
      </rPr>
      <t>t</t>
    </r>
    <r>
      <rPr>
        <sz val="10"/>
        <color theme="1"/>
        <rFont val="Arial"/>
      </rPr>
      <t xml:space="preserve"> given by this table</t>
    </r>
  </si>
  <si>
    <t>Investigate how a larger Li (12mm diameter) and a polished Li (the surface scraped clear using a scalpel) influences the Li deposition.</t>
  </si>
  <si>
    <t>12 mm Li seems to give much better (more even) result than 5 mm Li.</t>
  </si>
  <si>
    <t>S27_Icell_t1800_C0010_J01</t>
  </si>
  <si>
    <r>
      <rPr>
        <sz val="10"/>
        <color theme="1"/>
        <rFont val="Arial"/>
      </rPr>
      <t xml:space="preserve">CC deposition; </t>
    </r>
    <r>
      <rPr>
        <i/>
        <sz val="10"/>
        <color theme="1"/>
        <rFont val="Arial"/>
      </rPr>
      <t>I</t>
    </r>
    <r>
      <rPr>
        <sz val="10"/>
        <color theme="1"/>
        <rFont val="Arial"/>
      </rPr>
      <t xml:space="preserve"> and </t>
    </r>
    <r>
      <rPr>
        <i/>
        <sz val="10"/>
        <color theme="1"/>
        <rFont val="Arial"/>
      </rPr>
      <t>t</t>
    </r>
    <r>
      <rPr>
        <sz val="10"/>
        <color theme="1"/>
        <rFont val="Arial"/>
      </rPr>
      <t xml:space="preserve"> given by this table</t>
    </r>
  </si>
  <si>
    <t>S28_Icell_t1800_C0010_J01</t>
  </si>
  <si>
    <r>
      <rPr>
        <sz val="10"/>
        <color theme="1"/>
        <rFont val="Arial"/>
      </rPr>
      <t xml:space="preserve">CC deposition; </t>
    </r>
    <r>
      <rPr>
        <i/>
        <sz val="10"/>
        <color theme="1"/>
        <rFont val="Arial"/>
      </rPr>
      <t>I</t>
    </r>
    <r>
      <rPr>
        <sz val="10"/>
        <color theme="1"/>
        <rFont val="Arial"/>
      </rPr>
      <t xml:space="preserve"> and </t>
    </r>
    <r>
      <rPr>
        <i/>
        <sz val="10"/>
        <color theme="1"/>
        <rFont val="Arial"/>
      </rPr>
      <t>t</t>
    </r>
    <r>
      <rPr>
        <sz val="10"/>
        <color theme="1"/>
        <rFont val="Arial"/>
      </rPr>
      <t xml:space="preserve"> given by this table</t>
    </r>
  </si>
  <si>
    <t>The Li was scraped clear using a scalpel before punching.</t>
  </si>
  <si>
    <t>Polished maybe better, but got different results for these two samples. Could be investigated further.</t>
  </si>
  <si>
    <t>S29_Icell_t1800_C0010_J01</t>
  </si>
  <si>
    <r>
      <rPr>
        <sz val="10"/>
        <color theme="1"/>
        <rFont val="Arial"/>
      </rPr>
      <t xml:space="preserve">CC deposition; </t>
    </r>
    <r>
      <rPr>
        <i/>
        <sz val="10"/>
        <color theme="1"/>
        <rFont val="Arial"/>
      </rPr>
      <t>I</t>
    </r>
    <r>
      <rPr>
        <sz val="10"/>
        <color theme="1"/>
        <rFont val="Arial"/>
      </rPr>
      <t xml:space="preserve"> and </t>
    </r>
    <r>
      <rPr>
        <i/>
        <sz val="10"/>
        <color theme="1"/>
        <rFont val="Arial"/>
      </rPr>
      <t>t</t>
    </r>
    <r>
      <rPr>
        <sz val="10"/>
        <color theme="1"/>
        <rFont val="Arial"/>
      </rPr>
      <t xml:space="preserve"> given by this table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</si>
</sst>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yyyy\-mm\-dd"/>
  </numFmts>
  <fonts count="5" x14ac:knownFonts="1">
    <font>
      <sz val="10"/>
      <color rgb="FF000000"/>
      <name val="Arial"/>
      <scheme val="minor"/>
    </font>
    <font>
      <sz val="10"/>
      <color theme="1"/>
      <name val="Arial"/>
      <scheme val="minor"/>
    </font>
    <font>
      <sz val="10"/>
      <color theme="1"/>
      <name val="Arial"/>
    </font>
    <font>
      <sz val="10"/>
      <name val="Arial"/>
    </font>
    <font>
      <i/>
      <sz val="10"/>
      <color theme="1"/>
      <name val="Arial"/>
    </font>
  </fonts>
  <fills count="4">
    <fill>
      <patternFill patternType="none"/>
    </fill>
    <fill>
      <patternFill patternType="gray125"/>
    </fill>
    <fill>
      <patternFill patternType="solid">
        <fgColor rgb="FFFFFFFF"/>
        <bgColor rgb="FFFFFFFF"/>
      </patternFill>
    </fill>
    <fill>
      <patternFill patternType="solid">
        <fgColor rgb="FFF3F3F3"/>
        <bgColor rgb="FFF3F3F3"/>
      </patternFill>
    </fill>
  </fills>
  <borders count="2">
    <border>
      <left/>
      <right/>
      <top/>
      <bottom/>
      <diagonal/>
    </border>
    <border>
      <left/>
      <right/>
      <top/>
      <bottom style="thin">
        <color rgb="FF000000"/>
      </bottom>
      <diagonal/>
    </border>
  </borders>
  <cellStyleXfs count="1">
    <xf numFmtId="0" fontId="0" fillId="0" borderId="0"/>
  </cellStyleXfs>
  <cellXfs count="42">
    <xf numFmtId="0" fontId="0" fillId="0" borderId="0" xfId="0"/>
    <xf numFmtId="0" fontId="1" fillId="0" borderId="0" xfId="0" applyFont="1"/>
    <xf numFmtId="0" fontId="1" fillId="0" borderId="0" xfId="0" applyFont="1" applyAlignment="1">
      <alignment horizontal="left"/>
    </xf>
    <xf numFmtId="2" fontId="1" fillId="0" borderId="0" xfId="0" applyNumberFormat="1" applyFont="1"/>
    <xf numFmtId="164" fontId="1" fillId="0" borderId="0" xfId="0" applyNumberFormat="1" applyFont="1"/>
    <xf numFmtId="0" fontId="1" fillId="0" borderId="0" xfId="0" applyFont="1" applyAlignment="1">
      <alignment vertical="center" wrapText="1"/>
    </xf>
    <xf numFmtId="0" fontId="2" fillId="0" borderId="0" xfId="0" applyFont="1" applyAlignment="1">
      <alignment horizontal="left"/>
    </xf>
    <xf numFmtId="0" fontId="2" fillId="0" borderId="0" xfId="0" applyFont="1"/>
    <xf numFmtId="0" fontId="2" fillId="0" borderId="0" xfId="0" applyFont="1" applyAlignment="1">
      <alignment horizontal="center"/>
    </xf>
    <xf numFmtId="165" fontId="2" fillId="0" borderId="0" xfId="0" applyNumberFormat="1" applyFont="1"/>
    <xf numFmtId="0" fontId="2" fillId="2" borderId="0" xfId="0" applyFont="1" applyFill="1"/>
    <xf numFmtId="0" fontId="2" fillId="0" borderId="1" xfId="0" applyFont="1" applyBorder="1" applyAlignment="1">
      <alignment horizontal="left"/>
    </xf>
    <xf numFmtId="0" fontId="2" fillId="0" borderId="1" xfId="0" applyFont="1" applyBorder="1"/>
    <xf numFmtId="2" fontId="2" fillId="0" borderId="1" xfId="0" applyNumberFormat="1" applyFont="1" applyBorder="1"/>
    <xf numFmtId="165" fontId="2" fillId="0" borderId="1" xfId="0" applyNumberFormat="1" applyFont="1" applyBorder="1"/>
    <xf numFmtId="0" fontId="2" fillId="2" borderId="1" xfId="0" applyFont="1" applyFill="1" applyBorder="1"/>
    <xf numFmtId="0" fontId="1" fillId="0" borderId="1" xfId="0" applyFont="1" applyBorder="1"/>
    <xf numFmtId="164" fontId="1" fillId="0" borderId="1" xfId="0" applyNumberFormat="1" applyFont="1" applyBorder="1"/>
    <xf numFmtId="0" fontId="1" fillId="0" borderId="1" xfId="0" applyFont="1" applyBorder="1" applyAlignment="1">
      <alignment vertical="center" wrapText="1"/>
    </xf>
    <xf numFmtId="166" fontId="2" fillId="0" borderId="0" xfId="0" applyNumberFormat="1" applyFont="1" applyAlignment="1">
      <alignment horizontal="left"/>
    </xf>
    <xf numFmtId="2" fontId="2" fillId="0" borderId="0" xfId="0" applyNumberFormat="1" applyFont="1" applyAlignment="1">
      <alignment horizontal="left"/>
    </xf>
    <xf numFmtId="165" fontId="2" fillId="3" borderId="0" xfId="0" applyNumberFormat="1" applyFont="1" applyFill="1" applyAlignment="1">
      <alignment horizontal="left"/>
    </xf>
    <xf numFmtId="1" fontId="2" fillId="0" borderId="0" xfId="0" applyNumberFormat="1" applyFont="1" applyAlignment="1">
      <alignment horizontal="left"/>
    </xf>
    <xf numFmtId="0" fontId="2" fillId="3" borderId="0" xfId="0" applyFont="1" applyFill="1" applyAlignment="1">
      <alignment horizontal="left"/>
    </xf>
    <xf numFmtId="0" fontId="2" fillId="2" borderId="0" xfId="0" applyFont="1" applyFill="1" applyAlignment="1">
      <alignment horizontal="left"/>
    </xf>
    <xf numFmtId="164" fontId="1" fillId="0" borderId="0" xfId="0" applyNumberFormat="1" applyFont="1" applyAlignment="1">
      <alignment horizontal="left"/>
    </xf>
    <xf numFmtId="0" fontId="1" fillId="0" borderId="0" xfId="0" applyFont="1" applyAlignment="1">
      <alignment horizontal="left" vertical="center" wrapText="1"/>
    </xf>
    <xf numFmtId="0" fontId="1" fillId="0" borderId="0" xfId="0" quotePrefix="1" applyFont="1" applyAlignment="1">
      <alignment horizontal="left"/>
    </xf>
    <xf numFmtId="164" fontId="2" fillId="0" borderId="0" xfId="0" applyNumberFormat="1" applyFont="1" applyAlignment="1">
      <alignment horizontal="left"/>
    </xf>
    <xf numFmtId="165" fontId="2" fillId="0" borderId="0" xfId="0" applyNumberFormat="1" applyFont="1" applyAlignment="1">
      <alignment horizontal="left"/>
    </xf>
    <xf numFmtId="0" fontId="2" fillId="0" borderId="0" xfId="0" applyFont="1" applyAlignment="1">
      <alignment horizontal="right"/>
    </xf>
    <xf numFmtId="2" fontId="2" fillId="0" borderId="0" xfId="0" applyNumberFormat="1" applyFont="1"/>
    <xf numFmtId="165" fontId="2" fillId="0" borderId="0" xfId="0" applyNumberFormat="1" applyFont="1" applyAlignment="1">
      <alignment horizontal="right"/>
    </xf>
    <xf numFmtId="1" fontId="2" fillId="0" borderId="0" xfId="0" applyNumberFormat="1" applyFont="1" applyAlignment="1">
      <alignment horizontal="right"/>
    </xf>
    <xf numFmtId="1" fontId="2" fillId="0" borderId="0" xfId="0" applyNumberFormat="1" applyFont="1"/>
    <xf numFmtId="0" fontId="4" fillId="0" borderId="0" xfId="0" applyFont="1"/>
    <xf numFmtId="1" fontId="1" fillId="0" borderId="0" xfId="0" applyNumberFormat="1" applyFont="1"/>
    <xf numFmtId="0" fontId="1" fillId="0" borderId="0" xfId="0" applyFont="1" applyAlignment="1">
      <alignment horizontal="left" vertical="center" wrapText="1"/>
    </xf>
    <xf numFmtId="0" fontId="0" fillId="0" borderId="0" xfId="0"/>
    <xf numFmtId="0" fontId="2" fillId="0" borderId="1" xfId="0" applyFont="1" applyBorder="1" applyAlignment="1">
      <alignment horizontal="center"/>
    </xf>
    <xf numFmtId="0" fontId="3" fillId="0" borderId="1" xfId="0" applyFont="1" applyBorder="1"/>
    <xf numFmtId="2" fontId="2"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B5"/>
  <sheetViews>
    <sheetView workbookViewId="0"/>
  </sheetViews>
  <sheetFormatPr defaultColWidth="12.6328125" defaultRowHeight="15.75" customHeight="1" x14ac:dyDescent="0.25"/>
  <sheetData>
    <row r="2" spans="2:2" ht="15.75" customHeight="1" x14ac:dyDescent="0.25">
      <c r="B2" s="1" t="s">
        <v>0</v>
      </c>
    </row>
    <row r="4" spans="2:2" ht="15.75" customHeight="1" x14ac:dyDescent="0.25">
      <c r="B4" s="1" t="s">
        <v>1</v>
      </c>
    </row>
    <row r="5" spans="2:2" ht="15.75" customHeight="1" x14ac:dyDescent="0.25">
      <c r="B5" s="1"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100"/>
  <sheetViews>
    <sheetView tabSelected="1" workbookViewId="0">
      <pane xSplit="3" ySplit="3" topLeftCell="D13" activePane="bottomRight" state="frozen"/>
      <selection pane="topRight" activeCell="D1" sqref="D1"/>
      <selection pane="bottomLeft" activeCell="A4" sqref="A4"/>
      <selection pane="bottomRight" activeCell="M9" sqref="M9"/>
    </sheetView>
  </sheetViews>
  <sheetFormatPr defaultColWidth="12.6328125" defaultRowHeight="15.75" customHeight="1" x14ac:dyDescent="0.25"/>
  <cols>
    <col min="1" max="1" width="6.453125" customWidth="1"/>
    <col min="2" max="2" width="9.90625" customWidth="1"/>
    <col min="3" max="3" width="23" customWidth="1"/>
    <col min="4" max="4" width="0.36328125" customWidth="1"/>
    <col min="5" max="5" width="3.7265625" customWidth="1"/>
    <col min="6" max="6" width="9.7265625" customWidth="1"/>
    <col min="7" max="7" width="4" customWidth="1"/>
    <col min="8" max="8" width="9.26953125" customWidth="1"/>
    <col min="9" max="10" width="7.36328125" customWidth="1"/>
    <col min="11" max="11" width="22.7265625" customWidth="1"/>
    <col min="12" max="12" width="0.36328125" customWidth="1"/>
    <col min="13" max="13" width="8.08984375" customWidth="1"/>
    <col min="14" max="14" width="8.90625" customWidth="1"/>
    <col min="15" max="15" width="0.36328125" customWidth="1"/>
    <col min="16" max="16" width="8.08984375" customWidth="1"/>
    <col min="17" max="17" width="13.6328125" customWidth="1"/>
    <col min="18" max="18" width="16.7265625" customWidth="1"/>
    <col min="19" max="19" width="30.08984375" customWidth="1"/>
    <col min="20" max="20" width="14.90625" customWidth="1"/>
    <col min="21" max="21" width="0.36328125" customWidth="1"/>
    <col min="22" max="22" width="10.453125" hidden="1" customWidth="1"/>
    <col min="23" max="23" width="10.08984375" customWidth="1"/>
    <col min="24" max="24" width="12.08984375" customWidth="1"/>
    <col min="25" max="25" width="9.7265625" customWidth="1"/>
    <col min="26" max="26" width="6.26953125" customWidth="1"/>
    <col min="27" max="27" width="5.6328125" customWidth="1"/>
    <col min="28" max="28" width="0.36328125" customWidth="1"/>
    <col min="29" max="29" width="21.90625" customWidth="1"/>
    <col min="30" max="30" width="0.36328125" customWidth="1"/>
    <col min="34" max="34" width="12.6328125" hidden="1"/>
    <col min="35" max="35" width="32.36328125" customWidth="1"/>
    <col min="36" max="36" width="40.6328125" customWidth="1"/>
    <col min="37" max="37" width="41.08984375" customWidth="1"/>
  </cols>
  <sheetData>
    <row r="1" spans="1:42" ht="15.75" customHeight="1" x14ac:dyDescent="0.25">
      <c r="B1" s="2"/>
      <c r="M1" s="3"/>
      <c r="AF1" s="4"/>
      <c r="AG1" s="4"/>
      <c r="AJ1" s="5"/>
    </row>
    <row r="2" spans="1:42" ht="15.75" customHeight="1" x14ac:dyDescent="0.25">
      <c r="B2" s="6"/>
      <c r="C2" s="7"/>
      <c r="D2" s="7"/>
      <c r="E2" s="39" t="s">
        <v>3</v>
      </c>
      <c r="F2" s="40"/>
      <c r="G2" s="40"/>
      <c r="H2" s="40"/>
      <c r="I2" s="40"/>
      <c r="J2" s="40"/>
      <c r="K2" s="40"/>
      <c r="L2" s="8"/>
      <c r="M2" s="41" t="s">
        <v>4</v>
      </c>
      <c r="N2" s="40"/>
      <c r="O2" s="8"/>
      <c r="P2" s="39" t="s">
        <v>5</v>
      </c>
      <c r="Q2" s="40"/>
      <c r="R2" s="40"/>
      <c r="S2" s="40"/>
      <c r="T2" s="40"/>
      <c r="U2" s="8"/>
      <c r="V2" s="9"/>
      <c r="W2" s="39" t="s">
        <v>6</v>
      </c>
      <c r="X2" s="40"/>
      <c r="Y2" s="40"/>
      <c r="Z2" s="40"/>
      <c r="AA2" s="40"/>
      <c r="AB2" s="8"/>
      <c r="AC2" s="10"/>
      <c r="AD2" s="10"/>
      <c r="AF2" s="4"/>
      <c r="AG2" s="4"/>
      <c r="AJ2" s="5"/>
    </row>
    <row r="3" spans="1:42" x14ac:dyDescent="0.3">
      <c r="B3" s="11" t="s">
        <v>7</v>
      </c>
      <c r="C3" s="12" t="s">
        <v>8</v>
      </c>
      <c r="D3" s="12"/>
      <c r="E3" s="12" t="s">
        <v>9</v>
      </c>
      <c r="F3" s="12" t="s">
        <v>10</v>
      </c>
      <c r="G3" s="12" t="s">
        <v>11</v>
      </c>
      <c r="H3" s="12" t="s">
        <v>12</v>
      </c>
      <c r="I3" s="12" t="s">
        <v>13</v>
      </c>
      <c r="J3" s="12" t="s">
        <v>14</v>
      </c>
      <c r="K3" s="12" t="s">
        <v>15</v>
      </c>
      <c r="L3" s="12"/>
      <c r="M3" s="13" t="s">
        <v>16</v>
      </c>
      <c r="N3" s="12" t="s">
        <v>17</v>
      </c>
      <c r="O3" s="12"/>
      <c r="P3" s="12" t="s">
        <v>18</v>
      </c>
      <c r="Q3" s="12" t="s">
        <v>19</v>
      </c>
      <c r="R3" s="12" t="s">
        <v>20</v>
      </c>
      <c r="S3" s="12" t="s">
        <v>21</v>
      </c>
      <c r="T3" s="12" t="s">
        <v>22</v>
      </c>
      <c r="U3" s="12"/>
      <c r="V3" s="14" t="s">
        <v>23</v>
      </c>
      <c r="W3" s="12" t="s">
        <v>24</v>
      </c>
      <c r="X3" s="12" t="s">
        <v>25</v>
      </c>
      <c r="Y3" s="14" t="s">
        <v>26</v>
      </c>
      <c r="Z3" s="12" t="s">
        <v>27</v>
      </c>
      <c r="AA3" s="12" t="s">
        <v>28</v>
      </c>
      <c r="AB3" s="12"/>
      <c r="AC3" s="15" t="s">
        <v>29</v>
      </c>
      <c r="AD3" s="15"/>
      <c r="AE3" s="16" t="s">
        <v>30</v>
      </c>
      <c r="AF3" s="17" t="s">
        <v>31</v>
      </c>
      <c r="AG3" s="17" t="s">
        <v>32</v>
      </c>
      <c r="AH3" s="16" t="s">
        <v>33</v>
      </c>
      <c r="AI3" s="16" t="s">
        <v>34</v>
      </c>
      <c r="AJ3" s="18" t="s">
        <v>35</v>
      </c>
      <c r="AK3" s="16" t="s">
        <v>36</v>
      </c>
    </row>
    <row r="4" spans="1:42" x14ac:dyDescent="0.3">
      <c r="A4" s="2"/>
      <c r="B4" s="19">
        <v>45457</v>
      </c>
      <c r="C4" s="6" t="s">
        <v>37</v>
      </c>
      <c r="D4" s="6"/>
      <c r="E4" s="6" t="s">
        <v>38</v>
      </c>
      <c r="F4" s="6">
        <v>10</v>
      </c>
      <c r="G4" s="6" t="s">
        <v>39</v>
      </c>
      <c r="H4" s="6">
        <v>5</v>
      </c>
      <c r="I4" s="6" t="s">
        <v>40</v>
      </c>
      <c r="J4" s="6" t="s">
        <v>41</v>
      </c>
      <c r="K4" s="6" t="s">
        <v>42</v>
      </c>
      <c r="L4" s="6"/>
      <c r="M4" s="20">
        <v>3.2</v>
      </c>
      <c r="N4" s="6">
        <v>0.01</v>
      </c>
      <c r="O4" s="6"/>
      <c r="P4" s="6" t="s">
        <v>43</v>
      </c>
      <c r="Q4" s="6" t="s">
        <v>44</v>
      </c>
      <c r="R4" s="6">
        <v>12</v>
      </c>
      <c r="S4" s="6" t="s">
        <v>45</v>
      </c>
      <c r="T4" s="6" t="s">
        <v>46</v>
      </c>
      <c r="U4" s="6"/>
      <c r="V4" s="21">
        <f t="shared" ref="V4:V31" si="0">(PI()/4)*(H4*0.1)^2</f>
        <v>0.19634954084936207</v>
      </c>
      <c r="W4" s="6">
        <v>1</v>
      </c>
      <c r="X4" s="22">
        <v>500</v>
      </c>
      <c r="Y4" s="21">
        <f t="shared" ref="Y4:Y32" si="1">W4*V4</f>
        <v>0.19634954084936207</v>
      </c>
      <c r="Z4" s="23">
        <f t="shared" ref="Z4:Z12" si="2">(X4/1000)/W4</f>
        <v>0.5</v>
      </c>
      <c r="AA4" s="23">
        <f t="shared" ref="AA4:AA12" si="3">Z4*3600</f>
        <v>1800</v>
      </c>
      <c r="AB4" s="6"/>
      <c r="AC4" s="24" t="s">
        <v>47</v>
      </c>
      <c r="AD4" s="24"/>
      <c r="AE4" s="2" t="s">
        <v>48</v>
      </c>
      <c r="AF4" s="25">
        <v>110.1</v>
      </c>
      <c r="AG4" s="25">
        <f t="shared" ref="AG4:AG7" si="4">IF(H4&lt;=F4, 520*(120.3-AF4)*10^-3/(PI()*(H4*10^-3/2)^2)*10^-3, 520*(120.3-AF4)*10^-3/(PI()*(F4*10^-3/2)^2)*10^-3)</f>
        <v>270.13050181101221</v>
      </c>
      <c r="AH4" s="2"/>
      <c r="AI4" s="2"/>
      <c r="AJ4" s="37" t="s">
        <v>49</v>
      </c>
      <c r="AK4" s="2" t="s">
        <v>50</v>
      </c>
      <c r="AL4" s="2"/>
      <c r="AM4" s="2"/>
      <c r="AN4" s="2"/>
      <c r="AO4" s="2"/>
      <c r="AP4" s="2"/>
    </row>
    <row r="5" spans="1:42" x14ac:dyDescent="0.3">
      <c r="A5" s="2"/>
      <c r="B5" s="19">
        <v>45457</v>
      </c>
      <c r="C5" s="6" t="s">
        <v>51</v>
      </c>
      <c r="D5" s="6"/>
      <c r="E5" s="6" t="s">
        <v>38</v>
      </c>
      <c r="F5" s="6">
        <v>10</v>
      </c>
      <c r="G5" s="6" t="s">
        <v>39</v>
      </c>
      <c r="H5" s="6">
        <v>5</v>
      </c>
      <c r="I5" s="6" t="s">
        <v>40</v>
      </c>
      <c r="J5" s="6" t="s">
        <v>41</v>
      </c>
      <c r="K5" s="6" t="s">
        <v>42</v>
      </c>
      <c r="L5" s="6"/>
      <c r="M5" s="20">
        <v>3.2</v>
      </c>
      <c r="N5" s="6">
        <v>0.01</v>
      </c>
      <c r="O5" s="6"/>
      <c r="P5" s="6" t="s">
        <v>43</v>
      </c>
      <c r="Q5" s="6" t="s">
        <v>44</v>
      </c>
      <c r="R5" s="6">
        <v>60</v>
      </c>
      <c r="S5" s="6" t="s">
        <v>52</v>
      </c>
      <c r="T5" s="6" t="s">
        <v>46</v>
      </c>
      <c r="U5" s="6"/>
      <c r="V5" s="21">
        <f t="shared" si="0"/>
        <v>0.19634954084936207</v>
      </c>
      <c r="W5" s="6">
        <v>1</v>
      </c>
      <c r="X5" s="22">
        <v>500</v>
      </c>
      <c r="Y5" s="21">
        <f t="shared" si="1"/>
        <v>0.19634954084936207</v>
      </c>
      <c r="Z5" s="23">
        <f t="shared" si="2"/>
        <v>0.5</v>
      </c>
      <c r="AA5" s="23">
        <f t="shared" si="3"/>
        <v>1800</v>
      </c>
      <c r="AB5" s="6"/>
      <c r="AC5" s="24" t="s">
        <v>47</v>
      </c>
      <c r="AD5" s="24"/>
      <c r="AE5" s="2" t="s">
        <v>48</v>
      </c>
      <c r="AF5" s="25">
        <v>110</v>
      </c>
      <c r="AG5" s="25">
        <f t="shared" si="4"/>
        <v>272.77884006406117</v>
      </c>
      <c r="AH5" s="2"/>
      <c r="AI5" s="2"/>
      <c r="AJ5" s="38"/>
      <c r="AK5" s="2" t="s">
        <v>50</v>
      </c>
      <c r="AL5" s="2"/>
      <c r="AM5" s="2"/>
      <c r="AN5" s="2"/>
      <c r="AO5" s="2"/>
      <c r="AP5" s="2"/>
    </row>
    <row r="6" spans="1:42" x14ac:dyDescent="0.3">
      <c r="A6" s="2"/>
      <c r="B6" s="19">
        <v>45457</v>
      </c>
      <c r="C6" s="6" t="s">
        <v>53</v>
      </c>
      <c r="D6" s="6"/>
      <c r="E6" s="6" t="s">
        <v>38</v>
      </c>
      <c r="F6" s="6">
        <v>10</v>
      </c>
      <c r="G6" s="6" t="s">
        <v>39</v>
      </c>
      <c r="H6" s="6">
        <v>5</v>
      </c>
      <c r="I6" s="6" t="s">
        <v>40</v>
      </c>
      <c r="J6" s="6" t="s">
        <v>41</v>
      </c>
      <c r="K6" s="6" t="s">
        <v>42</v>
      </c>
      <c r="L6" s="6"/>
      <c r="M6" s="20">
        <v>3.2</v>
      </c>
      <c r="N6" s="6">
        <v>0.01</v>
      </c>
      <c r="O6" s="6"/>
      <c r="P6" s="6" t="s">
        <v>43</v>
      </c>
      <c r="Q6" s="6" t="s">
        <v>44</v>
      </c>
      <c r="R6" s="6">
        <v>1800</v>
      </c>
      <c r="S6" s="6" t="s">
        <v>54</v>
      </c>
      <c r="T6" s="6" t="s">
        <v>46</v>
      </c>
      <c r="U6" s="6"/>
      <c r="V6" s="21">
        <f t="shared" si="0"/>
        <v>0.19634954084936207</v>
      </c>
      <c r="W6" s="6">
        <v>1</v>
      </c>
      <c r="X6" s="22">
        <v>500</v>
      </c>
      <c r="Y6" s="21">
        <f t="shared" si="1"/>
        <v>0.19634954084936207</v>
      </c>
      <c r="Z6" s="23">
        <f t="shared" si="2"/>
        <v>0.5</v>
      </c>
      <c r="AA6" s="23">
        <f t="shared" si="3"/>
        <v>1800</v>
      </c>
      <c r="AB6" s="6"/>
      <c r="AC6" s="24" t="s">
        <v>47</v>
      </c>
      <c r="AD6" s="24"/>
      <c r="AE6" s="2" t="s">
        <v>48</v>
      </c>
      <c r="AF6" s="25">
        <v>110</v>
      </c>
      <c r="AG6" s="25">
        <f t="shared" si="4"/>
        <v>272.77884006406117</v>
      </c>
      <c r="AH6" s="2"/>
      <c r="AI6" s="2"/>
      <c r="AJ6" s="38"/>
      <c r="AK6" s="2" t="s">
        <v>50</v>
      </c>
      <c r="AL6" s="2"/>
      <c r="AM6" s="2"/>
      <c r="AN6" s="2"/>
      <c r="AO6" s="2"/>
      <c r="AP6" s="2"/>
    </row>
    <row r="7" spans="1:42" x14ac:dyDescent="0.3">
      <c r="A7" s="2"/>
      <c r="B7" s="19">
        <v>45457</v>
      </c>
      <c r="C7" s="6" t="s">
        <v>55</v>
      </c>
      <c r="D7" s="6"/>
      <c r="E7" s="6" t="s">
        <v>38</v>
      </c>
      <c r="F7" s="6">
        <v>10</v>
      </c>
      <c r="G7" s="6" t="s">
        <v>39</v>
      </c>
      <c r="H7" s="6">
        <v>5</v>
      </c>
      <c r="I7" s="6" t="s">
        <v>40</v>
      </c>
      <c r="J7" s="6" t="s">
        <v>41</v>
      </c>
      <c r="K7" s="6" t="s">
        <v>42</v>
      </c>
      <c r="L7" s="6"/>
      <c r="M7" s="20">
        <v>3.2</v>
      </c>
      <c r="N7" s="6">
        <v>0.01</v>
      </c>
      <c r="O7" s="6"/>
      <c r="P7" s="6" t="s">
        <v>43</v>
      </c>
      <c r="Q7" s="6" t="s">
        <v>44</v>
      </c>
      <c r="R7" s="6">
        <v>20</v>
      </c>
      <c r="S7" s="6" t="s">
        <v>56</v>
      </c>
      <c r="T7" s="6" t="s">
        <v>46</v>
      </c>
      <c r="U7" s="6"/>
      <c r="V7" s="21">
        <f t="shared" si="0"/>
        <v>0.19634954084936207</v>
      </c>
      <c r="W7" s="6">
        <v>1</v>
      </c>
      <c r="X7" s="22">
        <v>500</v>
      </c>
      <c r="Y7" s="21">
        <f t="shared" si="1"/>
        <v>0.19634954084936207</v>
      </c>
      <c r="Z7" s="23">
        <f t="shared" si="2"/>
        <v>0.5</v>
      </c>
      <c r="AA7" s="23">
        <f t="shared" si="3"/>
        <v>1800</v>
      </c>
      <c r="AB7" s="6"/>
      <c r="AC7" s="24" t="s">
        <v>47</v>
      </c>
      <c r="AD7" s="24"/>
      <c r="AE7" s="2" t="s">
        <v>48</v>
      </c>
      <c r="AF7" s="25">
        <v>110.1</v>
      </c>
      <c r="AG7" s="25">
        <f t="shared" si="4"/>
        <v>270.13050181101221</v>
      </c>
      <c r="AH7" s="2"/>
      <c r="AJ7" s="38"/>
      <c r="AK7" s="2" t="s">
        <v>50</v>
      </c>
      <c r="AL7" s="2"/>
      <c r="AM7" s="2"/>
      <c r="AN7" s="2"/>
      <c r="AO7" s="2"/>
      <c r="AP7" s="2"/>
    </row>
    <row r="8" spans="1:42" x14ac:dyDescent="0.3">
      <c r="A8" s="2"/>
      <c r="B8" s="19">
        <v>45457</v>
      </c>
      <c r="C8" s="6" t="s">
        <v>57</v>
      </c>
      <c r="D8" s="6"/>
      <c r="E8" s="6" t="s">
        <v>38</v>
      </c>
      <c r="F8" s="6">
        <v>10</v>
      </c>
      <c r="G8" s="6" t="s">
        <v>39</v>
      </c>
      <c r="H8" s="6">
        <v>5</v>
      </c>
      <c r="I8" s="6" t="s">
        <v>58</v>
      </c>
      <c r="J8" s="6" t="s">
        <v>41</v>
      </c>
      <c r="K8" s="6" t="s">
        <v>42</v>
      </c>
      <c r="L8" s="6"/>
      <c r="M8" s="20">
        <v>3.2</v>
      </c>
      <c r="N8" s="6">
        <v>0.01</v>
      </c>
      <c r="O8" s="6"/>
      <c r="P8" s="6" t="s">
        <v>43</v>
      </c>
      <c r="Q8" s="6" t="s">
        <v>44</v>
      </c>
      <c r="R8" s="6">
        <v>1800</v>
      </c>
      <c r="S8" s="6" t="s">
        <v>59</v>
      </c>
      <c r="T8" s="6" t="s">
        <v>60</v>
      </c>
      <c r="U8" s="6"/>
      <c r="V8" s="21">
        <f t="shared" si="0"/>
        <v>0.19634954084936207</v>
      </c>
      <c r="W8" s="6">
        <v>1</v>
      </c>
      <c r="X8" s="22">
        <v>500</v>
      </c>
      <c r="Y8" s="21">
        <f t="shared" si="1"/>
        <v>0.19634954084936207</v>
      </c>
      <c r="Z8" s="23">
        <f t="shared" si="2"/>
        <v>0.5</v>
      </c>
      <c r="AA8" s="23">
        <f t="shared" si="3"/>
        <v>1800</v>
      </c>
      <c r="AB8" s="6"/>
      <c r="AC8" s="24" t="s">
        <v>47</v>
      </c>
      <c r="AD8" s="24"/>
      <c r="AE8" s="2" t="s">
        <v>48</v>
      </c>
      <c r="AF8" s="25" t="s">
        <v>50</v>
      </c>
      <c r="AG8" s="25" t="s">
        <v>50</v>
      </c>
      <c r="AH8" s="2"/>
      <c r="AI8" s="2" t="s">
        <v>61</v>
      </c>
      <c r="AJ8" s="26" t="s">
        <v>62</v>
      </c>
      <c r="AK8" s="2" t="s">
        <v>50</v>
      </c>
      <c r="AL8" s="2"/>
      <c r="AM8" s="2"/>
      <c r="AN8" s="2"/>
      <c r="AO8" s="2"/>
      <c r="AP8" s="2"/>
    </row>
    <row r="9" spans="1:42" x14ac:dyDescent="0.3">
      <c r="A9" s="2"/>
      <c r="B9" s="19">
        <v>45462</v>
      </c>
      <c r="C9" s="6" t="s">
        <v>63</v>
      </c>
      <c r="D9" s="6"/>
      <c r="E9" s="6" t="s">
        <v>38</v>
      </c>
      <c r="F9" s="6">
        <v>10</v>
      </c>
      <c r="G9" s="6" t="s">
        <v>39</v>
      </c>
      <c r="H9" s="6">
        <v>5</v>
      </c>
      <c r="I9" s="6" t="s">
        <v>40</v>
      </c>
      <c r="J9" s="6" t="s">
        <v>41</v>
      </c>
      <c r="K9" s="6" t="s">
        <v>42</v>
      </c>
      <c r="L9" s="6"/>
      <c r="M9" s="20">
        <v>44</v>
      </c>
      <c r="N9" s="6">
        <v>0.09</v>
      </c>
      <c r="O9" s="6"/>
      <c r="P9" s="6" t="s">
        <v>43</v>
      </c>
      <c r="Q9" s="6" t="s">
        <v>44</v>
      </c>
      <c r="R9" s="6">
        <v>1800</v>
      </c>
      <c r="S9" s="6" t="s">
        <v>64</v>
      </c>
      <c r="T9" s="6" t="s">
        <v>60</v>
      </c>
      <c r="U9" s="6"/>
      <c r="V9" s="21">
        <f t="shared" si="0"/>
        <v>0.19634954084936207</v>
      </c>
      <c r="W9" s="6">
        <v>1</v>
      </c>
      <c r="X9" s="22">
        <v>1</v>
      </c>
      <c r="Y9" s="21">
        <f t="shared" si="1"/>
        <v>0.19634954084936207</v>
      </c>
      <c r="Z9" s="23">
        <f t="shared" si="2"/>
        <v>1E-3</v>
      </c>
      <c r="AA9" s="23">
        <f t="shared" si="3"/>
        <v>3.6</v>
      </c>
      <c r="AB9" s="6"/>
      <c r="AC9" s="24" t="s">
        <v>65</v>
      </c>
      <c r="AD9" s="24"/>
      <c r="AE9" s="2" t="s">
        <v>66</v>
      </c>
      <c r="AF9" s="25">
        <v>110</v>
      </c>
      <c r="AG9" s="25">
        <f t="shared" ref="AG9:AG12" si="5">IF(H9&lt;=F9, 520*(120.3-AF9)*10^-3/(PI()*(H9*10^-3/2)^2)*10^-3, 520*(120.3-AF9)*10^-3/(PI()*(F9*10^-3/2)^2)*10^-3)</f>
        <v>272.77884006406117</v>
      </c>
      <c r="AH9" s="2"/>
      <c r="AI9" s="2" t="s">
        <v>67</v>
      </c>
      <c r="AJ9" s="37" t="s">
        <v>68</v>
      </c>
      <c r="AK9" s="2" t="s">
        <v>69</v>
      </c>
      <c r="AL9" s="2"/>
      <c r="AM9" s="2"/>
      <c r="AN9" s="2"/>
      <c r="AO9" s="2"/>
      <c r="AP9" s="2"/>
    </row>
    <row r="10" spans="1:42" x14ac:dyDescent="0.3">
      <c r="A10" s="2"/>
      <c r="B10" s="19">
        <v>45462</v>
      </c>
      <c r="C10" s="6" t="s">
        <v>70</v>
      </c>
      <c r="D10" s="6"/>
      <c r="E10" s="6" t="s">
        <v>38</v>
      </c>
      <c r="F10" s="6">
        <v>10</v>
      </c>
      <c r="G10" s="6" t="s">
        <v>39</v>
      </c>
      <c r="H10" s="6">
        <v>5</v>
      </c>
      <c r="I10" s="6" t="s">
        <v>40</v>
      </c>
      <c r="J10" s="6" t="s">
        <v>41</v>
      </c>
      <c r="K10" s="6" t="s">
        <v>42</v>
      </c>
      <c r="L10" s="6"/>
      <c r="M10" s="20">
        <v>44</v>
      </c>
      <c r="N10" s="6">
        <v>0.09</v>
      </c>
      <c r="O10" s="6"/>
      <c r="P10" s="6" t="s">
        <v>43</v>
      </c>
      <c r="Q10" s="6" t="s">
        <v>44</v>
      </c>
      <c r="R10" s="6">
        <v>1800</v>
      </c>
      <c r="S10" s="6" t="s">
        <v>71</v>
      </c>
      <c r="T10" s="6" t="s">
        <v>60</v>
      </c>
      <c r="U10" s="6"/>
      <c r="V10" s="21">
        <f t="shared" si="0"/>
        <v>0.19634954084936207</v>
      </c>
      <c r="W10" s="6">
        <v>1</v>
      </c>
      <c r="X10" s="22">
        <v>3</v>
      </c>
      <c r="Y10" s="21">
        <f t="shared" si="1"/>
        <v>0.19634954084936207</v>
      </c>
      <c r="Z10" s="23">
        <f t="shared" si="2"/>
        <v>3.0000000000000001E-3</v>
      </c>
      <c r="AA10" s="23">
        <f t="shared" si="3"/>
        <v>10.8</v>
      </c>
      <c r="AB10" s="6"/>
      <c r="AC10" s="24" t="s">
        <v>65</v>
      </c>
      <c r="AD10" s="24"/>
      <c r="AE10" s="2" t="s">
        <v>66</v>
      </c>
      <c r="AF10" s="25">
        <v>109.9</v>
      </c>
      <c r="AG10" s="25">
        <f t="shared" si="5"/>
        <v>275.42717831711019</v>
      </c>
      <c r="AH10" s="2"/>
      <c r="AI10" s="2"/>
      <c r="AJ10" s="38"/>
      <c r="AK10" s="27" t="s">
        <v>72</v>
      </c>
      <c r="AL10" s="2" t="s">
        <v>73</v>
      </c>
      <c r="AM10" s="2"/>
      <c r="AN10" s="2"/>
      <c r="AO10" s="2"/>
      <c r="AP10" s="2"/>
    </row>
    <row r="11" spans="1:42" x14ac:dyDescent="0.3">
      <c r="A11" s="2"/>
      <c r="B11" s="19">
        <v>45462</v>
      </c>
      <c r="C11" s="6" t="s">
        <v>74</v>
      </c>
      <c r="D11" s="6"/>
      <c r="E11" s="6" t="s">
        <v>38</v>
      </c>
      <c r="F11" s="6">
        <v>10</v>
      </c>
      <c r="G11" s="6" t="s">
        <v>39</v>
      </c>
      <c r="H11" s="6">
        <v>5</v>
      </c>
      <c r="I11" s="6" t="s">
        <v>40</v>
      </c>
      <c r="J11" s="6" t="s">
        <v>41</v>
      </c>
      <c r="K11" s="6" t="s">
        <v>42</v>
      </c>
      <c r="L11" s="6"/>
      <c r="M11" s="20">
        <v>44</v>
      </c>
      <c r="N11" s="6">
        <v>0.09</v>
      </c>
      <c r="O11" s="6"/>
      <c r="P11" s="6" t="s">
        <v>43</v>
      </c>
      <c r="Q11" s="6" t="s">
        <v>44</v>
      </c>
      <c r="R11" s="6">
        <v>1800</v>
      </c>
      <c r="S11" s="6" t="s">
        <v>75</v>
      </c>
      <c r="T11" s="6" t="s">
        <v>60</v>
      </c>
      <c r="U11" s="6"/>
      <c r="V11" s="21">
        <f t="shared" si="0"/>
        <v>0.19634954084936207</v>
      </c>
      <c r="W11" s="6">
        <v>1</v>
      </c>
      <c r="X11" s="22">
        <v>10</v>
      </c>
      <c r="Y11" s="21">
        <f t="shared" si="1"/>
        <v>0.19634954084936207</v>
      </c>
      <c r="Z11" s="23">
        <f t="shared" si="2"/>
        <v>0.01</v>
      </c>
      <c r="AA11" s="23">
        <f t="shared" si="3"/>
        <v>36</v>
      </c>
      <c r="AB11" s="6"/>
      <c r="AC11" s="24" t="s">
        <v>65</v>
      </c>
      <c r="AD11" s="24"/>
      <c r="AE11" s="2" t="s">
        <v>66</v>
      </c>
      <c r="AF11" s="25">
        <v>109.9</v>
      </c>
      <c r="AG11" s="25">
        <f t="shared" si="5"/>
        <v>275.42717831711019</v>
      </c>
      <c r="AH11" s="2"/>
      <c r="AI11" s="2"/>
      <c r="AJ11" s="38"/>
      <c r="AK11" s="2" t="s">
        <v>76</v>
      </c>
      <c r="AL11" s="2" t="s">
        <v>73</v>
      </c>
      <c r="AM11" s="2"/>
      <c r="AN11" s="2"/>
      <c r="AO11" s="2"/>
      <c r="AP11" s="2"/>
    </row>
    <row r="12" spans="1:42" x14ac:dyDescent="0.3">
      <c r="A12" s="2"/>
      <c r="B12" s="19">
        <v>45462</v>
      </c>
      <c r="C12" s="6" t="s">
        <v>77</v>
      </c>
      <c r="D12" s="6"/>
      <c r="E12" s="6" t="s">
        <v>38</v>
      </c>
      <c r="F12" s="6">
        <v>10</v>
      </c>
      <c r="G12" s="6" t="s">
        <v>39</v>
      </c>
      <c r="H12" s="6">
        <v>5</v>
      </c>
      <c r="I12" s="6" t="s">
        <v>40</v>
      </c>
      <c r="J12" s="6" t="s">
        <v>41</v>
      </c>
      <c r="K12" s="6" t="s">
        <v>42</v>
      </c>
      <c r="L12" s="6"/>
      <c r="M12" s="20">
        <v>44</v>
      </c>
      <c r="N12" s="6">
        <v>0.09</v>
      </c>
      <c r="O12" s="6"/>
      <c r="P12" s="6" t="s">
        <v>43</v>
      </c>
      <c r="Q12" s="6" t="s">
        <v>44</v>
      </c>
      <c r="R12" s="6">
        <v>1800</v>
      </c>
      <c r="S12" s="6" t="s">
        <v>78</v>
      </c>
      <c r="T12" s="6" t="s">
        <v>60</v>
      </c>
      <c r="U12" s="6"/>
      <c r="V12" s="21">
        <f t="shared" si="0"/>
        <v>0.19634954084936207</v>
      </c>
      <c r="W12" s="6">
        <v>1</v>
      </c>
      <c r="X12" s="22">
        <v>30</v>
      </c>
      <c r="Y12" s="21">
        <f t="shared" si="1"/>
        <v>0.19634954084936207</v>
      </c>
      <c r="Z12" s="23">
        <f t="shared" si="2"/>
        <v>0.03</v>
      </c>
      <c r="AA12" s="23">
        <f t="shared" si="3"/>
        <v>108</v>
      </c>
      <c r="AB12" s="6"/>
      <c r="AC12" s="24" t="s">
        <v>65</v>
      </c>
      <c r="AD12" s="24"/>
      <c r="AE12" s="2" t="s">
        <v>66</v>
      </c>
      <c r="AF12" s="25">
        <v>110.1</v>
      </c>
      <c r="AG12" s="25">
        <f t="shared" si="5"/>
        <v>270.13050181101221</v>
      </c>
      <c r="AH12" s="2"/>
      <c r="AI12" s="2" t="s">
        <v>79</v>
      </c>
      <c r="AJ12" s="38"/>
      <c r="AK12" s="2" t="s">
        <v>80</v>
      </c>
      <c r="AL12" s="2" t="s">
        <v>73</v>
      </c>
      <c r="AM12" s="2"/>
      <c r="AN12" s="2"/>
      <c r="AO12" s="2"/>
      <c r="AP12" s="2"/>
    </row>
    <row r="13" spans="1:42" ht="15.75" customHeight="1" x14ac:dyDescent="0.25">
      <c r="A13" s="2"/>
      <c r="B13" s="19">
        <v>45467</v>
      </c>
      <c r="C13" s="6" t="s">
        <v>81</v>
      </c>
      <c r="D13" s="6"/>
      <c r="E13" s="6" t="s">
        <v>38</v>
      </c>
      <c r="F13" s="6">
        <v>10</v>
      </c>
      <c r="G13" s="6" t="s">
        <v>39</v>
      </c>
      <c r="H13" s="6">
        <v>5</v>
      </c>
      <c r="I13" s="6" t="s">
        <v>58</v>
      </c>
      <c r="J13" s="6" t="s">
        <v>82</v>
      </c>
      <c r="K13" s="6" t="s">
        <v>83</v>
      </c>
      <c r="L13" s="6"/>
      <c r="M13" s="20">
        <v>0.3</v>
      </c>
      <c r="N13" s="6">
        <v>0.01</v>
      </c>
      <c r="O13" s="6"/>
      <c r="P13" s="6" t="s">
        <v>50</v>
      </c>
      <c r="Q13" s="6" t="s">
        <v>50</v>
      </c>
      <c r="R13" s="6" t="s">
        <v>50</v>
      </c>
      <c r="S13" s="6" t="s">
        <v>50</v>
      </c>
      <c r="T13" s="6" t="s">
        <v>60</v>
      </c>
      <c r="U13" s="6"/>
      <c r="V13" s="21">
        <f t="shared" si="0"/>
        <v>0.19634954084936207</v>
      </c>
      <c r="W13" s="6">
        <v>1</v>
      </c>
      <c r="X13" s="22" t="s">
        <v>50</v>
      </c>
      <c r="Y13" s="21">
        <f t="shared" si="1"/>
        <v>0.19634954084936207</v>
      </c>
      <c r="Z13" s="23" t="s">
        <v>50</v>
      </c>
      <c r="AA13" s="23" t="s">
        <v>50</v>
      </c>
      <c r="AB13" s="6"/>
      <c r="AC13" s="6" t="s">
        <v>50</v>
      </c>
      <c r="AD13" s="24"/>
      <c r="AE13" s="2" t="s">
        <v>84</v>
      </c>
      <c r="AF13" s="28" t="s">
        <v>50</v>
      </c>
      <c r="AG13" s="25" t="s">
        <v>50</v>
      </c>
      <c r="AH13" s="2"/>
      <c r="AI13" s="2" t="s">
        <v>85</v>
      </c>
      <c r="AJ13" s="37" t="s">
        <v>86</v>
      </c>
      <c r="AK13" s="2" t="s">
        <v>50</v>
      </c>
      <c r="AL13" s="2" t="s">
        <v>73</v>
      </c>
      <c r="AM13" s="2"/>
      <c r="AN13" s="2"/>
      <c r="AO13" s="2"/>
      <c r="AP13" s="2"/>
    </row>
    <row r="14" spans="1:42" ht="15.75" customHeight="1" x14ac:dyDescent="0.25">
      <c r="A14" s="2"/>
      <c r="B14" s="19">
        <v>45467</v>
      </c>
      <c r="C14" s="6" t="s">
        <v>87</v>
      </c>
      <c r="D14" s="6"/>
      <c r="E14" s="6" t="s">
        <v>38</v>
      </c>
      <c r="F14" s="6">
        <v>10</v>
      </c>
      <c r="G14" s="6" t="s">
        <v>39</v>
      </c>
      <c r="H14" s="6">
        <v>5</v>
      </c>
      <c r="I14" s="6" t="s">
        <v>58</v>
      </c>
      <c r="J14" s="6" t="s">
        <v>41</v>
      </c>
      <c r="K14" s="6" t="s">
        <v>88</v>
      </c>
      <c r="L14" s="6"/>
      <c r="M14" s="20">
        <v>0.3</v>
      </c>
      <c r="N14" s="6">
        <v>0.01</v>
      </c>
      <c r="O14" s="6"/>
      <c r="P14" s="6" t="s">
        <v>50</v>
      </c>
      <c r="Q14" s="6" t="s">
        <v>50</v>
      </c>
      <c r="R14" s="6" t="s">
        <v>50</v>
      </c>
      <c r="S14" s="6" t="s">
        <v>50</v>
      </c>
      <c r="T14" s="6" t="s">
        <v>60</v>
      </c>
      <c r="U14" s="6"/>
      <c r="V14" s="21">
        <f t="shared" si="0"/>
        <v>0.19634954084936207</v>
      </c>
      <c r="W14" s="6">
        <v>1</v>
      </c>
      <c r="X14" s="22" t="s">
        <v>50</v>
      </c>
      <c r="Y14" s="21">
        <f t="shared" si="1"/>
        <v>0.19634954084936207</v>
      </c>
      <c r="Z14" s="23" t="s">
        <v>50</v>
      </c>
      <c r="AA14" s="23" t="s">
        <v>50</v>
      </c>
      <c r="AB14" s="6"/>
      <c r="AC14" s="6" t="s">
        <v>50</v>
      </c>
      <c r="AD14" s="24"/>
      <c r="AE14" s="2" t="s">
        <v>84</v>
      </c>
      <c r="AF14" s="28" t="s">
        <v>50</v>
      </c>
      <c r="AG14" s="25" t="s">
        <v>50</v>
      </c>
      <c r="AH14" s="2"/>
      <c r="AI14" s="2" t="s">
        <v>89</v>
      </c>
      <c r="AJ14" s="38"/>
      <c r="AK14" s="2" t="s">
        <v>50</v>
      </c>
      <c r="AL14" s="2"/>
      <c r="AM14" s="2"/>
      <c r="AN14" s="2"/>
      <c r="AO14" s="2"/>
      <c r="AP14" s="2"/>
    </row>
    <row r="15" spans="1:42" x14ac:dyDescent="0.3">
      <c r="A15" s="2"/>
      <c r="B15" s="19">
        <v>45468</v>
      </c>
      <c r="C15" s="1" t="s">
        <v>90</v>
      </c>
      <c r="D15" s="6"/>
      <c r="E15" s="6" t="s">
        <v>38</v>
      </c>
      <c r="F15" s="6">
        <v>10</v>
      </c>
      <c r="G15" s="6" t="s">
        <v>39</v>
      </c>
      <c r="H15" s="6">
        <v>5</v>
      </c>
      <c r="I15" s="6" t="s">
        <v>40</v>
      </c>
      <c r="J15" s="6" t="s">
        <v>41</v>
      </c>
      <c r="K15" s="6" t="s">
        <v>42</v>
      </c>
      <c r="L15" s="6"/>
      <c r="M15" s="20">
        <v>0.28999999999999998</v>
      </c>
      <c r="N15" s="6">
        <v>0.01</v>
      </c>
      <c r="O15" s="6"/>
      <c r="P15" s="6" t="s">
        <v>43</v>
      </c>
      <c r="Q15" s="6" t="s">
        <v>44</v>
      </c>
      <c r="R15" s="6">
        <v>12</v>
      </c>
      <c r="S15" s="6" t="s">
        <v>91</v>
      </c>
      <c r="T15" s="6" t="s">
        <v>46</v>
      </c>
      <c r="U15" s="6"/>
      <c r="V15" s="21">
        <f t="shared" si="0"/>
        <v>0.19634954084936207</v>
      </c>
      <c r="W15" s="6">
        <v>1</v>
      </c>
      <c r="X15" s="22">
        <v>10</v>
      </c>
      <c r="Y15" s="21">
        <f t="shared" si="1"/>
        <v>0.19634954084936207</v>
      </c>
      <c r="Z15" s="23">
        <f t="shared" ref="Z15:Z26" si="6">(X15/1000)/W15</f>
        <v>0.01</v>
      </c>
      <c r="AA15" s="23">
        <f t="shared" ref="AA15:AA26" si="7">Z15*3600</f>
        <v>36</v>
      </c>
      <c r="AB15" s="6"/>
      <c r="AC15" s="24" t="s">
        <v>92</v>
      </c>
      <c r="AD15" s="24"/>
      <c r="AE15" s="2" t="s">
        <v>93</v>
      </c>
      <c r="AF15" s="25">
        <v>110</v>
      </c>
      <c r="AG15" s="25">
        <f t="shared" ref="AG15:AG26" si="8">IF(H15&lt;=F15, 520*(120.3-AF15)*10^-3/(PI()*(H15*10^-3/2)^2)*10^-3, 520*(120.3-AF15)*10^-3/(PI()*(F15*10^-3/2)^2)*10^-3)</f>
        <v>272.77884006406117</v>
      </c>
      <c r="AH15" s="2"/>
      <c r="AI15" s="2"/>
      <c r="AJ15" s="37" t="s">
        <v>94</v>
      </c>
      <c r="AK15" s="2" t="s">
        <v>95</v>
      </c>
      <c r="AL15" s="2" t="s">
        <v>96</v>
      </c>
      <c r="AM15" s="2"/>
      <c r="AN15" s="2"/>
      <c r="AO15" s="2"/>
      <c r="AP15" s="2"/>
    </row>
    <row r="16" spans="1:42" x14ac:dyDescent="0.3">
      <c r="A16" s="2"/>
      <c r="B16" s="19">
        <v>45468</v>
      </c>
      <c r="C16" s="1" t="s">
        <v>97</v>
      </c>
      <c r="D16" s="6"/>
      <c r="E16" s="6" t="s">
        <v>38</v>
      </c>
      <c r="F16" s="6">
        <v>10</v>
      </c>
      <c r="G16" s="6" t="s">
        <v>39</v>
      </c>
      <c r="H16" s="6">
        <v>5</v>
      </c>
      <c r="I16" s="6" t="s">
        <v>40</v>
      </c>
      <c r="J16" s="6" t="s">
        <v>41</v>
      </c>
      <c r="K16" s="6" t="s">
        <v>42</v>
      </c>
      <c r="L16" s="6"/>
      <c r="M16" s="20">
        <v>0.28999999999999998</v>
      </c>
      <c r="N16" s="6">
        <v>0.01</v>
      </c>
      <c r="O16" s="6"/>
      <c r="P16" s="6" t="s">
        <v>43</v>
      </c>
      <c r="Q16" s="6" t="s">
        <v>44</v>
      </c>
      <c r="R16" s="6">
        <v>60</v>
      </c>
      <c r="S16" s="6" t="s">
        <v>98</v>
      </c>
      <c r="T16" s="6" t="s">
        <v>46</v>
      </c>
      <c r="U16" s="6"/>
      <c r="V16" s="21">
        <f t="shared" si="0"/>
        <v>0.19634954084936207</v>
      </c>
      <c r="W16" s="6">
        <v>1</v>
      </c>
      <c r="X16" s="22">
        <v>10</v>
      </c>
      <c r="Y16" s="21">
        <f t="shared" si="1"/>
        <v>0.19634954084936207</v>
      </c>
      <c r="Z16" s="23">
        <f t="shared" si="6"/>
        <v>0.01</v>
      </c>
      <c r="AA16" s="23">
        <f t="shared" si="7"/>
        <v>36</v>
      </c>
      <c r="AB16" s="6"/>
      <c r="AC16" s="24" t="s">
        <v>92</v>
      </c>
      <c r="AD16" s="24"/>
      <c r="AE16" s="2" t="s">
        <v>93</v>
      </c>
      <c r="AF16" s="25">
        <v>110.3</v>
      </c>
      <c r="AG16" s="25">
        <f t="shared" si="8"/>
        <v>264.83382530491389</v>
      </c>
      <c r="AH16" s="2"/>
      <c r="AI16" s="2"/>
      <c r="AJ16" s="38"/>
      <c r="AK16" s="2" t="s">
        <v>99</v>
      </c>
      <c r="AL16" s="2" t="s">
        <v>96</v>
      </c>
      <c r="AM16" s="2"/>
      <c r="AN16" s="2"/>
      <c r="AO16" s="2"/>
      <c r="AP16" s="2"/>
    </row>
    <row r="17" spans="1:42" x14ac:dyDescent="0.3">
      <c r="A17" s="2"/>
      <c r="B17" s="19">
        <v>45468</v>
      </c>
      <c r="C17" s="6" t="s">
        <v>100</v>
      </c>
      <c r="D17" s="6"/>
      <c r="E17" s="6" t="s">
        <v>38</v>
      </c>
      <c r="F17" s="6">
        <v>10</v>
      </c>
      <c r="G17" s="6" t="s">
        <v>39</v>
      </c>
      <c r="H17" s="6">
        <v>5</v>
      </c>
      <c r="I17" s="6" t="s">
        <v>40</v>
      </c>
      <c r="J17" s="6" t="s">
        <v>41</v>
      </c>
      <c r="K17" s="6" t="s">
        <v>42</v>
      </c>
      <c r="L17" s="6"/>
      <c r="M17" s="20">
        <v>0.28999999999999998</v>
      </c>
      <c r="N17" s="6">
        <v>0.01</v>
      </c>
      <c r="O17" s="6"/>
      <c r="P17" s="6" t="s">
        <v>43</v>
      </c>
      <c r="Q17" s="6" t="s">
        <v>44</v>
      </c>
      <c r="R17" s="6">
        <v>1800</v>
      </c>
      <c r="S17" s="6" t="s">
        <v>101</v>
      </c>
      <c r="T17" s="6" t="s">
        <v>46</v>
      </c>
      <c r="U17" s="6"/>
      <c r="V17" s="21">
        <f t="shared" si="0"/>
        <v>0.19634954084936207</v>
      </c>
      <c r="W17" s="6">
        <v>1</v>
      </c>
      <c r="X17" s="22">
        <v>3</v>
      </c>
      <c r="Y17" s="21">
        <f t="shared" si="1"/>
        <v>0.19634954084936207</v>
      </c>
      <c r="Z17" s="23">
        <f t="shared" si="6"/>
        <v>3.0000000000000001E-3</v>
      </c>
      <c r="AA17" s="23">
        <f t="shared" si="7"/>
        <v>10.8</v>
      </c>
      <c r="AB17" s="6"/>
      <c r="AC17" s="24" t="s">
        <v>92</v>
      </c>
      <c r="AD17" s="24"/>
      <c r="AE17" s="2" t="s">
        <v>93</v>
      </c>
      <c r="AF17" s="25">
        <v>110.2</v>
      </c>
      <c r="AG17" s="25">
        <f t="shared" si="8"/>
        <v>267.48216355796285</v>
      </c>
      <c r="AH17" s="2"/>
      <c r="AI17" s="2"/>
      <c r="AJ17" s="38"/>
      <c r="AK17" s="2" t="s">
        <v>102</v>
      </c>
      <c r="AL17" s="1" t="s">
        <v>73</v>
      </c>
      <c r="AM17" s="2"/>
      <c r="AN17" s="2"/>
      <c r="AO17" s="2"/>
      <c r="AP17" s="2"/>
    </row>
    <row r="18" spans="1:42" x14ac:dyDescent="0.3">
      <c r="A18" s="2"/>
      <c r="B18" s="19">
        <v>45468</v>
      </c>
      <c r="C18" s="6" t="s">
        <v>103</v>
      </c>
      <c r="D18" s="6"/>
      <c r="E18" s="6" t="s">
        <v>38</v>
      </c>
      <c r="F18" s="6">
        <v>10</v>
      </c>
      <c r="G18" s="6" t="s">
        <v>39</v>
      </c>
      <c r="H18" s="6">
        <v>5</v>
      </c>
      <c r="I18" s="6" t="s">
        <v>40</v>
      </c>
      <c r="J18" s="6" t="s">
        <v>41</v>
      </c>
      <c r="K18" s="6" t="s">
        <v>42</v>
      </c>
      <c r="L18" s="6"/>
      <c r="M18" s="20">
        <v>0.28999999999999998</v>
      </c>
      <c r="N18" s="6">
        <v>0.01</v>
      </c>
      <c r="O18" s="6"/>
      <c r="P18" s="6" t="s">
        <v>43</v>
      </c>
      <c r="Q18" s="6" t="s">
        <v>44</v>
      </c>
      <c r="R18" s="6">
        <v>1800</v>
      </c>
      <c r="S18" s="6" t="s">
        <v>104</v>
      </c>
      <c r="T18" s="6" t="s">
        <v>46</v>
      </c>
      <c r="U18" s="6"/>
      <c r="V18" s="21">
        <f t="shared" si="0"/>
        <v>0.19634954084936207</v>
      </c>
      <c r="W18" s="6">
        <v>1</v>
      </c>
      <c r="X18" s="22">
        <v>30</v>
      </c>
      <c r="Y18" s="21">
        <f t="shared" si="1"/>
        <v>0.19634954084936207</v>
      </c>
      <c r="Z18" s="23">
        <f t="shared" si="6"/>
        <v>0.03</v>
      </c>
      <c r="AA18" s="23">
        <f t="shared" si="7"/>
        <v>108</v>
      </c>
      <c r="AB18" s="6"/>
      <c r="AC18" s="24" t="s">
        <v>92</v>
      </c>
      <c r="AD18" s="24"/>
      <c r="AE18" s="2" t="s">
        <v>93</v>
      </c>
      <c r="AF18" s="25">
        <v>110.2</v>
      </c>
      <c r="AG18" s="25">
        <f t="shared" si="8"/>
        <v>267.48216355796285</v>
      </c>
      <c r="AH18" s="2"/>
      <c r="AI18" s="2"/>
      <c r="AJ18" s="38"/>
      <c r="AK18" s="2" t="s">
        <v>105</v>
      </c>
      <c r="AL18" s="2"/>
      <c r="AM18" s="2"/>
      <c r="AN18" s="2"/>
      <c r="AO18" s="2"/>
      <c r="AP18" s="2"/>
    </row>
    <row r="19" spans="1:42" x14ac:dyDescent="0.3">
      <c r="A19" s="2"/>
      <c r="B19" s="19">
        <v>45470</v>
      </c>
      <c r="C19" s="6" t="s">
        <v>106</v>
      </c>
      <c r="D19" s="6"/>
      <c r="E19" s="6" t="s">
        <v>38</v>
      </c>
      <c r="F19" s="6">
        <v>10</v>
      </c>
      <c r="G19" s="6" t="s">
        <v>39</v>
      </c>
      <c r="H19" s="6">
        <v>5</v>
      </c>
      <c r="I19" s="6" t="s">
        <v>40</v>
      </c>
      <c r="J19" s="6" t="s">
        <v>41</v>
      </c>
      <c r="K19" s="6" t="s">
        <v>42</v>
      </c>
      <c r="L19" s="6"/>
      <c r="M19" s="20">
        <v>0.33</v>
      </c>
      <c r="N19" s="6">
        <v>0.01</v>
      </c>
      <c r="O19" s="6"/>
      <c r="P19" s="6" t="s">
        <v>43</v>
      </c>
      <c r="Q19" s="6" t="s">
        <v>44</v>
      </c>
      <c r="R19" s="6">
        <v>1800</v>
      </c>
      <c r="S19" s="6" t="s">
        <v>107</v>
      </c>
      <c r="T19" s="6" t="s">
        <v>46</v>
      </c>
      <c r="U19" s="6"/>
      <c r="V19" s="21">
        <f t="shared" si="0"/>
        <v>0.19634954084936207</v>
      </c>
      <c r="W19" s="6">
        <v>1</v>
      </c>
      <c r="X19" s="22">
        <v>10</v>
      </c>
      <c r="Y19" s="21">
        <f t="shared" si="1"/>
        <v>0.19634954084936207</v>
      </c>
      <c r="Z19" s="23">
        <f t="shared" si="6"/>
        <v>0.01</v>
      </c>
      <c r="AA19" s="23">
        <f t="shared" si="7"/>
        <v>36</v>
      </c>
      <c r="AB19" s="6"/>
      <c r="AC19" s="24" t="s">
        <v>108</v>
      </c>
      <c r="AD19" s="24"/>
      <c r="AE19" s="2" t="s">
        <v>93</v>
      </c>
      <c r="AF19" s="25">
        <v>110.2</v>
      </c>
      <c r="AG19" s="25">
        <f t="shared" si="8"/>
        <v>267.48216355796285</v>
      </c>
      <c r="AH19" s="2"/>
      <c r="AI19" s="2"/>
      <c r="AJ19" s="37" t="s">
        <v>109</v>
      </c>
      <c r="AK19" s="2"/>
      <c r="AL19" s="2"/>
      <c r="AM19" s="2"/>
      <c r="AN19" s="2"/>
      <c r="AO19" s="2"/>
      <c r="AP19" s="2"/>
    </row>
    <row r="20" spans="1:42" x14ac:dyDescent="0.3">
      <c r="A20" s="2"/>
      <c r="B20" s="19">
        <v>45470</v>
      </c>
      <c r="C20" s="6" t="s">
        <v>110</v>
      </c>
      <c r="D20" s="6"/>
      <c r="E20" s="6" t="s">
        <v>38</v>
      </c>
      <c r="F20" s="6">
        <v>10</v>
      </c>
      <c r="G20" s="6" t="s">
        <v>39</v>
      </c>
      <c r="H20" s="6">
        <v>5</v>
      </c>
      <c r="I20" s="6" t="s">
        <v>40</v>
      </c>
      <c r="J20" s="6" t="s">
        <v>41</v>
      </c>
      <c r="K20" s="6" t="s">
        <v>42</v>
      </c>
      <c r="L20" s="6"/>
      <c r="M20" s="20">
        <v>0.33</v>
      </c>
      <c r="N20" s="6">
        <v>0.01</v>
      </c>
      <c r="O20" s="6"/>
      <c r="P20" s="6" t="s">
        <v>43</v>
      </c>
      <c r="Q20" s="6" t="s">
        <v>44</v>
      </c>
      <c r="R20" s="6">
        <v>1800</v>
      </c>
      <c r="S20" s="6" t="s">
        <v>111</v>
      </c>
      <c r="T20" s="6" t="s">
        <v>46</v>
      </c>
      <c r="U20" s="6"/>
      <c r="V20" s="21">
        <f t="shared" si="0"/>
        <v>0.19634954084936207</v>
      </c>
      <c r="W20" s="6">
        <v>1</v>
      </c>
      <c r="X20" s="22">
        <v>10</v>
      </c>
      <c r="Y20" s="21">
        <f t="shared" si="1"/>
        <v>0.19634954084936207</v>
      </c>
      <c r="Z20" s="23">
        <f t="shared" si="6"/>
        <v>0.01</v>
      </c>
      <c r="AA20" s="23">
        <f t="shared" si="7"/>
        <v>36</v>
      </c>
      <c r="AB20" s="6"/>
      <c r="AC20" s="24" t="s">
        <v>108</v>
      </c>
      <c r="AD20" s="24"/>
      <c r="AE20" s="2" t="s">
        <v>93</v>
      </c>
      <c r="AF20" s="25">
        <v>110.3</v>
      </c>
      <c r="AG20" s="25">
        <f t="shared" si="8"/>
        <v>264.83382530491389</v>
      </c>
      <c r="AH20" s="2"/>
      <c r="AI20" s="2"/>
      <c r="AJ20" s="38"/>
      <c r="AK20" s="2" t="s">
        <v>112</v>
      </c>
      <c r="AL20" s="2"/>
      <c r="AM20" s="2"/>
      <c r="AN20" s="2"/>
      <c r="AO20" s="2"/>
      <c r="AP20" s="2"/>
    </row>
    <row r="21" spans="1:42" x14ac:dyDescent="0.3">
      <c r="A21" s="2"/>
      <c r="B21" s="19">
        <v>45470</v>
      </c>
      <c r="C21" s="6" t="s">
        <v>113</v>
      </c>
      <c r="D21" s="6"/>
      <c r="E21" s="6" t="s">
        <v>38</v>
      </c>
      <c r="F21" s="6">
        <v>10</v>
      </c>
      <c r="G21" s="6" t="s">
        <v>39</v>
      </c>
      <c r="H21" s="6">
        <v>5</v>
      </c>
      <c r="I21" s="6" t="s">
        <v>40</v>
      </c>
      <c r="J21" s="6" t="s">
        <v>41</v>
      </c>
      <c r="K21" s="6" t="s">
        <v>42</v>
      </c>
      <c r="L21" s="6"/>
      <c r="M21" s="20">
        <v>0.33</v>
      </c>
      <c r="N21" s="6">
        <v>0.01</v>
      </c>
      <c r="O21" s="6"/>
      <c r="P21" s="6" t="s">
        <v>43</v>
      </c>
      <c r="Q21" s="6" t="s">
        <v>44</v>
      </c>
      <c r="R21" s="6">
        <v>1800</v>
      </c>
      <c r="S21" s="6" t="s">
        <v>114</v>
      </c>
      <c r="T21" s="6" t="s">
        <v>46</v>
      </c>
      <c r="U21" s="6"/>
      <c r="V21" s="21">
        <f t="shared" si="0"/>
        <v>0.19634954084936207</v>
      </c>
      <c r="W21" s="6">
        <v>1</v>
      </c>
      <c r="X21" s="22">
        <v>10</v>
      </c>
      <c r="Y21" s="21">
        <f t="shared" si="1"/>
        <v>0.19634954084936207</v>
      </c>
      <c r="Z21" s="23">
        <f t="shared" si="6"/>
        <v>0.01</v>
      </c>
      <c r="AA21" s="23">
        <f t="shared" si="7"/>
        <v>36</v>
      </c>
      <c r="AB21" s="6"/>
      <c r="AC21" s="24" t="s">
        <v>108</v>
      </c>
      <c r="AD21" s="24"/>
      <c r="AE21" s="2" t="s">
        <v>93</v>
      </c>
      <c r="AF21" s="25">
        <v>110.1</v>
      </c>
      <c r="AG21" s="25">
        <f t="shared" si="8"/>
        <v>270.13050181101221</v>
      </c>
      <c r="AH21" s="2"/>
      <c r="AI21" s="2"/>
      <c r="AJ21" s="38"/>
      <c r="AK21" s="2" t="s">
        <v>115</v>
      </c>
      <c r="AL21" s="2"/>
      <c r="AM21" s="2"/>
      <c r="AN21" s="2"/>
      <c r="AO21" s="2"/>
      <c r="AP21" s="2"/>
    </row>
    <row r="22" spans="1:42" x14ac:dyDescent="0.3">
      <c r="A22" s="2"/>
      <c r="B22" s="19">
        <v>45470</v>
      </c>
      <c r="C22" s="6" t="s">
        <v>116</v>
      </c>
      <c r="D22" s="6"/>
      <c r="E22" s="6" t="s">
        <v>38</v>
      </c>
      <c r="F22" s="6">
        <v>10</v>
      </c>
      <c r="G22" s="6" t="s">
        <v>39</v>
      </c>
      <c r="H22" s="6">
        <v>5</v>
      </c>
      <c r="I22" s="6" t="s">
        <v>40</v>
      </c>
      <c r="J22" s="6" t="s">
        <v>41</v>
      </c>
      <c r="K22" s="6" t="s">
        <v>42</v>
      </c>
      <c r="L22" s="6"/>
      <c r="M22" s="20">
        <v>0.33</v>
      </c>
      <c r="N22" s="6">
        <v>0.01</v>
      </c>
      <c r="O22" s="6"/>
      <c r="P22" s="6" t="s">
        <v>43</v>
      </c>
      <c r="Q22" s="6" t="s">
        <v>44</v>
      </c>
      <c r="R22" s="6">
        <v>1800</v>
      </c>
      <c r="S22" s="6" t="s">
        <v>117</v>
      </c>
      <c r="T22" s="6" t="s">
        <v>46</v>
      </c>
      <c r="U22" s="6"/>
      <c r="V22" s="21">
        <f t="shared" si="0"/>
        <v>0.19634954084936207</v>
      </c>
      <c r="W22" s="6">
        <v>1</v>
      </c>
      <c r="X22" s="22">
        <v>10</v>
      </c>
      <c r="Y22" s="21">
        <f t="shared" si="1"/>
        <v>0.19634954084936207</v>
      </c>
      <c r="Z22" s="23">
        <f t="shared" si="6"/>
        <v>0.01</v>
      </c>
      <c r="AA22" s="23">
        <f t="shared" si="7"/>
        <v>36</v>
      </c>
      <c r="AB22" s="6"/>
      <c r="AC22" s="24" t="s">
        <v>108</v>
      </c>
      <c r="AD22" s="24"/>
      <c r="AE22" s="2" t="s">
        <v>93</v>
      </c>
      <c r="AF22" s="25">
        <v>109.9</v>
      </c>
      <c r="AG22" s="25">
        <f t="shared" si="8"/>
        <v>275.42717831711019</v>
      </c>
      <c r="AH22" s="2"/>
      <c r="AI22" s="2" t="s">
        <v>118</v>
      </c>
      <c r="AJ22" s="38"/>
      <c r="AK22" s="2" t="s">
        <v>112</v>
      </c>
      <c r="AL22" s="2"/>
      <c r="AM22" s="2"/>
      <c r="AN22" s="2"/>
      <c r="AO22" s="2"/>
      <c r="AP22" s="2"/>
    </row>
    <row r="23" spans="1:42" ht="15.75" customHeight="1" x14ac:dyDescent="0.25">
      <c r="A23" s="2"/>
      <c r="B23" s="19">
        <v>45475</v>
      </c>
      <c r="C23" s="6" t="s">
        <v>119</v>
      </c>
      <c r="D23" s="6"/>
      <c r="E23" s="6" t="s">
        <v>38</v>
      </c>
      <c r="F23" s="6">
        <v>10</v>
      </c>
      <c r="G23" s="6" t="s">
        <v>39</v>
      </c>
      <c r="H23" s="6">
        <v>5</v>
      </c>
      <c r="I23" s="6" t="s">
        <v>40</v>
      </c>
      <c r="J23" s="6" t="s">
        <v>41</v>
      </c>
      <c r="K23" s="6" t="s">
        <v>42</v>
      </c>
      <c r="L23" s="6"/>
      <c r="M23" s="20">
        <v>0.47</v>
      </c>
      <c r="N23" s="6">
        <v>0.01</v>
      </c>
      <c r="O23" s="6"/>
      <c r="P23" s="6" t="s">
        <v>43</v>
      </c>
      <c r="Q23" s="6" t="s">
        <v>44</v>
      </c>
      <c r="R23" s="6">
        <v>1800</v>
      </c>
      <c r="S23" s="6" t="s">
        <v>120</v>
      </c>
      <c r="T23" s="6" t="s">
        <v>46</v>
      </c>
      <c r="U23" s="6"/>
      <c r="V23" s="21">
        <f t="shared" si="0"/>
        <v>0.19634954084936207</v>
      </c>
      <c r="W23" s="6">
        <v>1</v>
      </c>
      <c r="X23" s="22">
        <v>10</v>
      </c>
      <c r="Y23" s="21">
        <f t="shared" si="1"/>
        <v>0.19634954084936207</v>
      </c>
      <c r="Z23" s="23">
        <f t="shared" si="6"/>
        <v>0.01</v>
      </c>
      <c r="AA23" s="23">
        <f t="shared" si="7"/>
        <v>36</v>
      </c>
      <c r="AB23" s="6"/>
      <c r="AC23" s="24" t="s">
        <v>108</v>
      </c>
      <c r="AD23" s="24"/>
      <c r="AE23" s="2" t="s">
        <v>93</v>
      </c>
      <c r="AF23" s="25">
        <v>110.2</v>
      </c>
      <c r="AG23" s="25">
        <f t="shared" si="8"/>
        <v>267.48216355796285</v>
      </c>
      <c r="AH23" s="2"/>
      <c r="AI23" s="2"/>
      <c r="AJ23" s="37" t="s">
        <v>121</v>
      </c>
      <c r="AK23" s="2"/>
      <c r="AL23" s="2"/>
      <c r="AM23" s="2"/>
      <c r="AN23" s="2"/>
      <c r="AO23" s="2"/>
      <c r="AP23" s="2"/>
    </row>
    <row r="24" spans="1:42" x14ac:dyDescent="0.3">
      <c r="A24" s="2"/>
      <c r="B24" s="19">
        <v>45475</v>
      </c>
      <c r="C24" s="6" t="s">
        <v>122</v>
      </c>
      <c r="D24" s="6"/>
      <c r="E24" s="6" t="s">
        <v>38</v>
      </c>
      <c r="F24" s="6">
        <v>10</v>
      </c>
      <c r="G24" s="6" t="s">
        <v>39</v>
      </c>
      <c r="H24" s="6">
        <v>5</v>
      </c>
      <c r="I24" s="6" t="s">
        <v>40</v>
      </c>
      <c r="J24" s="6" t="s">
        <v>41</v>
      </c>
      <c r="K24" s="6" t="s">
        <v>42</v>
      </c>
      <c r="L24" s="6"/>
      <c r="M24" s="20">
        <v>0.47</v>
      </c>
      <c r="N24" s="6">
        <v>0.01</v>
      </c>
      <c r="O24" s="6"/>
      <c r="P24" s="6" t="s">
        <v>43</v>
      </c>
      <c r="Q24" s="6" t="s">
        <v>44</v>
      </c>
      <c r="R24" s="6">
        <v>1800</v>
      </c>
      <c r="S24" s="6" t="s">
        <v>123</v>
      </c>
      <c r="T24" s="6" t="s">
        <v>46</v>
      </c>
      <c r="U24" s="6"/>
      <c r="V24" s="21">
        <f t="shared" si="0"/>
        <v>0.19634954084936207</v>
      </c>
      <c r="W24" s="6">
        <v>1</v>
      </c>
      <c r="X24" s="22">
        <v>0</v>
      </c>
      <c r="Y24" s="21">
        <f t="shared" si="1"/>
        <v>0.19634954084936207</v>
      </c>
      <c r="Z24" s="23">
        <f t="shared" si="6"/>
        <v>0</v>
      </c>
      <c r="AA24" s="23">
        <f t="shared" si="7"/>
        <v>0</v>
      </c>
      <c r="AB24" s="6"/>
      <c r="AC24" s="24" t="s">
        <v>124</v>
      </c>
      <c r="AD24" s="24"/>
      <c r="AE24" s="2" t="s">
        <v>93</v>
      </c>
      <c r="AF24" s="25">
        <v>110.1</v>
      </c>
      <c r="AG24" s="25">
        <f t="shared" si="8"/>
        <v>270.13050181101221</v>
      </c>
      <c r="AH24" s="2"/>
      <c r="AI24" s="2"/>
      <c r="AJ24" s="38"/>
      <c r="AK24" s="2"/>
      <c r="AL24" s="2"/>
      <c r="AM24" s="2"/>
      <c r="AN24" s="2"/>
      <c r="AO24" s="2"/>
      <c r="AP24" s="2"/>
    </row>
    <row r="25" spans="1:42" x14ac:dyDescent="0.3">
      <c r="A25" s="2"/>
      <c r="B25" s="19">
        <v>45475</v>
      </c>
      <c r="C25" s="6" t="s">
        <v>125</v>
      </c>
      <c r="D25" s="6"/>
      <c r="E25" s="6" t="s">
        <v>38</v>
      </c>
      <c r="F25" s="6">
        <v>10</v>
      </c>
      <c r="G25" s="6" t="s">
        <v>126</v>
      </c>
      <c r="H25" s="6">
        <v>10</v>
      </c>
      <c r="I25" s="6" t="s">
        <v>40</v>
      </c>
      <c r="J25" s="6" t="s">
        <v>41</v>
      </c>
      <c r="K25" s="6" t="s">
        <v>42</v>
      </c>
      <c r="L25" s="6"/>
      <c r="M25" s="20">
        <v>0.48</v>
      </c>
      <c r="N25" s="6">
        <v>0.01</v>
      </c>
      <c r="O25" s="6"/>
      <c r="P25" s="6" t="s">
        <v>43</v>
      </c>
      <c r="Q25" s="6" t="s">
        <v>44</v>
      </c>
      <c r="R25" s="6">
        <v>0</v>
      </c>
      <c r="S25" s="6" t="s">
        <v>127</v>
      </c>
      <c r="T25" s="6" t="s">
        <v>46</v>
      </c>
      <c r="U25" s="6"/>
      <c r="V25" s="21">
        <f t="shared" si="0"/>
        <v>0.78539816339744828</v>
      </c>
      <c r="W25" s="6">
        <v>1</v>
      </c>
      <c r="X25" s="22">
        <v>50</v>
      </c>
      <c r="Y25" s="21">
        <f t="shared" si="1"/>
        <v>0.78539816339744828</v>
      </c>
      <c r="Z25" s="23">
        <f t="shared" si="6"/>
        <v>0.05</v>
      </c>
      <c r="AA25" s="23">
        <f t="shared" si="7"/>
        <v>180</v>
      </c>
      <c r="AB25" s="6"/>
      <c r="AC25" s="24" t="s">
        <v>108</v>
      </c>
      <c r="AD25" s="24"/>
      <c r="AE25" s="2" t="s">
        <v>93</v>
      </c>
      <c r="AF25" s="25">
        <v>110.1</v>
      </c>
      <c r="AG25" s="25">
        <f t="shared" si="8"/>
        <v>67.532625452753052</v>
      </c>
      <c r="AH25" s="2"/>
      <c r="AI25" s="2" t="s">
        <v>128</v>
      </c>
      <c r="AJ25" s="38"/>
      <c r="AK25" s="2"/>
      <c r="AL25" s="2"/>
      <c r="AM25" s="2"/>
      <c r="AN25" s="2"/>
      <c r="AO25" s="2"/>
      <c r="AP25" s="2"/>
    </row>
    <row r="26" spans="1:42" ht="13" x14ac:dyDescent="0.3">
      <c r="A26" s="2"/>
      <c r="B26" s="19">
        <v>45475</v>
      </c>
      <c r="C26" s="6" t="s">
        <v>129</v>
      </c>
      <c r="D26" s="6"/>
      <c r="E26" s="6" t="s">
        <v>38</v>
      </c>
      <c r="F26" s="6">
        <v>10</v>
      </c>
      <c r="G26" s="6" t="s">
        <v>126</v>
      </c>
      <c r="H26" s="6">
        <v>10</v>
      </c>
      <c r="I26" s="6" t="s">
        <v>40</v>
      </c>
      <c r="J26" s="6" t="s">
        <v>41</v>
      </c>
      <c r="K26" s="6" t="s">
        <v>42</v>
      </c>
      <c r="L26" s="6"/>
      <c r="M26" s="20">
        <v>0.48</v>
      </c>
      <c r="N26" s="6">
        <v>0.01</v>
      </c>
      <c r="O26" s="6"/>
      <c r="P26" s="6" t="s">
        <v>43</v>
      </c>
      <c r="Q26" s="6" t="s">
        <v>44</v>
      </c>
      <c r="R26" s="6">
        <v>0</v>
      </c>
      <c r="S26" s="6" t="s">
        <v>130</v>
      </c>
      <c r="T26" s="6" t="s">
        <v>46</v>
      </c>
      <c r="U26" s="6"/>
      <c r="V26" s="21">
        <f t="shared" si="0"/>
        <v>0.78539816339744828</v>
      </c>
      <c r="W26" s="6">
        <v>1</v>
      </c>
      <c r="X26" s="22">
        <v>50</v>
      </c>
      <c r="Y26" s="21">
        <f t="shared" si="1"/>
        <v>0.78539816339744828</v>
      </c>
      <c r="Z26" s="23">
        <f t="shared" si="6"/>
        <v>0.05</v>
      </c>
      <c r="AA26" s="23">
        <f t="shared" si="7"/>
        <v>180</v>
      </c>
      <c r="AB26" s="6"/>
      <c r="AC26" s="24" t="s">
        <v>108</v>
      </c>
      <c r="AD26" s="24"/>
      <c r="AE26" s="2" t="s">
        <v>93</v>
      </c>
      <c r="AF26" s="25">
        <v>109.9</v>
      </c>
      <c r="AG26" s="25">
        <f t="shared" si="8"/>
        <v>68.856794579277548</v>
      </c>
      <c r="AH26" s="2"/>
      <c r="AI26" s="2" t="s">
        <v>128</v>
      </c>
      <c r="AJ26" s="38"/>
      <c r="AK26" s="2"/>
      <c r="AL26" s="2"/>
      <c r="AM26" s="2"/>
      <c r="AN26" s="2"/>
      <c r="AO26" s="2"/>
      <c r="AP26" s="2"/>
    </row>
    <row r="27" spans="1:42" ht="12.5" x14ac:dyDescent="0.25">
      <c r="A27" s="2"/>
      <c r="B27" s="19">
        <v>45475</v>
      </c>
      <c r="C27" s="6" t="s">
        <v>131</v>
      </c>
      <c r="D27" s="6"/>
      <c r="E27" s="6" t="s">
        <v>38</v>
      </c>
      <c r="F27" s="6">
        <v>10</v>
      </c>
      <c r="G27" s="6" t="s">
        <v>39</v>
      </c>
      <c r="H27" s="6">
        <v>5</v>
      </c>
      <c r="I27" s="6" t="s">
        <v>58</v>
      </c>
      <c r="J27" s="6" t="s">
        <v>41</v>
      </c>
      <c r="K27" s="6" t="s">
        <v>42</v>
      </c>
      <c r="L27" s="6"/>
      <c r="M27" s="20">
        <v>0.45</v>
      </c>
      <c r="N27" s="6">
        <v>0.01</v>
      </c>
      <c r="O27" s="6"/>
      <c r="P27" s="6" t="s">
        <v>50</v>
      </c>
      <c r="Q27" s="6" t="s">
        <v>50</v>
      </c>
      <c r="R27" s="6" t="s">
        <v>50</v>
      </c>
      <c r="S27" s="6" t="s">
        <v>50</v>
      </c>
      <c r="T27" s="6" t="s">
        <v>60</v>
      </c>
      <c r="U27" s="6"/>
      <c r="V27" s="21">
        <f t="shared" si="0"/>
        <v>0.19634954084936207</v>
      </c>
      <c r="W27" s="6">
        <v>1</v>
      </c>
      <c r="X27" s="22" t="s">
        <v>50</v>
      </c>
      <c r="Y27" s="21">
        <f t="shared" si="1"/>
        <v>0.19634954084936207</v>
      </c>
      <c r="Z27" s="23" t="s">
        <v>50</v>
      </c>
      <c r="AA27" s="23" t="s">
        <v>50</v>
      </c>
      <c r="AB27" s="6"/>
      <c r="AC27" s="6" t="s">
        <v>50</v>
      </c>
      <c r="AD27" s="24"/>
      <c r="AE27" s="2" t="s">
        <v>84</v>
      </c>
      <c r="AF27" s="25" t="s">
        <v>50</v>
      </c>
      <c r="AG27" s="25" t="s">
        <v>50</v>
      </c>
      <c r="AH27" s="2"/>
      <c r="AI27" s="2" t="s">
        <v>132</v>
      </c>
      <c r="AJ27" s="37" t="s">
        <v>86</v>
      </c>
      <c r="AK27" s="2" t="s">
        <v>50</v>
      </c>
      <c r="AL27" s="2"/>
      <c r="AM27" s="2"/>
      <c r="AN27" s="2"/>
      <c r="AO27" s="2"/>
      <c r="AP27" s="2"/>
    </row>
    <row r="28" spans="1:42" ht="12.5" x14ac:dyDescent="0.25">
      <c r="A28" s="2"/>
      <c r="B28" s="19">
        <v>45475</v>
      </c>
      <c r="C28" s="6" t="s">
        <v>133</v>
      </c>
      <c r="D28" s="6"/>
      <c r="E28" s="6" t="s">
        <v>38</v>
      </c>
      <c r="F28" s="6">
        <v>10</v>
      </c>
      <c r="G28" s="6" t="s">
        <v>39</v>
      </c>
      <c r="H28" s="6">
        <v>5</v>
      </c>
      <c r="I28" s="6" t="s">
        <v>58</v>
      </c>
      <c r="J28" s="6" t="s">
        <v>41</v>
      </c>
      <c r="K28" s="6" t="s">
        <v>42</v>
      </c>
      <c r="L28" s="6"/>
      <c r="M28" s="20">
        <v>0.45</v>
      </c>
      <c r="N28" s="6">
        <v>0.01</v>
      </c>
      <c r="O28" s="6"/>
      <c r="P28" s="6" t="s">
        <v>50</v>
      </c>
      <c r="Q28" s="6" t="s">
        <v>50</v>
      </c>
      <c r="R28" s="6" t="s">
        <v>50</v>
      </c>
      <c r="S28" s="6" t="s">
        <v>50</v>
      </c>
      <c r="T28" s="6" t="s">
        <v>60</v>
      </c>
      <c r="U28" s="6"/>
      <c r="V28" s="21">
        <f t="shared" si="0"/>
        <v>0.19634954084936207</v>
      </c>
      <c r="W28" s="6">
        <v>1</v>
      </c>
      <c r="X28" s="22" t="s">
        <v>50</v>
      </c>
      <c r="Y28" s="21">
        <f t="shared" si="1"/>
        <v>0.19634954084936207</v>
      </c>
      <c r="Z28" s="23" t="s">
        <v>50</v>
      </c>
      <c r="AA28" s="23" t="s">
        <v>50</v>
      </c>
      <c r="AB28" s="6"/>
      <c r="AC28" s="6" t="s">
        <v>50</v>
      </c>
      <c r="AD28" s="24"/>
      <c r="AE28" s="2" t="s">
        <v>84</v>
      </c>
      <c r="AF28" s="25" t="s">
        <v>50</v>
      </c>
      <c r="AG28" s="25" t="s">
        <v>50</v>
      </c>
      <c r="AH28" s="2"/>
      <c r="AI28" s="2" t="s">
        <v>134</v>
      </c>
      <c r="AJ28" s="38"/>
      <c r="AK28" s="2" t="s">
        <v>50</v>
      </c>
      <c r="AL28" s="2"/>
      <c r="AM28" s="2"/>
      <c r="AN28" s="2"/>
      <c r="AO28" s="2"/>
      <c r="AP28" s="2"/>
    </row>
    <row r="29" spans="1:42" ht="13" x14ac:dyDescent="0.3">
      <c r="A29" s="2"/>
      <c r="B29" s="19">
        <v>45477</v>
      </c>
      <c r="C29" s="6" t="s">
        <v>135</v>
      </c>
      <c r="D29" s="6"/>
      <c r="E29" s="6" t="s">
        <v>38</v>
      </c>
      <c r="F29" s="6">
        <v>10</v>
      </c>
      <c r="G29" s="6" t="s">
        <v>39</v>
      </c>
      <c r="H29" s="6">
        <v>12</v>
      </c>
      <c r="I29" s="6" t="s">
        <v>40</v>
      </c>
      <c r="J29" s="6" t="s">
        <v>41</v>
      </c>
      <c r="K29" s="6" t="s">
        <v>42</v>
      </c>
      <c r="L29" s="6"/>
      <c r="M29" s="20">
        <v>0.5</v>
      </c>
      <c r="N29" s="6">
        <v>0.01</v>
      </c>
      <c r="O29" s="6"/>
      <c r="P29" s="6" t="s">
        <v>43</v>
      </c>
      <c r="Q29" s="6" t="s">
        <v>44</v>
      </c>
      <c r="R29" s="6">
        <v>1800</v>
      </c>
      <c r="S29" s="6" t="s">
        <v>136</v>
      </c>
      <c r="T29" s="6" t="s">
        <v>46</v>
      </c>
      <c r="U29" s="6"/>
      <c r="V29" s="21">
        <f t="shared" si="0"/>
        <v>1.1309733552923258</v>
      </c>
      <c r="W29" s="6">
        <v>1</v>
      </c>
      <c r="X29" s="22">
        <v>10</v>
      </c>
      <c r="Y29" s="21">
        <f t="shared" si="1"/>
        <v>1.1309733552923258</v>
      </c>
      <c r="Z29" s="23">
        <f t="shared" ref="Z29:Z32" si="9">(X29/1000)/W29</f>
        <v>0.01</v>
      </c>
      <c r="AA29" s="23">
        <f t="shared" ref="AA29:AA32" si="10">Z29*3600</f>
        <v>36</v>
      </c>
      <c r="AB29" s="6"/>
      <c r="AC29" s="24" t="s">
        <v>108</v>
      </c>
      <c r="AD29" s="24"/>
      <c r="AE29" s="2" t="s">
        <v>93</v>
      </c>
      <c r="AF29" s="25">
        <v>109.8</v>
      </c>
      <c r="AG29" s="25">
        <f t="shared" ref="AG29:AG32" si="11">IF(H29&lt;=F29, 520*(120.3-AF29)*10^-3/(PI()*(H29*10^-3/2)^2)*10^-3, 520*(120.3-AF29)*10^-3/(PI()*(F29*10^-3/2)^2)*10^-3)</f>
        <v>69.518879142539888</v>
      </c>
      <c r="AH29" s="2"/>
      <c r="AI29" s="2"/>
      <c r="AJ29" s="37" t="s">
        <v>137</v>
      </c>
      <c r="AK29" s="37" t="s">
        <v>138</v>
      </c>
      <c r="AL29" s="2"/>
      <c r="AM29" s="2"/>
      <c r="AN29" s="2"/>
      <c r="AO29" s="2"/>
      <c r="AP29" s="2"/>
    </row>
    <row r="30" spans="1:42" ht="13" x14ac:dyDescent="0.3">
      <c r="A30" s="2"/>
      <c r="B30" s="19">
        <v>45477</v>
      </c>
      <c r="C30" s="6" t="s">
        <v>139</v>
      </c>
      <c r="D30" s="6"/>
      <c r="E30" s="6" t="s">
        <v>38</v>
      </c>
      <c r="F30" s="6">
        <v>10</v>
      </c>
      <c r="G30" s="6" t="s">
        <v>39</v>
      </c>
      <c r="H30" s="6">
        <v>12</v>
      </c>
      <c r="I30" s="6" t="s">
        <v>40</v>
      </c>
      <c r="J30" s="6" t="s">
        <v>41</v>
      </c>
      <c r="K30" s="6" t="s">
        <v>42</v>
      </c>
      <c r="L30" s="6"/>
      <c r="M30" s="20">
        <v>0.5</v>
      </c>
      <c r="N30" s="6">
        <v>0.01</v>
      </c>
      <c r="O30" s="6"/>
      <c r="P30" s="6" t="s">
        <v>43</v>
      </c>
      <c r="Q30" s="6" t="s">
        <v>44</v>
      </c>
      <c r="R30" s="6">
        <v>1800</v>
      </c>
      <c r="S30" s="6" t="s">
        <v>140</v>
      </c>
      <c r="T30" s="6" t="s">
        <v>46</v>
      </c>
      <c r="U30" s="6"/>
      <c r="V30" s="21">
        <f t="shared" si="0"/>
        <v>1.1309733552923258</v>
      </c>
      <c r="W30" s="6">
        <v>1</v>
      </c>
      <c r="X30" s="22">
        <v>10</v>
      </c>
      <c r="Y30" s="21">
        <f t="shared" si="1"/>
        <v>1.1309733552923258</v>
      </c>
      <c r="Z30" s="23">
        <f t="shared" si="9"/>
        <v>0.01</v>
      </c>
      <c r="AA30" s="23">
        <f t="shared" si="10"/>
        <v>36</v>
      </c>
      <c r="AB30" s="6"/>
      <c r="AC30" s="24" t="s">
        <v>108</v>
      </c>
      <c r="AD30" s="24"/>
      <c r="AE30" s="2" t="s">
        <v>93</v>
      </c>
      <c r="AF30" s="25">
        <v>109.6</v>
      </c>
      <c r="AG30" s="25">
        <f t="shared" si="11"/>
        <v>70.843048269064482</v>
      </c>
      <c r="AH30" s="2"/>
      <c r="AI30" s="2"/>
      <c r="AJ30" s="38"/>
      <c r="AK30" s="38"/>
      <c r="AL30" s="2"/>
      <c r="AM30" s="2"/>
      <c r="AN30" s="2"/>
      <c r="AO30" s="2"/>
      <c r="AP30" s="2"/>
    </row>
    <row r="31" spans="1:42" ht="13" x14ac:dyDescent="0.3">
      <c r="A31" s="2"/>
      <c r="B31" s="19">
        <v>45477</v>
      </c>
      <c r="C31" s="6" t="s">
        <v>141</v>
      </c>
      <c r="D31" s="6"/>
      <c r="E31" s="6" t="s">
        <v>38</v>
      </c>
      <c r="F31" s="6">
        <v>10</v>
      </c>
      <c r="G31" s="6" t="s">
        <v>39</v>
      </c>
      <c r="H31" s="6">
        <v>12</v>
      </c>
      <c r="I31" s="6" t="s">
        <v>40</v>
      </c>
      <c r="J31" s="6" t="s">
        <v>41</v>
      </c>
      <c r="K31" s="6" t="s">
        <v>42</v>
      </c>
      <c r="L31" s="6"/>
      <c r="M31" s="20">
        <v>0.5</v>
      </c>
      <c r="N31" s="6">
        <v>0.01</v>
      </c>
      <c r="O31" s="6"/>
      <c r="P31" s="6" t="s">
        <v>43</v>
      </c>
      <c r="Q31" s="6" t="s">
        <v>44</v>
      </c>
      <c r="R31" s="6">
        <v>1800</v>
      </c>
      <c r="S31" s="6" t="s">
        <v>142</v>
      </c>
      <c r="T31" s="6" t="s">
        <v>46</v>
      </c>
      <c r="U31" s="6"/>
      <c r="V31" s="21">
        <f t="shared" si="0"/>
        <v>1.1309733552923258</v>
      </c>
      <c r="W31" s="6">
        <v>1</v>
      </c>
      <c r="X31" s="22">
        <v>10</v>
      </c>
      <c r="Y31" s="21">
        <f t="shared" si="1"/>
        <v>1.1309733552923258</v>
      </c>
      <c r="Z31" s="23">
        <f t="shared" si="9"/>
        <v>0.01</v>
      </c>
      <c r="AA31" s="23">
        <f t="shared" si="10"/>
        <v>36</v>
      </c>
      <c r="AB31" s="6"/>
      <c r="AC31" s="24" t="s">
        <v>108</v>
      </c>
      <c r="AD31" s="24"/>
      <c r="AE31" s="2" t="s">
        <v>93</v>
      </c>
      <c r="AF31" s="25">
        <v>110</v>
      </c>
      <c r="AG31" s="25">
        <f t="shared" si="11"/>
        <v>68.194710016015293</v>
      </c>
      <c r="AH31" s="2"/>
      <c r="AI31" s="2" t="s">
        <v>143</v>
      </c>
      <c r="AJ31" s="38"/>
      <c r="AK31" s="37" t="s">
        <v>144</v>
      </c>
      <c r="AL31" s="2"/>
      <c r="AM31" s="2"/>
      <c r="AN31" s="2"/>
      <c r="AO31" s="2"/>
      <c r="AP31" s="2"/>
    </row>
    <row r="32" spans="1:42" ht="13" x14ac:dyDescent="0.3">
      <c r="A32" s="2"/>
      <c r="B32" s="19">
        <v>45477</v>
      </c>
      <c r="C32" s="6" t="s">
        <v>145</v>
      </c>
      <c r="D32" s="6"/>
      <c r="E32" s="6" t="s">
        <v>38</v>
      </c>
      <c r="F32" s="6">
        <v>10</v>
      </c>
      <c r="G32" s="6" t="s">
        <v>39</v>
      </c>
      <c r="H32" s="6">
        <v>12</v>
      </c>
      <c r="I32" s="6" t="s">
        <v>40</v>
      </c>
      <c r="J32" s="6" t="s">
        <v>41</v>
      </c>
      <c r="K32" s="6" t="s">
        <v>42</v>
      </c>
      <c r="L32" s="6"/>
      <c r="M32" s="20">
        <v>0.5</v>
      </c>
      <c r="N32" s="6">
        <v>0.01</v>
      </c>
      <c r="O32" s="6"/>
      <c r="P32" s="6" t="s">
        <v>43</v>
      </c>
      <c r="Q32" s="6" t="s">
        <v>44</v>
      </c>
      <c r="R32" s="6">
        <v>1800</v>
      </c>
      <c r="S32" s="6" t="s">
        <v>146</v>
      </c>
      <c r="T32" s="6" t="s">
        <v>46</v>
      </c>
      <c r="U32" s="6"/>
      <c r="V32" s="29"/>
      <c r="W32" s="6">
        <v>1</v>
      </c>
      <c r="X32" s="22">
        <v>10</v>
      </c>
      <c r="Y32" s="21">
        <f t="shared" si="1"/>
        <v>0</v>
      </c>
      <c r="Z32" s="23">
        <f t="shared" si="9"/>
        <v>0.01</v>
      </c>
      <c r="AA32" s="23">
        <f t="shared" si="10"/>
        <v>36</v>
      </c>
      <c r="AB32" s="6"/>
      <c r="AC32" s="24" t="s">
        <v>108</v>
      </c>
      <c r="AD32" s="6"/>
      <c r="AE32" s="2" t="s">
        <v>93</v>
      </c>
      <c r="AF32" s="25">
        <v>109.9</v>
      </c>
      <c r="AG32" s="25">
        <f t="shared" si="11"/>
        <v>68.856794579277548</v>
      </c>
      <c r="AH32" s="2"/>
      <c r="AI32" s="2" t="s">
        <v>143</v>
      </c>
      <c r="AJ32" s="38"/>
      <c r="AK32" s="38"/>
      <c r="AL32" s="2"/>
      <c r="AM32" s="2"/>
      <c r="AN32" s="2"/>
      <c r="AO32" s="2"/>
      <c r="AP32" s="2"/>
    </row>
    <row r="33" spans="2:36" ht="12.5" x14ac:dyDescent="0.25">
      <c r="B33" s="6"/>
      <c r="C33" s="7"/>
      <c r="D33" s="7"/>
      <c r="E33" s="7"/>
      <c r="F33" s="30"/>
      <c r="G33" s="7"/>
      <c r="H33" s="30"/>
      <c r="I33" s="7"/>
      <c r="J33" s="6"/>
      <c r="K33" s="7"/>
      <c r="L33" s="7"/>
      <c r="M33" s="31"/>
      <c r="N33" s="7"/>
      <c r="O33" s="7"/>
      <c r="P33" s="7"/>
      <c r="Q33" s="7"/>
      <c r="R33" s="7"/>
      <c r="S33" s="7"/>
      <c r="T33" s="7"/>
      <c r="U33" s="7"/>
      <c r="V33" s="32"/>
      <c r="W33" s="30"/>
      <c r="X33" s="33"/>
      <c r="Y33" s="32"/>
      <c r="Z33" s="30"/>
      <c r="AA33" s="30"/>
      <c r="AB33" s="30"/>
      <c r="AC33" s="7"/>
      <c r="AD33" s="7"/>
      <c r="AF33" s="4"/>
      <c r="AG33" s="4"/>
      <c r="AJ33" s="5"/>
    </row>
    <row r="34" spans="2:36" ht="12.5" x14ac:dyDescent="0.25">
      <c r="B34" s="6"/>
      <c r="C34" s="7"/>
      <c r="D34" s="7"/>
      <c r="E34" s="7"/>
      <c r="F34" s="30"/>
      <c r="G34" s="7"/>
      <c r="H34" s="30"/>
      <c r="I34" s="7"/>
      <c r="J34" s="6"/>
      <c r="K34" s="7"/>
      <c r="L34" s="7"/>
      <c r="M34" s="31"/>
      <c r="N34" s="7"/>
      <c r="O34" s="7"/>
      <c r="P34" s="7"/>
      <c r="Q34" s="7"/>
      <c r="R34" s="7"/>
      <c r="S34" s="7"/>
      <c r="T34" s="7"/>
      <c r="U34" s="7"/>
      <c r="V34" s="32"/>
      <c r="W34" s="30"/>
      <c r="X34" s="33"/>
      <c r="Y34" s="32"/>
      <c r="Z34" s="30"/>
      <c r="AA34" s="30"/>
      <c r="AB34" s="30"/>
      <c r="AC34" s="7"/>
      <c r="AD34" s="7"/>
      <c r="AF34" s="4"/>
      <c r="AG34" s="4"/>
      <c r="AJ34" s="5"/>
    </row>
    <row r="35" spans="2:36" ht="12.5" x14ac:dyDescent="0.25">
      <c r="B35" s="6"/>
      <c r="C35" s="7"/>
      <c r="D35" s="7"/>
      <c r="E35" s="7"/>
      <c r="F35" s="30"/>
      <c r="G35" s="7"/>
      <c r="H35" s="30"/>
      <c r="I35" s="7"/>
      <c r="J35" s="6"/>
      <c r="K35" s="7"/>
      <c r="L35" s="7"/>
      <c r="M35" s="31"/>
      <c r="N35" s="7"/>
      <c r="O35" s="7"/>
      <c r="P35" s="7"/>
      <c r="Q35" s="7"/>
      <c r="R35" s="7"/>
      <c r="S35" s="7"/>
      <c r="T35" s="7"/>
      <c r="U35" s="7"/>
      <c r="V35" s="32"/>
      <c r="W35" s="30"/>
      <c r="X35" s="33"/>
      <c r="Y35" s="32"/>
      <c r="Z35" s="30"/>
      <c r="AA35" s="30"/>
      <c r="AB35" s="30"/>
      <c r="AC35" s="7"/>
      <c r="AD35" s="7"/>
      <c r="AF35" s="4"/>
      <c r="AG35" s="4"/>
      <c r="AJ35" s="5"/>
    </row>
    <row r="36" spans="2:36" ht="13" x14ac:dyDescent="0.3">
      <c r="B36" s="6"/>
      <c r="C36" s="7"/>
      <c r="D36" s="7"/>
      <c r="E36" s="7"/>
      <c r="F36" s="7"/>
      <c r="G36" s="7"/>
      <c r="H36" s="7"/>
      <c r="I36" s="7"/>
      <c r="J36" s="7"/>
      <c r="K36" s="7"/>
      <c r="L36" s="7"/>
      <c r="M36" s="31"/>
      <c r="N36" s="7"/>
      <c r="O36" s="7"/>
      <c r="P36" s="7"/>
      <c r="Q36" s="7"/>
      <c r="R36" s="7"/>
      <c r="S36" s="7"/>
      <c r="T36" s="7"/>
      <c r="U36" s="7"/>
      <c r="V36" s="32"/>
      <c r="W36" s="7"/>
      <c r="X36" s="34"/>
      <c r="Y36" s="32"/>
      <c r="Z36" s="8"/>
      <c r="AA36" s="8"/>
      <c r="AB36" s="8"/>
      <c r="AC36" s="35"/>
      <c r="AD36" s="7"/>
      <c r="AF36" s="4"/>
      <c r="AG36" s="4"/>
      <c r="AJ36" s="5"/>
    </row>
    <row r="37" spans="2:36" ht="12.5" x14ac:dyDescent="0.25">
      <c r="B37" s="2"/>
      <c r="M37" s="3"/>
      <c r="X37" s="36"/>
      <c r="AF37" s="4"/>
      <c r="AG37" s="4"/>
      <c r="AJ37" s="5"/>
    </row>
    <row r="38" spans="2:36" ht="12.5" x14ac:dyDescent="0.25">
      <c r="B38" s="2"/>
      <c r="M38" s="3"/>
      <c r="X38" s="36"/>
      <c r="AF38" s="4"/>
      <c r="AG38" s="4"/>
      <c r="AJ38" s="5"/>
    </row>
    <row r="39" spans="2:36" ht="12.5" x14ac:dyDescent="0.25">
      <c r="B39" s="2"/>
      <c r="M39" s="3"/>
      <c r="X39" s="36"/>
      <c r="AF39" s="4"/>
      <c r="AG39" s="4"/>
      <c r="AJ39" s="5"/>
    </row>
    <row r="40" spans="2:36" ht="12.5" x14ac:dyDescent="0.25">
      <c r="B40" s="2"/>
      <c r="M40" s="3"/>
      <c r="X40" s="36"/>
      <c r="AF40" s="4"/>
      <c r="AG40" s="4"/>
      <c r="AJ40" s="5"/>
    </row>
    <row r="41" spans="2:36" ht="12.5" x14ac:dyDescent="0.25">
      <c r="B41" s="2"/>
      <c r="M41" s="3"/>
      <c r="X41" s="36"/>
      <c r="AF41" s="4"/>
      <c r="AG41" s="4"/>
      <c r="AJ41" s="5"/>
    </row>
    <row r="42" spans="2:36" ht="12.5" x14ac:dyDescent="0.25">
      <c r="B42" s="2"/>
      <c r="M42" s="3"/>
      <c r="X42" s="36"/>
      <c r="AF42" s="4"/>
      <c r="AG42" s="4"/>
      <c r="AJ42" s="5"/>
    </row>
    <row r="43" spans="2:36" ht="12.5" x14ac:dyDescent="0.25">
      <c r="B43" s="2"/>
      <c r="M43" s="3"/>
      <c r="X43" s="36"/>
      <c r="AF43" s="4"/>
      <c r="AG43" s="4"/>
      <c r="AJ43" s="5"/>
    </row>
    <row r="44" spans="2:36" ht="12.5" x14ac:dyDescent="0.25">
      <c r="B44" s="2"/>
      <c r="M44" s="3"/>
      <c r="X44" s="36"/>
      <c r="AF44" s="4"/>
      <c r="AG44" s="4"/>
      <c r="AJ44" s="5"/>
    </row>
    <row r="45" spans="2:36" ht="12.5" x14ac:dyDescent="0.25">
      <c r="B45" s="2"/>
      <c r="M45" s="3"/>
      <c r="X45" s="36"/>
      <c r="AF45" s="4"/>
      <c r="AG45" s="4"/>
      <c r="AJ45" s="5"/>
    </row>
    <row r="46" spans="2:36" ht="12.5" x14ac:dyDescent="0.25">
      <c r="B46" s="2"/>
      <c r="M46" s="3"/>
      <c r="X46" s="36"/>
      <c r="AF46" s="4"/>
      <c r="AG46" s="4"/>
      <c r="AJ46" s="5"/>
    </row>
    <row r="47" spans="2:36" ht="12.5" x14ac:dyDescent="0.25">
      <c r="B47" s="2"/>
      <c r="M47" s="3"/>
      <c r="X47" s="36"/>
      <c r="AF47" s="4"/>
      <c r="AG47" s="4"/>
      <c r="AJ47" s="5"/>
    </row>
    <row r="48" spans="2:36" ht="12.5" x14ac:dyDescent="0.25">
      <c r="B48" s="2"/>
      <c r="M48" s="3"/>
      <c r="X48" s="36"/>
      <c r="AF48" s="4"/>
      <c r="AG48" s="4"/>
      <c r="AJ48" s="5"/>
    </row>
    <row r="49" spans="2:36" ht="12.5" x14ac:dyDescent="0.25">
      <c r="B49" s="2"/>
      <c r="M49" s="3"/>
      <c r="X49" s="36"/>
      <c r="AF49" s="4"/>
      <c r="AG49" s="4"/>
      <c r="AJ49" s="5"/>
    </row>
    <row r="50" spans="2:36" ht="12.5" x14ac:dyDescent="0.25">
      <c r="B50" s="2"/>
      <c r="M50" s="3"/>
      <c r="X50" s="36"/>
      <c r="AF50" s="4"/>
      <c r="AG50" s="4"/>
      <c r="AJ50" s="5"/>
    </row>
    <row r="51" spans="2:36" ht="12.5" x14ac:dyDescent="0.25">
      <c r="B51" s="2"/>
      <c r="M51" s="3"/>
      <c r="X51" s="36"/>
      <c r="AF51" s="4"/>
      <c r="AG51" s="4"/>
      <c r="AJ51" s="5"/>
    </row>
    <row r="52" spans="2:36" ht="12.5" x14ac:dyDescent="0.25">
      <c r="B52" s="2"/>
      <c r="M52" s="3"/>
      <c r="X52" s="36"/>
      <c r="AF52" s="4"/>
      <c r="AG52" s="4"/>
      <c r="AJ52" s="5"/>
    </row>
    <row r="53" spans="2:36" ht="12.5" x14ac:dyDescent="0.25">
      <c r="B53" s="2"/>
      <c r="M53" s="3"/>
      <c r="X53" s="36"/>
      <c r="AF53" s="4"/>
      <c r="AG53" s="4"/>
      <c r="AJ53" s="5"/>
    </row>
    <row r="54" spans="2:36" ht="12.5" x14ac:dyDescent="0.25">
      <c r="B54" s="2"/>
      <c r="M54" s="3"/>
      <c r="X54" s="36"/>
      <c r="AF54" s="4"/>
      <c r="AG54" s="4"/>
      <c r="AJ54" s="5"/>
    </row>
    <row r="55" spans="2:36" ht="12.5" x14ac:dyDescent="0.25">
      <c r="B55" s="2"/>
      <c r="M55" s="3"/>
      <c r="X55" s="36"/>
      <c r="AF55" s="4"/>
      <c r="AG55" s="4"/>
      <c r="AJ55" s="5"/>
    </row>
    <row r="56" spans="2:36" ht="12.5" x14ac:dyDescent="0.25">
      <c r="B56" s="2"/>
      <c r="M56" s="3"/>
      <c r="X56" s="36"/>
      <c r="AF56" s="4"/>
      <c r="AG56" s="4"/>
      <c r="AJ56" s="5"/>
    </row>
    <row r="57" spans="2:36" ht="12.5" x14ac:dyDescent="0.25">
      <c r="B57" s="2"/>
      <c r="M57" s="3"/>
      <c r="X57" s="36"/>
      <c r="AF57" s="4"/>
      <c r="AG57" s="4"/>
      <c r="AJ57" s="5"/>
    </row>
    <row r="58" spans="2:36" ht="12.5" x14ac:dyDescent="0.25">
      <c r="B58" s="2"/>
      <c r="M58" s="3"/>
      <c r="X58" s="36"/>
      <c r="AF58" s="4"/>
      <c r="AG58" s="4"/>
      <c r="AJ58" s="5"/>
    </row>
    <row r="59" spans="2:36" ht="12.5" x14ac:dyDescent="0.25">
      <c r="B59" s="2"/>
      <c r="M59" s="3"/>
      <c r="X59" s="36"/>
      <c r="AF59" s="4"/>
      <c r="AG59" s="4"/>
      <c r="AJ59" s="5"/>
    </row>
    <row r="60" spans="2:36" ht="12.5" x14ac:dyDescent="0.25">
      <c r="B60" s="2"/>
      <c r="M60" s="3"/>
      <c r="X60" s="36"/>
      <c r="AF60" s="4"/>
      <c r="AG60" s="4"/>
      <c r="AJ60" s="5"/>
    </row>
    <row r="61" spans="2:36" ht="12.5" x14ac:dyDescent="0.25">
      <c r="B61" s="2"/>
      <c r="M61" s="3"/>
      <c r="X61" s="36"/>
      <c r="AF61" s="4"/>
      <c r="AG61" s="4"/>
      <c r="AJ61" s="5"/>
    </row>
    <row r="62" spans="2:36" ht="12.5" x14ac:dyDescent="0.25">
      <c r="B62" s="2"/>
      <c r="M62" s="3"/>
      <c r="X62" s="36"/>
      <c r="AF62" s="4"/>
      <c r="AG62" s="4"/>
      <c r="AJ62" s="5"/>
    </row>
    <row r="63" spans="2:36" ht="12.5" x14ac:dyDescent="0.25">
      <c r="B63" s="2"/>
      <c r="M63" s="3"/>
      <c r="X63" s="36"/>
      <c r="AF63" s="4"/>
      <c r="AG63" s="4"/>
      <c r="AJ63" s="5"/>
    </row>
    <row r="64" spans="2:36" ht="12.5" x14ac:dyDescent="0.25">
      <c r="B64" s="2"/>
      <c r="M64" s="3"/>
      <c r="X64" s="36"/>
      <c r="AF64" s="4"/>
      <c r="AG64" s="4"/>
      <c r="AJ64" s="5"/>
    </row>
    <row r="65" spans="2:36" ht="12.5" x14ac:dyDescent="0.25">
      <c r="B65" s="2"/>
      <c r="M65" s="3"/>
      <c r="X65" s="36"/>
      <c r="AF65" s="4"/>
      <c r="AG65" s="4"/>
      <c r="AJ65" s="5"/>
    </row>
    <row r="66" spans="2:36" ht="12.5" x14ac:dyDescent="0.25">
      <c r="B66" s="2"/>
      <c r="M66" s="3"/>
      <c r="X66" s="36"/>
      <c r="AF66" s="4"/>
      <c r="AG66" s="4"/>
      <c r="AJ66" s="5"/>
    </row>
    <row r="67" spans="2:36" ht="12.5" x14ac:dyDescent="0.25">
      <c r="B67" s="2"/>
      <c r="M67" s="3"/>
      <c r="X67" s="36"/>
      <c r="AF67" s="4"/>
      <c r="AG67" s="4"/>
      <c r="AJ67" s="5"/>
    </row>
    <row r="68" spans="2:36" ht="12.5" x14ac:dyDescent="0.25">
      <c r="B68" s="2"/>
      <c r="M68" s="3"/>
      <c r="X68" s="36"/>
      <c r="AF68" s="4"/>
      <c r="AG68" s="4"/>
      <c r="AJ68" s="5"/>
    </row>
    <row r="69" spans="2:36" ht="12.5" x14ac:dyDescent="0.25">
      <c r="B69" s="2"/>
      <c r="M69" s="3"/>
      <c r="X69" s="36"/>
      <c r="AF69" s="4"/>
      <c r="AG69" s="4"/>
      <c r="AJ69" s="5"/>
    </row>
    <row r="70" spans="2:36" ht="12.5" x14ac:dyDescent="0.25">
      <c r="B70" s="2"/>
      <c r="M70" s="3"/>
      <c r="X70" s="36"/>
      <c r="AF70" s="4"/>
      <c r="AG70" s="4"/>
      <c r="AJ70" s="5"/>
    </row>
    <row r="71" spans="2:36" ht="12.5" x14ac:dyDescent="0.25">
      <c r="B71" s="2"/>
      <c r="M71" s="3"/>
      <c r="X71" s="36"/>
      <c r="AF71" s="4"/>
      <c r="AG71" s="4"/>
      <c r="AJ71" s="5"/>
    </row>
    <row r="72" spans="2:36" ht="12.5" x14ac:dyDescent="0.25">
      <c r="B72" s="2"/>
      <c r="M72" s="3"/>
      <c r="X72" s="36"/>
      <c r="AF72" s="4"/>
      <c r="AG72" s="4"/>
      <c r="AJ72" s="5"/>
    </row>
    <row r="73" spans="2:36" ht="12.5" x14ac:dyDescent="0.25">
      <c r="B73" s="2"/>
      <c r="M73" s="3"/>
      <c r="X73" s="36"/>
      <c r="AF73" s="4"/>
      <c r="AG73" s="4"/>
      <c r="AJ73" s="5"/>
    </row>
    <row r="74" spans="2:36" ht="12.5" x14ac:dyDescent="0.25">
      <c r="B74" s="2"/>
      <c r="M74" s="3"/>
      <c r="X74" s="36"/>
      <c r="AF74" s="4"/>
      <c r="AG74" s="4"/>
      <c r="AJ74" s="5"/>
    </row>
    <row r="75" spans="2:36" ht="12.5" x14ac:dyDescent="0.25">
      <c r="B75" s="2"/>
      <c r="M75" s="3"/>
      <c r="X75" s="36"/>
      <c r="AF75" s="4"/>
      <c r="AG75" s="4"/>
      <c r="AJ75" s="5"/>
    </row>
    <row r="76" spans="2:36" ht="12.5" x14ac:dyDescent="0.25">
      <c r="B76" s="2"/>
      <c r="M76" s="3"/>
      <c r="X76" s="36"/>
      <c r="AF76" s="4"/>
      <c r="AG76" s="4"/>
      <c r="AJ76" s="5"/>
    </row>
    <row r="77" spans="2:36" ht="12.5" x14ac:dyDescent="0.25">
      <c r="B77" s="2"/>
      <c r="M77" s="3"/>
      <c r="X77" s="36"/>
      <c r="AF77" s="4"/>
      <c r="AG77" s="4"/>
      <c r="AJ77" s="5"/>
    </row>
    <row r="78" spans="2:36" ht="12.5" x14ac:dyDescent="0.25">
      <c r="B78" s="2"/>
      <c r="M78" s="3"/>
      <c r="X78" s="36"/>
      <c r="AF78" s="4"/>
      <c r="AG78" s="4"/>
      <c r="AJ78" s="5"/>
    </row>
    <row r="79" spans="2:36" ht="12.5" x14ac:dyDescent="0.25">
      <c r="B79" s="2"/>
      <c r="M79" s="3"/>
      <c r="X79" s="36"/>
      <c r="AF79" s="4"/>
      <c r="AG79" s="4"/>
      <c r="AJ79" s="5"/>
    </row>
    <row r="80" spans="2:36" ht="12.5" x14ac:dyDescent="0.25">
      <c r="B80" s="2"/>
      <c r="M80" s="3"/>
      <c r="X80" s="36"/>
      <c r="AF80" s="4"/>
      <c r="AG80" s="4"/>
      <c r="AJ80" s="5"/>
    </row>
    <row r="81" spans="2:36" ht="12.5" x14ac:dyDescent="0.25">
      <c r="B81" s="2"/>
      <c r="M81" s="3"/>
      <c r="X81" s="36"/>
      <c r="AF81" s="4"/>
      <c r="AG81" s="4"/>
      <c r="AJ81" s="5"/>
    </row>
    <row r="82" spans="2:36" ht="12.5" x14ac:dyDescent="0.25">
      <c r="B82" s="2"/>
      <c r="M82" s="3"/>
      <c r="X82" s="36"/>
      <c r="AF82" s="4"/>
      <c r="AG82" s="4"/>
      <c r="AJ82" s="5"/>
    </row>
    <row r="83" spans="2:36" ht="12.5" x14ac:dyDescent="0.25">
      <c r="B83" s="2"/>
      <c r="M83" s="3"/>
      <c r="X83" s="36"/>
      <c r="AF83" s="4"/>
      <c r="AG83" s="4"/>
      <c r="AJ83" s="5"/>
    </row>
    <row r="84" spans="2:36" ht="12.5" x14ac:dyDescent="0.25">
      <c r="B84" s="2"/>
      <c r="M84" s="3"/>
      <c r="X84" s="36"/>
      <c r="AF84" s="4"/>
      <c r="AG84" s="4"/>
      <c r="AJ84" s="5"/>
    </row>
    <row r="85" spans="2:36" ht="12.5" x14ac:dyDescent="0.25">
      <c r="B85" s="2"/>
      <c r="M85" s="3"/>
      <c r="X85" s="36"/>
      <c r="AF85" s="4"/>
      <c r="AG85" s="4"/>
      <c r="AJ85" s="5"/>
    </row>
    <row r="86" spans="2:36" ht="12.5" x14ac:dyDescent="0.25">
      <c r="B86" s="2"/>
      <c r="M86" s="3"/>
      <c r="X86" s="36"/>
      <c r="AF86" s="4"/>
      <c r="AG86" s="4"/>
      <c r="AJ86" s="5"/>
    </row>
    <row r="87" spans="2:36" ht="12.5" x14ac:dyDescent="0.25">
      <c r="B87" s="2"/>
      <c r="M87" s="3"/>
      <c r="X87" s="36"/>
      <c r="AF87" s="4"/>
      <c r="AG87" s="4"/>
      <c r="AJ87" s="5"/>
    </row>
    <row r="88" spans="2:36" ht="12.5" x14ac:dyDescent="0.25">
      <c r="B88" s="2"/>
      <c r="M88" s="3"/>
      <c r="X88" s="36"/>
      <c r="AF88" s="4"/>
      <c r="AG88" s="4"/>
      <c r="AJ88" s="5"/>
    </row>
    <row r="89" spans="2:36" ht="12.5" x14ac:dyDescent="0.25">
      <c r="B89" s="2"/>
      <c r="M89" s="3"/>
      <c r="X89" s="36"/>
      <c r="AF89" s="4"/>
      <c r="AG89" s="4"/>
      <c r="AJ89" s="5"/>
    </row>
    <row r="90" spans="2:36" ht="12.5" x14ac:dyDescent="0.25">
      <c r="B90" s="2"/>
      <c r="M90" s="3"/>
      <c r="X90" s="36"/>
      <c r="AF90" s="4"/>
      <c r="AG90" s="4"/>
      <c r="AJ90" s="5"/>
    </row>
    <row r="91" spans="2:36" ht="12.5" x14ac:dyDescent="0.25">
      <c r="B91" s="2"/>
      <c r="M91" s="3"/>
      <c r="X91" s="36"/>
      <c r="AF91" s="4"/>
      <c r="AG91" s="4"/>
      <c r="AJ91" s="5"/>
    </row>
    <row r="92" spans="2:36" ht="12.5" x14ac:dyDescent="0.25">
      <c r="B92" s="2"/>
      <c r="M92" s="3"/>
      <c r="X92" s="36"/>
      <c r="AF92" s="4"/>
      <c r="AG92" s="4"/>
      <c r="AJ92" s="5"/>
    </row>
    <row r="93" spans="2:36" ht="12.5" x14ac:dyDescent="0.25">
      <c r="B93" s="2"/>
      <c r="M93" s="3"/>
      <c r="X93" s="36"/>
      <c r="AF93" s="4"/>
      <c r="AG93" s="4"/>
      <c r="AJ93" s="5"/>
    </row>
    <row r="94" spans="2:36" ht="12.5" x14ac:dyDescent="0.25">
      <c r="B94" s="2"/>
      <c r="M94" s="3"/>
      <c r="X94" s="36"/>
      <c r="AF94" s="4"/>
      <c r="AG94" s="4"/>
      <c r="AJ94" s="5"/>
    </row>
    <row r="95" spans="2:36" ht="12.5" x14ac:dyDescent="0.25">
      <c r="B95" s="2"/>
      <c r="M95" s="3"/>
      <c r="X95" s="36"/>
      <c r="AF95" s="4"/>
      <c r="AG95" s="4"/>
      <c r="AJ95" s="5"/>
    </row>
    <row r="96" spans="2:36" ht="12.5" x14ac:dyDescent="0.25">
      <c r="B96" s="2"/>
      <c r="M96" s="3"/>
      <c r="X96" s="36"/>
      <c r="AF96" s="4"/>
      <c r="AG96" s="4"/>
      <c r="AJ96" s="5"/>
    </row>
    <row r="97" spans="2:36" ht="12.5" x14ac:dyDescent="0.25">
      <c r="B97" s="2"/>
      <c r="M97" s="3"/>
      <c r="X97" s="36"/>
      <c r="AF97" s="4"/>
      <c r="AG97" s="4"/>
      <c r="AJ97" s="5"/>
    </row>
    <row r="98" spans="2:36" ht="12.5" x14ac:dyDescent="0.25">
      <c r="B98" s="2"/>
      <c r="M98" s="3"/>
      <c r="X98" s="36"/>
      <c r="AF98" s="4"/>
      <c r="AG98" s="4"/>
      <c r="AJ98" s="5"/>
    </row>
    <row r="99" spans="2:36" ht="12.5" x14ac:dyDescent="0.25">
      <c r="B99" s="2"/>
      <c r="M99" s="3"/>
      <c r="X99" s="36"/>
      <c r="AF99" s="4"/>
      <c r="AG99" s="4"/>
      <c r="AJ99" s="5"/>
    </row>
    <row r="100" spans="2:36" ht="12.5" x14ac:dyDescent="0.25">
      <c r="B100" s="2"/>
      <c r="M100" s="3"/>
      <c r="X100" s="36"/>
      <c r="AF100" s="4"/>
      <c r="AG100" s="4"/>
      <c r="AJ100" s="5"/>
    </row>
  </sheetData>
  <mergeCells count="14">
    <mergeCell ref="AK29:AK30"/>
    <mergeCell ref="AK31:AK32"/>
    <mergeCell ref="E2:K2"/>
    <mergeCell ref="M2:N2"/>
    <mergeCell ref="P2:T2"/>
    <mergeCell ref="W2:AA2"/>
    <mergeCell ref="AJ4:AJ7"/>
    <mergeCell ref="AJ9:AJ12"/>
    <mergeCell ref="AJ13:AJ14"/>
    <mergeCell ref="AJ15:AJ18"/>
    <mergeCell ref="AJ19:AJ22"/>
    <mergeCell ref="AJ23:AJ26"/>
    <mergeCell ref="AJ27:AJ28"/>
    <mergeCell ref="AJ29:AJ3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Sample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Gottfrid Olsson</cp:lastModifiedBy>
  <dcterms:modified xsi:type="dcterms:W3CDTF">2024-07-09T11:52:16Z</dcterms:modified>
</cp:coreProperties>
</file>