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1B1B53E-A688-450E-9FBB-87EBEF1B15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Count="100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AD9" i="1"/>
  <c r="AC37" i="1"/>
  <c r="AB37" i="1"/>
  <c r="AC36" i="1"/>
  <c r="AB36" i="1"/>
  <c r="AC35" i="1"/>
  <c r="AD35" i="1" s="1"/>
  <c r="AE35" i="1" s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D29" i="1" s="1"/>
  <c r="AE29" i="1" s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D23" i="1" s="1"/>
  <c r="AE23" i="1" s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D17" i="1" s="1"/>
  <c r="AE17" i="1" s="1"/>
  <c r="AB17" i="1"/>
  <c r="AC16" i="1"/>
  <c r="AB16" i="1"/>
  <c r="AC15" i="1"/>
  <c r="AB15" i="1"/>
  <c r="AC14" i="1"/>
  <c r="AB14" i="1"/>
  <c r="AC13" i="1"/>
  <c r="AB13" i="1"/>
  <c r="AC12" i="1"/>
  <c r="AB12" i="1"/>
  <c r="AD12" i="1" s="1"/>
  <c r="AE12" i="1" s="1"/>
  <c r="AC11" i="1"/>
  <c r="AB11" i="1"/>
  <c r="AD11" i="1" s="1"/>
  <c r="AE11" i="1" s="1"/>
  <c r="AC10" i="1"/>
  <c r="AB10" i="1"/>
  <c r="AC9" i="1"/>
  <c r="AB9" i="1"/>
  <c r="AC8" i="1"/>
  <c r="AB8" i="1"/>
  <c r="AD8" i="1"/>
  <c r="AE8" i="1" s="1"/>
  <c r="AE9" i="1"/>
  <c r="AF9" i="1" s="1"/>
  <c r="AD37" i="1"/>
  <c r="AE37" i="1" s="1"/>
  <c r="AD36" i="1"/>
  <c r="AE36" i="1" s="1"/>
  <c r="AD34" i="1"/>
  <c r="AE34" i="1" s="1"/>
  <c r="AD33" i="1"/>
  <c r="AE33" i="1" s="1"/>
  <c r="AD32" i="1"/>
  <c r="AE32" i="1" s="1"/>
  <c r="AD31" i="1"/>
  <c r="AE31" i="1" s="1"/>
  <c r="AD30" i="1"/>
  <c r="AE30" i="1" s="1"/>
  <c r="AD28" i="1"/>
  <c r="AE28" i="1" s="1"/>
  <c r="AD27" i="1"/>
  <c r="AE27" i="1" s="1"/>
  <c r="AD26" i="1"/>
  <c r="AE26" i="1" s="1"/>
  <c r="AD25" i="1"/>
  <c r="AE25" i="1" s="1"/>
  <c r="AD24" i="1"/>
  <c r="AE24" i="1" s="1"/>
  <c r="AD22" i="1"/>
  <c r="AE22" i="1" s="1"/>
  <c r="AD21" i="1"/>
  <c r="AE21" i="1" s="1"/>
  <c r="AD20" i="1"/>
  <c r="AE20" i="1" s="1"/>
  <c r="AD19" i="1"/>
  <c r="AE19" i="1" s="1"/>
  <c r="AD18" i="1"/>
  <c r="AE18" i="1" s="1"/>
  <c r="AD16" i="1"/>
  <c r="AE16" i="1" s="1"/>
  <c r="AD15" i="1"/>
  <c r="AE15" i="1" s="1"/>
  <c r="AD14" i="1"/>
  <c r="AE14" i="1" s="1"/>
  <c r="AD13" i="1"/>
  <c r="AE13" i="1" s="1"/>
  <c r="AD10" i="1"/>
  <c r="AE10" i="1" s="1"/>
  <c r="AB3" i="1"/>
  <c r="AB2" i="1"/>
  <c r="P25" i="1"/>
  <c r="Q25" i="1"/>
  <c r="R25" i="1" s="1"/>
  <c r="S25" i="1" s="1"/>
  <c r="P26" i="1"/>
  <c r="Q26" i="1"/>
  <c r="R26" i="1" s="1"/>
  <c r="S26" i="1" s="1"/>
  <c r="P27" i="1"/>
  <c r="Q27" i="1"/>
  <c r="R27" i="1" s="1"/>
  <c r="S27" i="1" s="1"/>
  <c r="P28" i="1"/>
  <c r="Q28" i="1"/>
  <c r="R28" i="1" s="1"/>
  <c r="S28" i="1" s="1"/>
  <c r="P29" i="1"/>
  <c r="Q29" i="1"/>
  <c r="R29" i="1" s="1"/>
  <c r="S29" i="1" s="1"/>
  <c r="P30" i="1"/>
  <c r="Q30" i="1"/>
  <c r="R30" i="1" s="1"/>
  <c r="S30" i="1" s="1"/>
  <c r="P31" i="1"/>
  <c r="Q31" i="1"/>
  <c r="R31" i="1" s="1"/>
  <c r="S31" i="1" s="1"/>
  <c r="P32" i="1"/>
  <c r="Q32" i="1"/>
  <c r="R32" i="1" s="1"/>
  <c r="S32" i="1" s="1"/>
  <c r="P33" i="1"/>
  <c r="Q33" i="1"/>
  <c r="R33" i="1" s="1"/>
  <c r="S33" i="1" s="1"/>
  <c r="P34" i="1"/>
  <c r="Q34" i="1"/>
  <c r="R34" i="1" s="1"/>
  <c r="S34" i="1" s="1"/>
  <c r="P35" i="1"/>
  <c r="Q35" i="1"/>
  <c r="R35" i="1" s="1"/>
  <c r="S35" i="1" s="1"/>
  <c r="P36" i="1"/>
  <c r="Q36" i="1"/>
  <c r="R36" i="1" s="1"/>
  <c r="S36" i="1" s="1"/>
  <c r="P37" i="1"/>
  <c r="Q37" i="1"/>
  <c r="R37" i="1" s="1"/>
  <c r="S37" i="1" s="1"/>
  <c r="P12" i="1"/>
  <c r="R12" i="1" s="1"/>
  <c r="S12" i="1" s="1"/>
  <c r="Q12" i="1"/>
  <c r="P13" i="1"/>
  <c r="R13" i="1" s="1"/>
  <c r="S13" i="1" s="1"/>
  <c r="Q13" i="1"/>
  <c r="P14" i="1"/>
  <c r="R14" i="1" s="1"/>
  <c r="S14" i="1" s="1"/>
  <c r="Q14" i="1"/>
  <c r="P15" i="1"/>
  <c r="Q15" i="1"/>
  <c r="R15" i="1"/>
  <c r="S15" i="1" s="1"/>
  <c r="P16" i="1"/>
  <c r="R16" i="1" s="1"/>
  <c r="S16" i="1" s="1"/>
  <c r="Q16" i="1"/>
  <c r="P17" i="1"/>
  <c r="Q17" i="1"/>
  <c r="R17" i="1"/>
  <c r="S17" i="1" s="1"/>
  <c r="P18" i="1"/>
  <c r="Q18" i="1"/>
  <c r="R18" i="1" s="1"/>
  <c r="S18" i="1" s="1"/>
  <c r="P19" i="1"/>
  <c r="Q19" i="1"/>
  <c r="R19" i="1" s="1"/>
  <c r="S19" i="1" s="1"/>
  <c r="P20" i="1"/>
  <c r="Q20" i="1"/>
  <c r="R20" i="1" s="1"/>
  <c r="S20" i="1" s="1"/>
  <c r="P21" i="1"/>
  <c r="Q21" i="1"/>
  <c r="R21" i="1" s="1"/>
  <c r="S21" i="1" s="1"/>
  <c r="P22" i="1"/>
  <c r="Q22" i="1"/>
  <c r="R22" i="1"/>
  <c r="S22" i="1" s="1"/>
  <c r="P23" i="1"/>
  <c r="Q23" i="1"/>
  <c r="R23" i="1" s="1"/>
  <c r="S23" i="1" s="1"/>
  <c r="P24" i="1"/>
  <c r="Q24" i="1"/>
  <c r="R24" i="1" s="1"/>
  <c r="S24" i="1" s="1"/>
  <c r="P9" i="1"/>
  <c r="R9" i="1" s="1"/>
  <c r="S9" i="1" s="1"/>
  <c r="Q9" i="1"/>
  <c r="P10" i="1"/>
  <c r="R10" i="1" s="1"/>
  <c r="S10" i="1" s="1"/>
  <c r="Q10" i="1"/>
  <c r="P11" i="1"/>
  <c r="R11" i="1" s="1"/>
  <c r="S11" i="1" s="1"/>
  <c r="Q11" i="1"/>
  <c r="Q8" i="1"/>
  <c r="P8" i="1"/>
  <c r="R8" i="1" s="1"/>
  <c r="S8" i="1" s="1"/>
  <c r="P3" i="1"/>
  <c r="P2" i="1"/>
  <c r="H8" i="1" l="1"/>
  <c r="I8" i="1"/>
  <c r="J8" i="1" s="1"/>
  <c r="K8" i="1" s="1"/>
  <c r="H9" i="1"/>
  <c r="I9" i="1"/>
  <c r="J9" i="1" s="1"/>
  <c r="K9" i="1" s="1"/>
  <c r="L9" i="1" s="1"/>
  <c r="AF11" i="1"/>
  <c r="AF23" i="1"/>
  <c r="AF12" i="1"/>
  <c r="AF18" i="1"/>
  <c r="AF24" i="1"/>
  <c r="AF30" i="1"/>
  <c r="AF36" i="1"/>
  <c r="AF17" i="1"/>
  <c r="AF29" i="1"/>
  <c r="AF25" i="1"/>
  <c r="AF37" i="1"/>
  <c r="AF14" i="1"/>
  <c r="AF20" i="1"/>
  <c r="AF26" i="1"/>
  <c r="AF32" i="1"/>
  <c r="AF35" i="1"/>
  <c r="AF13" i="1"/>
  <c r="AF19" i="1"/>
  <c r="AF31" i="1"/>
  <c r="AF15" i="1"/>
  <c r="AF21" i="1"/>
  <c r="AF27" i="1"/>
  <c r="AF33" i="1"/>
  <c r="AF10" i="1"/>
  <c r="AF16" i="1"/>
  <c r="AF22" i="1"/>
  <c r="AF28" i="1"/>
  <c r="AF34" i="1"/>
  <c r="AF8" i="1"/>
  <c r="T11" i="1"/>
  <c r="T36" i="1"/>
  <c r="T24" i="1"/>
  <c r="T19" i="1"/>
  <c r="T22" i="1"/>
  <c r="T37" i="1"/>
  <c r="T35" i="1"/>
  <c r="T33" i="1"/>
  <c r="T31" i="1"/>
  <c r="T29" i="1"/>
  <c r="T27" i="1"/>
  <c r="T25" i="1"/>
  <c r="T10" i="1"/>
  <c r="T32" i="1"/>
  <c r="T26" i="1"/>
  <c r="T15" i="1"/>
  <c r="T30" i="1"/>
  <c r="T13" i="1"/>
  <c r="T17" i="1"/>
  <c r="T23" i="1"/>
  <c r="T34" i="1"/>
  <c r="T28" i="1"/>
  <c r="T21" i="1"/>
  <c r="T9" i="1"/>
  <c r="T8" i="1"/>
  <c r="T20" i="1"/>
  <c r="T18" i="1"/>
  <c r="T16" i="1"/>
  <c r="T14" i="1"/>
  <c r="T12" i="1"/>
  <c r="C2" i="1"/>
  <c r="F2" i="1" s="1"/>
  <c r="C3" i="1"/>
  <c r="B8" i="1" l="1"/>
  <c r="L8" i="1"/>
  <c r="F3" i="1"/>
  <c r="H3" i="1" s="1"/>
  <c r="H2" i="1"/>
  <c r="G2" i="1" l="1"/>
  <c r="G3" i="1"/>
</calcChain>
</file>

<file path=xl/sharedStrings.xml><?xml version="1.0" encoding="utf-8"?>
<sst xmlns="http://schemas.openxmlformats.org/spreadsheetml/2006/main" count="66" uniqueCount="33">
  <si>
    <t>H2</t>
    <phoneticPr fontId="1"/>
  </si>
  <si>
    <t>kg</t>
    <phoneticPr fontId="1"/>
  </si>
  <si>
    <t>O2</t>
    <phoneticPr fontId="1"/>
  </si>
  <si>
    <t>mol</t>
    <phoneticPr fontId="1"/>
  </si>
  <si>
    <t>H2O</t>
    <phoneticPr fontId="1"/>
  </si>
  <si>
    <t>molefrac</t>
    <phoneticPr fontId="1"/>
  </si>
  <si>
    <t>low</t>
    <phoneticPr fontId="1"/>
  </si>
  <si>
    <t>high</t>
    <phoneticPr fontId="1"/>
  </si>
  <si>
    <t>T</t>
    <phoneticPr fontId="1"/>
  </si>
  <si>
    <t>T(K)</t>
    <phoneticPr fontId="1"/>
  </si>
  <si>
    <t>hlow</t>
    <phoneticPr fontId="1"/>
  </si>
  <si>
    <t>hhigh</t>
    <phoneticPr fontId="1"/>
  </si>
  <si>
    <t>H(kJ/mol)</t>
    <phoneticPr fontId="1"/>
  </si>
  <si>
    <t>H(J/kg)</t>
    <phoneticPr fontId="1"/>
  </si>
  <si>
    <t>R(J/kg/K)</t>
    <phoneticPr fontId="1"/>
  </si>
  <si>
    <t>Hf(J/kg)</t>
    <phoneticPr fontId="1"/>
  </si>
  <si>
    <t>MM(kg/mol)</t>
    <phoneticPr fontId="1"/>
  </si>
  <si>
    <t>Hin</t>
    <phoneticPr fontId="1"/>
  </si>
  <si>
    <t>Hout</t>
    <phoneticPr fontId="1"/>
  </si>
  <si>
    <t>H-H0(kJ/mol)</t>
    <phoneticPr fontId="1"/>
  </si>
  <si>
    <t>K</t>
    <phoneticPr fontId="1"/>
  </si>
  <si>
    <t>kJ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</si>
  <si>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</si>
  <si>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</si>
  <si>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</si>
  <si>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</si>
  <si>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</si>
  <si>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a6</t>
    <phoneticPr fontId="1"/>
  </si>
  <si>
    <t>a7</t>
    <phoneticPr fontId="1"/>
  </si>
  <si>
    <t>b1</t>
    <phoneticPr fontId="1"/>
  </si>
  <si>
    <t>b2</t>
    <phoneticPr fontId="1"/>
  </si>
  <si>
    <t>H2O</t>
    <phoneticPr fontId="1"/>
  </si>
  <si>
    <t>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</si>
</sst>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quotePrefix="1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workbookViewId="0">
      <selection activeCell="I14" sqref="I14"/>
    </sheetView>
  </sheetViews>
  <sheetFormatPr defaultRowHeight="18.75"/>
  <cols>
    <col min="5" max="5" width="9.5" bestFit="1" customWidth="1"/>
    <col min="8" max="8" width="9" style="1"/>
    <col min="16" max="16" width="10.375" bestFit="1" customWidth="1"/>
    <col min="17" max="17" width="13.75" bestFit="1" customWidth="1"/>
    <col min="18" max="18" width="12.625" bestFit="1" customWidth="1"/>
    <col min="22" max="22" width="13.75" bestFit="1" customWidth="1"/>
    <col min="27" max="27" width="9" customWidth="1"/>
    <col min="28" max="29" width="10.375" bestFit="1" customWidth="1"/>
    <col min="30" max="30" width="12.625" bestFit="1" customWidth="1"/>
  </cols>
  <sheetData>
    <row r="1" spans="1:42">
      <c r="B1" t="s">
        <v>1</v>
      </c>
      <c r="C1" t="s">
        <v>3</v>
      </c>
      <c r="F1" t="s">
        <v>3</v>
      </c>
      <c r="G1" t="s">
        <v>5</v>
      </c>
      <c r="H1" s="1" t="s">
        <v>1</v>
      </c>
      <c r="O1" s="5" t="s">
        <v>31</v>
      </c>
      <c r="P1" t="s">
        <v>8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AA1" s="6" t="s">
        <v>32</v>
      </c>
      <c r="AB1" t="s">
        <v>8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</row>
    <row r="2" spans="1:42">
      <c r="A2" t="s">
        <v>0</v>
      </c>
      <c r="B2">
        <v>0.1</v>
      </c>
      <c r="C2">
        <f>B2/2*1000</f>
        <v>50</v>
      </c>
      <c r="E2" t="s">
        <v>4</v>
      </c>
      <c r="F2">
        <f>C2</f>
        <v>50</v>
      </c>
      <c r="G2">
        <f>F2/SUM($F$2+$F$3)</f>
        <v>0.94117647058823528</v>
      </c>
      <c r="H2" s="1">
        <f>F2*18/1000</f>
        <v>0.9</v>
      </c>
      <c r="O2" t="s">
        <v>6</v>
      </c>
      <c r="P2">
        <f>O8</f>
        <v>200</v>
      </c>
      <c r="Q2" s="3">
        <v>-39479.6083</v>
      </c>
      <c r="R2">
        <v>575.57310199999995</v>
      </c>
      <c r="S2">
        <v>0.93178265299999996</v>
      </c>
      <c r="T2">
        <v>7.2227128600000001E-3</v>
      </c>
      <c r="U2" s="4">
        <v>-7.34255737E-6</v>
      </c>
      <c r="V2" s="4">
        <v>4.9550434900000003E-9</v>
      </c>
      <c r="W2" s="4">
        <v>-1.336933246E-12</v>
      </c>
      <c r="X2" s="3">
        <v>-33039.7431</v>
      </c>
      <c r="Y2">
        <v>17.242057750000001</v>
      </c>
      <c r="AA2" t="s">
        <v>6</v>
      </c>
      <c r="AB2">
        <f>AA8</f>
        <v>200</v>
      </c>
      <c r="AC2" s="3">
        <v>-34255.6342</v>
      </c>
      <c r="AD2">
        <v>484.70009700000003</v>
      </c>
      <c r="AE2">
        <v>1.1190109610000001</v>
      </c>
      <c r="AF2">
        <v>4.2938892400000003E-3</v>
      </c>
      <c r="AG2" s="4">
        <v>-6.8363005199999996E-7</v>
      </c>
      <c r="AH2" s="4">
        <v>-2.0233726999999998E-9</v>
      </c>
      <c r="AI2" s="4">
        <v>1.039040018E-12</v>
      </c>
      <c r="AJ2" s="3">
        <v>-3391.45487</v>
      </c>
      <c r="AK2">
        <v>18.496994699999998</v>
      </c>
    </row>
    <row r="3" spans="1:42">
      <c r="A3" t="s">
        <v>2</v>
      </c>
      <c r="B3">
        <v>0.9</v>
      </c>
      <c r="C3">
        <f>B3/32*1000</f>
        <v>28.125</v>
      </c>
      <c r="E3" t="s">
        <v>2</v>
      </c>
      <c r="F3">
        <f>C3-0.5*F2</f>
        <v>3.125</v>
      </c>
      <c r="G3">
        <f>F3/SUM($F$2+$F$3)</f>
        <v>5.8823529411764705E-2</v>
      </c>
      <c r="H3" s="1">
        <f>F3*32/1000</f>
        <v>0.1</v>
      </c>
      <c r="O3" t="s">
        <v>7</v>
      </c>
      <c r="P3">
        <f>O8</f>
        <v>200</v>
      </c>
      <c r="Q3" s="3">
        <v>1034972.096</v>
      </c>
      <c r="R3">
        <v>-2412.698562</v>
      </c>
      <c r="S3">
        <v>4.6461107799999999</v>
      </c>
      <c r="T3">
        <v>2.291998307E-3</v>
      </c>
      <c r="U3" s="4">
        <v>-6.8368304799999898E-7</v>
      </c>
      <c r="V3" s="4">
        <v>9.4264689299999995E-11</v>
      </c>
      <c r="W3" s="4">
        <v>-4.82238053E-15</v>
      </c>
      <c r="X3" s="3">
        <v>-13842.865089999999</v>
      </c>
      <c r="Y3">
        <v>-7.9781485099999996</v>
      </c>
      <c r="AA3" t="s">
        <v>7</v>
      </c>
      <c r="AB3">
        <f>AA8</f>
        <v>200</v>
      </c>
      <c r="AC3" s="3">
        <v>-1037939.022</v>
      </c>
      <c r="AD3">
        <v>2344.8302819999999</v>
      </c>
      <c r="AE3">
        <v>1.819732036</v>
      </c>
      <c r="AF3">
        <v>1.267847582E-3</v>
      </c>
      <c r="AG3" s="4">
        <v>-2.188067988E-7</v>
      </c>
      <c r="AH3" s="4">
        <v>2.053719572E-11</v>
      </c>
      <c r="AI3" s="4">
        <v>-8.1934670499999999E-16</v>
      </c>
      <c r="AJ3" s="3">
        <v>-16890.10929</v>
      </c>
      <c r="AK3">
        <v>17.387165060000001</v>
      </c>
    </row>
    <row r="4" spans="1:42">
      <c r="O4" t="s">
        <v>14</v>
      </c>
      <c r="P4">
        <v>461.52332908508703</v>
      </c>
      <c r="AA4" t="s">
        <v>14</v>
      </c>
      <c r="AB4">
        <v>259.83699388727001</v>
      </c>
    </row>
    <row r="5" spans="1:42">
      <c r="A5" t="s">
        <v>17</v>
      </c>
      <c r="B5">
        <v>0</v>
      </c>
      <c r="C5" t="s">
        <v>21</v>
      </c>
      <c r="D5">
        <v>298.14999999999998</v>
      </c>
      <c r="E5" t="s">
        <v>20</v>
      </c>
      <c r="O5" t="s">
        <v>15</v>
      </c>
      <c r="P5">
        <v>-13423382.8172529</v>
      </c>
      <c r="AA5" t="s">
        <v>15</v>
      </c>
      <c r="AB5">
        <v>0</v>
      </c>
    </row>
    <row r="6" spans="1:42">
      <c r="O6" t="s">
        <v>16</v>
      </c>
      <c r="P6">
        <v>1.8015280000000002E-2</v>
      </c>
      <c r="AA6" t="s">
        <v>16</v>
      </c>
      <c r="AB6">
        <v>3.1998800000000001E-2</v>
      </c>
    </row>
    <row r="7" spans="1:42">
      <c r="H7" t="s">
        <v>10</v>
      </c>
      <c r="I7" t="s">
        <v>11</v>
      </c>
      <c r="J7" t="s">
        <v>13</v>
      </c>
      <c r="K7" t="s">
        <v>12</v>
      </c>
      <c r="L7" t="s">
        <v>19</v>
      </c>
      <c r="O7" t="s">
        <v>9</v>
      </c>
      <c r="P7" t="s">
        <v>10</v>
      </c>
      <c r="Q7" t="s">
        <v>11</v>
      </c>
      <c r="R7" t="s">
        <v>13</v>
      </c>
      <c r="S7" t="s">
        <v>12</v>
      </c>
      <c r="T7" t="s">
        <v>19</v>
      </c>
      <c r="AA7" t="s">
        <v>9</v>
      </c>
      <c r="AB7" t="s">
        <v>10</v>
      </c>
      <c r="AC7" t="s">
        <v>11</v>
      </c>
      <c r="AD7" t="s">
        <v>13</v>
      </c>
      <c r="AE7" t="s">
        <v>12</v>
      </c>
      <c r="AF7" t="s">
        <v>19</v>
      </c>
    </row>
    <row r="8" spans="1:42">
      <c r="A8" t="s">
        <v>18</v>
      </c>
      <c r="B8">
        <f>K8*F2+F3*K9</f>
        <v>1.0927578841801733E-9</v>
      </c>
      <c r="C8" t="s">
        <v>21</v>
      </c>
      <c r="D8">
        <v>4754.8770557525786</v>
      </c>
      <c r="E8" t="s">
        <v>20</v>
      </c>
      <c r="F8">
        <f>D8</f>
        <v>4754.8770557525786</v>
      </c>
      <c r="G8" t="s">
        <v>31</v>
      </c>
      <c r="H8" s="4">
        <f>$P$4*F8*(-$Q$2/(F8*F8)+$R$2*LN(F8)/F8+$S$2+$T$2*F8/2+$U$2*F8*F8/3+$V$2*F8*F8*F8/4+$W$2*F8*F8*F8*F8/5+$X$2/F8)</f>
        <v>-102399108.57869174</v>
      </c>
      <c r="I8" s="4">
        <f>$P$4*F8*(-$Q$3/(F8*F8)+$R$3*LN(F8)/F8+$S$3+$T$3*F8/2+$U$3*F8*F8/3+$V$3*F8*F8*F8/4+$W$3*F8*F8*F8*F8/5+$X$3/F8)</f>
        <v>-592826.61610471329</v>
      </c>
      <c r="J8">
        <f>IF(F8&lt;1000,H8,I8)</f>
        <v>-592826.61610471329</v>
      </c>
      <c r="K8">
        <f>J8*$P$6/1000</f>
        <v>-10.67993748057892</v>
      </c>
      <c r="L8">
        <f>K8-$S$9</f>
        <v>231.14495763599277</v>
      </c>
      <c r="O8">
        <v>200</v>
      </c>
      <c r="P8" s="4">
        <f>$P$4*O8*(-$Q$2/(O8*O8)+$R$2*LN(O8)/O8+$S$2+$T$2*O8/2+$U$2*O8*O8/3+$V$2*O8*O8*O8/4+$W$2*O8*O8*O8*O8/5+$X$2/O8)</f>
        <v>-13605545.750419991</v>
      </c>
      <c r="Q8" s="4">
        <f>$P$4*O8*(-$Q$3/(O8*O8)+$R$3*LN(O8)/O8+$S$3+$T$3*O8/2+$U$3*O8*O8/3+$V$3*O8*O8*O8/4+$W$3*O8*O8*O8*O8/5+$X$3/O8)</f>
        <v>-14227698.992174977</v>
      </c>
      <c r="R8">
        <f>IF(O8&lt;1000,P8,Q8)</f>
        <v>-13605545.750419991</v>
      </c>
      <c r="S8">
        <f>R8*$P$6/1000</f>
        <v>-245.10771624662627</v>
      </c>
      <c r="T8">
        <f>S8-$S$9</f>
        <v>-3.2828211300545718</v>
      </c>
      <c r="AA8">
        <v>200</v>
      </c>
      <c r="AB8" s="4">
        <f>$AB$4*AA8*(-$AC$2/(AA8*AA8)+$AD$2*LN(AA8)/AA8+$AE$2+$AF$2*AA8/2+$AG$2*AA8*AA8/3+$AH$2*AA8*AA8*AA8/4+$AI$2*AA8*AA8*AA8*AA8/5+$AJ$2/AA8)</f>
        <v>-89635.355732193973</v>
      </c>
      <c r="AC8" s="4">
        <f>$AB$4*AA8*(-$AC$3/(AA8*AA8)+$AD$3*LN(AA8)/AA8+$AE$3+$AF$3*AA8/2+$AG$3*AA8*AA8/3+$AH$3*AA8*AA8*AA8/4+$AI$3*AA8*AA8*AA8*AA8/5+$AJ$3/AA8)</f>
        <v>288930.6461934796</v>
      </c>
      <c r="AD8">
        <f>IF(AA8&lt;1000,AB8,AC8)</f>
        <v>-89635.355732193973</v>
      </c>
      <c r="AE8">
        <f>AD8*$AB$6/1000</f>
        <v>-2.8682238210033288</v>
      </c>
      <c r="AF8">
        <f>AE8-$AE$9</f>
        <v>-2.8682238081961042</v>
      </c>
      <c r="AH8" s="2"/>
      <c r="AL8" s="4"/>
      <c r="AM8" s="7"/>
      <c r="AN8" s="4"/>
    </row>
    <row r="9" spans="1:42">
      <c r="F9">
        <f>F8</f>
        <v>4754.8770557525786</v>
      </c>
      <c r="G9" t="s">
        <v>32</v>
      </c>
      <c r="H9" s="4">
        <f>$AB$4*F9*(-$AC$2/(F9*F9)+$AD$2*LN(F9)/F9+$AE$2+$AF$2*F9/2+$AG$2*F9*F9/3+$AH$2*F9*F9*F9/4+$AI$2*F9*F9*F9*F9/5+$AJ$2/F9)</f>
        <v>71869472.938249767</v>
      </c>
      <c r="I9" s="4">
        <f>$AB$4*F9*(-$AC$3/(F9*F9)+$AD$3*LN(F9)/F9+$AE$3+$AF$3*F9/2+$AG$3*F9*F9/3+$AH$3*F9*F9*F9/4+$AI$3*F9*F9*F9*F9/5+$AJ$3/F9)</f>
        <v>5340168.9966377607</v>
      </c>
      <c r="J9">
        <f>IF(F9&lt;1000,H9,I9)</f>
        <v>5340168.9966377607</v>
      </c>
      <c r="K9">
        <f t="shared" ref="K9" si="0">J9*$AB$6/1000</f>
        <v>170.87899968961239</v>
      </c>
      <c r="L9">
        <f t="shared" ref="L9" si="1">K9-$AE$9</f>
        <v>170.87899970241961</v>
      </c>
      <c r="O9">
        <v>298.14999999999998</v>
      </c>
      <c r="P9" s="4">
        <f>$P$4*O9*(-$Q$2/(O9*O9)+$R$2*LN(O9)/O9+$S$2+$T$2*O9/2+$U$2*O9*O9/3+$V$2*O9*O9*O9/4+$W$2*O9*O9*O9*O9/5+$X$2/O9)</f>
        <v>-13423321.486902878</v>
      </c>
      <c r="Q9" s="4">
        <f>$P$4*O9*(-$Q$3/(O9*O9)+$R$3*LN(O9)/O9+$S$3+$T$3*O9/2+$U$3*O9*O9/3+$V$3*O9*O9*O9/4+$W$3*O9*O9*O9*O9/5+$X$3/O9)</f>
        <v>-13651633.125832714</v>
      </c>
      <c r="R9">
        <f>IF(O9&lt;1000,P9,Q9)</f>
        <v>-13423321.486902878</v>
      </c>
      <c r="S9">
        <f>R9*$P$6/1000</f>
        <v>-241.8248951165717</v>
      </c>
      <c r="T9">
        <f>S9-$S$9</f>
        <v>0</v>
      </c>
      <c r="AA9">
        <v>298.14999999999998</v>
      </c>
      <c r="AB9" s="4">
        <f t="shared" ref="AB9:AB37" si="2">$AB$4*AA9*(-$AC$2/(AA9*AA9)+$AD$2*LN(AA9)/AA9+$AE$2+$AF$2*AA9/2+$AG$2*AA9*AA9/3+$AH$2*AA9*AA9*AA9/4+$AI$2*AA9*AA9*AA9*AA9/5+$AJ$2/AA9)</f>
        <v>-4.0024078332590637E-4</v>
      </c>
      <c r="AC9" s="4">
        <f t="shared" ref="AC9:AC37" si="3">$AB$4*AA9*(-$AC$3/(AA9*AA9)+$AD$3*LN(AA9)/AA9+$AE$3+$AF$3*AA9/2+$AG$3*AA9*AA9/3+$AH$3*AA9*AA9*AA9/4+$AI$3*AA9*AA9*AA9*AA9/5+$AJ$3/AA9)</f>
        <v>142407.42031427837</v>
      </c>
      <c r="AD9">
        <f>IF(AA9&lt;1000,AB9,AC9)</f>
        <v>-4.0024078332590637E-4</v>
      </c>
      <c r="AE9">
        <f>AD9*$AB$6/1000</f>
        <v>-1.2807224777489013E-8</v>
      </c>
      <c r="AF9">
        <f t="shared" ref="AF9:AF37" si="4">AE9-$AE$9</f>
        <v>0</v>
      </c>
      <c r="AJ9" s="3"/>
      <c r="AN9" s="4"/>
      <c r="AO9" s="4"/>
      <c r="AP9" s="4"/>
    </row>
    <row r="10" spans="1:42">
      <c r="H10"/>
      <c r="O10">
        <v>300</v>
      </c>
      <c r="P10" s="4">
        <f>$P$4*O10*(-$Q$2/(O10*O10)+$R$2*LN(O10)/O10+$S$2+$T$2*O10/2+$U$2*O10*O10/3+$V$2*O10*O10*O10/4+$W$2*O10*O10*O10*O10/5+$X$2/O10)</f>
        <v>-13419871.940076752</v>
      </c>
      <c r="Q10" s="4">
        <f>$P$4*O10*(-$Q$3/(O10*O10)+$R$3*LN(O10)/O10+$S$3+$T$3*O10/2+$U$3*O10*O10/3+$V$3*O10*O10*O10/4+$W$3*O10*O10*O10*O10/5+$X$3/O10)</f>
        <v>-13644139.38834252</v>
      </c>
      <c r="R10">
        <f>IF(O10&lt;1000,P10,Q10)</f>
        <v>-13419871.940076752</v>
      </c>
      <c r="S10">
        <f>R10*$P$6/1000</f>
        <v>-241.76275056462592</v>
      </c>
      <c r="T10">
        <f>S10-$S$9</f>
        <v>6.2144551945777948E-2</v>
      </c>
      <c r="AA10">
        <v>300</v>
      </c>
      <c r="AB10" s="4">
        <f t="shared" si="2"/>
        <v>1698.7553945964921</v>
      </c>
      <c r="AC10" s="4">
        <f t="shared" si="3"/>
        <v>141645.97954885871</v>
      </c>
      <c r="AD10">
        <f>IF(AA10&lt;1000,AB10,AC10)</f>
        <v>1698.7553945964921</v>
      </c>
      <c r="AE10">
        <f t="shared" ref="AE9:AE37" si="5">AD10*$AB$6/1000</f>
        <v>5.4358134120614229E-2</v>
      </c>
      <c r="AF10">
        <f t="shared" si="4"/>
        <v>5.435814692783901E-2</v>
      </c>
      <c r="AH10" s="3"/>
      <c r="AL10" s="4"/>
      <c r="AM10" s="4"/>
      <c r="AN10" s="4"/>
    </row>
    <row r="11" spans="1:42">
      <c r="O11">
        <v>400</v>
      </c>
      <c r="P11" s="4">
        <f>$P$4*O11*(-$Q$2/(O11*O11)+$R$2*LN(O11)/O11+$S$2+$T$2*O11/2+$U$2*O11*O11/3+$V$2*O11*O11*O11/4+$W$2*O11*O11*O11*O11/5+$X$2/O11)</f>
        <v>-13231714.683561807</v>
      </c>
      <c r="Q11" s="4">
        <f>$P$4*O11*(-$Q$3/(O11*O11)+$R$3*LN(O11)/O11+$S$3+$T$3*O11/2+$U$3*O11*O11/3+$V$3*O11*O11*O11/4+$W$3*O11*O11*O11*O11/5+$X$3/O11)</f>
        <v>-13318677.554637915</v>
      </c>
      <c r="R11">
        <f>IF(O11&lt;1000,P11,Q11)</f>
        <v>-13231714.683561807</v>
      </c>
      <c r="S11">
        <f>R11*$P$6/1000</f>
        <v>-238.37304490447738</v>
      </c>
      <c r="T11">
        <f>S11-$S$9</f>
        <v>3.451850212094314</v>
      </c>
      <c r="AA11">
        <v>400</v>
      </c>
      <c r="AB11" s="4">
        <f t="shared" si="2"/>
        <v>94569.608971942886</v>
      </c>
      <c r="AC11" s="4">
        <f t="shared" si="3"/>
        <v>150312.65338878645</v>
      </c>
      <c r="AD11">
        <f>IF(AA11&lt;1000,AB11,AC11)</f>
        <v>94569.608971942886</v>
      </c>
      <c r="AE11">
        <f t="shared" si="5"/>
        <v>3.026114003571406</v>
      </c>
      <c r="AF11">
        <f t="shared" si="4"/>
        <v>3.0261140163786306</v>
      </c>
    </row>
    <row r="12" spans="1:42">
      <c r="O12">
        <v>500</v>
      </c>
      <c r="P12" s="4">
        <f>$P$4*O12*(-$Q$2/(O12*O12)+$R$2*LN(O12)/O12+$S$2+$T$2*O12/2+$U$2*O12*O12/3+$V$2*O12*O12*O12/4+$W$2*O12*O12*O12*O12/5+$X$2/O12)</f>
        <v>-13038941.104828298</v>
      </c>
      <c r="Q12" s="4">
        <f>$P$4*O12*(-$Q$3/(O12*O12)+$R$3*LN(O12)/O12+$S$3+$T$3*O12/2+$U$3*O12*O12/3+$V$3*O12*O12*O12/4+$W$3*O12*O12*O12*O12/5+$X$3/O12)</f>
        <v>-13072313.31063698</v>
      </c>
      <c r="R12">
        <f>IF(O12&lt;1000,P12,Q12)</f>
        <v>-13038941.104828298</v>
      </c>
      <c r="S12">
        <f>R12*$P$6/1000</f>
        <v>-234.90017490699117</v>
      </c>
      <c r="T12">
        <f>S12-$S$9</f>
        <v>6.9247202095805278</v>
      </c>
      <c r="AA12">
        <v>500</v>
      </c>
      <c r="AB12" s="4">
        <f t="shared" si="2"/>
        <v>190178.17717338257</v>
      </c>
      <c r="AC12" s="4">
        <f t="shared" si="3"/>
        <v>212420.8485792795</v>
      </c>
      <c r="AD12">
        <f>IF(AA12&lt;1000,AB12,AC12)</f>
        <v>190178.17717338257</v>
      </c>
      <c r="AE12">
        <f t="shared" si="5"/>
        <v>6.0854734557356345</v>
      </c>
      <c r="AF12">
        <f t="shared" si="4"/>
        <v>6.0854734685428591</v>
      </c>
    </row>
    <row r="13" spans="1:42">
      <c r="O13">
        <v>600</v>
      </c>
      <c r="P13" s="4">
        <f>$P$4*O13*(-$Q$2/(O13*O13)+$R$2*LN(O13)/O13+$S$2+$T$2*O13/2+$U$2*O13*O13/3+$V$2*O13*O13*O13/4+$W$2*O13*O13*O13*O13/5+$X$2/O13)</f>
        <v>-12840408.791960619</v>
      </c>
      <c r="Q13" s="4">
        <f>$P$4*O13*(-$Q$3/(O13*O13)+$R$3*LN(O13)/O13+$S$3+$T$3*O13/2+$U$3*O13*O13/3+$V$3*O13*O13*O13/4+$W$3*O13*O13*O13*O13/5+$X$3/O13)</f>
        <v>-12852363.858239952</v>
      </c>
      <c r="R13">
        <f>IF(O13&lt;1000,P13,Q13)</f>
        <v>-12840408.791960619</v>
      </c>
      <c r="S13">
        <f>R13*$P$6/1000</f>
        <v>-231.32355970163232</v>
      </c>
      <c r="T13">
        <f>S13-$S$9</f>
        <v>10.501335414939376</v>
      </c>
      <c r="AA13">
        <v>600</v>
      </c>
      <c r="AB13" s="4">
        <f t="shared" si="2"/>
        <v>288917.28219911584</v>
      </c>
      <c r="AC13" s="4">
        <f t="shared" si="3"/>
        <v>297371.43682316714</v>
      </c>
      <c r="AD13">
        <f>IF(AA13&lt;1000,AB13,AC13)</f>
        <v>288917.28219911584</v>
      </c>
      <c r="AE13">
        <f t="shared" si="5"/>
        <v>9.2450063296330676</v>
      </c>
      <c r="AF13">
        <f t="shared" si="4"/>
        <v>9.2450063424402931</v>
      </c>
    </row>
    <row r="14" spans="1:42">
      <c r="O14">
        <v>700</v>
      </c>
      <c r="P14" s="4">
        <f>$P$4*O14*(-$Q$2/(O14*O14)+$R$2*LN(O14)/O14+$S$2+$T$2*O14/2+$U$2*O14*O14/3+$V$2*O14*O14*O14/4+$W$2*O14*O14*O14*O14/5+$X$2/O14)</f>
        <v>-12635547.75254805</v>
      </c>
      <c r="Q14" s="4">
        <f>$P$4*O14*(-$Q$3/(O14*O14)+$R$3*LN(O14)/O14+$S$3+$T$3*O14/2+$U$3*O14*O14/3+$V$3*O14*O14*O14/4+$W$3*O14*O14*O14*O14/5+$X$3/O14)</f>
        <v>-12639293.236782653</v>
      </c>
      <c r="R14">
        <f>IF(O14&lt;1000,P14,Q14)</f>
        <v>-12635547.75254805</v>
      </c>
      <c r="S14">
        <f>R14*$P$6/1000</f>
        <v>-227.63293071552386</v>
      </c>
      <c r="T14">
        <f>S14-$S$9</f>
        <v>14.191964401047841</v>
      </c>
      <c r="AA14">
        <v>700</v>
      </c>
      <c r="AB14" s="4">
        <f t="shared" si="2"/>
        <v>390642.36720458796</v>
      </c>
      <c r="AC14" s="4">
        <f t="shared" si="3"/>
        <v>393511.60779351258</v>
      </c>
      <c r="AD14">
        <f>IF(AA14&lt;1000,AB14,AC14)</f>
        <v>390642.36720458796</v>
      </c>
      <c r="AE14">
        <f t="shared" si="5"/>
        <v>12.50008697970617</v>
      </c>
      <c r="AF14">
        <f t="shared" si="4"/>
        <v>12.500086992513396</v>
      </c>
    </row>
    <row r="15" spans="1:42">
      <c r="O15">
        <v>800</v>
      </c>
      <c r="P15" s="4">
        <f>$P$4*O15*(-$Q$2/(O15*O15)+$R$2*LN(O15)/O15+$S$2+$T$2*O15/2+$U$2*O15*O15/3+$V$2*O15*O15*O15/4+$W$2*O15*O15*O15*O15/5+$X$2/O15)</f>
        <v>-12424008.289786711</v>
      </c>
      <c r="Q15" s="4">
        <f>$P$4*O15*(-$Q$3/(O15*O15)+$R$3*LN(O15)/O15+$S$3+$T$3*O15/2+$U$3*O15*O15/3+$V$3*O15*O15*O15/4+$W$3*O15*O15*O15*O15/5+$X$3/O15)</f>
        <v>-12424923.598356163</v>
      </c>
      <c r="R15">
        <f>IF(O15&lt;1000,P15,Q15)</f>
        <v>-12424008.289786711</v>
      </c>
      <c r="S15">
        <f>R15*$P$6/1000</f>
        <v>-223.82198806282875</v>
      </c>
      <c r="T15">
        <f>S15-$S$9</f>
        <v>18.002907053742945</v>
      </c>
      <c r="AA15">
        <v>800</v>
      </c>
      <c r="AB15" s="4">
        <f t="shared" si="2"/>
        <v>494957.8384843698</v>
      </c>
      <c r="AC15" s="4">
        <f t="shared" si="3"/>
        <v>495716.40115796815</v>
      </c>
      <c r="AD15">
        <f>IF(AA15&lt;1000,AB15,AC15)</f>
        <v>494957.8384843698</v>
      </c>
      <c r="AE15">
        <f t="shared" si="5"/>
        <v>15.838056882093653</v>
      </c>
      <c r="AF15">
        <f t="shared" si="4"/>
        <v>15.838056894900879</v>
      </c>
    </row>
    <row r="16" spans="1:42">
      <c r="O16">
        <v>900</v>
      </c>
      <c r="P16" s="4">
        <f>$P$4*O16*(-$Q$2/(O16*O16)+$R$2*LN(O16)/O16+$S$2+$T$2*O16/2+$U$2*O16*O16/3+$V$2*O16*O16*O16/4+$W$2*O16*O16*O16*O16/5+$X$2/O16)</f>
        <v>-12205528.062545776</v>
      </c>
      <c r="Q16" s="4">
        <f>$P$4*O16*(-$Q$3/(O16*O16)+$R$3*LN(O16)/O16+$S$3+$T$3*O16/2+$U$3*O16*O16/3+$V$3*O16*O16*O16/4+$W$3*O16*O16*O16*O16/5+$X$3/O16)</f>
        <v>-12205651.736397319</v>
      </c>
      <c r="R16">
        <f>IF(O16&lt;1000,P16,Q16)</f>
        <v>-12205528.062545776</v>
      </c>
      <c r="S16">
        <f>R16*$P$6/1000</f>
        <v>-219.88600559461969</v>
      </c>
      <c r="T16">
        <f>S16-$S$9</f>
        <v>21.938889521952007</v>
      </c>
      <c r="AA16">
        <v>900</v>
      </c>
      <c r="AB16" s="4">
        <f t="shared" si="2"/>
        <v>601409.89570282155</v>
      </c>
      <c r="AC16" s="4">
        <f t="shared" si="3"/>
        <v>601511.31779813499</v>
      </c>
      <c r="AD16">
        <f>IF(AA16&lt;1000,AB16,AC16)</f>
        <v>601409.89570282155</v>
      </c>
      <c r="AE16">
        <f t="shared" si="5"/>
        <v>19.244394970615446</v>
      </c>
      <c r="AF16">
        <f t="shared" si="4"/>
        <v>19.244394983422669</v>
      </c>
    </row>
    <row r="17" spans="15:32">
      <c r="O17">
        <v>1000</v>
      </c>
      <c r="P17" s="4">
        <f>$P$4*O17*(-$Q$2/(O17*O17)+$R$2*LN(O17)/O17+$S$2+$T$2*O17/2+$U$2*O17*O17/3+$V$2*O17*O17*O17/4+$W$2*O17*O17*O17*O17/5+$X$2/O17)</f>
        <v>-11979923.128494872</v>
      </c>
      <c r="Q17" s="4">
        <f>$P$4*O17*(-$Q$3/(O17*O17)+$R$3*LN(O17)/O17+$S$3+$T$3*O17/2+$U$3*O17*O17/3+$V$3*O17*O17*O17/4+$W$3*O17*O17*O17*O17/5+$X$3/O17)</f>
        <v>-11979923.109530753</v>
      </c>
      <c r="R17">
        <f>IF(O17&lt;1000,P17,Q17)</f>
        <v>-11979923.109530753</v>
      </c>
      <c r="S17">
        <f>R17*$P$6/1000</f>
        <v>-215.82166919666722</v>
      </c>
      <c r="T17">
        <f>S17-$S$9</f>
        <v>26.00322591990448</v>
      </c>
      <c r="AA17">
        <v>1000</v>
      </c>
      <c r="AB17" s="4">
        <f t="shared" si="2"/>
        <v>709623.70206999814</v>
      </c>
      <c r="AC17" s="4">
        <f t="shared" si="3"/>
        <v>709623.70316566934</v>
      </c>
      <c r="AD17">
        <f>IF(AA17&lt;1000,AB17,AC17)</f>
        <v>709623.70316566934</v>
      </c>
      <c r="AE17">
        <f t="shared" si="5"/>
        <v>22.707106952857618</v>
      </c>
      <c r="AF17">
        <f t="shared" si="4"/>
        <v>22.707106965664842</v>
      </c>
    </row>
    <row r="18" spans="15:32">
      <c r="O18">
        <v>1100</v>
      </c>
      <c r="P18" s="4">
        <f>$P$4*O18*(-$Q$2/(O18*O18)+$R$2*LN(O18)/O18+$S$2+$T$2*O18/2+$U$2*O18*O18/3+$V$2*O18*O18*O18/4+$W$2*O18*O18*O18*O18/5+$X$2/O18)</f>
        <v>-11747144.651290627</v>
      </c>
      <c r="Q18" s="4">
        <f>$P$4*O18*(-$Q$3/(O18*O18)+$R$3*LN(O18)/O18+$S$3+$T$3*O18/2+$U$3*O18*O18/3+$V$3*O18*O18*O18/4+$W$3*O18*O18*O18*O18/5+$X$3/O18)</f>
        <v>-11747167.780750429</v>
      </c>
      <c r="R18">
        <f>IF(O18&lt;1000,P18,Q18)</f>
        <v>-11747167.780750429</v>
      </c>
      <c r="S18">
        <f>R18*$P$6/1000</f>
        <v>-211.6285167771976</v>
      </c>
      <c r="T18">
        <f>S18-$S$9</f>
        <v>30.196378339374093</v>
      </c>
      <c r="AA18">
        <v>1100</v>
      </c>
      <c r="AB18" s="4">
        <f t="shared" si="2"/>
        <v>819410.55762257543</v>
      </c>
      <c r="AC18" s="4">
        <f t="shared" si="3"/>
        <v>819370.11973978928</v>
      </c>
      <c r="AD18">
        <f>IF(AA18&lt;1000,AB18,AC18)</f>
        <v>819370.11973978928</v>
      </c>
      <c r="AE18">
        <f t="shared" si="5"/>
        <v>26.218860587529569</v>
      </c>
      <c r="AF18">
        <f t="shared" si="4"/>
        <v>26.218860600336793</v>
      </c>
    </row>
    <row r="19" spans="15:32">
      <c r="O19">
        <v>1200</v>
      </c>
      <c r="P19" s="4">
        <f>$P$4*O19*(-$Q$2/(O19*O19)+$R$2*LN(O19)/O19+$S$2+$T$2*O19/2+$U$2*O19*O19/3+$V$2*O19*O19*O19/4+$W$2*O19*O19*O19*O19/5+$X$2/O19)</f>
        <v>-11507371.393803308</v>
      </c>
      <c r="Q19" s="4">
        <f>$P$4*O19*(-$Q$3/(O19*O19)+$R$3*LN(O19)/O19+$S$3+$T$3*O19/2+$U$3*O19*O19/3+$V$3*O19*O19*O19/4+$W$3*O19*O19*O19*O19/5+$X$3/O19)</f>
        <v>-11507310.16765699</v>
      </c>
      <c r="R19">
        <f>IF(O19&lt;1000,P19,Q19)</f>
        <v>-11507310.16765699</v>
      </c>
      <c r="S19">
        <f>R19*$P$6/1000</f>
        <v>-207.30741471718764</v>
      </c>
      <c r="T19">
        <f>S19-$S$9</f>
        <v>34.517480399384056</v>
      </c>
      <c r="AA19">
        <v>1200</v>
      </c>
      <c r="AB19" s="4">
        <f t="shared" si="2"/>
        <v>930858.57893280068</v>
      </c>
      <c r="AC19" s="4">
        <f t="shared" si="3"/>
        <v>930372.72234287357</v>
      </c>
      <c r="AD19">
        <f>IF(AA19&lt;1000,AB19,AC19)</f>
        <v>930372.72234287357</v>
      </c>
      <c r="AE19">
        <f t="shared" si="5"/>
        <v>29.770810667705145</v>
      </c>
      <c r="AF19">
        <f t="shared" si="4"/>
        <v>29.770810680512369</v>
      </c>
    </row>
    <row r="20" spans="15:32">
      <c r="O20">
        <v>1300</v>
      </c>
      <c r="P20" s="4">
        <f>$P$4*O20*(-$Q$2/(O20*O20)+$R$2*LN(O20)/O20+$S$2+$T$2*O20/2+$U$2*O20*O20/3+$V$2*O20*O20*O20/4+$W$2*O20*O20*O20*O20/5+$X$2/O20)</f>
        <v>-11261122.571991125</v>
      </c>
      <c r="Q20" s="4">
        <f>$P$4*O20*(-$Q$3/(O20*O20)+$R$3*LN(O20)/O20+$S$3+$T$3*O20/2+$U$3*O20*O20/3+$V$3*O20*O20*O20/4+$W$3*O20*O20*O20*O20/5+$X$3/O20)</f>
        <v>-11260527.515154522</v>
      </c>
      <c r="R20">
        <f>IF(O20&lt;1000,P20,Q20)</f>
        <v>-11260527.515154522</v>
      </c>
      <c r="S20">
        <f>R20*$P$6/1000</f>
        <v>-202.86155613321299</v>
      </c>
      <c r="T20">
        <f>S20-$S$9</f>
        <v>38.96333898335871</v>
      </c>
      <c r="AA20">
        <v>1300</v>
      </c>
      <c r="AB20" s="4">
        <f t="shared" si="2"/>
        <v>1044413.9439107114</v>
      </c>
      <c r="AC20" s="4">
        <f t="shared" si="3"/>
        <v>1042418.6642872371</v>
      </c>
      <c r="AD20">
        <f>IF(AA20&lt;1000,AB20,AC20)</f>
        <v>1042418.6642872371</v>
      </c>
      <c r="AE20">
        <f t="shared" si="5"/>
        <v>33.356146354794447</v>
      </c>
      <c r="AF20">
        <f t="shared" si="4"/>
        <v>33.356146367601674</v>
      </c>
    </row>
    <row r="21" spans="15:32">
      <c r="O21">
        <v>1400</v>
      </c>
      <c r="P21" s="4">
        <f>$P$4*O21*(-$Q$2/(O21*O21)+$R$2*LN(O21)/O21+$S$2+$T$2*O21/2+$U$2*O21*O21/3+$V$2*O21*O21*O21/4+$W$2*O21*O21*O21*O21/5+$X$2/O21)</f>
        <v>-11009382.795507338</v>
      </c>
      <c r="Q21" s="4">
        <f>$P$4*O21*(-$Q$3/(O21*O21)+$R$3*LN(O21)/O21+$S$3+$T$3*O21/2+$U$3*O21*O21/3+$V$3*O21*O21*O21/4+$W$3*O21*O21*O21*O21/5+$X$3/O21)</f>
        <v>-11007124.738055384</v>
      </c>
      <c r="R21">
        <f>IF(O21&lt;1000,P21,Q21)</f>
        <v>-11007124.738055384</v>
      </c>
      <c r="S21">
        <f>R21*$P$6/1000</f>
        <v>-198.2964341509944</v>
      </c>
      <c r="T21">
        <f>S21-$S$9</f>
        <v>43.528460965577295</v>
      </c>
      <c r="AA21">
        <v>1400</v>
      </c>
      <c r="AB21" s="4">
        <f t="shared" si="2"/>
        <v>1160956.5153037927</v>
      </c>
      <c r="AC21" s="4">
        <f t="shared" si="3"/>
        <v>1155386.6463924884</v>
      </c>
      <c r="AD21">
        <f>IF(AA21&lt;1000,AB21,AC21)</f>
        <v>1155386.6463924884</v>
      </c>
      <c r="AE21">
        <f t="shared" si="5"/>
        <v>36.97098622058396</v>
      </c>
      <c r="AF21">
        <f t="shared" si="4"/>
        <v>36.970986233391187</v>
      </c>
    </row>
    <row r="22" spans="15:32">
      <c r="O22">
        <v>1500</v>
      </c>
      <c r="P22" s="4">
        <f>$P$4*O22*(-$Q$2/(O22*O22)+$R$2*LN(O22)/O22+$S$2+$T$2*O22/2+$U$2*O22*O22/3+$V$2*O22*O22*O22/4+$W$2*O22*O22*O22*O22/5+$X$2/O22)</f>
        <v>-10753734.465279676</v>
      </c>
      <c r="Q22" s="4">
        <f>$P$4*O22*(-$Q$3/(O22*O22)+$R$3*LN(O22)/O22+$S$3+$T$3*O22/2+$U$3*O22*O22/3+$V$3*O22*O22*O22/4+$W$3*O22*O22*O22*O22/5+$X$3/O22)</f>
        <v>-10747467.090901215</v>
      </c>
      <c r="R22">
        <f>IF(O22&lt;1000,P22,Q22)</f>
        <v>-10747467.090901215</v>
      </c>
      <c r="S22">
        <f>R22*$P$6/1000</f>
        <v>-193.61862893337084</v>
      </c>
      <c r="T22">
        <f>S22-$S$9</f>
        <v>48.206266183200853</v>
      </c>
      <c r="AA22">
        <v>1500</v>
      </c>
      <c r="AB22" s="4">
        <f t="shared" si="2"/>
        <v>1281871.9869776117</v>
      </c>
      <c r="AC22" s="4">
        <f t="shared" si="3"/>
        <v>1269206.9573549733</v>
      </c>
      <c r="AD22">
        <f>IF(AA22&lt;1000,AB22,AC22)</f>
        <v>1269206.9573549733</v>
      </c>
      <c r="AE22">
        <f t="shared" si="5"/>
        <v>40.613099587010325</v>
      </c>
      <c r="AF22">
        <f t="shared" si="4"/>
        <v>40.613099599817552</v>
      </c>
    </row>
    <row r="23" spans="15:32">
      <c r="O23">
        <v>1600</v>
      </c>
      <c r="P23" s="4">
        <f>$P$4*O23*(-$Q$2/(O23*O23)+$R$2*LN(O23)/O23+$S$2+$T$2*O23/2+$U$2*O23*O23/3+$V$2*O23*O23*O23/4+$W$2*O23*O23*O23*O23/5+$X$2/O23)</f>
        <v>-10496494.931615483</v>
      </c>
      <c r="Q23" s="4">
        <f>$P$4*O23*(-$Q$3/(O23*O23)+$R$3*LN(O23)/O23+$S$3+$T$3*O23/2+$U$3*O23*O23/3+$V$3*O23*O23*O23/4+$W$3*O23*O23*O23*O23/5+$X$3/O23)</f>
        <v>-10481942.993112585</v>
      </c>
      <c r="R23">
        <f>IF(O23&lt;1000,P23,Q23)</f>
        <v>-10481942.993112585</v>
      </c>
      <c r="S23">
        <f>R23*$P$6/1000</f>
        <v>-188.83513796496129</v>
      </c>
      <c r="T23">
        <f>S23-$S$9</f>
        <v>52.989757151610405</v>
      </c>
      <c r="AA23">
        <v>1600</v>
      </c>
      <c r="AB23" s="4">
        <f t="shared" si="2"/>
        <v>1409121.8059240819</v>
      </c>
      <c r="AC23" s="4">
        <f t="shared" si="3"/>
        <v>1383839.0548723571</v>
      </c>
      <c r="AD23">
        <f>IF(AA23&lt;1000,AB23,AC23)</f>
        <v>1383839.0548723571</v>
      </c>
      <c r="AE23">
        <f t="shared" si="5"/>
        <v>44.281189149049581</v>
      </c>
      <c r="AF23">
        <f t="shared" si="4"/>
        <v>44.281189161856808</v>
      </c>
    </row>
    <row r="24" spans="15:32">
      <c r="O24">
        <v>1700</v>
      </c>
      <c r="P24" s="4">
        <f>$P$4*O24*(-$Q$2/(O24*O24)+$R$2*LN(O24)/O24+$S$2+$T$2*O24/2+$U$2*O24*O24/3+$V$2*O24*O24*O24/4+$W$2*O24*O24*O24*O24/5+$X$2/O24)</f>
        <v>-10240856.784388807</v>
      </c>
      <c r="Q24" s="4">
        <f>$P$4*O24*(-$Q$3/(O24*O24)+$R$3*LN(O24)/O24+$S$3+$T$3*O24/2+$U$3*O24*O24/3+$V$3*O24*O24*O24/4+$W$3*O24*O24*O24*O24/5+$X$3/O24)</f>
        <v>-10210943.201835752</v>
      </c>
      <c r="R24">
        <f>IF(O24&lt;1000,P24,Q24)</f>
        <v>-10210943.201835752</v>
      </c>
      <c r="S24">
        <f>R24*$P$6/1000</f>
        <v>-183.95300084516759</v>
      </c>
      <c r="T24">
        <f>S24-$S$9</f>
        <v>57.871894271404102</v>
      </c>
      <c r="AA24">
        <v>1700</v>
      </c>
      <c r="AB24" s="4">
        <f t="shared" si="2"/>
        <v>1545311.6285771572</v>
      </c>
      <c r="AC24" s="4">
        <f t="shared" si="3"/>
        <v>1499258.7039044953</v>
      </c>
      <c r="AD24">
        <f>IF(AA24&lt;1000,AB24,AC24)</f>
        <v>1499258.7039044953</v>
      </c>
      <c r="AE24">
        <f t="shared" si="5"/>
        <v>47.974479414499172</v>
      </c>
      <c r="AF24">
        <f t="shared" si="4"/>
        <v>47.974479427306399</v>
      </c>
    </row>
    <row r="25" spans="15:32">
      <c r="O25">
        <v>1800</v>
      </c>
      <c r="P25" s="4">
        <f>$P$4*O25*(-$Q$2/(O25*O25)+$R$2*LN(O25)/O25+$S$2+$T$2*O25/2+$U$2*O25*O25/3+$V$2*O25*O25*O25/4+$W$2*O25*O25*O25*O25/5+$X$2/O25)</f>
        <v>-9991030.2594707273</v>
      </c>
      <c r="Q25" s="4">
        <f>$P$4*O25*(-$Q$3/(O25*O25)+$R$3*LN(O25)/O25+$S$3+$T$3*O25/2+$U$3*O25*O25/3+$V$3*O25*O25*O25/4+$W$3*O25*O25*O25*O25/5+$X$3/O25)</f>
        <v>-9934849.1274915393</v>
      </c>
      <c r="R25">
        <f>IF(O25&lt;1000,P25,Q25)</f>
        <v>-9934849.1274915393</v>
      </c>
      <c r="S25">
        <f>R25*$P$6/1000</f>
        <v>-178.9790887895158</v>
      </c>
      <c r="T25">
        <f>S25-$S$9</f>
        <v>62.845806327055897</v>
      </c>
      <c r="AA25">
        <v>1800</v>
      </c>
      <c r="AB25" s="4">
        <f t="shared" si="2"/>
        <v>1693758.7855655008</v>
      </c>
      <c r="AC25" s="4">
        <f t="shared" si="3"/>
        <v>1615450.4916556349</v>
      </c>
      <c r="AD25">
        <f>IF(AA25&lt;1000,AB25,AC25)</f>
        <v>1615450.4916556349</v>
      </c>
      <c r="AE25">
        <f t="shared" si="5"/>
        <v>51.692477192390335</v>
      </c>
      <c r="AF25">
        <f t="shared" si="4"/>
        <v>51.692477205197562</v>
      </c>
    </row>
    <row r="26" spans="15:32">
      <c r="O26">
        <v>1900</v>
      </c>
      <c r="P26" s="4">
        <f>$P$4*O26*(-$Q$2/(O26*O26)+$R$2*LN(O26)/O26+$S$2+$T$2*O26/2+$U$2*O26*O26/3+$V$2*O26*O26*O26/4+$W$2*O26*O26*O26*O26/5+$X$2/O26)</f>
        <v>-9752387.1091529373</v>
      </c>
      <c r="Q26" s="4">
        <f>$P$4*O26*(-$Q$3/(O26*O26)+$R$3*LN(O26)/O26+$S$3+$T$3*O26/2+$U$3*O26*O26/3+$V$3*O26*O26*O26/4+$W$3*O26*O26*O26*O26/5+$X$3/O26)</f>
        <v>-9654026.3895468321</v>
      </c>
      <c r="R26">
        <f>IF(O26&lt;1000,P26,Q26)</f>
        <v>-9654026.3895468321</v>
      </c>
      <c r="S26">
        <f>R26*$P$6/1000</f>
        <v>-173.91998853507528</v>
      </c>
      <c r="T26">
        <f>S26-$S$9</f>
        <v>67.904906581496419</v>
      </c>
      <c r="AA26">
        <v>1900</v>
      </c>
      <c r="AB26" s="4">
        <f t="shared" si="2"/>
        <v>1858559.0598043336</v>
      </c>
      <c r="AC26" s="4">
        <f t="shared" si="3"/>
        <v>1732403.4461330622</v>
      </c>
      <c r="AD26">
        <f>IF(AA26&lt;1000,AB26,AC26)</f>
        <v>1732403.4461330622</v>
      </c>
      <c r="AE26">
        <f t="shared" si="5"/>
        <v>55.434831392122639</v>
      </c>
      <c r="AF26">
        <f t="shared" si="4"/>
        <v>55.434831404929866</v>
      </c>
    </row>
    <row r="27" spans="15:32">
      <c r="O27">
        <v>2000</v>
      </c>
      <c r="P27" s="4">
        <f>$P$4*O27*(-$Q$2/(O27*O27)+$R$2*LN(O27)/O27+$S$2+$T$2*O27/2+$U$2*O27*O27/3+$V$2*O27*O27*O27/4+$W$2*O27*O27*O27*O27/5+$X$2/O27)</f>
        <v>-9531605.5068392158</v>
      </c>
      <c r="Q27" s="4">
        <f>$P$4*O27*(-$Q$3/(O27*O27)+$R$3*LN(O27)/O27+$S$3+$T$3*O27/2+$U$3*O27*O27/3+$V$3*O27*O27*O27/4+$W$3*O27*O27*O27*O27/5+$X$3/O27)</f>
        <v>-9368821.4318833388</v>
      </c>
      <c r="R27">
        <f t="shared" ref="R27:R37" si="6">IF(O27&lt;1000,P27,Q27)</f>
        <v>-9368821.4318833388</v>
      </c>
      <c r="S27">
        <f>R27*$P$6/1000</f>
        <v>-168.78194136537928</v>
      </c>
      <c r="T27">
        <f>S27-$S$9</f>
        <v>73.042953751192414</v>
      </c>
      <c r="AA27">
        <v>2000</v>
      </c>
      <c r="AB27" s="4">
        <f t="shared" si="2"/>
        <v>2044652.9790618706</v>
      </c>
      <c r="AC27" s="4">
        <f t="shared" si="3"/>
        <v>1850108.4824129422</v>
      </c>
      <c r="AD27">
        <f t="shared" ref="AD27:AD37" si="7">IF(AA27&lt;1000,AB27,AC27)</f>
        <v>1850108.4824129422</v>
      </c>
      <c r="AE27">
        <f t="shared" si="5"/>
        <v>59.201251307035257</v>
      </c>
      <c r="AF27">
        <f t="shared" si="4"/>
        <v>59.201251319842484</v>
      </c>
    </row>
    <row r="28" spans="15:32">
      <c r="O28">
        <v>2100</v>
      </c>
      <c r="P28" s="4">
        <f>$P$4*O28*(-$Q$2/(O28*O28)+$R$2*LN(O28)/O28+$S$2+$T$2*O28/2+$U$2*O28*O28/3+$V$2*O28*O28*O28/4+$W$2*O28*O28*O28*O28/5+$X$2/O28)</f>
        <v>-9336815.6962812245</v>
      </c>
      <c r="Q28" s="4">
        <f>$P$4*O28*(-$Q$3/(O28*O28)+$R$3*LN(O28)/O28+$S$3+$T$3*O28/2+$U$3*O28*O28/3+$V$3*O28*O28*O28/4+$W$3*O28*O28*O28*O28/5+$X$3/O28)</f>
        <v>-9079559.9472121727</v>
      </c>
      <c r="R28">
        <f t="shared" si="6"/>
        <v>-9079559.9472121727</v>
      </c>
      <c r="S28">
        <f>R28*$P$6/1000</f>
        <v>-163.57081472581251</v>
      </c>
      <c r="T28">
        <f>S28-$S$9</f>
        <v>78.254080390759185</v>
      </c>
      <c r="AA28">
        <v>2100</v>
      </c>
      <c r="AB28" s="4">
        <f t="shared" si="2"/>
        <v>2257891.7587507293</v>
      </c>
      <c r="AC28" s="4">
        <f t="shared" si="3"/>
        <v>1968556.9411552723</v>
      </c>
      <c r="AD28">
        <f t="shared" si="7"/>
        <v>1968556.9411552723</v>
      </c>
      <c r="AE28">
        <f t="shared" si="5"/>
        <v>62.99145984863933</v>
      </c>
      <c r="AF28">
        <f t="shared" si="4"/>
        <v>62.991459861446558</v>
      </c>
    </row>
    <row r="29" spans="15:32">
      <c r="O29">
        <v>2200</v>
      </c>
      <c r="P29" s="4">
        <f>$P$4*O29*(-$Q$2/(O29*O29)+$R$2*LN(O29)/O29+$S$2+$T$2*O29/2+$U$2*O29*O29/3+$V$2*O29*O29*O29/4+$W$2*O29*O29*O29*O29/5+$X$2/O29)</f>
        <v>-9177746.1859331243</v>
      </c>
      <c r="Q29" s="4">
        <f>$P$4*O29*(-$Q$3/(O29*O29)+$R$3*LN(O29)/O29+$S$3+$T$3*O29/2+$U$3*O29*O29/3+$V$3*O29*O29*O29/4+$W$3*O29*O29*O29*O29/5+$X$3/O29)</f>
        <v>-8786546.3778404333</v>
      </c>
      <c r="R29">
        <f t="shared" si="6"/>
        <v>-8786546.3778404333</v>
      </c>
      <c r="S29">
        <f>R29*$P$6/1000</f>
        <v>-158.29209322978122</v>
      </c>
      <c r="T29">
        <f>S29-$S$9</f>
        <v>83.53280188679048</v>
      </c>
      <c r="AA29">
        <v>2200</v>
      </c>
      <c r="AB29" s="4">
        <f t="shared" si="2"/>
        <v>2505102.9884690684</v>
      </c>
      <c r="AC29" s="4">
        <f t="shared" si="3"/>
        <v>2087739.7858813999</v>
      </c>
      <c r="AD29">
        <f t="shared" si="7"/>
        <v>2087739.7858813999</v>
      </c>
      <c r="AE29">
        <f t="shared" si="5"/>
        <v>66.805167860461736</v>
      </c>
      <c r="AF29">
        <f t="shared" si="4"/>
        <v>66.805167873268957</v>
      </c>
    </row>
    <row r="30" spans="15:32">
      <c r="O30">
        <v>2300</v>
      </c>
      <c r="P30" s="4">
        <f>$P$4*O30*(-$Q$2/(O30*O30)+$R$2*LN(O30)/O30+$S$2+$T$2*O30/2+$U$2*O30*O30/3+$V$2*O30*O30*O30/4+$W$2*O30*O30*O30*O30/5+$X$2/O30)</f>
        <v>-9065870.3485611193</v>
      </c>
      <c r="Q30" s="4">
        <f>$P$4*O30*(-$Q$3/(O30*O30)+$R$3*LN(O30)/O30+$S$3+$T$3*O30/2+$U$3*O30*O30/3+$V$3*O30*O30*O30/4+$W$3*O30*O30*O30*O30/5+$X$3/O30)</f>
        <v>-8490064.0560415406</v>
      </c>
      <c r="R30">
        <f t="shared" si="6"/>
        <v>-8490064.0560415406</v>
      </c>
      <c r="S30">
        <f>R30*$P$6/1000</f>
        <v>-152.95088118752406</v>
      </c>
      <c r="T30">
        <f>S30-$S$9</f>
        <v>88.874013929047635</v>
      </c>
      <c r="AA30">
        <v>2300</v>
      </c>
      <c r="AB30" s="4">
        <f t="shared" si="2"/>
        <v>2794156.1279339222</v>
      </c>
      <c r="AC30" s="4">
        <f t="shared" si="3"/>
        <v>2207647.1987914518</v>
      </c>
      <c r="AD30">
        <f t="shared" si="7"/>
        <v>2207647.1987914518</v>
      </c>
      <c r="AE30">
        <f t="shared" si="5"/>
        <v>70.642061184687904</v>
      </c>
      <c r="AF30">
        <f t="shared" si="4"/>
        <v>70.642061197495124</v>
      </c>
    </row>
    <row r="31" spans="15:32">
      <c r="O31">
        <v>2400</v>
      </c>
      <c r="P31" s="4">
        <f>$P$4*O31*(-$Q$2/(O31*O31)+$R$2*LN(O31)/O31+$S$2+$T$2*O31/2+$U$2*O31*O31/3+$V$2*O31*O31*O31/4+$W$2*O31*O31*O31*O31/5+$X$2/O31)</f>
        <v>-9014553.3263382018</v>
      </c>
      <c r="Q31" s="4">
        <f>$P$4*O31*(-$Q$3/(O31*O31)+$R$3*LN(O31)/O31+$S$3+$T$3*O31/2+$U$3*O31*O31/3+$V$3*O31*O31*O31/4+$W$3*O31*O31*O31*O31/5+$X$3/O31)</f>
        <v>-8190375.7202247782</v>
      </c>
      <c r="R31">
        <f t="shared" si="6"/>
        <v>-8190375.7202247782</v>
      </c>
      <c r="S31">
        <f>R31*$P$6/1000</f>
        <v>-147.55191190505107</v>
      </c>
      <c r="T31">
        <f>S31-$S$9</f>
        <v>94.272983211520625</v>
      </c>
      <c r="AA31">
        <v>2400</v>
      </c>
      <c r="AB31" s="4">
        <f t="shared" si="2"/>
        <v>3134027.8591630235</v>
      </c>
      <c r="AC31" s="4">
        <f t="shared" si="3"/>
        <v>2328268.4166106973</v>
      </c>
      <c r="AD31">
        <f t="shared" si="7"/>
        <v>2328268.4166106973</v>
      </c>
      <c r="AE31">
        <f t="shared" si="5"/>
        <v>74.50179540944238</v>
      </c>
      <c r="AF31">
        <f t="shared" si="4"/>
        <v>74.5017954222496</v>
      </c>
    </row>
    <row r="32" spans="15:32">
      <c r="O32">
        <v>2500</v>
      </c>
      <c r="P32" s="4">
        <f>$P$4*O32*(-$Q$2/(O32*O32)+$R$2*LN(O32)/O32+$S$2+$T$2*O32/2+$U$2*O32*O32/3+$V$2*O32*O32*O32/4+$W$2*O32*O32*O32*O32/5+$X$2/O32)</f>
        <v>-9039199.1691472288</v>
      </c>
      <c r="Q32" s="4">
        <f>$P$4*O32*(-$Q$3/(O32*O32)+$R$3*LN(O32)/O32+$S$3+$T$3*O32/2+$U$3*O32*O32/3+$V$3*O32*O32*O32/4+$W$3*O32*O32*O32*O32/5+$X$3/O32)</f>
        <v>-7887724.2461010637</v>
      </c>
      <c r="R32">
        <f t="shared" si="6"/>
        <v>-7887724.2461010637</v>
      </c>
      <c r="S32">
        <f>R32*$P$6/1000</f>
        <v>-142.0995608562996</v>
      </c>
      <c r="T32">
        <f>S32-$S$9</f>
        <v>99.725334260272092</v>
      </c>
      <c r="AA32">
        <v>2500</v>
      </c>
      <c r="AB32" s="4">
        <f t="shared" si="2"/>
        <v>3534867.3288692986</v>
      </c>
      <c r="AC32" s="4">
        <f t="shared" si="3"/>
        <v>2449591.7088459954</v>
      </c>
      <c r="AD32">
        <f t="shared" si="7"/>
        <v>2449591.7088459954</v>
      </c>
      <c r="AE32">
        <f t="shared" si="5"/>
        <v>78.383995173021233</v>
      </c>
      <c r="AF32">
        <f t="shared" si="4"/>
        <v>78.383995185828454</v>
      </c>
    </row>
    <row r="33" spans="15:32">
      <c r="O33">
        <v>2600</v>
      </c>
      <c r="P33" s="4">
        <f>$P$4*O33*(-$Q$2/(O33*O33)+$R$2*LN(O33)/O33+$S$2+$T$2*O33/2+$U$2*O33*O33/3+$V$2*O33*O33*O33/4+$W$2*O33*O33*O33*O33/5+$X$2/O33)</f>
        <v>-9157398.1529880259</v>
      </c>
      <c r="Q33" s="4">
        <f>$P$4*O33*(-$Q$3/(O33*O33)+$R$3*LN(O33)/O33+$S$3+$T$3*O33/2+$U$3*O33*O33/3+$V$3*O33*O33*O33/4+$W$3*O33*O33*O33*O33/5+$X$3/O33)</f>
        <v>-7582333.4943734417</v>
      </c>
      <c r="R33">
        <f t="shared" si="6"/>
        <v>-7582333.4943734417</v>
      </c>
      <c r="S33">
        <f>R33*$P$6/1000</f>
        <v>-136.59786095451599</v>
      </c>
      <c r="T33">
        <f>S33-$S$9</f>
        <v>105.2270341620557</v>
      </c>
      <c r="AA33">
        <v>2600</v>
      </c>
      <c r="AB33" s="4">
        <f t="shared" si="2"/>
        <v>4008061.3060355522</v>
      </c>
      <c r="AC33" s="4">
        <f t="shared" si="3"/>
        <v>2571604.4379029167</v>
      </c>
      <c r="AD33">
        <f t="shared" si="7"/>
        <v>2571604.4379029167</v>
      </c>
      <c r="AE33">
        <f t="shared" si="5"/>
        <v>82.288256087567845</v>
      </c>
      <c r="AF33">
        <f t="shared" si="4"/>
        <v>82.288256100375065</v>
      </c>
    </row>
    <row r="34" spans="15:32">
      <c r="O34">
        <v>2700</v>
      </c>
      <c r="P34" s="4">
        <f>$P$4*O34*(-$Q$2/(O34*O34)+$R$2*LN(O34)/O34+$S$2+$T$2*O34/2+$U$2*O34*O34/3+$V$2*O34*O34*O34/4+$W$2*O34*O34*O34*O34/5+$X$2/O34)</f>
        <v>-9389074.2389630973</v>
      </c>
      <c r="Q34" s="4">
        <f>$P$4*O34*(-$Q$3/(O34*O34)+$R$3*LN(O34)/O34+$S$3+$T$3*O34/2+$U$3*O34*O34/3+$V$3*O34*O34*O34/4+$W$3*O34*O34*O34*O34/5+$X$3/O34)</f>
        <v>-7274409.2146946592</v>
      </c>
      <c r="R34">
        <f t="shared" si="6"/>
        <v>-7274409.2146946592</v>
      </c>
      <c r="S34">
        <f>R34*$P$6/1000</f>
        <v>-131.05051883730439</v>
      </c>
      <c r="T34">
        <f>S34-$S$9</f>
        <v>110.7743762792673</v>
      </c>
      <c r="AA34">
        <v>2700</v>
      </c>
      <c r="AB34" s="4">
        <f t="shared" si="2"/>
        <v>4566299.2732610991</v>
      </c>
      <c r="AC34" s="4">
        <f t="shared" si="3"/>
        <v>2694293.1633996433</v>
      </c>
      <c r="AD34">
        <f t="shared" si="7"/>
        <v>2694293.1633996433</v>
      </c>
      <c r="AE34">
        <f t="shared" si="5"/>
        <v>86.214148076992515</v>
      </c>
      <c r="AF34">
        <f t="shared" si="4"/>
        <v>86.214148089799735</v>
      </c>
    </row>
    <row r="35" spans="15:32">
      <c r="O35">
        <v>2800</v>
      </c>
      <c r="P35" s="4">
        <f>$P$4*O35*(-$Q$2/(O35*O35)+$R$2*LN(O35)/O35+$S$2+$T$2*O35/2+$U$2*O35*O35/3+$V$2*O35*O35*O35/4+$W$2*O35*O35*O35*O35/5+$X$2/O35)</f>
        <v>-9756632.6430705506</v>
      </c>
      <c r="Q35" s="4">
        <f>$P$4*O35*(-$Q$3/(O35*O35)+$R$3*LN(O35)/O35+$S$3+$T$3*O35/2+$U$3*O35*O35/3+$V$3*O35*O35*O35/4+$W$3*O35*O35*O35*O35/5+$X$3/O35)</f>
        <v>-6964139.9693012955</v>
      </c>
      <c r="R35">
        <f t="shared" si="6"/>
        <v>-6964139.9693012955</v>
      </c>
      <c r="S35">
        <f>R35*$P$6/1000</f>
        <v>-125.46093150615425</v>
      </c>
      <c r="T35">
        <f>S35-$S$9</f>
        <v>116.36396361041744</v>
      </c>
      <c r="AA35">
        <v>2800</v>
      </c>
      <c r="AB35" s="4">
        <f t="shared" si="2"/>
        <v>5223638.4658899298</v>
      </c>
      <c r="AC35" s="4">
        <f t="shared" si="3"/>
        <v>2817643.7673042361</v>
      </c>
      <c r="AD35">
        <f t="shared" si="7"/>
        <v>2817643.7673042361</v>
      </c>
      <c r="AE35">
        <f t="shared" si="5"/>
        <v>90.161219381214792</v>
      </c>
      <c r="AF35">
        <f t="shared" si="4"/>
        <v>90.161219394022012</v>
      </c>
    </row>
    <row r="36" spans="15:32">
      <c r="O36">
        <v>2900</v>
      </c>
      <c r="P36" s="4">
        <f>$P$4*O36*(-$Q$2/(O36*O36)+$R$2*LN(O36)/O36+$S$2+$T$2*O36/2+$U$2*O36*O36/3+$V$2*O36*O36*O36/4+$W$2*O36*O36*O36*O36/5+$X$2/O36)</f>
        <v>-10285107.494132033</v>
      </c>
      <c r="Q36" s="4">
        <f>$P$4*O36*(-$Q$3/(O36*O36)+$R$3*LN(O36)/O36+$S$3+$T$3*O36/2+$U$3*O36*O36/3+$V$3*O36*O36*O36/4+$W$3*O36*O36*O36*O36/5+$X$3/O36)</f>
        <v>-6651698.0544956392</v>
      </c>
      <c r="R36">
        <f t="shared" si="6"/>
        <v>-6651698.0544956392</v>
      </c>
      <c r="S36">
        <f>R36*$P$6/1000</f>
        <v>-119.83220292719422</v>
      </c>
      <c r="T36">
        <f>S36-$S$9</f>
        <v>121.99269218937748</v>
      </c>
      <c r="AA36">
        <v>2900</v>
      </c>
      <c r="AB36" s="4">
        <f t="shared" si="2"/>
        <v>5995568.8695930382</v>
      </c>
      <c r="AC36" s="4">
        <f t="shared" si="3"/>
        <v>2941641.5855238503</v>
      </c>
      <c r="AD36">
        <f t="shared" si="7"/>
        <v>2941641.5855238503</v>
      </c>
      <c r="AE36">
        <f t="shared" si="5"/>
        <v>94.129000766860585</v>
      </c>
      <c r="AF36">
        <f t="shared" si="4"/>
        <v>94.129000779667805</v>
      </c>
    </row>
    <row r="37" spans="15:32">
      <c r="O37">
        <v>3000</v>
      </c>
      <c r="P37" s="4">
        <f>$P$4*O37*(-$Q$2/(O37*O37)+$R$2*LN(O37)/O37+$S$2+$T$2*O37/2+$U$2*O37*O37/3+$V$2*O37*O37*O37/4+$W$2*O37*O37*O37*O37/5+$X$2/O37)</f>
        <v>-11002309.562413437</v>
      </c>
      <c r="Q37" s="4">
        <f>$P$4*O37*(-$Q$3/(O37*O37)+$R$3*LN(O37)/O37+$S$3+$T$3*O37/2+$U$3*O37*O37/3+$V$3*O37*O37*O37/4+$W$3*O37*O37*O37*O37/5+$X$3/O37)</f>
        <v>-6337240.4073887346</v>
      </c>
      <c r="R37">
        <f t="shared" si="6"/>
        <v>-6337240.4073887346</v>
      </c>
      <c r="S37">
        <f>R37*$P$6/1000</f>
        <v>-114.16716036642214</v>
      </c>
      <c r="T37">
        <f>S37-$S$9</f>
        <v>127.65773475014956</v>
      </c>
      <c r="AA37">
        <v>3000</v>
      </c>
      <c r="AB37" s="4">
        <f t="shared" si="2"/>
        <v>6899078.1846186351</v>
      </c>
      <c r="AC37" s="4">
        <f t="shared" si="3"/>
        <v>3066271.537278756</v>
      </c>
      <c r="AD37">
        <f t="shared" si="7"/>
        <v>3066271.537278756</v>
      </c>
      <c r="AE37">
        <f t="shared" si="5"/>
        <v>98.11700966707545</v>
      </c>
      <c r="AF37">
        <f t="shared" si="4"/>
        <v>98.117009679882671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2018-09-28T15:35:29Z</dcterms:modified>
</cp:coreProperties>
</file>